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 activeTab="3"/>
  </bookViews>
  <sheets>
    <sheet name="Rekapitulace stavby" sheetId="1" r:id="rId1"/>
    <sheet name="000 - vedlejší rozpočtové..." sheetId="2" r:id="rId2"/>
    <sheet name="001 - SO 101 ZPEVNĚNÉ PLOCHY" sheetId="3" r:id="rId3"/>
    <sheet name="002 - 5-LETÁ UDRŽOVACÍ PÉČE" sheetId="4" r:id="rId4"/>
    <sheet name="Seznam figur" sheetId="5" r:id="rId5"/>
  </sheets>
  <definedNames>
    <definedName name="_xlnm._FilterDatabase" localSheetId="1" hidden="1">'000 - vedlejší rozpočtové...'!$C$117:$K$141</definedName>
    <definedName name="_xlnm._FilterDatabase" localSheetId="2" hidden="1">'001 - SO 101 ZPEVNĚNÉ PLOCHY'!$C$122:$K$272</definedName>
    <definedName name="_xlnm._FilterDatabase" localSheetId="3" hidden="1">'002 - 5-LETÁ UDRŽOVACÍ PÉČE'!$C$121:$K$203</definedName>
    <definedName name="_xlnm.Print_Titles" localSheetId="1">'000 - vedlejší rozpočtové...'!$117:$117</definedName>
    <definedName name="_xlnm.Print_Titles" localSheetId="2">'001 - SO 101 ZPEVNĚNÉ PLOCHY'!$122:$122</definedName>
    <definedName name="_xlnm.Print_Titles" localSheetId="3">'002 - 5-LETÁ UDRŽOVACÍ PÉČE'!$121:$121</definedName>
    <definedName name="_xlnm.Print_Titles" localSheetId="0">'Rekapitulace stavby'!$92:$92</definedName>
    <definedName name="_xlnm.Print_Titles" localSheetId="4">'Seznam figur'!$9:$9</definedName>
    <definedName name="_xlnm.Print_Area" localSheetId="1">'000 - vedlejší rozpočtové...'!$C$4:$J$76,'000 - vedlejší rozpočtové...'!$C$82:$J$99,'000 - vedlejší rozpočtové...'!$C$105:$J$141</definedName>
    <definedName name="_xlnm.Print_Area" localSheetId="2">'001 - SO 101 ZPEVNĚNÉ PLOCHY'!$C$4:$J$76,'001 - SO 101 ZPEVNĚNÉ PLOCHY'!$C$82:$J$104,'001 - SO 101 ZPEVNĚNÉ PLOCHY'!$C$110:$J$272</definedName>
    <definedName name="_xlnm.Print_Area" localSheetId="3">'002 - 5-LETÁ UDRŽOVACÍ PÉČE'!$C$4:$J$76,'002 - 5-LETÁ UDRŽOVACÍ PÉČE'!$C$82:$J$103,'002 - 5-LETÁ UDRŽOVACÍ PÉČE'!$C$109:$J$203</definedName>
    <definedName name="_xlnm.Print_Area" localSheetId="0">'Rekapitulace stavby'!$D$4:$AO$76,'Rekapitulace stavby'!$C$82:$AQ$98</definedName>
    <definedName name="_xlnm.Print_Area" localSheetId="4">'Seznam figur'!$C$4:$G$145</definedName>
  </definedNames>
  <calcPr calcId="144525"/>
</workbook>
</file>

<file path=xl/calcChain.xml><?xml version="1.0" encoding="utf-8"?>
<calcChain xmlns="http://schemas.openxmlformats.org/spreadsheetml/2006/main">
  <c r="D7" i="5" l="1"/>
  <c r="J37" i="4"/>
  <c r="J36" i="4"/>
  <c r="AY97" i="1" s="1"/>
  <c r="J35" i="4"/>
  <c r="AX97" i="1" s="1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92" i="4"/>
  <c r="J17" i="4"/>
  <c r="J12" i="4"/>
  <c r="J89" i="4" s="1"/>
  <c r="E7" i="4"/>
  <c r="E112" i="4" s="1"/>
  <c r="J37" i="3"/>
  <c r="J36" i="3"/>
  <c r="AY96" i="1"/>
  <c r="J35" i="3"/>
  <c r="AX96" i="1"/>
  <c r="BI272" i="3"/>
  <c r="BH272" i="3"/>
  <c r="BG272" i="3"/>
  <c r="BF272" i="3"/>
  <c r="T272" i="3"/>
  <c r="T271" i="3"/>
  <c r="R272" i="3"/>
  <c r="R271" i="3"/>
  <c r="P272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/>
  <c r="J17" i="3"/>
  <c r="J12" i="3"/>
  <c r="J89" i="3" s="1"/>
  <c r="E7" i="3"/>
  <c r="E113" i="3" s="1"/>
  <c r="J37" i="2"/>
  <c r="J36" i="2"/>
  <c r="AY95" i="1"/>
  <c r="J35" i="2"/>
  <c r="AX95" i="1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J129" i="2"/>
  <c r="J133" i="2"/>
  <c r="J128" i="2"/>
  <c r="J130" i="2"/>
  <c r="BK139" i="2"/>
  <c r="J124" i="2"/>
  <c r="BK229" i="3"/>
  <c r="J171" i="3"/>
  <c r="BK265" i="3"/>
  <c r="J174" i="3"/>
  <c r="J244" i="3"/>
  <c r="J212" i="3"/>
  <c r="J136" i="3"/>
  <c r="BK242" i="3"/>
  <c r="BK208" i="3"/>
  <c r="BK231" i="3"/>
  <c r="BK154" i="3"/>
  <c r="BK249" i="3"/>
  <c r="BK203" i="3"/>
  <c r="BK259" i="3"/>
  <c r="J176" i="3"/>
  <c r="J272" i="3"/>
  <c r="J227" i="3"/>
  <c r="J191" i="3"/>
  <c r="J154" i="3"/>
  <c r="BK149" i="4"/>
  <c r="BK165" i="4"/>
  <c r="BK157" i="4"/>
  <c r="J202" i="4"/>
  <c r="J143" i="4"/>
  <c r="BK189" i="4"/>
  <c r="BK151" i="4"/>
  <c r="BK175" i="4"/>
  <c r="BK133" i="4"/>
  <c r="J169" i="4"/>
  <c r="J137" i="2"/>
  <c r="BK130" i="2"/>
  <c r="BK134" i="2"/>
  <c r="J134" i="2"/>
  <c r="AS94" i="1"/>
  <c r="BK132" i="3"/>
  <c r="J224" i="3"/>
  <c r="J133" i="3"/>
  <c r="BK232" i="3"/>
  <c r="BK179" i="3"/>
  <c r="BK264" i="3"/>
  <c r="J230" i="3"/>
  <c r="J169" i="3"/>
  <c r="J183" i="3"/>
  <c r="J126" i="3"/>
  <c r="J210" i="3"/>
  <c r="BK185" i="3"/>
  <c r="BK234" i="3"/>
  <c r="BK174" i="3"/>
  <c r="J265" i="3"/>
  <c r="J163" i="3"/>
  <c r="J141" i="4"/>
  <c r="BK201" i="4"/>
  <c r="J162" i="4"/>
  <c r="BK173" i="4"/>
  <c r="BK202" i="4"/>
  <c r="J138" i="4"/>
  <c r="J159" i="4"/>
  <c r="BK199" i="4"/>
  <c r="BK141" i="4"/>
  <c r="BK225" i="3"/>
  <c r="BK129" i="3"/>
  <c r="J151" i="4"/>
  <c r="BK143" i="4"/>
  <c r="J185" i="4"/>
  <c r="BK178" i="4"/>
  <c r="J183" i="4"/>
  <c r="J137" i="4"/>
  <c r="J146" i="4"/>
  <c r="BK185" i="4"/>
  <c r="BK123" i="2"/>
  <c r="BK128" i="2"/>
  <c r="BK126" i="2"/>
  <c r="J127" i="2"/>
  <c r="BK137" i="2"/>
  <c r="J254" i="3"/>
  <c r="J167" i="3"/>
  <c r="J131" i="3"/>
  <c r="J219" i="3"/>
  <c r="BK143" i="3"/>
  <c r="BK233" i="3"/>
  <c r="BK191" i="3"/>
  <c r="J132" i="3"/>
  <c r="BK236" i="3"/>
  <c r="BK210" i="3"/>
  <c r="BK165" i="3"/>
  <c r="J203" i="3"/>
  <c r="J146" i="3"/>
  <c r="BK215" i="3"/>
  <c r="J187" i="3"/>
  <c r="J256" i="3"/>
  <c r="BK161" i="3"/>
  <c r="BK269" i="3"/>
  <c r="BK224" i="3"/>
  <c r="BK167" i="3"/>
  <c r="BK167" i="4"/>
  <c r="J173" i="4"/>
  <c r="J170" i="4"/>
  <c r="BK154" i="4"/>
  <c r="J201" i="4"/>
  <c r="BK169" i="4"/>
  <c r="BK153" i="4"/>
  <c r="BK170" i="4"/>
  <c r="J139" i="2"/>
  <c r="BK129" i="2"/>
  <c r="J131" i="2"/>
  <c r="J126" i="2"/>
  <c r="BK124" i="2"/>
  <c r="J228" i="3"/>
  <c r="J151" i="3"/>
  <c r="BK261" i="3"/>
  <c r="J226" i="3"/>
  <c r="BK153" i="3"/>
  <c r="J242" i="3"/>
  <c r="J185" i="3"/>
  <c r="J129" i="3"/>
  <c r="J234" i="3"/>
  <c r="J201" i="3"/>
  <c r="BK136" i="3"/>
  <c r="J158" i="3"/>
  <c r="J263" i="3"/>
  <c r="J189" i="3"/>
  <c r="BK263" i="3"/>
  <c r="BK193" i="3"/>
  <c r="J153" i="3"/>
  <c r="J233" i="3"/>
  <c r="J193" i="3"/>
  <c r="BK158" i="3"/>
  <c r="J154" i="4"/>
  <c r="BK197" i="4"/>
  <c r="BK138" i="4"/>
  <c r="J153" i="4"/>
  <c r="J199" i="4"/>
  <c r="BK181" i="4"/>
  <c r="J125" i="4"/>
  <c r="J130" i="4"/>
  <c r="BK125" i="2"/>
  <c r="BK121" i="2"/>
  <c r="BK132" i="2"/>
  <c r="BK127" i="2"/>
  <c r="BK133" i="2"/>
  <c r="BK256" i="3"/>
  <c r="BK176" i="3"/>
  <c r="BK139" i="3"/>
  <c r="J236" i="3"/>
  <c r="BK201" i="3"/>
  <c r="J259" i="3"/>
  <c r="J215" i="3"/>
  <c r="BK151" i="3"/>
  <c r="J249" i="3"/>
  <c r="BK183" i="3"/>
  <c r="J134" i="3"/>
  <c r="J165" i="3"/>
  <c r="BK267" i="3"/>
  <c r="BK199" i="3"/>
  <c r="BK131" i="3"/>
  <c r="J181" i="3"/>
  <c r="BK146" i="3"/>
  <c r="BK240" i="3"/>
  <c r="BK187" i="3"/>
  <c r="J191" i="4"/>
  <c r="BK130" i="4"/>
  <c r="J165" i="4"/>
  <c r="J197" i="4"/>
  <c r="J149" i="4"/>
  <c r="J133" i="4"/>
  <c r="J175" i="4"/>
  <c r="J127" i="4"/>
  <c r="BK135" i="4"/>
  <c r="J178" i="4"/>
  <c r="J141" i="2"/>
  <c r="BK141" i="2"/>
  <c r="J121" i="2"/>
  <c r="BK131" i="2"/>
  <c r="BK122" i="2"/>
  <c r="J123" i="2"/>
  <c r="J208" i="3"/>
  <c r="J143" i="3"/>
  <c r="J240" i="3"/>
  <c r="J199" i="3"/>
  <c r="J267" i="3"/>
  <c r="BK227" i="3"/>
  <c r="BK169" i="3"/>
  <c r="J261" i="3"/>
  <c r="BK228" i="3"/>
  <c r="J161" i="3"/>
  <c r="J155" i="3"/>
  <c r="BK244" i="3"/>
  <c r="BK171" i="3"/>
  <c r="BK230" i="3"/>
  <c r="BK272" i="3"/>
  <c r="BK226" i="3"/>
  <c r="BK189" i="3"/>
  <c r="J139" i="3"/>
  <c r="J194" i="4"/>
  <c r="BK183" i="4"/>
  <c r="BK137" i="4"/>
  <c r="BK127" i="4"/>
  <c r="J186" i="4"/>
  <c r="BK194" i="4"/>
  <c r="J189" i="4"/>
  <c r="BK125" i="4"/>
  <c r="BK135" i="2"/>
  <c r="J135" i="2"/>
  <c r="J132" i="2"/>
  <c r="BK136" i="2"/>
  <c r="J136" i="2"/>
  <c r="J125" i="2"/>
  <c r="J122" i="2"/>
  <c r="J232" i="3"/>
  <c r="J156" i="3"/>
  <c r="BK126" i="3"/>
  <c r="J229" i="3"/>
  <c r="J195" i="3"/>
  <c r="BK254" i="3"/>
  <c r="BK197" i="3"/>
  <c r="BK163" i="3"/>
  <c r="J269" i="3"/>
  <c r="J231" i="3"/>
  <c r="J179" i="3"/>
  <c r="BK212" i="3"/>
  <c r="BK133" i="3"/>
  <c r="J225" i="3"/>
  <c r="BK195" i="3"/>
  <c r="BK155" i="3"/>
  <c r="BK219" i="3"/>
  <c r="BK156" i="3"/>
  <c r="J264" i="3"/>
  <c r="J197" i="3"/>
  <c r="BK181" i="3"/>
  <c r="BK134" i="3"/>
  <c r="BK186" i="4"/>
  <c r="J181" i="4"/>
  <c r="J135" i="4"/>
  <c r="J167" i="4"/>
  <c r="BK159" i="4"/>
  <c r="J157" i="4"/>
  <c r="BK162" i="4"/>
  <c r="BK191" i="4"/>
  <c r="BK146" i="4"/>
  <c r="R120" i="2" l="1"/>
  <c r="R119" i="2" s="1"/>
  <c r="R118" i="2" s="1"/>
  <c r="BK125" i="3"/>
  <c r="BK223" i="3"/>
  <c r="J223" i="3"/>
  <c r="J100" i="3"/>
  <c r="BK262" i="3"/>
  <c r="J262" i="3" s="1"/>
  <c r="J102" i="3" s="1"/>
  <c r="T120" i="2"/>
  <c r="T119" i="2"/>
  <c r="T118" i="2" s="1"/>
  <c r="P125" i="3"/>
  <c r="P223" i="3"/>
  <c r="P262" i="3"/>
  <c r="BK140" i="4"/>
  <c r="J140" i="4" s="1"/>
  <c r="J99" i="4" s="1"/>
  <c r="P200" i="3"/>
  <c r="BK235" i="3"/>
  <c r="J235" i="3"/>
  <c r="J101" i="3" s="1"/>
  <c r="R124" i="4"/>
  <c r="P156" i="4"/>
  <c r="BK200" i="3"/>
  <c r="J200" i="3"/>
  <c r="J99" i="3"/>
  <c r="T235" i="3"/>
  <c r="P140" i="4"/>
  <c r="T172" i="4"/>
  <c r="P120" i="2"/>
  <c r="P119" i="2" s="1"/>
  <c r="P118" i="2" s="1"/>
  <c r="AU95" i="1" s="1"/>
  <c r="T200" i="3"/>
  <c r="P235" i="3"/>
  <c r="R140" i="4"/>
  <c r="T156" i="4"/>
  <c r="BK188" i="4"/>
  <c r="J188" i="4" s="1"/>
  <c r="J102" i="4" s="1"/>
  <c r="R200" i="3"/>
  <c r="R235" i="3"/>
  <c r="BK124" i="4"/>
  <c r="J124" i="4"/>
  <c r="J98" i="4" s="1"/>
  <c r="T140" i="4"/>
  <c r="T123" i="4" s="1"/>
  <c r="T122" i="4" s="1"/>
  <c r="P172" i="4"/>
  <c r="P188" i="4"/>
  <c r="BK120" i="2"/>
  <c r="J120" i="2"/>
  <c r="J98" i="2" s="1"/>
  <c r="T125" i="3"/>
  <c r="T124" i="3" s="1"/>
  <c r="T123" i="3" s="1"/>
  <c r="T223" i="3"/>
  <c r="T262" i="3"/>
  <c r="P124" i="4"/>
  <c r="P123" i="4"/>
  <c r="P122" i="4" s="1"/>
  <c r="AU97" i="1" s="1"/>
  <c r="BK156" i="4"/>
  <c r="J156" i="4"/>
  <c r="J100" i="4" s="1"/>
  <c r="BK172" i="4"/>
  <c r="J172" i="4"/>
  <c r="J101" i="4"/>
  <c r="T188" i="4"/>
  <c r="R125" i="3"/>
  <c r="R124" i="3" s="1"/>
  <c r="R123" i="3" s="1"/>
  <c r="R223" i="3"/>
  <c r="R262" i="3"/>
  <c r="T124" i="4"/>
  <c r="R156" i="4"/>
  <c r="R172" i="4"/>
  <c r="R188" i="4"/>
  <c r="BK271" i="3"/>
  <c r="J271" i="3" s="1"/>
  <c r="J103" i="3" s="1"/>
  <c r="J116" i="4"/>
  <c r="BE133" i="4"/>
  <c r="BE151" i="4"/>
  <c r="BE154" i="4"/>
  <c r="BE157" i="4"/>
  <c r="BE194" i="4"/>
  <c r="J125" i="3"/>
  <c r="J98" i="3"/>
  <c r="BE127" i="4"/>
  <c r="BE137" i="4"/>
  <c r="BE167" i="4"/>
  <c r="BE169" i="4"/>
  <c r="F119" i="4"/>
  <c r="BE149" i="4"/>
  <c r="BE170" i="4"/>
  <c r="E85" i="4"/>
  <c r="BE135" i="4"/>
  <c r="BE165" i="4"/>
  <c r="BE173" i="4"/>
  <c r="BE181" i="4"/>
  <c r="BE183" i="4"/>
  <c r="BE186" i="4"/>
  <c r="BE189" i="4"/>
  <c r="BE191" i="4"/>
  <c r="BE197" i="4"/>
  <c r="BE202" i="4"/>
  <c r="BE125" i="4"/>
  <c r="BE130" i="4"/>
  <c r="BE138" i="4"/>
  <c r="BE162" i="4"/>
  <c r="BE141" i="4"/>
  <c r="BE153" i="4"/>
  <c r="BE159" i="4"/>
  <c r="BE178" i="4"/>
  <c r="BE199" i="4"/>
  <c r="BE201" i="4"/>
  <c r="BE143" i="4"/>
  <c r="BE146" i="4"/>
  <c r="BE175" i="4"/>
  <c r="BE185" i="4"/>
  <c r="E85" i="3"/>
  <c r="BE132" i="3"/>
  <c r="BE156" i="3"/>
  <c r="BE171" i="3"/>
  <c r="BE201" i="3"/>
  <c r="BE263" i="3"/>
  <c r="BE272" i="3"/>
  <c r="F92" i="3"/>
  <c r="BE133" i="3"/>
  <c r="BE167" i="3"/>
  <c r="BE183" i="3"/>
  <c r="BE185" i="3"/>
  <c r="BE189" i="3"/>
  <c r="BE212" i="3"/>
  <c r="BE224" i="3"/>
  <c r="BE225" i="3"/>
  <c r="BE227" i="3"/>
  <c r="BE232" i="3"/>
  <c r="BE244" i="3"/>
  <c r="BE249" i="3"/>
  <c r="BE254" i="3"/>
  <c r="J117" i="3"/>
  <c r="BE165" i="3"/>
  <c r="BE174" i="3"/>
  <c r="BE181" i="3"/>
  <c r="BE230" i="3"/>
  <c r="BE256" i="3"/>
  <c r="BE259" i="3"/>
  <c r="BE261" i="3"/>
  <c r="BE265" i="3"/>
  <c r="BE129" i="3"/>
  <c r="BE139" i="3"/>
  <c r="BE158" i="3"/>
  <c r="BE169" i="3"/>
  <c r="BE195" i="3"/>
  <c r="BE199" i="3"/>
  <c r="BE208" i="3"/>
  <c r="BE229" i="3"/>
  <c r="BE146" i="3"/>
  <c r="BE153" i="3"/>
  <c r="BE187" i="3"/>
  <c r="BE197" i="3"/>
  <c r="BE233" i="3"/>
  <c r="BE267" i="3"/>
  <c r="BK119" i="2"/>
  <c r="J119" i="2" s="1"/>
  <c r="J97" i="2" s="1"/>
  <c r="BE131" i="3"/>
  <c r="BE143" i="3"/>
  <c r="BE155" i="3"/>
  <c r="BE219" i="3"/>
  <c r="BE228" i="3"/>
  <c r="BE231" i="3"/>
  <c r="BE240" i="3"/>
  <c r="BE269" i="3"/>
  <c r="BE126" i="3"/>
  <c r="BE151" i="3"/>
  <c r="BE161" i="3"/>
  <c r="BE176" i="3"/>
  <c r="BE191" i="3"/>
  <c r="BE203" i="3"/>
  <c r="BE210" i="3"/>
  <c r="BE242" i="3"/>
  <c r="BE264" i="3"/>
  <c r="BE134" i="3"/>
  <c r="BE136" i="3"/>
  <c r="BE154" i="3"/>
  <c r="BE163" i="3"/>
  <c r="BE179" i="3"/>
  <c r="BE193" i="3"/>
  <c r="BE215" i="3"/>
  <c r="BE226" i="3"/>
  <c r="BE234" i="3"/>
  <c r="BE236" i="3"/>
  <c r="F92" i="2"/>
  <c r="BE128" i="2"/>
  <c r="BE130" i="2"/>
  <c r="BE132" i="2"/>
  <c r="BE134" i="2"/>
  <c r="BE125" i="2"/>
  <c r="BE126" i="2"/>
  <c r="BE141" i="2"/>
  <c r="J89" i="2"/>
  <c r="BE129" i="2"/>
  <c r="BE131" i="2"/>
  <c r="E85" i="2"/>
  <c r="BE121" i="2"/>
  <c r="BE123" i="2"/>
  <c r="BE124" i="2"/>
  <c r="BE122" i="2"/>
  <c r="BE135" i="2"/>
  <c r="BE137" i="2"/>
  <c r="BE139" i="2"/>
  <c r="BE136" i="2"/>
  <c r="BE127" i="2"/>
  <c r="BE133" i="2"/>
  <c r="F35" i="2"/>
  <c r="BB95" i="1" s="1"/>
  <c r="F37" i="3"/>
  <c r="BD96" i="1" s="1"/>
  <c r="F36" i="2"/>
  <c r="BC95" i="1" s="1"/>
  <c r="J34" i="4"/>
  <c r="AW97" i="1"/>
  <c r="F34" i="4"/>
  <c r="BA97" i="1" s="1"/>
  <c r="F37" i="2"/>
  <c r="BD95" i="1" s="1"/>
  <c r="J34" i="3"/>
  <c r="AW96" i="1" s="1"/>
  <c r="F34" i="2"/>
  <c r="BA95" i="1"/>
  <c r="F35" i="4"/>
  <c r="BB97" i="1" s="1"/>
  <c r="F36" i="4"/>
  <c r="BC97" i="1" s="1"/>
  <c r="F36" i="3"/>
  <c r="BC96" i="1" s="1"/>
  <c r="J34" i="2"/>
  <c r="AW95" i="1"/>
  <c r="F37" i="4"/>
  <c r="BD97" i="1" s="1"/>
  <c r="F34" i="3"/>
  <c r="BA96" i="1" s="1"/>
  <c r="F35" i="3"/>
  <c r="BB96" i="1" s="1"/>
  <c r="P124" i="3" l="1"/>
  <c r="P123" i="3" s="1"/>
  <c r="AU96" i="1" s="1"/>
  <c r="AU94" i="1" s="1"/>
  <c r="R123" i="4"/>
  <c r="R122" i="4"/>
  <c r="BK124" i="3"/>
  <c r="J124" i="3" s="1"/>
  <c r="J97" i="3" s="1"/>
  <c r="BK123" i="4"/>
  <c r="J123" i="4" s="1"/>
  <c r="J97" i="4" s="1"/>
  <c r="BK118" i="2"/>
  <c r="J118" i="2"/>
  <c r="J96" i="2"/>
  <c r="F33" i="3"/>
  <c r="AZ96" i="1" s="1"/>
  <c r="J33" i="2"/>
  <c r="AV95" i="1"/>
  <c r="AT95" i="1"/>
  <c r="J33" i="4"/>
  <c r="AV97" i="1" s="1"/>
  <c r="AT97" i="1" s="1"/>
  <c r="J33" i="3"/>
  <c r="AV96" i="1" s="1"/>
  <c r="AT96" i="1" s="1"/>
  <c r="F33" i="2"/>
  <c r="AZ95" i="1"/>
  <c r="BA94" i="1"/>
  <c r="W30" i="1"/>
  <c r="BC94" i="1"/>
  <c r="W32" i="1"/>
  <c r="BD94" i="1"/>
  <c r="W33" i="1" s="1"/>
  <c r="F33" i="4"/>
  <c r="AZ97" i="1" s="1"/>
  <c r="BB94" i="1"/>
  <c r="W31" i="1" s="1"/>
  <c r="BK122" i="4" l="1"/>
  <c r="J122" i="4" s="1"/>
  <c r="J30" i="4" s="1"/>
  <c r="AG97" i="1" s="1"/>
  <c r="BK123" i="3"/>
  <c r="J123" i="3"/>
  <c r="J96" i="3"/>
  <c r="AW94" i="1"/>
  <c r="AK30" i="1" s="1"/>
  <c r="AZ94" i="1"/>
  <c r="W29" i="1"/>
  <c r="J30" i="2"/>
  <c r="AG95" i="1" s="1"/>
  <c r="AY94" i="1"/>
  <c r="AX94" i="1"/>
  <c r="J39" i="4" l="1"/>
  <c r="J96" i="4"/>
  <c r="J39" i="2"/>
  <c r="AN95" i="1"/>
  <c r="AN97" i="1"/>
  <c r="J30" i="3"/>
  <c r="AG96" i="1"/>
  <c r="AN96" i="1"/>
  <c r="AV94" i="1"/>
  <c r="AK29" i="1" s="1"/>
  <c r="J39" i="3" l="1"/>
  <c r="AG94" i="1"/>
  <c r="AK26" i="1" s="1"/>
  <c r="AT94" i="1"/>
  <c r="AN94" i="1" s="1"/>
  <c r="AK35" i="1" l="1"/>
</calcChain>
</file>

<file path=xl/sharedStrings.xml><?xml version="1.0" encoding="utf-8"?>
<sst xmlns="http://schemas.openxmlformats.org/spreadsheetml/2006/main" count="3820" uniqueCount="638">
  <si>
    <t>Export Komplet</t>
  </si>
  <si>
    <t/>
  </si>
  <si>
    <t>2.0</t>
  </si>
  <si>
    <t>ZAMOK</t>
  </si>
  <si>
    <t>False</t>
  </si>
  <si>
    <t>{b1ed38d1-ea2f-4620-bf0f-1eeb6795c348}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</si>
  <si>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</si>
  <si>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</si>
  <si>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</si>
  <si>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</si>
  <si>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</si>
  <si>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</si>
  <si>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</si>
  <si>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</si>
  <si>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20181132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</si>
  <si>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</si>
  <si>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</si>
  <si>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ul. Chrjukinova, Ostrava-Zábřeh – 2. etapa – oprava ploch</t>
  </si>
  <si>
    <t>KSO:</t>
  </si>
  <si>
    <t>CC-CZ:</t>
  </si>
  <si>
    <t>Místo:</t>
  </si>
  <si>
    <t>ul. Chrjukinova</t>
  </si>
  <si>
    <t>Datum:</t>
  </si>
  <si>
    <t>11. 3. 2021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</si>
  <si>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</si>
  <si>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</si>
  <si>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</si>
  <si>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</si>
  <si>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</si>
  <si>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</si>
  <si>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</si>
  <si>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Ing. 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</si>
  <si>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</si>
  <si>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</si>
  <si>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</si>
  <si>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</si>
  <si>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</si>
  <si>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</si>
  <si>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</si>
  <si>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</si>
  <si>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</si>
  <si>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</si>
  <si>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</si>
  <si>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</si>
  <si>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</si>
  <si>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</si>
  <si>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</si>
  <si>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</si>
  <si>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</si>
  <si>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</si>
  <si>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</si>
  <si>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</si>
  <si>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</si>
  <si>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</si>
  <si>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</si>
  <si>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</si>
  <si>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</si>
  <si>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</si>
  <si>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</si>
  <si>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</si>
  <si>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</si>
  <si>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</si>
  <si>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</si>
  <si>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</si>
  <si>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</si>
  <si>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</si>
  <si>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</si>
  <si>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</si>
  <si>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</si>
  <si>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</si>
  <si>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</si>
  <si>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</si>
  <si>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</si>
  <si>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</si>
  <si>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</si>
  <si>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</si>
  <si>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</si>
  <si>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</si>
  <si>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</si>
  <si>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</si>
  <si>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</si>
  <si>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</si>
  <si>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</si>
  <si>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</si>
  <si>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{09bddcf7-41f7-46c7-901f-2041a916dd81}</t>
  </si>
  <si>
    <t>2</t>
  </si>
  <si>
    <t>001</t>
  </si>
  <si>
    <t>SO 101 ZPEVNĚNÉ PLOCHY</t>
  </si>
  <si>
    <t>{3ad71286-86dc-4ae9-8541-404f91d07b76}</t>
  </si>
  <si>
    <t>002</t>
  </si>
  <si>
    <t>5-LETÁ UDRŽOVACÍ PÉČE</t>
  </si>
  <si>
    <t>{acff1a06-2bce-4262-b571-272a6fe31387}</t>
  </si>
  <si>
    <t>ploty</t>
  </si>
  <si>
    <t>m</t>
  </si>
  <si>
    <t>150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</si>
  <si>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</si>
  <si>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</si>
  <si>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</si>
  <si>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</si>
  <si>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</si>
  <si>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</si>
  <si>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</si>
  <si>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</si>
  <si>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</si>
  <si>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</si>
  <si>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</si>
  <si>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</si>
  <si>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</si>
  <si>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</si>
  <si>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</si>
  <si>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</si>
  <si>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</si>
  <si>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</si>
  <si>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</si>
  <si>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</si>
  <si>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</si>
  <si>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</si>
  <si>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</si>
  <si>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</si>
  <si>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</si>
  <si>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</si>
  <si>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</si>
  <si>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</si>
  <si>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</si>
  <si>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</si>
  <si>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</si>
  <si>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</si>
  <si>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</si>
  <si>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935544219</t>
  </si>
  <si>
    <t>Administrativní činnost pro zajištění záborů pozemků, uzavírek komunikací a dopravních opatření</t>
  </si>
  <si>
    <t>-1235248612</t>
  </si>
  <si>
    <t>3</t>
  </si>
  <si>
    <t>022</t>
  </si>
  <si>
    <t>aktualizace dokladových částí  projektové  dokumentace</t>
  </si>
  <si>
    <t>436687295</t>
  </si>
  <si>
    <t>003</t>
  </si>
  <si>
    <t>Koordinační a kompletační činnost dodavatele</t>
  </si>
  <si>
    <t>1687034956</t>
  </si>
  <si>
    <t>004</t>
  </si>
  <si>
    <t>Náklady na veškeré energie související s realizací akce</t>
  </si>
  <si>
    <t>-1331892405</t>
  </si>
  <si>
    <t>6</t>
  </si>
  <si>
    <t>005</t>
  </si>
  <si>
    <t>Zábory cizích pozemků (veřejných i soukromých)</t>
  </si>
  <si>
    <t>1223776172</t>
  </si>
  <si>
    <t>7</t>
  </si>
  <si>
    <t>006</t>
  </si>
  <si>
    <t>Geodetické zaměření realizovaných objektů</t>
  </si>
  <si>
    <t>171975246</t>
  </si>
  <si>
    <t>007</t>
  </si>
  <si>
    <t xml:space="preserve">Zpracování dokumentace skutečného provedení stavby </t>
  </si>
  <si>
    <t>643417120</t>
  </si>
  <si>
    <t>9</t>
  </si>
  <si>
    <t>010</t>
  </si>
  <si>
    <t>Dočasné dopravní značení a čištění tohoto značení po dobu realizace akce</t>
  </si>
  <si>
    <t>1826658995</t>
  </si>
  <si>
    <t>10</t>
  </si>
  <si>
    <t>011</t>
  </si>
  <si>
    <t>Opatření k zajištění bezpečnosti účastníků realizace akce a veřejnosti (zejména zajištění staveniště, Náklady na zajištění bezpečnosti silničního provozu, Provizorní ohrazení výkopu, lávky, tabulky)</t>
  </si>
  <si>
    <t>1674388662</t>
  </si>
  <si>
    <t>11</t>
  </si>
  <si>
    <t>012</t>
  </si>
  <si>
    <t xml:space="preserve">Informační tabule s údaji o stavbě (velikost cca 1,5 x 1 m – dle grafického návrhu investora) </t>
  </si>
  <si>
    <t>kus</t>
  </si>
  <si>
    <t>-1763445827</t>
  </si>
  <si>
    <t>12</t>
  </si>
  <si>
    <t>013</t>
  </si>
  <si>
    <t xml:space="preserve">zařízení staveniště zhotovitele - chemické WC </t>
  </si>
  <si>
    <t>365898353</t>
  </si>
  <si>
    <t>13</t>
  </si>
  <si>
    <t>016</t>
  </si>
  <si>
    <t>Čistění komunikací</t>
  </si>
  <si>
    <t>932350187</t>
  </si>
  <si>
    <t>14</t>
  </si>
  <si>
    <t>017</t>
  </si>
  <si>
    <t xml:space="preserve">Náklady na vytýčení stavby </t>
  </si>
  <si>
    <t>-986071448</t>
  </si>
  <si>
    <t>018</t>
  </si>
  <si>
    <t>Náklady na projektovou (dílenskou) dokumentaci zhotovitele</t>
  </si>
  <si>
    <t>-666311248</t>
  </si>
  <si>
    <t>16</t>
  </si>
  <si>
    <t>019</t>
  </si>
  <si>
    <t>Pasportizace území před zahájením stavby  dle požadavku odboru dopravy</t>
  </si>
  <si>
    <t>-44104379</t>
  </si>
  <si>
    <t>17</t>
  </si>
  <si>
    <t>K</t>
  </si>
  <si>
    <t>119003227</t>
  </si>
  <si>
    <t>Mobilní plotová zábrana vyplněná dráty výšky do 2,2 m pro zabezpečení výkopu zřízení</t>
  </si>
  <si>
    <t>638510388</t>
  </si>
  <si>
    <t>VV</t>
  </si>
  <si>
    <t>18</t>
  </si>
  <si>
    <t>119003228</t>
  </si>
  <si>
    <t>Mobilní plotová zábrana vyplněná dráty výšky do 2,2 m pro zabezpečení výkopu odstranění</t>
  </si>
  <si>
    <t>-2116043468</t>
  </si>
  <si>
    <t>19</t>
  </si>
  <si>
    <t>R001N</t>
  </si>
  <si>
    <t>náklady za pronájem mobilního oplocení po dobu 2 měsíců</t>
  </si>
  <si>
    <t>-1919002011</t>
  </si>
  <si>
    <t>asfalt</t>
  </si>
  <si>
    <t>m2</t>
  </si>
  <si>
    <t>320,5</t>
  </si>
  <si>
    <t>bo1530</t>
  </si>
  <si>
    <t>169,1</t>
  </si>
  <si>
    <t>bo825</t>
  </si>
  <si>
    <t>101,3</t>
  </si>
  <si>
    <t>kostky</t>
  </si>
  <si>
    <t>napojení</t>
  </si>
  <si>
    <t>16,5</t>
  </si>
  <si>
    <t>odkop</t>
  </si>
  <si>
    <t>m3</t>
  </si>
  <si>
    <t>54,35</t>
  </si>
  <si>
    <t>odvoz</t>
  </si>
  <si>
    <t>001 - SO 101 ZPEVNĚNÉ PLOCHY</t>
  </si>
  <si>
    <t>parking</t>
  </si>
  <si>
    <t>201</t>
  </si>
  <si>
    <t>pěší</t>
  </si>
  <si>
    <t>112,5</t>
  </si>
  <si>
    <t>slepci</t>
  </si>
  <si>
    <t>13,7</t>
  </si>
  <si>
    <t>trávník</t>
  </si>
  <si>
    <t>,2</t>
  </si>
  <si>
    <t>66</t>
  </si>
  <si>
    <t>voda</t>
  </si>
  <si>
    <t>0,99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</si>
  <si>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</si>
  <si>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</si>
  <si>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</si>
  <si>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</si>
  <si>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</si>
  <si>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</si>
  <si>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Zemní práce</t>
  </si>
  <si>
    <t>111101101</t>
  </si>
  <si>
    <t>Odstranění travin z celkové plochy do 0,1 ha</t>
  </si>
  <si>
    <t>ha</t>
  </si>
  <si>
    <t>1691000945</t>
  </si>
  <si>
    <t>dle A4,  B1.1</t>
  </si>
  <si>
    <t>skrývka</t>
  </si>
  <si>
    <t>(13,2/0,2)*0,0001</t>
  </si>
  <si>
    <t>111151111</t>
  </si>
  <si>
    <t>Pokosení trávníku parterového plochy do 1000 m2 s odvozem do 20 km v rovině a svahu do 1:5</t>
  </si>
  <si>
    <t>973252028</t>
  </si>
  <si>
    <t>trávník*3</t>
  </si>
  <si>
    <t>111211232</t>
  </si>
  <si>
    <t>Snesení listnatého klestu D přes 30 cm ve svahu do 1:3</t>
  </si>
  <si>
    <t>661408520</t>
  </si>
  <si>
    <t>112101103</t>
  </si>
  <si>
    <t>Odstranění stromů listnatých průměru kmene do 700 mm</t>
  </si>
  <si>
    <t>-2062931693</t>
  </si>
  <si>
    <t>112201115</t>
  </si>
  <si>
    <t>Odstranění pařezů D do 0,6 m v rovině a svahu 1:5 s odklizením do 20 m a zasypáním jámy</t>
  </si>
  <si>
    <t>329252800</t>
  </si>
  <si>
    <t>113106121</t>
  </si>
  <si>
    <t>Rozebrání dlažeb z betonových nebo kamenných dlaždic komunikací pro pěší ručně</t>
  </si>
  <si>
    <t>-9450237</t>
  </si>
  <si>
    <t>125,2</t>
  </si>
  <si>
    <t>113154264</t>
  </si>
  <si>
    <t>Frézování živičného krytu tl 100 mm pruh š 2 m pl do 1000 m2 s překážkami v trase</t>
  </si>
  <si>
    <t>-91213008</t>
  </si>
  <si>
    <t>dle E2.b.2</t>
  </si>
  <si>
    <t>fréza</t>
  </si>
  <si>
    <t>113202111</t>
  </si>
  <si>
    <t>Vytrhání obrub krajníků obrubníků stojatých</t>
  </si>
  <si>
    <t>497925698</t>
  </si>
  <si>
    <t>dle E2.b; B1.2.1</t>
  </si>
  <si>
    <t>5,7+6,2+69+4+5+9+57+5+74+3,2+2*3,1*2*2+4*3,8</t>
  </si>
  <si>
    <t>Součet</t>
  </si>
  <si>
    <t>121101102</t>
  </si>
  <si>
    <t>Sejmutí ornice s přemístěním na vzdálenost do 100 m</t>
  </si>
  <si>
    <t>148560287</t>
  </si>
  <si>
    <t>dle A4</t>
  </si>
  <si>
    <t>13,2</t>
  </si>
  <si>
    <t>122201102</t>
  </si>
  <si>
    <t>Odkopávky a prokopávky nezapažené v hornině tř. 3 objem do 1000 m3</t>
  </si>
  <si>
    <t>-753540761</t>
  </si>
  <si>
    <t>dle B1.1; B1.2.1</t>
  </si>
  <si>
    <t>odkop po obruby</t>
  </si>
  <si>
    <t>0,3*0,67*(bo1530+bo825)</t>
  </si>
  <si>
    <t>122201109</t>
  </si>
  <si>
    <t>Příplatek za lepivost u odkopávek v hornině tř. 1 až 3</t>
  </si>
  <si>
    <t>349085150</t>
  </si>
  <si>
    <t>162201403</t>
  </si>
  <si>
    <t>Vodorovné přemístění větví stromů listnatých do 1 km D kmene přes 500 do 700 mm</t>
  </si>
  <si>
    <t>1702840456</t>
  </si>
  <si>
    <t>162201413</t>
  </si>
  <si>
    <t>Vodorovné přemístění kmenů stromů listnatých do 1 km D kmene přes 500 do 700 mm</t>
  </si>
  <si>
    <t>-922710478</t>
  </si>
  <si>
    <t>162201423</t>
  </si>
  <si>
    <t>Vodorovné přemístění pařezů do 1 km D přes 500 do 700 mm</t>
  </si>
  <si>
    <t>-1121569068</t>
  </si>
  <si>
    <t>162701105</t>
  </si>
  <si>
    <t>Vodorovné přemístění do 10000 m výkopku/sypaniny z horniny tř. 1 až 4</t>
  </si>
  <si>
    <t>-115485169</t>
  </si>
  <si>
    <t>162701109</t>
  </si>
  <si>
    <t>Příplatek k vodorovnému přemístění výkopku/sypaniny z horniny tř. 1 až 4 ZKD 1000 m přes 10000 m</t>
  </si>
  <si>
    <t>-1448379193</t>
  </si>
  <si>
    <t>dalších 15km</t>
  </si>
  <si>
    <t>15*odvoz</t>
  </si>
  <si>
    <t>167101102</t>
  </si>
  <si>
    <t>Nakládání výkopku z hornin tř. 1 až 4 přes 100 m3</t>
  </si>
  <si>
    <t>-1155450992</t>
  </si>
  <si>
    <t>171201201</t>
  </si>
  <si>
    <t>Uložení sypaniny na skládky</t>
  </si>
  <si>
    <t>1909024365</t>
  </si>
  <si>
    <t>171201211</t>
  </si>
  <si>
    <t>Poplatek za uložení odpadu ze sypaniny na skládce (skládkovné)</t>
  </si>
  <si>
    <t>t</t>
  </si>
  <si>
    <t>-1158083632</t>
  </si>
  <si>
    <t>1,7*odvoz</t>
  </si>
  <si>
    <t>20</t>
  </si>
  <si>
    <t>181301102</t>
  </si>
  <si>
    <t>Rozprostření ornice tl vrstvy do 150 mm pl do 500 m2 v rovině nebo ve svahu do 1:5</t>
  </si>
  <si>
    <t>936340569</t>
  </si>
  <si>
    <t>25234001</t>
  </si>
  <si>
    <t>herbicid totální systémový neselektivní</t>
  </si>
  <si>
    <t>litr</t>
  </si>
  <si>
    <t>25986247</t>
  </si>
  <si>
    <t>(8*trávník)/10000</t>
  </si>
  <si>
    <t>22</t>
  </si>
  <si>
    <t>181411131</t>
  </si>
  <si>
    <t>Založení parkového trávníku výsevem plochy do 1000 m2 v rovině a ve svahu do 1:5</t>
  </si>
  <si>
    <t>-1503506455</t>
  </si>
  <si>
    <t>dle B1.2.1</t>
  </si>
  <si>
    <t>23</t>
  </si>
  <si>
    <t>005724200</t>
  </si>
  <si>
    <t>osivo směs travní parková okrasná</t>
  </si>
  <si>
    <t>kg</t>
  </si>
  <si>
    <t>2125985406</t>
  </si>
  <si>
    <t>trávník*0,03</t>
  </si>
  <si>
    <t>24</t>
  </si>
  <si>
    <t>181951102</t>
  </si>
  <si>
    <t>Úprava pláně v hornině tř. 1 až 4 se zhutněním</t>
  </si>
  <si>
    <t>1057450441</t>
  </si>
  <si>
    <t>pěší+parking+slepci+asfalt</t>
  </si>
  <si>
    <t>25</t>
  </si>
  <si>
    <t>251911550</t>
  </si>
  <si>
    <t>hnojivo průmyslové Cererit (bal. 5 kg)</t>
  </si>
  <si>
    <t>-236840179</t>
  </si>
  <si>
    <t>(trávník)*0,03</t>
  </si>
  <si>
    <t>26</t>
  </si>
  <si>
    <t>183403114</t>
  </si>
  <si>
    <t>Obdělání půdy kultivátorováním v rovině a svahu do 1:5</t>
  </si>
  <si>
    <t>-951022139</t>
  </si>
  <si>
    <t>27</t>
  </si>
  <si>
    <t>183403153</t>
  </si>
  <si>
    <t>Obdělání půdy hrabáním v rovině a svahu do 1:5</t>
  </si>
  <si>
    <t>-691354532</t>
  </si>
  <si>
    <t>28</t>
  </si>
  <si>
    <t>183403161</t>
  </si>
  <si>
    <t>Obdělání půdy válením v rovině a svahu do 1:5</t>
  </si>
  <si>
    <t>-761869735</t>
  </si>
  <si>
    <t>29</t>
  </si>
  <si>
    <t>183552431</t>
  </si>
  <si>
    <t>Hnojení tekutými hnojivy se zapravením do půdy v množství do 2 t/ha ploch do 5 ha sklonu do 5°</t>
  </si>
  <si>
    <t>417152021</t>
  </si>
  <si>
    <t>trávník*0,0001</t>
  </si>
  <si>
    <t>30</t>
  </si>
  <si>
    <t>184802111</t>
  </si>
  <si>
    <t>Chemické odplevelení před založením kultury nad 20 m2 postřikem na široko v rovině a svahu do 1:5</t>
  </si>
  <si>
    <t>1961752586</t>
  </si>
  <si>
    <t>31</t>
  </si>
  <si>
    <t>R101</t>
  </si>
  <si>
    <t xml:space="preserve">Trávníkový substrát  </t>
  </si>
  <si>
    <t>1476726800</t>
  </si>
  <si>
    <t>(0,15*trávník)/2,5</t>
  </si>
  <si>
    <t>32</t>
  </si>
  <si>
    <t>185804312</t>
  </si>
  <si>
    <t>Zalití rostlin vodou plocha přes 20 m2</t>
  </si>
  <si>
    <t>-201426841</t>
  </si>
  <si>
    <t>0,015*trávník</t>
  </si>
  <si>
    <t>33</t>
  </si>
  <si>
    <t>185851121</t>
  </si>
  <si>
    <t>Dovoz vody pro zálivku rostlin za vzdálenost do 1000 m</t>
  </si>
  <si>
    <t>1793101519</t>
  </si>
  <si>
    <t>34</t>
  </si>
  <si>
    <t>185851129</t>
  </si>
  <si>
    <t>Příplatek k dovozu vody pro zálivku rostlin do 1000 m ZKD 1000 m</t>
  </si>
  <si>
    <t>1615747831</t>
  </si>
  <si>
    <t>24*voda</t>
  </si>
  <si>
    <t>35</t>
  </si>
  <si>
    <t>nv001</t>
  </si>
  <si>
    <t>náhradní výsadba - Pseudotsuga menziesii vel. 225-250cm na p.p.č. 654/46 - parčík u ZŠ - kompletní dodávky a práce</t>
  </si>
  <si>
    <t>1527160766</t>
  </si>
  <si>
    <t>Komunikace pozemní</t>
  </si>
  <si>
    <t>36</t>
  </si>
  <si>
    <t>564801111</t>
  </si>
  <si>
    <t>Podklad ze štěrkodrtě ŠD tl 30 mm</t>
  </si>
  <si>
    <t>1516630129</t>
  </si>
  <si>
    <t>37</t>
  </si>
  <si>
    <t>564871116</t>
  </si>
  <si>
    <t>Podklad ze štěrkodrtě ŠD tl. 300 mm</t>
  </si>
  <si>
    <t>1277320460</t>
  </si>
  <si>
    <t>dle B1.2.3</t>
  </si>
  <si>
    <t>sanace pod obruby</t>
  </si>
  <si>
    <t>0,3*(bo1530)</t>
  </si>
  <si>
    <t>38</t>
  </si>
  <si>
    <t>565145121</t>
  </si>
  <si>
    <t>Asfaltový beton vrstva podkladní ACP 16 (obalované kamenivo OKS) tl 60 mm š přes 3 m</t>
  </si>
  <si>
    <t>-1243820880</t>
  </si>
  <si>
    <t>39</t>
  </si>
  <si>
    <t>573211112</t>
  </si>
  <si>
    <t>Postřik živičný spojovací z asfaltu v množství 0,70 kg/m2</t>
  </si>
  <si>
    <t>1636453116</t>
  </si>
  <si>
    <t>asfalt*2</t>
  </si>
  <si>
    <t>40</t>
  </si>
  <si>
    <t>577134121</t>
  </si>
  <si>
    <t>Asfaltový beton vrstva obrusná ACO 11 (ABS) tř. I tl 40 mm š přes 3 m z nemodifikovaného asfaltu</t>
  </si>
  <si>
    <t>1065944652</t>
  </si>
  <si>
    <t>dle B1.2.1; B1.1</t>
  </si>
  <si>
    <t>41</t>
  </si>
  <si>
    <t>596211110</t>
  </si>
  <si>
    <t>Kladení zámkové dlažby komunikací pro pěší tl 60 mm skupiny A pl do 50 m2</t>
  </si>
  <si>
    <t>-208054371</t>
  </si>
  <si>
    <t>42</t>
  </si>
  <si>
    <t>R0077</t>
  </si>
  <si>
    <t>dlažba zámková betonová šedá tl.60mm</t>
  </si>
  <si>
    <t>1690744010</t>
  </si>
  <si>
    <t>Přepočteno koeficientem 1,05 (pro prořez 5%)</t>
  </si>
  <si>
    <t>112,5*1,05 'Přepočtené koeficientem množství</t>
  </si>
  <si>
    <t>Trubní vedení</t>
  </si>
  <si>
    <t>43</t>
  </si>
  <si>
    <t>895941111</t>
  </si>
  <si>
    <t>Zřízení vpusti kanalizační uliční z betonových dílců typ UV-50 normální</t>
  </si>
  <si>
    <t>1438936815</t>
  </si>
  <si>
    <t>44</t>
  </si>
  <si>
    <t>59223823</t>
  </si>
  <si>
    <t>vpusť betonová uliční dno 62,6 x 49,5 x 5 cm</t>
  </si>
  <si>
    <t>802624010</t>
  </si>
  <si>
    <t>45</t>
  </si>
  <si>
    <t>59223854</t>
  </si>
  <si>
    <t>skruž betonová pro uliční vpusť s výtokovým otvorem PVC, 45x35x5 cm</t>
  </si>
  <si>
    <t>-1074503732</t>
  </si>
  <si>
    <t>46</t>
  </si>
  <si>
    <t>59223824</t>
  </si>
  <si>
    <t>vpusť betonová uliční /skruž/ 59x50x5 cm</t>
  </si>
  <si>
    <t>-389173955</t>
  </si>
  <si>
    <t>47</t>
  </si>
  <si>
    <t>55242320</t>
  </si>
  <si>
    <t>mříž vtoková litinová plochá 500x500mm</t>
  </si>
  <si>
    <t>1406161446</t>
  </si>
  <si>
    <t>48</t>
  </si>
  <si>
    <t>59223820</t>
  </si>
  <si>
    <t>vpusť betonová uliční /skruž/ 29x50x5 cm</t>
  </si>
  <si>
    <t>-888588977</t>
  </si>
  <si>
    <t>49</t>
  </si>
  <si>
    <t>59223864</t>
  </si>
  <si>
    <t>prstenec betonový pro uliční vpusť vyrovnávací 39 x 6 x 13 cm</t>
  </si>
  <si>
    <t>1575059428</t>
  </si>
  <si>
    <t>50</t>
  </si>
  <si>
    <t>899204112</t>
  </si>
  <si>
    <t>Osazení mříží litinových včetně rámů a košů na bahno pro třídu zatížení D400, E600</t>
  </si>
  <si>
    <t>-2106519246</t>
  </si>
  <si>
    <t>51</t>
  </si>
  <si>
    <t>899331111</t>
  </si>
  <si>
    <t>Výšková úprava uličního vstupu nebo vpusti do 200 mm zvýšením poklopu</t>
  </si>
  <si>
    <t>-1391831894</t>
  </si>
  <si>
    <t>52</t>
  </si>
  <si>
    <t>899431111</t>
  </si>
  <si>
    <t>Výšková úprava uličního vstupu nebo vpusti do 200 mm zvýšením krycího hrnce, šoupěte nebo hydrantu</t>
  </si>
  <si>
    <t>531778793</t>
  </si>
  <si>
    <t>53</t>
  </si>
  <si>
    <t>R801522</t>
  </si>
  <si>
    <t>Kalový koš pro uliční vpusť vysoký A4 pozink</t>
  </si>
  <si>
    <t>-1554422521</t>
  </si>
  <si>
    <t>Ostatní konstrukce a práce, bourání</t>
  </si>
  <si>
    <t>54</t>
  </si>
  <si>
    <t>916111122</t>
  </si>
  <si>
    <t>Osazení obruby z drobných kostek bez boční opěry do lože z betonu prostého</t>
  </si>
  <si>
    <t>-1807052344</t>
  </si>
  <si>
    <t>dle B1.2.1; B1.2.3; B1.2.4</t>
  </si>
  <si>
    <t>jednořádek</t>
  </si>
  <si>
    <t>55</t>
  </si>
  <si>
    <t>583801100</t>
  </si>
  <si>
    <t>kostka dlažební drobná, žula, I.jakost, velikost 10 cm</t>
  </si>
  <si>
    <t>-1116702557</t>
  </si>
  <si>
    <t>kostky*0,1*0,1*2</t>
  </si>
  <si>
    <t>56</t>
  </si>
  <si>
    <t>916131213</t>
  </si>
  <si>
    <t>Osazení silničního obrubníku betonového stojatého s boční opěrou do lože z betonu prostého</t>
  </si>
  <si>
    <t>77992583</t>
  </si>
  <si>
    <t>bo825+bo1530</t>
  </si>
  <si>
    <t>57</t>
  </si>
  <si>
    <t>592174170RR</t>
  </si>
  <si>
    <t>obrubník betonový chodníkový 100x8x25 cm</t>
  </si>
  <si>
    <t>957466982</t>
  </si>
  <si>
    <t>88,6-1,3+4*3,5</t>
  </si>
  <si>
    <t>101,3*1,05 'Přepočtené koeficientem množství</t>
  </si>
  <si>
    <t>58</t>
  </si>
  <si>
    <t>592175030R</t>
  </si>
  <si>
    <t>obrubník  100x15/12x30 cm, přírodní</t>
  </si>
  <si>
    <t>1671155515</t>
  </si>
  <si>
    <t>172-11,7+5,6+3,2</t>
  </si>
  <si>
    <t>169,1*1,05 'Přepočtené koeficientem množství</t>
  </si>
  <si>
    <t>59</t>
  </si>
  <si>
    <t>919731123R</t>
  </si>
  <si>
    <t>Zarovnání styčné plochy podkladu nebo krytu živičného tl do 200 mm modifikovanou zálivkou</t>
  </si>
  <si>
    <t>-1094049930</t>
  </si>
  <si>
    <t>60</t>
  </si>
  <si>
    <t>919735113</t>
  </si>
  <si>
    <t>Řezání stávajícího živičného krytu hl do 150 mm</t>
  </si>
  <si>
    <t>473576693</t>
  </si>
  <si>
    <t>11,7+4,8</t>
  </si>
  <si>
    <t>61</t>
  </si>
  <si>
    <t>938908411</t>
  </si>
  <si>
    <t>Čištění vozovek splachováním vodou</t>
  </si>
  <si>
    <t>278968360</t>
  </si>
  <si>
    <t>pěší+asfalt</t>
  </si>
  <si>
    <t>62</t>
  </si>
  <si>
    <t>R981</t>
  </si>
  <si>
    <t>vybourání uliční betonové vpusti vč.likvidace, utěsnění potrubí a odvozu</t>
  </si>
  <si>
    <t>2139687013</t>
  </si>
  <si>
    <t>997</t>
  </si>
  <si>
    <t>Přesun sutě</t>
  </si>
  <si>
    <t>63</t>
  </si>
  <si>
    <t>997002611</t>
  </si>
  <si>
    <t>Nakládání suti a vybouraných hmot</t>
  </si>
  <si>
    <t>-1099520095</t>
  </si>
  <si>
    <t>64</t>
  </si>
  <si>
    <t>997006512</t>
  </si>
  <si>
    <t>Vodorovné doprava suti s naložením a složením na skládku do 1 km</t>
  </si>
  <si>
    <t>1506145609</t>
  </si>
  <si>
    <t>65</t>
  </si>
  <si>
    <t>997006519</t>
  </si>
  <si>
    <t>Příplatek k vodorovnému přemístění suti na skládku ZKD 1 km přes 1 km</t>
  </si>
  <si>
    <t>-2093621119</t>
  </si>
  <si>
    <t>179,645*24 'Přepočtené koeficientem množství</t>
  </si>
  <si>
    <t>997221645RR</t>
  </si>
  <si>
    <t>Poplatek za uložení na skládce odpadu asfaltového s vysokým obsahem dehtu - nebezpečný odpad</t>
  </si>
  <si>
    <t>597984502</t>
  </si>
  <si>
    <t>82,048</t>
  </si>
  <si>
    <t>67</t>
  </si>
  <si>
    <t>997221815</t>
  </si>
  <si>
    <t>Poplatek za uložení na skládce (skládkovné) stavebního odpadu betonového kód odpadu 170 101</t>
  </si>
  <si>
    <t>977310405</t>
  </si>
  <si>
    <t>31,926+57,011</t>
  </si>
  <si>
    <t>998</t>
  </si>
  <si>
    <t>Přesun hmot</t>
  </si>
  <si>
    <t>68</t>
  </si>
  <si>
    <t>998225111</t>
  </si>
  <si>
    <t>Přesun hmot pro pozemní komunikace s krytem z kamene, monolitickým betonovým nebo živičným</t>
  </si>
  <si>
    <t>877670142</t>
  </si>
  <si>
    <t>002 - 5-LETÁ UDRŽOVACÍ PÉČE</t>
  </si>
  <si>
    <t xml:space="preserve">    RP1S - 1 ROK STROMY</t>
  </si>
  <si>
    <t xml:space="preserve">    RP2S - 2 ROK STROMY</t>
  </si>
  <si>
    <t xml:space="preserve">    RP3S - 3 ROK STROMY</t>
  </si>
  <si>
    <t xml:space="preserve">    RP4S - 4 ROK STROMY</t>
  </si>
  <si>
    <t xml:space="preserve">    RP5S - 5 ROK STROMY</t>
  </si>
  <si>
    <t>RP1S</t>
  </si>
  <si>
    <t>1 ROK STROMY</t>
  </si>
  <si>
    <t>184801121</t>
  </si>
  <si>
    <t>Ošetřování vysazených dřevin soliterních v rovině a svahu do 1:5</t>
  </si>
  <si>
    <t>1657670789</t>
  </si>
  <si>
    <t>184911431</t>
  </si>
  <si>
    <t>Mulčování rostlin kůrou tl přes 0,1 do 0,15 m v rovině a svahu do 1:5</t>
  </si>
  <si>
    <t>1877824611</t>
  </si>
  <si>
    <t>doplnění mulče 10% - 1x ročně</t>
  </si>
  <si>
    <t>0,1*2*pi*0,75*0,75</t>
  </si>
  <si>
    <t>10391100</t>
  </si>
  <si>
    <t>kůra mulčovací VL</t>
  </si>
  <si>
    <t>-1215202838</t>
  </si>
  <si>
    <t>0,1*2*pi*0,75*0,75*0,15</t>
  </si>
  <si>
    <t>0,053*0,153 'Přepočtené koeficientem množství</t>
  </si>
  <si>
    <t>185804311</t>
  </si>
  <si>
    <t>Zalití rostlin vodou plocha do 20 m2</t>
  </si>
  <si>
    <t>-1860266218</t>
  </si>
  <si>
    <t>7*2*0,03</t>
  </si>
  <si>
    <t>185804513</t>
  </si>
  <si>
    <t>Odplevelení dřevin soliterních v rovině a svahu do 1:5</t>
  </si>
  <si>
    <t>869046648</t>
  </si>
  <si>
    <t>2*pi*0,75*0,75</t>
  </si>
  <si>
    <t>75136132</t>
  </si>
  <si>
    <t>R801obkm</t>
  </si>
  <si>
    <t>odstranění obrostu kmene</t>
  </si>
  <si>
    <t>-961395133</t>
  </si>
  <si>
    <t>RP2S</t>
  </si>
  <si>
    <t>2 ROK STROMY</t>
  </si>
  <si>
    <t>-469295068</t>
  </si>
  <si>
    <t>2051594582</t>
  </si>
  <si>
    <t>2034254632</t>
  </si>
  <si>
    <t>-290414777</t>
  </si>
  <si>
    <t>-205807293</t>
  </si>
  <si>
    <t>-2046772611</t>
  </si>
  <si>
    <t>-701294959</t>
  </si>
  <si>
    <t>RP3S</t>
  </si>
  <si>
    <t>3 ROK STROMY</t>
  </si>
  <si>
    <t>997800967</t>
  </si>
  <si>
    <t>1223832953</t>
  </si>
  <si>
    <t>-629808408</t>
  </si>
  <si>
    <t>884880825</t>
  </si>
  <si>
    <t>5*2*0,03</t>
  </si>
  <si>
    <t>329658314</t>
  </si>
  <si>
    <t>-780338421</t>
  </si>
  <si>
    <t>-1779093172</t>
  </si>
  <si>
    <t>RP4S</t>
  </si>
  <si>
    <t>4 ROK STROMY</t>
  </si>
  <si>
    <t>-1335720954</t>
  </si>
  <si>
    <t>-746819680</t>
  </si>
  <si>
    <t>1575507375</t>
  </si>
  <si>
    <t>1105192203</t>
  </si>
  <si>
    <t>-1195112061</t>
  </si>
  <si>
    <t>392502636</t>
  </si>
  <si>
    <t>1073903440</t>
  </si>
  <si>
    <t>RP5S</t>
  </si>
  <si>
    <t>5 ROK STROMY</t>
  </si>
  <si>
    <t>-1192867326</t>
  </si>
  <si>
    <t>-1637271569</t>
  </si>
  <si>
    <t>795615225</t>
  </si>
  <si>
    <t>-1008251667</t>
  </si>
  <si>
    <t>789547182</t>
  </si>
  <si>
    <t>-1990280914</t>
  </si>
  <si>
    <t>671534615</t>
  </si>
  <si>
    <t>SEZNAM FIGUR</t>
  </si>
  <si>
    <t>Výměra</t>
  </si>
  <si>
    <t xml:space="preserve"> 000</t>
  </si>
  <si>
    <t>Použití figury:</t>
  </si>
  <si>
    <t xml:space="preserve"> 001</t>
  </si>
  <si>
    <t>asfalt_1</t>
  </si>
  <si>
    <t>bo1530_1</t>
  </si>
  <si>
    <t>drenáž</t>
  </si>
  <si>
    <t>dle B1.2.1; B1.2.3</t>
  </si>
  <si>
    <t>80,83+125,54+16,5+6+18+6</t>
  </si>
  <si>
    <t>chráničky</t>
  </si>
  <si>
    <t>cetin+poda+t-mobile</t>
  </si>
  <si>
    <t>Přepočteno koeficientem 1,1 (pro prořez 10%)</t>
  </si>
  <si>
    <t>12+3*2+3,2*2+12+7,2*2+1,2*2+14</t>
  </si>
  <si>
    <t>keře</t>
  </si>
  <si>
    <t>60+190</t>
  </si>
  <si>
    <t>lože</t>
  </si>
  <si>
    <t>drenáž*0,05*0,3</t>
  </si>
  <si>
    <t>pěší_1</t>
  </si>
  <si>
    <t>rýhy</t>
  </si>
  <si>
    <t>drenáž*0,5*0,6</t>
  </si>
  <si>
    <t>textilie</t>
  </si>
  <si>
    <t>drenáž*3,14*0,1+drenáž*0,5*4</t>
  </si>
  <si>
    <t>textilie2</t>
  </si>
  <si>
    <t>dle B1.2.3; B1.2.4</t>
  </si>
  <si>
    <t>pěší+slepci+parking+asfalt</t>
  </si>
  <si>
    <t>zásyp</t>
  </si>
  <si>
    <t>rýhy-lože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</si>
</sst>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5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2"/>
      <c r="AQ5" s="22"/>
      <c r="AR5" s="20"/>
      <c r="BE5" s="26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2"/>
      <c r="AQ6" s="22"/>
      <c r="AR6" s="20"/>
      <c r="BE6" s="26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9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9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9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69"/>
      <c r="BS13" s="17" t="s">
        <v>6</v>
      </c>
    </row>
    <row r="14" spans="1:74" ht="12.75">
      <c r="B14" s="21"/>
      <c r="C14" s="22"/>
      <c r="D14" s="22"/>
      <c r="E14" s="274" t="s">
        <v>29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9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9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9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9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9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9"/>
    </row>
    <row r="23" spans="1:71" s="1" customFormat="1" ht="16.5" customHeight="1">
      <c r="B23" s="21"/>
      <c r="C23" s="22"/>
      <c r="D23" s="22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2"/>
      <c r="AP23" s="22"/>
      <c r="AQ23" s="22"/>
      <c r="AR23" s="20"/>
      <c r="BE23" s="26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9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7">
        <f>ROUND(AG94,2)</f>
        <v>0</v>
      </c>
      <c r="AL26" s="278"/>
      <c r="AM26" s="278"/>
      <c r="AN26" s="278"/>
      <c r="AO26" s="278"/>
      <c r="AP26" s="36"/>
      <c r="AQ26" s="36"/>
      <c r="AR26" s="39"/>
      <c r="BE26" s="26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9" t="s">
        <v>36</v>
      </c>
      <c r="M28" s="279"/>
      <c r="N28" s="279"/>
      <c r="O28" s="279"/>
      <c r="P28" s="279"/>
      <c r="Q28" s="36"/>
      <c r="R28" s="36"/>
      <c r="S28" s="36"/>
      <c r="T28" s="36"/>
      <c r="U28" s="36"/>
      <c r="V28" s="36"/>
      <c r="W28" s="279" t="s">
        <v>37</v>
      </c>
      <c r="X28" s="279"/>
      <c r="Y28" s="279"/>
      <c r="Z28" s="279"/>
      <c r="AA28" s="279"/>
      <c r="AB28" s="279"/>
      <c r="AC28" s="279"/>
      <c r="AD28" s="279"/>
      <c r="AE28" s="279"/>
      <c r="AF28" s="36"/>
      <c r="AG28" s="36"/>
      <c r="AH28" s="36"/>
      <c r="AI28" s="36"/>
      <c r="AJ28" s="36"/>
      <c r="AK28" s="279" t="s">
        <v>38</v>
      </c>
      <c r="AL28" s="279"/>
      <c r="AM28" s="279"/>
      <c r="AN28" s="279"/>
      <c r="AO28" s="279"/>
      <c r="AP28" s="36"/>
      <c r="AQ28" s="36"/>
      <c r="AR28" s="39"/>
      <c r="BE28" s="269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2">
        <v>0.21</v>
      </c>
      <c r="M29" s="281"/>
      <c r="N29" s="281"/>
      <c r="O29" s="281"/>
      <c r="P29" s="281"/>
      <c r="Q29" s="41"/>
      <c r="R29" s="41"/>
      <c r="S29" s="41"/>
      <c r="T29" s="41"/>
      <c r="U29" s="41"/>
      <c r="V29" s="41"/>
      <c r="W29" s="280">
        <f>ROUND(AZ94, 2)</f>
        <v>0</v>
      </c>
      <c r="X29" s="281"/>
      <c r="Y29" s="281"/>
      <c r="Z29" s="281"/>
      <c r="AA29" s="281"/>
      <c r="AB29" s="281"/>
      <c r="AC29" s="281"/>
      <c r="AD29" s="281"/>
      <c r="AE29" s="281"/>
      <c r="AF29" s="41"/>
      <c r="AG29" s="41"/>
      <c r="AH29" s="41"/>
      <c r="AI29" s="41"/>
      <c r="AJ29" s="41"/>
      <c r="AK29" s="280">
        <f>ROUND(AV94, 2)</f>
        <v>0</v>
      </c>
      <c r="AL29" s="281"/>
      <c r="AM29" s="281"/>
      <c r="AN29" s="281"/>
      <c r="AO29" s="281"/>
      <c r="AP29" s="41"/>
      <c r="AQ29" s="41"/>
      <c r="AR29" s="42"/>
      <c r="BE29" s="270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2">
        <v>0.15</v>
      </c>
      <c r="M30" s="281"/>
      <c r="N30" s="281"/>
      <c r="O30" s="281"/>
      <c r="P30" s="281"/>
      <c r="Q30" s="41"/>
      <c r="R30" s="41"/>
      <c r="S30" s="41"/>
      <c r="T30" s="41"/>
      <c r="U30" s="41"/>
      <c r="V30" s="41"/>
      <c r="W30" s="280">
        <f>ROUND(BA94, 2)</f>
        <v>0</v>
      </c>
      <c r="X30" s="281"/>
      <c r="Y30" s="281"/>
      <c r="Z30" s="281"/>
      <c r="AA30" s="281"/>
      <c r="AB30" s="281"/>
      <c r="AC30" s="281"/>
      <c r="AD30" s="281"/>
      <c r="AE30" s="281"/>
      <c r="AF30" s="41"/>
      <c r="AG30" s="41"/>
      <c r="AH30" s="41"/>
      <c r="AI30" s="41"/>
      <c r="AJ30" s="41"/>
      <c r="AK30" s="280">
        <f>ROUND(AW94, 2)</f>
        <v>0</v>
      </c>
      <c r="AL30" s="281"/>
      <c r="AM30" s="281"/>
      <c r="AN30" s="281"/>
      <c r="AO30" s="281"/>
      <c r="AP30" s="41"/>
      <c r="AQ30" s="41"/>
      <c r="AR30" s="42"/>
      <c r="BE30" s="270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2">
        <v>0.21</v>
      </c>
      <c r="M31" s="281"/>
      <c r="N31" s="281"/>
      <c r="O31" s="281"/>
      <c r="P31" s="281"/>
      <c r="Q31" s="41"/>
      <c r="R31" s="41"/>
      <c r="S31" s="41"/>
      <c r="T31" s="41"/>
      <c r="U31" s="41"/>
      <c r="V31" s="41"/>
      <c r="W31" s="280">
        <f>ROUND(BB94, 2)</f>
        <v>0</v>
      </c>
      <c r="X31" s="281"/>
      <c r="Y31" s="281"/>
      <c r="Z31" s="281"/>
      <c r="AA31" s="281"/>
      <c r="AB31" s="281"/>
      <c r="AC31" s="281"/>
      <c r="AD31" s="281"/>
      <c r="AE31" s="281"/>
      <c r="AF31" s="41"/>
      <c r="AG31" s="41"/>
      <c r="AH31" s="41"/>
      <c r="AI31" s="41"/>
      <c r="AJ31" s="41"/>
      <c r="AK31" s="280">
        <v>0</v>
      </c>
      <c r="AL31" s="281"/>
      <c r="AM31" s="281"/>
      <c r="AN31" s="281"/>
      <c r="AO31" s="281"/>
      <c r="AP31" s="41"/>
      <c r="AQ31" s="41"/>
      <c r="AR31" s="42"/>
      <c r="BE31" s="270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2">
        <v>0.15</v>
      </c>
      <c r="M32" s="281"/>
      <c r="N32" s="281"/>
      <c r="O32" s="281"/>
      <c r="P32" s="281"/>
      <c r="Q32" s="41"/>
      <c r="R32" s="41"/>
      <c r="S32" s="41"/>
      <c r="T32" s="41"/>
      <c r="U32" s="41"/>
      <c r="V32" s="41"/>
      <c r="W32" s="280">
        <f>ROUND(BC94, 2)</f>
        <v>0</v>
      </c>
      <c r="X32" s="281"/>
      <c r="Y32" s="281"/>
      <c r="Z32" s="281"/>
      <c r="AA32" s="281"/>
      <c r="AB32" s="281"/>
      <c r="AC32" s="281"/>
      <c r="AD32" s="281"/>
      <c r="AE32" s="281"/>
      <c r="AF32" s="41"/>
      <c r="AG32" s="41"/>
      <c r="AH32" s="41"/>
      <c r="AI32" s="41"/>
      <c r="AJ32" s="41"/>
      <c r="AK32" s="280">
        <v>0</v>
      </c>
      <c r="AL32" s="281"/>
      <c r="AM32" s="281"/>
      <c r="AN32" s="281"/>
      <c r="AO32" s="281"/>
      <c r="AP32" s="41"/>
      <c r="AQ32" s="41"/>
      <c r="AR32" s="42"/>
      <c r="BE32" s="270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2">
        <v>0</v>
      </c>
      <c r="M33" s="281"/>
      <c r="N33" s="281"/>
      <c r="O33" s="281"/>
      <c r="P33" s="281"/>
      <c r="Q33" s="41"/>
      <c r="R33" s="41"/>
      <c r="S33" s="41"/>
      <c r="T33" s="41"/>
      <c r="U33" s="41"/>
      <c r="V33" s="41"/>
      <c r="W33" s="280">
        <f>ROUND(BD94, 2)</f>
        <v>0</v>
      </c>
      <c r="X33" s="281"/>
      <c r="Y33" s="281"/>
      <c r="Z33" s="281"/>
      <c r="AA33" s="281"/>
      <c r="AB33" s="281"/>
      <c r="AC33" s="281"/>
      <c r="AD33" s="281"/>
      <c r="AE33" s="281"/>
      <c r="AF33" s="41"/>
      <c r="AG33" s="41"/>
      <c r="AH33" s="41"/>
      <c r="AI33" s="41"/>
      <c r="AJ33" s="41"/>
      <c r="AK33" s="280">
        <v>0</v>
      </c>
      <c r="AL33" s="281"/>
      <c r="AM33" s="281"/>
      <c r="AN33" s="281"/>
      <c r="AO33" s="281"/>
      <c r="AP33" s="41"/>
      <c r="AQ33" s="41"/>
      <c r="AR33" s="42"/>
      <c r="BE33" s="270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9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3" t="s">
        <v>47</v>
      </c>
      <c r="Y35" s="284"/>
      <c r="Z35" s="284"/>
      <c r="AA35" s="284"/>
      <c r="AB35" s="284"/>
      <c r="AC35" s="45"/>
      <c r="AD35" s="45"/>
      <c r="AE35" s="45"/>
      <c r="AF35" s="45"/>
      <c r="AG35" s="45"/>
      <c r="AH35" s="45"/>
      <c r="AI35" s="45"/>
      <c r="AJ35" s="45"/>
      <c r="AK35" s="285">
        <f>SUM(AK26:AK33)</f>
        <v>0</v>
      </c>
      <c r="AL35" s="284"/>
      <c r="AM35" s="284"/>
      <c r="AN35" s="284"/>
      <c r="AO35" s="28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20181132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7" t="str">
        <f>K6</f>
        <v>Rekonstrukce ul. Chrjukinova, Ostrava-Zábřeh – 2. etapa – oprava ploch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Chrjukinova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9" t="str">
        <f>IF(AN8= "","",AN8)</f>
        <v>11. 3. 2021</v>
      </c>
      <c r="AN87" s="28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0" t="str">
        <f>IF(E17="","",E17)</f>
        <v>Ing. Roman Fildán</v>
      </c>
      <c r="AN89" s="291"/>
      <c r="AO89" s="291"/>
      <c r="AP89" s="291"/>
      <c r="AQ89" s="36"/>
      <c r="AR89" s="39"/>
      <c r="AS89" s="292" t="s">
        <v>55</v>
      </c>
      <c r="AT89" s="293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90" t="str">
        <f>IF(E20="","",E20)</f>
        <v>Ing. Roman Fildán</v>
      </c>
      <c r="AN90" s="291"/>
      <c r="AO90" s="291"/>
      <c r="AP90" s="291"/>
      <c r="AQ90" s="36"/>
      <c r="AR90" s="39"/>
      <c r="AS90" s="294"/>
      <c r="AT90" s="295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6"/>
      <c r="AT91" s="297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8" t="s">
        <v>56</v>
      </c>
      <c r="D92" s="299"/>
      <c r="E92" s="299"/>
      <c r="F92" s="299"/>
      <c r="G92" s="299"/>
      <c r="H92" s="73"/>
      <c r="I92" s="300" t="s">
        <v>57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1" t="s">
        <v>58</v>
      </c>
      <c r="AH92" s="299"/>
      <c r="AI92" s="299"/>
      <c r="AJ92" s="299"/>
      <c r="AK92" s="299"/>
      <c r="AL92" s="299"/>
      <c r="AM92" s="299"/>
      <c r="AN92" s="300" t="s">
        <v>59</v>
      </c>
      <c r="AO92" s="299"/>
      <c r="AP92" s="302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6">
        <f>ROUND(SUM(AG95:AG97),2)</f>
        <v>0</v>
      </c>
      <c r="AH94" s="306"/>
      <c r="AI94" s="306"/>
      <c r="AJ94" s="306"/>
      <c r="AK94" s="306"/>
      <c r="AL94" s="306"/>
      <c r="AM94" s="306"/>
      <c r="AN94" s="307">
        <f>SUM(AG94,AT94)</f>
        <v>0</v>
      </c>
      <c r="AO94" s="307"/>
      <c r="AP94" s="307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305" t="s">
        <v>80</v>
      </c>
      <c r="E95" s="305"/>
      <c r="F95" s="305"/>
      <c r="G95" s="305"/>
      <c r="H95" s="305"/>
      <c r="I95" s="96"/>
      <c r="J95" s="305" t="s">
        <v>81</v>
      </c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305"/>
      <c r="AD95" s="305"/>
      <c r="AE95" s="305"/>
      <c r="AF95" s="305"/>
      <c r="AG95" s="303">
        <f>'000 - vedlejší rozpočtové...'!J30</f>
        <v>0</v>
      </c>
      <c r="AH95" s="304"/>
      <c r="AI95" s="304"/>
      <c r="AJ95" s="304"/>
      <c r="AK95" s="304"/>
      <c r="AL95" s="304"/>
      <c r="AM95" s="304"/>
      <c r="AN95" s="303">
        <f>SUM(AG95,AT95)</f>
        <v>0</v>
      </c>
      <c r="AO95" s="304"/>
      <c r="AP95" s="304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305" t="s">
        <v>86</v>
      </c>
      <c r="E96" s="305"/>
      <c r="F96" s="305"/>
      <c r="G96" s="305"/>
      <c r="H96" s="305"/>
      <c r="I96" s="96"/>
      <c r="J96" s="305" t="s">
        <v>87</v>
      </c>
      <c r="K96" s="305"/>
      <c r="L96" s="305"/>
      <c r="M96" s="305"/>
      <c r="N96" s="305"/>
      <c r="O96" s="305"/>
      <c r="P96" s="305"/>
      <c r="Q96" s="305"/>
      <c r="R96" s="305"/>
      <c r="S96" s="305"/>
      <c r="T96" s="305"/>
      <c r="U96" s="305"/>
      <c r="V96" s="305"/>
      <c r="W96" s="305"/>
      <c r="X96" s="305"/>
      <c r="Y96" s="305"/>
      <c r="Z96" s="305"/>
      <c r="AA96" s="305"/>
      <c r="AB96" s="305"/>
      <c r="AC96" s="305"/>
      <c r="AD96" s="305"/>
      <c r="AE96" s="305"/>
      <c r="AF96" s="305"/>
      <c r="AG96" s="303">
        <f>'001 - SO 101 ZPEVNĚNÉ PLOCHY'!J30</f>
        <v>0</v>
      </c>
      <c r="AH96" s="304"/>
      <c r="AI96" s="304"/>
      <c r="AJ96" s="304"/>
      <c r="AK96" s="304"/>
      <c r="AL96" s="304"/>
      <c r="AM96" s="304"/>
      <c r="AN96" s="303">
        <f>SUM(AG96,AT96)</f>
        <v>0</v>
      </c>
      <c r="AO96" s="304"/>
      <c r="AP96" s="304"/>
      <c r="AQ96" s="97" t="s">
        <v>82</v>
      </c>
      <c r="AR96" s="98"/>
      <c r="AS96" s="99">
        <v>0</v>
      </c>
      <c r="AT96" s="100">
        <f>ROUND(SUM(AV96:AW96),2)</f>
        <v>0</v>
      </c>
      <c r="AU96" s="101">
        <f>'001 - SO 101 ZPEVNĚNÉ PLOCHY'!P123</f>
        <v>0</v>
      </c>
      <c r="AV96" s="100">
        <f>'001 - SO 101 ZPEVNĚNÉ PLOCHY'!J33</f>
        <v>0</v>
      </c>
      <c r="AW96" s="100">
        <f>'001 - SO 101 ZPEVNĚNÉ PLOCHY'!J34</f>
        <v>0</v>
      </c>
      <c r="AX96" s="100">
        <f>'001 - SO 101 ZPEVNĚNÉ PLOCHY'!J35</f>
        <v>0</v>
      </c>
      <c r="AY96" s="100">
        <f>'001 - SO 101 ZPEVNĚNÉ PLOCHY'!J36</f>
        <v>0</v>
      </c>
      <c r="AZ96" s="100">
        <f>'001 - SO 101 ZPEVNĚNÉ PLOCHY'!F33</f>
        <v>0</v>
      </c>
      <c r="BA96" s="100">
        <f>'001 - SO 101 ZPEVNĚNÉ PLOCHY'!F34</f>
        <v>0</v>
      </c>
      <c r="BB96" s="100">
        <f>'001 - SO 101 ZPEVNĚNÉ PLOCHY'!F35</f>
        <v>0</v>
      </c>
      <c r="BC96" s="100">
        <f>'001 - SO 101 ZPEVNĚNÉ PLOCHY'!F36</f>
        <v>0</v>
      </c>
      <c r="BD96" s="102">
        <f>'001 - SO 101 ZPEVNĚNÉ PLOCHY'!F37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305" t="s">
        <v>89</v>
      </c>
      <c r="E97" s="305"/>
      <c r="F97" s="305"/>
      <c r="G97" s="305"/>
      <c r="H97" s="305"/>
      <c r="I97" s="96"/>
      <c r="J97" s="305" t="s">
        <v>90</v>
      </c>
      <c r="K97" s="305"/>
      <c r="L97" s="305"/>
      <c r="M97" s="305"/>
      <c r="N97" s="305"/>
      <c r="O97" s="305"/>
      <c r="P97" s="305"/>
      <c r="Q97" s="305"/>
      <c r="R97" s="305"/>
      <c r="S97" s="305"/>
      <c r="T97" s="305"/>
      <c r="U97" s="305"/>
      <c r="V97" s="305"/>
      <c r="W97" s="305"/>
      <c r="X97" s="305"/>
      <c r="Y97" s="305"/>
      <c r="Z97" s="305"/>
      <c r="AA97" s="305"/>
      <c r="AB97" s="305"/>
      <c r="AC97" s="305"/>
      <c r="AD97" s="305"/>
      <c r="AE97" s="305"/>
      <c r="AF97" s="305"/>
      <c r="AG97" s="303">
        <f>'002 - 5-LETÁ UDRŽOVACÍ PÉČE'!J30</f>
        <v>0</v>
      </c>
      <c r="AH97" s="304"/>
      <c r="AI97" s="304"/>
      <c r="AJ97" s="304"/>
      <c r="AK97" s="304"/>
      <c r="AL97" s="304"/>
      <c r="AM97" s="304"/>
      <c r="AN97" s="303">
        <f>SUM(AG97,AT97)</f>
        <v>0</v>
      </c>
      <c r="AO97" s="304"/>
      <c r="AP97" s="304"/>
      <c r="AQ97" s="97" t="s">
        <v>82</v>
      </c>
      <c r="AR97" s="98"/>
      <c r="AS97" s="104">
        <v>0</v>
      </c>
      <c r="AT97" s="105">
        <f>ROUND(SUM(AV97:AW97),2)</f>
        <v>0</v>
      </c>
      <c r="AU97" s="106">
        <f>'002 - 5-LETÁ UDRŽOVACÍ PÉČE'!P122</f>
        <v>0</v>
      </c>
      <c r="AV97" s="105">
        <f>'002 - 5-LETÁ UDRŽOVACÍ PÉČE'!J33</f>
        <v>0</v>
      </c>
      <c r="AW97" s="105">
        <f>'002 - 5-LETÁ UDRŽOVACÍ PÉČE'!J34</f>
        <v>0</v>
      </c>
      <c r="AX97" s="105">
        <f>'002 - 5-LETÁ UDRŽOVACÍ PÉČE'!J35</f>
        <v>0</v>
      </c>
      <c r="AY97" s="105">
        <f>'002 - 5-LETÁ UDRŽOVACÍ PÉČE'!J36</f>
        <v>0</v>
      </c>
      <c r="AZ97" s="105">
        <f>'002 - 5-LETÁ UDRŽOVACÍ PÉČE'!F33</f>
        <v>0</v>
      </c>
      <c r="BA97" s="105">
        <f>'002 - 5-LETÁ UDRŽOVACÍ PÉČE'!F34</f>
        <v>0</v>
      </c>
      <c r="BB97" s="105">
        <f>'002 - 5-LETÁ UDRŽOVACÍ PÉČE'!F35</f>
        <v>0</v>
      </c>
      <c r="BC97" s="105">
        <f>'002 - 5-LETÁ UDRŽOVACÍ PÉČE'!F36</f>
        <v>0</v>
      </c>
      <c r="BD97" s="107">
        <f>'002 - 5-LETÁ UDRŽOVACÍ PÉČE'!F37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7S1HhTeseuQWW4Qup3PVTuQdri1OwuxKKYWqKCFwbVv4RM+RMGW9CT6oZzJpyp7uEY2U0RstkdYROXJB5cFR3Q==" saltValue="Eg2cd/QzJKMp0Hm6vyDUlVQwPaMXGuUPCJuZjIcOHVSapNjWNQm4CAFEQoSguBqhfbu7uNRYVfX82+kXFVQig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0 - vedlejší rozpočtové...'!C2" display="/"/>
    <hyperlink ref="A96" location="'001 - SO 101 ZPEVNĚNÉ PLOCHY'!C2" display="/"/>
    <hyperlink ref="A97" location="'002 - 5-LETÁ UDRŽOVACÍ PÉČ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84</v>
      </c>
      <c r="AZ2" s="108" t="s">
        <v>92</v>
      </c>
      <c r="BA2" s="108" t="s">
        <v>92</v>
      </c>
      <c r="BB2" s="108" t="s">
        <v>93</v>
      </c>
      <c r="BC2" s="108" t="s">
        <v>94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95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26.25" customHeight="1">
      <c r="B7" s="20"/>
      <c r="E7" s="309" t="str">
        <f>'Rekapitulace stavby'!K6</f>
        <v>Rekonstrukce ul. Chrjukinova, Ostrava-Zábřeh – 2. etapa – oprava ploch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97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ROUND((SUM(BE118:BE141)),  2)</f>
        <v>0</v>
      </c>
      <c r="G33" s="34"/>
      <c r="H33" s="34"/>
      <c r="I33" s="125">
        <v>0.21</v>
      </c>
      <c r="J33" s="124">
        <f>ROUND(((SUM(BE118:BE141))*I33),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ROUND((SUM(BF118:BF141)),  2)</f>
        <v>0</v>
      </c>
      <c r="G34" s="34"/>
      <c r="H34" s="34"/>
      <c r="I34" s="125">
        <v>0.15</v>
      </c>
      <c r="J34" s="124">
        <f>ROUND(((SUM(BF118:BF141))*I34),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ROUND((SUM(BG118:BG141)),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ROUND((SUM(BH118:BH141)),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ROUND((SUM(BI118:BI141)),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Rekonstrukce ul. Chrjukinova, Ostrava-Zábřeh – 2. etapa – oprava ploch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7" t="str">
        <f>E9</f>
        <v>000 - vedlejší rozpočtové náklady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101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104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105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316" t="str">
        <f>E7</f>
        <v>Rekonstrukce ul. Chrjukinova, Ostrava-Zábřeh – 2. etapa – oprava ploch</v>
      </c>
      <c r="F108" s="317"/>
      <c r="G108" s="317"/>
      <c r="H108" s="31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7" t="str">
        <f>E9</f>
        <v>000 - vedlejší rozpočtové náklady</v>
      </c>
      <c r="F110" s="318"/>
      <c r="G110" s="318"/>
      <c r="H110" s="31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Chrjukinova</v>
      </c>
      <c r="G112" s="36"/>
      <c r="H112" s="36"/>
      <c r="I112" s="29" t="s">
        <v>22</v>
      </c>
      <c r="J112" s="66" t="str">
        <f>IF(J12="","",J12)</f>
        <v>11. 3. 2021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106</v>
      </c>
      <c r="D117" s="163" t="s">
        <v>60</v>
      </c>
      <c r="E117" s="163" t="s">
        <v>56</v>
      </c>
      <c r="F117" s="163" t="s">
        <v>57</v>
      </c>
      <c r="G117" s="163" t="s">
        <v>107</v>
      </c>
      <c r="H117" s="163" t="s">
        <v>108</v>
      </c>
      <c r="I117" s="163" t="s">
        <v>109</v>
      </c>
      <c r="J117" s="164" t="s">
        <v>100</v>
      </c>
      <c r="K117" s="165" t="s">
        <v>110</v>
      </c>
      <c r="L117" s="166"/>
      <c r="M117" s="75" t="s">
        <v>1</v>
      </c>
      <c r="N117" s="76" t="s">
        <v>39</v>
      </c>
      <c r="O117" s="76" t="s">
        <v>111</v>
      </c>
      <c r="P117" s="76" t="s">
        <v>112</v>
      </c>
      <c r="Q117" s="76" t="s">
        <v>113</v>
      </c>
      <c r="R117" s="76" t="s">
        <v>114</v>
      </c>
      <c r="S117" s="76" t="s">
        <v>115</v>
      </c>
      <c r="T117" s="77" t="s">
        <v>116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117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2.2499999999999999E-2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102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118</v>
      </c>
      <c r="F119" s="175" t="s">
        <v>119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2.2499999999999999E-2</v>
      </c>
      <c r="S119" s="180"/>
      <c r="T119" s="182">
        <f>T120</f>
        <v>0</v>
      </c>
      <c r="AR119" s="183" t="s">
        <v>120</v>
      </c>
      <c r="AT119" s="184" t="s">
        <v>74</v>
      </c>
      <c r="AU119" s="184" t="s">
        <v>75</v>
      </c>
      <c r="AY119" s="183" t="s">
        <v>121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83</v>
      </c>
      <c r="F120" s="186" t="s">
        <v>122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SUM(P121:P141)</f>
        <v>0</v>
      </c>
      <c r="Q120" s="180"/>
      <c r="R120" s="181">
        <f>SUM(R121:R141)</f>
        <v>2.2499999999999999E-2</v>
      </c>
      <c r="S120" s="180"/>
      <c r="T120" s="182">
        <f>SUM(T121:T141)</f>
        <v>0</v>
      </c>
      <c r="AR120" s="183" t="s">
        <v>120</v>
      </c>
      <c r="AT120" s="184" t="s">
        <v>74</v>
      </c>
      <c r="AU120" s="184" t="s">
        <v>83</v>
      </c>
      <c r="AY120" s="183" t="s">
        <v>121</v>
      </c>
      <c r="BK120" s="185">
        <f>SUM(BK121:BK141)</f>
        <v>0</v>
      </c>
    </row>
    <row r="121" spans="1:65" s="2" customFormat="1" ht="16.5" customHeight="1">
      <c r="A121" s="34"/>
      <c r="B121" s="35"/>
      <c r="C121" s="188" t="s">
        <v>83</v>
      </c>
      <c r="D121" s="188" t="s">
        <v>123</v>
      </c>
      <c r="E121" s="189" t="s">
        <v>86</v>
      </c>
      <c r="F121" s="190" t="s">
        <v>124</v>
      </c>
      <c r="G121" s="191" t="s">
        <v>125</v>
      </c>
      <c r="H121" s="192">
        <v>1</v>
      </c>
      <c r="I121" s="193"/>
      <c r="J121" s="194">
        <f t="shared" ref="J121:J137" si="0">ROUND(I121*H121,2)</f>
        <v>0</v>
      </c>
      <c r="K121" s="195"/>
      <c r="L121" s="196"/>
      <c r="M121" s="197" t="s">
        <v>1</v>
      </c>
      <c r="N121" s="198" t="s">
        <v>40</v>
      </c>
      <c r="O121" s="71"/>
      <c r="P121" s="199">
        <f t="shared" ref="P121:P137" si="1">O121*H121</f>
        <v>0</v>
      </c>
      <c r="Q121" s="199">
        <v>0</v>
      </c>
      <c r="R121" s="199">
        <f t="shared" ref="R121:R137" si="2">Q121*H121</f>
        <v>0</v>
      </c>
      <c r="S121" s="199">
        <v>0</v>
      </c>
      <c r="T121" s="200">
        <f t="shared" ref="T121:T137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126</v>
      </c>
      <c r="AT121" s="201" t="s">
        <v>123</v>
      </c>
      <c r="AU121" s="201" t="s">
        <v>85</v>
      </c>
      <c r="AY121" s="17" t="s">
        <v>121</v>
      </c>
      <c r="BE121" s="202">
        <f t="shared" ref="BE121:BE137" si="4">IF(N121="základní",J121,0)</f>
        <v>0</v>
      </c>
      <c r="BF121" s="202">
        <f t="shared" ref="BF121:BF137" si="5">IF(N121="snížená",J121,0)</f>
        <v>0</v>
      </c>
      <c r="BG121" s="202">
        <f t="shared" ref="BG121:BG137" si="6">IF(N121="zákl. přenesená",J121,0)</f>
        <v>0</v>
      </c>
      <c r="BH121" s="202">
        <f t="shared" ref="BH121:BH137" si="7">IF(N121="sníž. přenesená",J121,0)</f>
        <v>0</v>
      </c>
      <c r="BI121" s="202">
        <f t="shared" ref="BI121:BI137" si="8">IF(N121="nulová",J121,0)</f>
        <v>0</v>
      </c>
      <c r="BJ121" s="17" t="s">
        <v>83</v>
      </c>
      <c r="BK121" s="202">
        <f t="shared" ref="BK121:BK137" si="9">ROUND(I121*H121,2)</f>
        <v>0</v>
      </c>
      <c r="BL121" s="17" t="s">
        <v>127</v>
      </c>
      <c r="BM121" s="201" t="s">
        <v>128</v>
      </c>
    </row>
    <row r="122" spans="1:65" s="2" customFormat="1" ht="33" customHeight="1">
      <c r="A122" s="34"/>
      <c r="B122" s="35"/>
      <c r="C122" s="188" t="s">
        <v>85</v>
      </c>
      <c r="D122" s="188" t="s">
        <v>123</v>
      </c>
      <c r="E122" s="189" t="s">
        <v>89</v>
      </c>
      <c r="F122" s="190" t="s">
        <v>129</v>
      </c>
      <c r="G122" s="191" t="s">
        <v>125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40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126</v>
      </c>
      <c r="AT122" s="201" t="s">
        <v>123</v>
      </c>
      <c r="AU122" s="201" t="s">
        <v>85</v>
      </c>
      <c r="AY122" s="17" t="s">
        <v>121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83</v>
      </c>
      <c r="BK122" s="202">
        <f t="shared" si="9"/>
        <v>0</v>
      </c>
      <c r="BL122" s="17" t="s">
        <v>127</v>
      </c>
      <c r="BM122" s="201" t="s">
        <v>130</v>
      </c>
    </row>
    <row r="123" spans="1:65" s="2" customFormat="1" ht="24.2" customHeight="1">
      <c r="A123" s="34"/>
      <c r="B123" s="35"/>
      <c r="C123" s="188" t="s">
        <v>131</v>
      </c>
      <c r="D123" s="188" t="s">
        <v>123</v>
      </c>
      <c r="E123" s="189" t="s">
        <v>132</v>
      </c>
      <c r="F123" s="190" t="s">
        <v>133</v>
      </c>
      <c r="G123" s="191" t="s">
        <v>125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40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126</v>
      </c>
      <c r="AT123" s="201" t="s">
        <v>123</v>
      </c>
      <c r="AU123" s="201" t="s">
        <v>85</v>
      </c>
      <c r="AY123" s="17" t="s">
        <v>121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83</v>
      </c>
      <c r="BK123" s="202">
        <f t="shared" si="9"/>
        <v>0</v>
      </c>
      <c r="BL123" s="17" t="s">
        <v>127</v>
      </c>
      <c r="BM123" s="201" t="s">
        <v>134</v>
      </c>
    </row>
    <row r="124" spans="1:65" s="2" customFormat="1" ht="16.5" customHeight="1">
      <c r="A124" s="34"/>
      <c r="B124" s="35"/>
      <c r="C124" s="188" t="s">
        <v>127</v>
      </c>
      <c r="D124" s="188" t="s">
        <v>123</v>
      </c>
      <c r="E124" s="189" t="s">
        <v>135</v>
      </c>
      <c r="F124" s="190" t="s">
        <v>136</v>
      </c>
      <c r="G124" s="191" t="s">
        <v>125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126</v>
      </c>
      <c r="AT124" s="201" t="s">
        <v>123</v>
      </c>
      <c r="AU124" s="201" t="s">
        <v>85</v>
      </c>
      <c r="AY124" s="17" t="s">
        <v>121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83</v>
      </c>
      <c r="BK124" s="202">
        <f t="shared" si="9"/>
        <v>0</v>
      </c>
      <c r="BL124" s="17" t="s">
        <v>127</v>
      </c>
      <c r="BM124" s="201" t="s">
        <v>137</v>
      </c>
    </row>
    <row r="125" spans="1:65" s="2" customFormat="1" ht="21.75" customHeight="1">
      <c r="A125" s="34"/>
      <c r="B125" s="35"/>
      <c r="C125" s="188" t="s">
        <v>120</v>
      </c>
      <c r="D125" s="188" t="s">
        <v>123</v>
      </c>
      <c r="E125" s="189" t="s">
        <v>138</v>
      </c>
      <c r="F125" s="190" t="s">
        <v>139</v>
      </c>
      <c r="G125" s="191" t="s">
        <v>125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126</v>
      </c>
      <c r="AT125" s="201" t="s">
        <v>123</v>
      </c>
      <c r="AU125" s="201" t="s">
        <v>85</v>
      </c>
      <c r="AY125" s="17" t="s">
        <v>121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83</v>
      </c>
      <c r="BK125" s="202">
        <f t="shared" si="9"/>
        <v>0</v>
      </c>
      <c r="BL125" s="17" t="s">
        <v>127</v>
      </c>
      <c r="BM125" s="201" t="s">
        <v>140</v>
      </c>
    </row>
    <row r="126" spans="1:65" s="2" customFormat="1" ht="16.5" customHeight="1">
      <c r="A126" s="34"/>
      <c r="B126" s="35"/>
      <c r="C126" s="188" t="s">
        <v>141</v>
      </c>
      <c r="D126" s="188" t="s">
        <v>123</v>
      </c>
      <c r="E126" s="189" t="s">
        <v>142</v>
      </c>
      <c r="F126" s="190" t="s">
        <v>143</v>
      </c>
      <c r="G126" s="191" t="s">
        <v>125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126</v>
      </c>
      <c r="AT126" s="201" t="s">
        <v>123</v>
      </c>
      <c r="AU126" s="201" t="s">
        <v>85</v>
      </c>
      <c r="AY126" s="17" t="s">
        <v>121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83</v>
      </c>
      <c r="BK126" s="202">
        <f t="shared" si="9"/>
        <v>0</v>
      </c>
      <c r="BL126" s="17" t="s">
        <v>127</v>
      </c>
      <c r="BM126" s="201" t="s">
        <v>144</v>
      </c>
    </row>
    <row r="127" spans="1:65" s="2" customFormat="1" ht="16.5" customHeight="1">
      <c r="A127" s="34"/>
      <c r="B127" s="35"/>
      <c r="C127" s="188" t="s">
        <v>145</v>
      </c>
      <c r="D127" s="188" t="s">
        <v>123</v>
      </c>
      <c r="E127" s="189" t="s">
        <v>146</v>
      </c>
      <c r="F127" s="190" t="s">
        <v>147</v>
      </c>
      <c r="G127" s="191" t="s">
        <v>125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126</v>
      </c>
      <c r="AT127" s="201" t="s">
        <v>123</v>
      </c>
      <c r="AU127" s="201" t="s">
        <v>85</v>
      </c>
      <c r="AY127" s="17" t="s">
        <v>121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83</v>
      </c>
      <c r="BK127" s="202">
        <f t="shared" si="9"/>
        <v>0</v>
      </c>
      <c r="BL127" s="17" t="s">
        <v>127</v>
      </c>
      <c r="BM127" s="201" t="s">
        <v>148</v>
      </c>
    </row>
    <row r="128" spans="1:65" s="2" customFormat="1" ht="24.2" customHeight="1">
      <c r="A128" s="34"/>
      <c r="B128" s="35"/>
      <c r="C128" s="188" t="s">
        <v>126</v>
      </c>
      <c r="D128" s="188" t="s">
        <v>123</v>
      </c>
      <c r="E128" s="189" t="s">
        <v>149</v>
      </c>
      <c r="F128" s="190" t="s">
        <v>150</v>
      </c>
      <c r="G128" s="191" t="s">
        <v>125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126</v>
      </c>
      <c r="AT128" s="201" t="s">
        <v>123</v>
      </c>
      <c r="AU128" s="201" t="s">
        <v>85</v>
      </c>
      <c r="AY128" s="17" t="s">
        <v>121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83</v>
      </c>
      <c r="BK128" s="202">
        <f t="shared" si="9"/>
        <v>0</v>
      </c>
      <c r="BL128" s="17" t="s">
        <v>127</v>
      </c>
      <c r="BM128" s="201" t="s">
        <v>151</v>
      </c>
    </row>
    <row r="129" spans="1:65" s="2" customFormat="1" ht="24.2" customHeight="1">
      <c r="A129" s="34"/>
      <c r="B129" s="35"/>
      <c r="C129" s="188" t="s">
        <v>152</v>
      </c>
      <c r="D129" s="188" t="s">
        <v>123</v>
      </c>
      <c r="E129" s="189" t="s">
        <v>153</v>
      </c>
      <c r="F129" s="190" t="s">
        <v>154</v>
      </c>
      <c r="G129" s="191" t="s">
        <v>125</v>
      </c>
      <c r="H129" s="192">
        <v>1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126</v>
      </c>
      <c r="AT129" s="201" t="s">
        <v>123</v>
      </c>
      <c r="AU129" s="201" t="s">
        <v>85</v>
      </c>
      <c r="AY129" s="17" t="s">
        <v>121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83</v>
      </c>
      <c r="BK129" s="202">
        <f t="shared" si="9"/>
        <v>0</v>
      </c>
      <c r="BL129" s="17" t="s">
        <v>127</v>
      </c>
      <c r="BM129" s="201" t="s">
        <v>155</v>
      </c>
    </row>
    <row r="130" spans="1:65" s="2" customFormat="1" ht="55.5" customHeight="1">
      <c r="A130" s="34"/>
      <c r="B130" s="35"/>
      <c r="C130" s="188" t="s">
        <v>156</v>
      </c>
      <c r="D130" s="188" t="s">
        <v>123</v>
      </c>
      <c r="E130" s="189" t="s">
        <v>157</v>
      </c>
      <c r="F130" s="190" t="s">
        <v>158</v>
      </c>
      <c r="G130" s="191" t="s">
        <v>125</v>
      </c>
      <c r="H130" s="192">
        <v>1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126</v>
      </c>
      <c r="AT130" s="201" t="s">
        <v>123</v>
      </c>
      <c r="AU130" s="201" t="s">
        <v>85</v>
      </c>
      <c r="AY130" s="17" t="s">
        <v>121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83</v>
      </c>
      <c r="BK130" s="202">
        <f t="shared" si="9"/>
        <v>0</v>
      </c>
      <c r="BL130" s="17" t="s">
        <v>127</v>
      </c>
      <c r="BM130" s="201" t="s">
        <v>159</v>
      </c>
    </row>
    <row r="131" spans="1:65" s="2" customFormat="1" ht="24.2" customHeight="1">
      <c r="A131" s="34"/>
      <c r="B131" s="35"/>
      <c r="C131" s="188" t="s">
        <v>160</v>
      </c>
      <c r="D131" s="188" t="s">
        <v>123</v>
      </c>
      <c r="E131" s="189" t="s">
        <v>161</v>
      </c>
      <c r="F131" s="190" t="s">
        <v>162</v>
      </c>
      <c r="G131" s="191" t="s">
        <v>163</v>
      </c>
      <c r="H131" s="192">
        <v>1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O131" s="71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126</v>
      </c>
      <c r="AT131" s="201" t="s">
        <v>123</v>
      </c>
      <c r="AU131" s="201" t="s">
        <v>85</v>
      </c>
      <c r="AY131" s="17" t="s">
        <v>121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7" t="s">
        <v>83</v>
      </c>
      <c r="BK131" s="202">
        <f t="shared" si="9"/>
        <v>0</v>
      </c>
      <c r="BL131" s="17" t="s">
        <v>127</v>
      </c>
      <c r="BM131" s="201" t="s">
        <v>164</v>
      </c>
    </row>
    <row r="132" spans="1:65" s="2" customFormat="1" ht="16.5" customHeight="1">
      <c r="A132" s="34"/>
      <c r="B132" s="35"/>
      <c r="C132" s="188" t="s">
        <v>165</v>
      </c>
      <c r="D132" s="188" t="s">
        <v>123</v>
      </c>
      <c r="E132" s="189" t="s">
        <v>166</v>
      </c>
      <c r="F132" s="190" t="s">
        <v>167</v>
      </c>
      <c r="G132" s="191" t="s">
        <v>125</v>
      </c>
      <c r="H132" s="192">
        <v>1</v>
      </c>
      <c r="I132" s="193"/>
      <c r="J132" s="194">
        <f t="shared" si="0"/>
        <v>0</v>
      </c>
      <c r="K132" s="195"/>
      <c r="L132" s="196"/>
      <c r="M132" s="197" t="s">
        <v>1</v>
      </c>
      <c r="N132" s="198" t="s">
        <v>40</v>
      </c>
      <c r="O132" s="71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126</v>
      </c>
      <c r="AT132" s="201" t="s">
        <v>123</v>
      </c>
      <c r="AU132" s="201" t="s">
        <v>85</v>
      </c>
      <c r="AY132" s="17" t="s">
        <v>121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7" t="s">
        <v>83</v>
      </c>
      <c r="BK132" s="202">
        <f t="shared" si="9"/>
        <v>0</v>
      </c>
      <c r="BL132" s="17" t="s">
        <v>127</v>
      </c>
      <c r="BM132" s="201" t="s">
        <v>168</v>
      </c>
    </row>
    <row r="133" spans="1:65" s="2" customFormat="1" ht="16.5" customHeight="1">
      <c r="A133" s="34"/>
      <c r="B133" s="35"/>
      <c r="C133" s="188" t="s">
        <v>169</v>
      </c>
      <c r="D133" s="188" t="s">
        <v>123</v>
      </c>
      <c r="E133" s="189" t="s">
        <v>170</v>
      </c>
      <c r="F133" s="190" t="s">
        <v>171</v>
      </c>
      <c r="G133" s="191" t="s">
        <v>125</v>
      </c>
      <c r="H133" s="192">
        <v>1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O133" s="71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126</v>
      </c>
      <c r="AT133" s="201" t="s">
        <v>123</v>
      </c>
      <c r="AU133" s="201" t="s">
        <v>85</v>
      </c>
      <c r="AY133" s="17" t="s">
        <v>121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7" t="s">
        <v>83</v>
      </c>
      <c r="BK133" s="202">
        <f t="shared" si="9"/>
        <v>0</v>
      </c>
      <c r="BL133" s="17" t="s">
        <v>127</v>
      </c>
      <c r="BM133" s="201" t="s">
        <v>172</v>
      </c>
    </row>
    <row r="134" spans="1:65" s="2" customFormat="1" ht="16.5" customHeight="1">
      <c r="A134" s="34"/>
      <c r="B134" s="35"/>
      <c r="C134" s="188" t="s">
        <v>173</v>
      </c>
      <c r="D134" s="188" t="s">
        <v>123</v>
      </c>
      <c r="E134" s="189" t="s">
        <v>174</v>
      </c>
      <c r="F134" s="190" t="s">
        <v>175</v>
      </c>
      <c r="G134" s="191" t="s">
        <v>125</v>
      </c>
      <c r="H134" s="192">
        <v>1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O134" s="71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126</v>
      </c>
      <c r="AT134" s="201" t="s">
        <v>123</v>
      </c>
      <c r="AU134" s="201" t="s">
        <v>85</v>
      </c>
      <c r="AY134" s="17" t="s">
        <v>121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7" t="s">
        <v>83</v>
      </c>
      <c r="BK134" s="202">
        <f t="shared" si="9"/>
        <v>0</v>
      </c>
      <c r="BL134" s="17" t="s">
        <v>127</v>
      </c>
      <c r="BM134" s="201" t="s">
        <v>176</v>
      </c>
    </row>
    <row r="135" spans="1:65" s="2" customFormat="1" ht="24.2" customHeight="1">
      <c r="A135" s="34"/>
      <c r="B135" s="35"/>
      <c r="C135" s="188" t="s">
        <v>8</v>
      </c>
      <c r="D135" s="188" t="s">
        <v>123</v>
      </c>
      <c r="E135" s="189" t="s">
        <v>177</v>
      </c>
      <c r="F135" s="190" t="s">
        <v>178</v>
      </c>
      <c r="G135" s="191" t="s">
        <v>125</v>
      </c>
      <c r="H135" s="192">
        <v>1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O135" s="71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126</v>
      </c>
      <c r="AT135" s="201" t="s">
        <v>123</v>
      </c>
      <c r="AU135" s="201" t="s">
        <v>85</v>
      </c>
      <c r="AY135" s="17" t="s">
        <v>121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7" t="s">
        <v>83</v>
      </c>
      <c r="BK135" s="202">
        <f t="shared" si="9"/>
        <v>0</v>
      </c>
      <c r="BL135" s="17" t="s">
        <v>127</v>
      </c>
      <c r="BM135" s="201" t="s">
        <v>179</v>
      </c>
    </row>
    <row r="136" spans="1:65" s="2" customFormat="1" ht="24.2" customHeight="1">
      <c r="A136" s="34"/>
      <c r="B136" s="35"/>
      <c r="C136" s="188" t="s">
        <v>180</v>
      </c>
      <c r="D136" s="188" t="s">
        <v>123</v>
      </c>
      <c r="E136" s="189" t="s">
        <v>181</v>
      </c>
      <c r="F136" s="190" t="s">
        <v>182</v>
      </c>
      <c r="G136" s="191" t="s">
        <v>125</v>
      </c>
      <c r="H136" s="192">
        <v>1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O136" s="71"/>
      <c r="P136" s="199">
        <f t="shared" si="1"/>
        <v>0</v>
      </c>
      <c r="Q136" s="199">
        <v>0</v>
      </c>
      <c r="R136" s="199">
        <f t="shared" si="2"/>
        <v>0</v>
      </c>
      <c r="S136" s="199">
        <v>0</v>
      </c>
      <c r="T136" s="20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126</v>
      </c>
      <c r="AT136" s="201" t="s">
        <v>123</v>
      </c>
      <c r="AU136" s="201" t="s">
        <v>85</v>
      </c>
      <c r="AY136" s="17" t="s">
        <v>121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17" t="s">
        <v>83</v>
      </c>
      <c r="BK136" s="202">
        <f t="shared" si="9"/>
        <v>0</v>
      </c>
      <c r="BL136" s="17" t="s">
        <v>127</v>
      </c>
      <c r="BM136" s="201" t="s">
        <v>183</v>
      </c>
    </row>
    <row r="137" spans="1:65" s="2" customFormat="1" ht="24.2" customHeight="1">
      <c r="A137" s="34"/>
      <c r="B137" s="35"/>
      <c r="C137" s="203" t="s">
        <v>184</v>
      </c>
      <c r="D137" s="203" t="s">
        <v>185</v>
      </c>
      <c r="E137" s="204" t="s">
        <v>186</v>
      </c>
      <c r="F137" s="205" t="s">
        <v>187</v>
      </c>
      <c r="G137" s="206" t="s">
        <v>93</v>
      </c>
      <c r="H137" s="207">
        <v>150</v>
      </c>
      <c r="I137" s="208"/>
      <c r="J137" s="209">
        <f t="shared" si="0"/>
        <v>0</v>
      </c>
      <c r="K137" s="210"/>
      <c r="L137" s="39"/>
      <c r="M137" s="211" t="s">
        <v>1</v>
      </c>
      <c r="N137" s="212" t="s">
        <v>40</v>
      </c>
      <c r="O137" s="71"/>
      <c r="P137" s="199">
        <f t="shared" si="1"/>
        <v>0</v>
      </c>
      <c r="Q137" s="199">
        <v>1.4999999999999999E-4</v>
      </c>
      <c r="R137" s="199">
        <f t="shared" si="2"/>
        <v>2.2499999999999999E-2</v>
      </c>
      <c r="S137" s="199">
        <v>0</v>
      </c>
      <c r="T137" s="20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127</v>
      </c>
      <c r="AT137" s="201" t="s">
        <v>185</v>
      </c>
      <c r="AU137" s="201" t="s">
        <v>85</v>
      </c>
      <c r="AY137" s="17" t="s">
        <v>121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7" t="s">
        <v>83</v>
      </c>
      <c r="BK137" s="202">
        <f t="shared" si="9"/>
        <v>0</v>
      </c>
      <c r="BL137" s="17" t="s">
        <v>127</v>
      </c>
      <c r="BM137" s="201" t="s">
        <v>188</v>
      </c>
    </row>
    <row r="138" spans="1:65" s="13" customFormat="1" ht="11.25">
      <c r="B138" s="213"/>
      <c r="C138" s="214"/>
      <c r="D138" s="215" t="s">
        <v>189</v>
      </c>
      <c r="E138" s="216" t="s">
        <v>92</v>
      </c>
      <c r="F138" s="217" t="s">
        <v>94</v>
      </c>
      <c r="G138" s="214"/>
      <c r="H138" s="218">
        <v>150</v>
      </c>
      <c r="I138" s="219"/>
      <c r="J138" s="214"/>
      <c r="K138" s="214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189</v>
      </c>
      <c r="AU138" s="224" t="s">
        <v>85</v>
      </c>
      <c r="AV138" s="13" t="s">
        <v>85</v>
      </c>
      <c r="AW138" s="13" t="s">
        <v>32</v>
      </c>
      <c r="AX138" s="13" t="s">
        <v>83</v>
      </c>
      <c r="AY138" s="224" t="s">
        <v>121</v>
      </c>
    </row>
    <row r="139" spans="1:65" s="2" customFormat="1" ht="24.2" customHeight="1">
      <c r="A139" s="34"/>
      <c r="B139" s="35"/>
      <c r="C139" s="203" t="s">
        <v>190</v>
      </c>
      <c r="D139" s="203" t="s">
        <v>185</v>
      </c>
      <c r="E139" s="204" t="s">
        <v>191</v>
      </c>
      <c r="F139" s="205" t="s">
        <v>192</v>
      </c>
      <c r="G139" s="206" t="s">
        <v>93</v>
      </c>
      <c r="H139" s="207">
        <v>150</v>
      </c>
      <c r="I139" s="208"/>
      <c r="J139" s="209">
        <f>ROUND(I139*H139,2)</f>
        <v>0</v>
      </c>
      <c r="K139" s="210"/>
      <c r="L139" s="39"/>
      <c r="M139" s="211" t="s">
        <v>1</v>
      </c>
      <c r="N139" s="212" t="s">
        <v>40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127</v>
      </c>
      <c r="AT139" s="201" t="s">
        <v>185</v>
      </c>
      <c r="AU139" s="201" t="s">
        <v>85</v>
      </c>
      <c r="AY139" s="17" t="s">
        <v>121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127</v>
      </c>
      <c r="BM139" s="201" t="s">
        <v>193</v>
      </c>
    </row>
    <row r="140" spans="1:65" s="13" customFormat="1" ht="11.25">
      <c r="B140" s="213"/>
      <c r="C140" s="214"/>
      <c r="D140" s="215" t="s">
        <v>189</v>
      </c>
      <c r="E140" s="216" t="s">
        <v>1</v>
      </c>
      <c r="F140" s="217" t="s">
        <v>92</v>
      </c>
      <c r="G140" s="214"/>
      <c r="H140" s="218">
        <v>150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189</v>
      </c>
      <c r="AU140" s="224" t="s">
        <v>85</v>
      </c>
      <c r="AV140" s="13" t="s">
        <v>85</v>
      </c>
      <c r="AW140" s="13" t="s">
        <v>32</v>
      </c>
      <c r="AX140" s="13" t="s">
        <v>83</v>
      </c>
      <c r="AY140" s="224" t="s">
        <v>121</v>
      </c>
    </row>
    <row r="141" spans="1:65" s="2" customFormat="1" ht="24.2" customHeight="1">
      <c r="A141" s="34"/>
      <c r="B141" s="35"/>
      <c r="C141" s="203" t="s">
        <v>194</v>
      </c>
      <c r="D141" s="203" t="s">
        <v>185</v>
      </c>
      <c r="E141" s="204" t="s">
        <v>195</v>
      </c>
      <c r="F141" s="205" t="s">
        <v>196</v>
      </c>
      <c r="G141" s="206" t="s">
        <v>125</v>
      </c>
      <c r="H141" s="207">
        <v>1</v>
      </c>
      <c r="I141" s="208"/>
      <c r="J141" s="209">
        <f>ROUND(I141*H141,2)</f>
        <v>0</v>
      </c>
      <c r="K141" s="210"/>
      <c r="L141" s="39"/>
      <c r="M141" s="225" t="s">
        <v>1</v>
      </c>
      <c r="N141" s="226" t="s">
        <v>40</v>
      </c>
      <c r="O141" s="227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127</v>
      </c>
      <c r="AT141" s="201" t="s">
        <v>185</v>
      </c>
      <c r="AU141" s="201" t="s">
        <v>85</v>
      </c>
      <c r="AY141" s="17" t="s">
        <v>121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127</v>
      </c>
      <c r="BM141" s="201" t="s">
        <v>197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jUx0HQAEGfhwHSOkl7KvS3gF5aIld2RFfPoQYhdrxROYSFEHzwIhkMg+Jih8MjdgSeg14GqaN/kAIAsydPyGeg==" saltValue="tjxtW7b4QcvhIDbt5wayglA+25LGkoH7EWOI6+fcprLfxXGuNUHKLhWU8XGSDbaokEBHh+A0MRjfZx3PWN5YqA==" spinCount="100000" sheet="1" objects="1" scenarios="1" formatColumns="0" formatRows="0" autoFilter="0"/>
  <autoFilter ref="C117:K14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topLeftCell="A14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88</v>
      </c>
      <c r="AZ2" s="108" t="s">
        <v>198</v>
      </c>
      <c r="BA2" s="108" t="s">
        <v>198</v>
      </c>
      <c r="BB2" s="108" t="s">
        <v>199</v>
      </c>
      <c r="BC2" s="108" t="s">
        <v>200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201</v>
      </c>
      <c r="BA3" s="108" t="s">
        <v>201</v>
      </c>
      <c r="BB3" s="108" t="s">
        <v>93</v>
      </c>
      <c r="BC3" s="108" t="s">
        <v>202</v>
      </c>
      <c r="BD3" s="108" t="s">
        <v>85</v>
      </c>
    </row>
    <row r="4" spans="1:56" s="1" customFormat="1" ht="24.95" customHeight="1">
      <c r="B4" s="20"/>
      <c r="D4" s="111" t="s">
        <v>95</v>
      </c>
      <c r="L4" s="20"/>
      <c r="M4" s="112" t="s">
        <v>10</v>
      </c>
      <c r="AT4" s="17" t="s">
        <v>4</v>
      </c>
      <c r="AZ4" s="108" t="s">
        <v>203</v>
      </c>
      <c r="BA4" s="108" t="s">
        <v>203</v>
      </c>
      <c r="BB4" s="108" t="s">
        <v>93</v>
      </c>
      <c r="BC4" s="108" t="s">
        <v>204</v>
      </c>
      <c r="BD4" s="108" t="s">
        <v>85</v>
      </c>
    </row>
    <row r="5" spans="1:56" s="1" customFormat="1" ht="6.95" customHeight="1">
      <c r="B5" s="20"/>
      <c r="L5" s="20"/>
      <c r="AZ5" s="108" t="s">
        <v>205</v>
      </c>
      <c r="BA5" s="108" t="s">
        <v>205</v>
      </c>
      <c r="BB5" s="108" t="s">
        <v>93</v>
      </c>
      <c r="BC5" s="108" t="s">
        <v>202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206</v>
      </c>
      <c r="BA6" s="108" t="s">
        <v>206</v>
      </c>
      <c r="BB6" s="108" t="s">
        <v>93</v>
      </c>
      <c r="BC6" s="108" t="s">
        <v>207</v>
      </c>
      <c r="BD6" s="108" t="s">
        <v>85</v>
      </c>
    </row>
    <row r="7" spans="1:56" s="1" customFormat="1" ht="26.25" customHeight="1">
      <c r="B7" s="20"/>
      <c r="E7" s="309" t="str">
        <f>'Rekapitulace stavby'!K6</f>
        <v>Rekonstrukce ul. Chrjukinova, Ostrava-Zábřeh – 2. etapa – oprava ploch</v>
      </c>
      <c r="F7" s="310"/>
      <c r="G7" s="310"/>
      <c r="H7" s="310"/>
      <c r="L7" s="20"/>
      <c r="AZ7" s="108" t="s">
        <v>208</v>
      </c>
      <c r="BA7" s="108" t="s">
        <v>208</v>
      </c>
      <c r="BB7" s="108" t="s">
        <v>209</v>
      </c>
      <c r="BC7" s="108" t="s">
        <v>210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211</v>
      </c>
      <c r="BA8" s="108" t="s">
        <v>211</v>
      </c>
      <c r="BB8" s="108" t="s">
        <v>209</v>
      </c>
      <c r="BC8" s="108" t="s">
        <v>210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212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213</v>
      </c>
      <c r="BA9" s="108" t="s">
        <v>213</v>
      </c>
      <c r="BB9" s="108" t="s">
        <v>199</v>
      </c>
      <c r="BC9" s="108" t="s">
        <v>214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215</v>
      </c>
      <c r="BA10" s="108" t="s">
        <v>215</v>
      </c>
      <c r="BB10" s="108" t="s">
        <v>199</v>
      </c>
      <c r="BC10" s="108" t="s">
        <v>216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217</v>
      </c>
      <c r="BA11" s="108" t="s">
        <v>217</v>
      </c>
      <c r="BB11" s="108" t="s">
        <v>199</v>
      </c>
      <c r="BC11" s="108" t="s">
        <v>218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219</v>
      </c>
      <c r="BA12" s="108" t="s">
        <v>219</v>
      </c>
      <c r="BB12" s="108" t="s">
        <v>220</v>
      </c>
      <c r="BC12" s="108" t="s">
        <v>221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222</v>
      </c>
      <c r="BA13" s="108" t="s">
        <v>222</v>
      </c>
      <c r="BB13" s="108" t="s">
        <v>209</v>
      </c>
      <c r="BC13" s="108" t="s">
        <v>223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ROUND((SUM(BE123:BE272)),  2)</f>
        <v>0</v>
      </c>
      <c r="G33" s="34"/>
      <c r="H33" s="34"/>
      <c r="I33" s="125">
        <v>0.21</v>
      </c>
      <c r="J33" s="124">
        <f>ROUND(((SUM(BE123:BE272))*I33),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ROUND((SUM(BF123:BF272)),  2)</f>
        <v>0</v>
      </c>
      <c r="G34" s="34"/>
      <c r="H34" s="34"/>
      <c r="I34" s="125">
        <v>0.15</v>
      </c>
      <c r="J34" s="124">
        <f>ROUND(((SUM(BF123:BF272))*I34),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ROUND((SUM(BG123:BG272)),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ROUND((SUM(BH123:BH272)),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ROUND((SUM(BI123:BI272)),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Rekonstrukce ul. Chrjukinova, Ostrava-Zábřeh – 2. etapa – oprava ploch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7" t="str">
        <f>E9</f>
        <v>001 - SO 101 ZPEVNĚNÉ PLOCHY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101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224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225</v>
      </c>
      <c r="E99" s="157"/>
      <c r="F99" s="157"/>
      <c r="G99" s="157"/>
      <c r="H99" s="157"/>
      <c r="I99" s="157"/>
      <c r="J99" s="158">
        <f>J200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226</v>
      </c>
      <c r="E100" s="157"/>
      <c r="F100" s="157"/>
      <c r="G100" s="157"/>
      <c r="H100" s="157"/>
      <c r="I100" s="157"/>
      <c r="J100" s="158">
        <f>J223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227</v>
      </c>
      <c r="E101" s="157"/>
      <c r="F101" s="157"/>
      <c r="G101" s="157"/>
      <c r="H101" s="157"/>
      <c r="I101" s="157"/>
      <c r="J101" s="158">
        <f>J235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228</v>
      </c>
      <c r="E102" s="157"/>
      <c r="F102" s="157"/>
      <c r="G102" s="157"/>
      <c r="H102" s="157"/>
      <c r="I102" s="157"/>
      <c r="J102" s="158">
        <f>J262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229</v>
      </c>
      <c r="E103" s="157"/>
      <c r="F103" s="157"/>
      <c r="G103" s="157"/>
      <c r="H103" s="157"/>
      <c r="I103" s="157"/>
      <c r="J103" s="158">
        <f>J271</f>
        <v>0</v>
      </c>
      <c r="K103" s="155"/>
      <c r="L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105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6.25" customHeight="1">
      <c r="A113" s="34"/>
      <c r="B113" s="35"/>
      <c r="C113" s="36"/>
      <c r="D113" s="36"/>
      <c r="E113" s="316" t="str">
        <f>E7</f>
        <v>Rekonstrukce ul. Chrjukinova, Ostrava-Zábřeh – 2. etapa – oprava ploch</v>
      </c>
      <c r="F113" s="317"/>
      <c r="G113" s="317"/>
      <c r="H113" s="31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7" t="str">
        <f>E9</f>
        <v>001 - SO 101 ZPEVNĚNÉ PLOCHY</v>
      </c>
      <c r="F115" s="318"/>
      <c r="G115" s="318"/>
      <c r="H115" s="318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Chrjukinova</v>
      </c>
      <c r="G117" s="36"/>
      <c r="H117" s="36"/>
      <c r="I117" s="29" t="s">
        <v>22</v>
      </c>
      <c r="J117" s="66" t="str">
        <f>IF(J12="","",J12)</f>
        <v>11. 3. 2021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Ing.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106</v>
      </c>
      <c r="D122" s="163" t="s">
        <v>60</v>
      </c>
      <c r="E122" s="163" t="s">
        <v>56</v>
      </c>
      <c r="F122" s="163" t="s">
        <v>57</v>
      </c>
      <c r="G122" s="163" t="s">
        <v>107</v>
      </c>
      <c r="H122" s="163" t="s">
        <v>108</v>
      </c>
      <c r="I122" s="163" t="s">
        <v>109</v>
      </c>
      <c r="J122" s="164" t="s">
        <v>100</v>
      </c>
      <c r="K122" s="165" t="s">
        <v>110</v>
      </c>
      <c r="L122" s="166"/>
      <c r="M122" s="75" t="s">
        <v>1</v>
      </c>
      <c r="N122" s="76" t="s">
        <v>39</v>
      </c>
      <c r="O122" s="76" t="s">
        <v>111</v>
      </c>
      <c r="P122" s="76" t="s">
        <v>112</v>
      </c>
      <c r="Q122" s="76" t="s">
        <v>113</v>
      </c>
      <c r="R122" s="76" t="s">
        <v>114</v>
      </c>
      <c r="S122" s="76" t="s">
        <v>115</v>
      </c>
      <c r="T122" s="77" t="s">
        <v>116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117</v>
      </c>
      <c r="D123" s="36"/>
      <c r="E123" s="36"/>
      <c r="F123" s="36"/>
      <c r="G123" s="36"/>
      <c r="H123" s="36"/>
      <c r="I123" s="36"/>
      <c r="J123" s="167">
        <f>BK123</f>
        <v>0</v>
      </c>
      <c r="K123" s="36"/>
      <c r="L123" s="39"/>
      <c r="M123" s="78"/>
      <c r="N123" s="168"/>
      <c r="O123" s="79"/>
      <c r="P123" s="169">
        <f>P124</f>
        <v>0</v>
      </c>
      <c r="Q123" s="79"/>
      <c r="R123" s="169">
        <f>R124</f>
        <v>131.59028549999999</v>
      </c>
      <c r="S123" s="79"/>
      <c r="T123" s="170">
        <f>T124</f>
        <v>179.64449999999999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102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74</v>
      </c>
      <c r="E124" s="175" t="s">
        <v>118</v>
      </c>
      <c r="F124" s="175" t="s">
        <v>119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P125+P200+P223+P235+P262+P271</f>
        <v>0</v>
      </c>
      <c r="Q124" s="180"/>
      <c r="R124" s="181">
        <f>R125+R200+R223+R235+R262+R271</f>
        <v>131.59028549999999</v>
      </c>
      <c r="S124" s="180"/>
      <c r="T124" s="182">
        <f>T125+T200+T223+T235+T262+T271</f>
        <v>179.64449999999999</v>
      </c>
      <c r="AR124" s="183" t="s">
        <v>83</v>
      </c>
      <c r="AT124" s="184" t="s">
        <v>74</v>
      </c>
      <c r="AU124" s="184" t="s">
        <v>75</v>
      </c>
      <c r="AY124" s="183" t="s">
        <v>121</v>
      </c>
      <c r="BK124" s="185">
        <f>BK125+BK200+BK223+BK235+BK262+BK271</f>
        <v>0</v>
      </c>
    </row>
    <row r="125" spans="1:65" s="12" customFormat="1" ht="22.9" customHeight="1">
      <c r="B125" s="172"/>
      <c r="C125" s="173"/>
      <c r="D125" s="174" t="s">
        <v>74</v>
      </c>
      <c r="E125" s="186" t="s">
        <v>83</v>
      </c>
      <c r="F125" s="186" t="s">
        <v>230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SUM(P126:P199)</f>
        <v>0</v>
      </c>
      <c r="Q125" s="180"/>
      <c r="R125" s="181">
        <f>SUM(R126:R199)</f>
        <v>5.5293000000000009E-2</v>
      </c>
      <c r="S125" s="180"/>
      <c r="T125" s="182">
        <f>SUM(T126:T199)</f>
        <v>170.9845</v>
      </c>
      <c r="AR125" s="183" t="s">
        <v>83</v>
      </c>
      <c r="AT125" s="184" t="s">
        <v>74</v>
      </c>
      <c r="AU125" s="184" t="s">
        <v>83</v>
      </c>
      <c r="AY125" s="183" t="s">
        <v>121</v>
      </c>
      <c r="BK125" s="185">
        <f>SUM(BK126:BK199)</f>
        <v>0</v>
      </c>
    </row>
    <row r="126" spans="1:65" s="2" customFormat="1" ht="16.5" customHeight="1">
      <c r="A126" s="34"/>
      <c r="B126" s="35"/>
      <c r="C126" s="203" t="s">
        <v>83</v>
      </c>
      <c r="D126" s="203" t="s">
        <v>185</v>
      </c>
      <c r="E126" s="204" t="s">
        <v>231</v>
      </c>
      <c r="F126" s="205" t="s">
        <v>232</v>
      </c>
      <c r="G126" s="206" t="s">
        <v>233</v>
      </c>
      <c r="H126" s="207">
        <v>7.0000000000000001E-3</v>
      </c>
      <c r="I126" s="208"/>
      <c r="J126" s="209">
        <f>ROUND(I126*H126,2)</f>
        <v>0</v>
      </c>
      <c r="K126" s="210"/>
      <c r="L126" s="39"/>
      <c r="M126" s="211" t="s">
        <v>1</v>
      </c>
      <c r="N126" s="212" t="s">
        <v>40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127</v>
      </c>
      <c r="AT126" s="201" t="s">
        <v>185</v>
      </c>
      <c r="AU126" s="201" t="s">
        <v>85</v>
      </c>
      <c r="AY126" s="17" t="s">
        <v>121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83</v>
      </c>
      <c r="BK126" s="202">
        <f>ROUND(I126*H126,2)</f>
        <v>0</v>
      </c>
      <c r="BL126" s="17" t="s">
        <v>127</v>
      </c>
      <c r="BM126" s="201" t="s">
        <v>234</v>
      </c>
    </row>
    <row r="127" spans="1:65" s="14" customFormat="1" ht="11.25">
      <c r="B127" s="230"/>
      <c r="C127" s="231"/>
      <c r="D127" s="215" t="s">
        <v>189</v>
      </c>
      <c r="E127" s="232" t="s">
        <v>1</v>
      </c>
      <c r="F127" s="233" t="s">
        <v>235</v>
      </c>
      <c r="G127" s="231"/>
      <c r="H127" s="232" t="s">
        <v>1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189</v>
      </c>
      <c r="AU127" s="239" t="s">
        <v>85</v>
      </c>
      <c r="AV127" s="14" t="s">
        <v>83</v>
      </c>
      <c r="AW127" s="14" t="s">
        <v>32</v>
      </c>
      <c r="AX127" s="14" t="s">
        <v>75</v>
      </c>
      <c r="AY127" s="239" t="s">
        <v>121</v>
      </c>
    </row>
    <row r="128" spans="1:65" s="13" customFormat="1" ht="11.25">
      <c r="B128" s="213"/>
      <c r="C128" s="214"/>
      <c r="D128" s="215" t="s">
        <v>189</v>
      </c>
      <c r="E128" s="216" t="s">
        <v>236</v>
      </c>
      <c r="F128" s="217" t="s">
        <v>237</v>
      </c>
      <c r="G128" s="214"/>
      <c r="H128" s="218">
        <v>7.0000000000000001E-3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189</v>
      </c>
      <c r="AU128" s="224" t="s">
        <v>85</v>
      </c>
      <c r="AV128" s="13" t="s">
        <v>85</v>
      </c>
      <c r="AW128" s="13" t="s">
        <v>32</v>
      </c>
      <c r="AX128" s="13" t="s">
        <v>83</v>
      </c>
      <c r="AY128" s="224" t="s">
        <v>121</v>
      </c>
    </row>
    <row r="129" spans="1:65" s="2" customFormat="1" ht="33" customHeight="1">
      <c r="A129" s="34"/>
      <c r="B129" s="35"/>
      <c r="C129" s="203" t="s">
        <v>85</v>
      </c>
      <c r="D129" s="203" t="s">
        <v>185</v>
      </c>
      <c r="E129" s="204" t="s">
        <v>238</v>
      </c>
      <c r="F129" s="205" t="s">
        <v>239</v>
      </c>
      <c r="G129" s="206" t="s">
        <v>199</v>
      </c>
      <c r="H129" s="207">
        <v>198</v>
      </c>
      <c r="I129" s="208"/>
      <c r="J129" s="209">
        <f>ROUND(I129*H129,2)</f>
        <v>0</v>
      </c>
      <c r="K129" s="210"/>
      <c r="L129" s="39"/>
      <c r="M129" s="211" t="s">
        <v>1</v>
      </c>
      <c r="N129" s="212" t="s">
        <v>40</v>
      </c>
      <c r="O129" s="7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127</v>
      </c>
      <c r="AT129" s="201" t="s">
        <v>185</v>
      </c>
      <c r="AU129" s="201" t="s">
        <v>85</v>
      </c>
      <c r="AY129" s="17" t="s">
        <v>121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83</v>
      </c>
      <c r="BK129" s="202">
        <f>ROUND(I129*H129,2)</f>
        <v>0</v>
      </c>
      <c r="BL129" s="17" t="s">
        <v>127</v>
      </c>
      <c r="BM129" s="201" t="s">
        <v>240</v>
      </c>
    </row>
    <row r="130" spans="1:65" s="13" customFormat="1" ht="11.25">
      <c r="B130" s="213"/>
      <c r="C130" s="214"/>
      <c r="D130" s="215" t="s">
        <v>189</v>
      </c>
      <c r="E130" s="216" t="s">
        <v>1</v>
      </c>
      <c r="F130" s="217" t="s">
        <v>241</v>
      </c>
      <c r="G130" s="214"/>
      <c r="H130" s="218">
        <v>198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189</v>
      </c>
      <c r="AU130" s="224" t="s">
        <v>85</v>
      </c>
      <c r="AV130" s="13" t="s">
        <v>85</v>
      </c>
      <c r="AW130" s="13" t="s">
        <v>32</v>
      </c>
      <c r="AX130" s="13" t="s">
        <v>83</v>
      </c>
      <c r="AY130" s="224" t="s">
        <v>121</v>
      </c>
    </row>
    <row r="131" spans="1:65" s="2" customFormat="1" ht="21.75" customHeight="1">
      <c r="A131" s="34"/>
      <c r="B131" s="35"/>
      <c r="C131" s="203" t="s">
        <v>131</v>
      </c>
      <c r="D131" s="203" t="s">
        <v>185</v>
      </c>
      <c r="E131" s="204" t="s">
        <v>242</v>
      </c>
      <c r="F131" s="205" t="s">
        <v>243</v>
      </c>
      <c r="G131" s="206" t="s">
        <v>163</v>
      </c>
      <c r="H131" s="207">
        <v>1</v>
      </c>
      <c r="I131" s="208"/>
      <c r="J131" s="209">
        <f>ROUND(I131*H131,2)</f>
        <v>0</v>
      </c>
      <c r="K131" s="210"/>
      <c r="L131" s="39"/>
      <c r="M131" s="211" t="s">
        <v>1</v>
      </c>
      <c r="N131" s="212" t="s">
        <v>40</v>
      </c>
      <c r="O131" s="71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127</v>
      </c>
      <c r="AT131" s="201" t="s">
        <v>185</v>
      </c>
      <c r="AU131" s="201" t="s">
        <v>85</v>
      </c>
      <c r="AY131" s="17" t="s">
        <v>121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7" t="s">
        <v>83</v>
      </c>
      <c r="BK131" s="202">
        <f>ROUND(I131*H131,2)</f>
        <v>0</v>
      </c>
      <c r="BL131" s="17" t="s">
        <v>127</v>
      </c>
      <c r="BM131" s="201" t="s">
        <v>244</v>
      </c>
    </row>
    <row r="132" spans="1:65" s="2" customFormat="1" ht="24.2" customHeight="1">
      <c r="A132" s="34"/>
      <c r="B132" s="35"/>
      <c r="C132" s="203" t="s">
        <v>127</v>
      </c>
      <c r="D132" s="203" t="s">
        <v>185</v>
      </c>
      <c r="E132" s="204" t="s">
        <v>245</v>
      </c>
      <c r="F132" s="205" t="s">
        <v>246</v>
      </c>
      <c r="G132" s="206" t="s">
        <v>163</v>
      </c>
      <c r="H132" s="207">
        <v>1</v>
      </c>
      <c r="I132" s="208"/>
      <c r="J132" s="209">
        <f>ROUND(I132*H132,2)</f>
        <v>0</v>
      </c>
      <c r="K132" s="210"/>
      <c r="L132" s="39"/>
      <c r="M132" s="211" t="s">
        <v>1</v>
      </c>
      <c r="N132" s="212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127</v>
      </c>
      <c r="AT132" s="201" t="s">
        <v>185</v>
      </c>
      <c r="AU132" s="201" t="s">
        <v>85</v>
      </c>
      <c r="AY132" s="17" t="s">
        <v>121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127</v>
      </c>
      <c r="BM132" s="201" t="s">
        <v>247</v>
      </c>
    </row>
    <row r="133" spans="1:65" s="2" customFormat="1" ht="33" customHeight="1">
      <c r="A133" s="34"/>
      <c r="B133" s="35"/>
      <c r="C133" s="203" t="s">
        <v>120</v>
      </c>
      <c r="D133" s="203" t="s">
        <v>185</v>
      </c>
      <c r="E133" s="204" t="s">
        <v>248</v>
      </c>
      <c r="F133" s="205" t="s">
        <v>249</v>
      </c>
      <c r="G133" s="206" t="s">
        <v>163</v>
      </c>
      <c r="H133" s="207">
        <v>1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127</v>
      </c>
      <c r="AT133" s="201" t="s">
        <v>185</v>
      </c>
      <c r="AU133" s="201" t="s">
        <v>85</v>
      </c>
      <c r="AY133" s="17" t="s">
        <v>121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127</v>
      </c>
      <c r="BM133" s="201" t="s">
        <v>250</v>
      </c>
    </row>
    <row r="134" spans="1:65" s="2" customFormat="1" ht="24.2" customHeight="1">
      <c r="A134" s="34"/>
      <c r="B134" s="35"/>
      <c r="C134" s="203" t="s">
        <v>141</v>
      </c>
      <c r="D134" s="203" t="s">
        <v>185</v>
      </c>
      <c r="E134" s="204" t="s">
        <v>251</v>
      </c>
      <c r="F134" s="205" t="s">
        <v>252</v>
      </c>
      <c r="G134" s="206" t="s">
        <v>199</v>
      </c>
      <c r="H134" s="207">
        <v>125.2</v>
      </c>
      <c r="I134" s="208"/>
      <c r="J134" s="209">
        <f>ROUND(I134*H134,2)</f>
        <v>0</v>
      </c>
      <c r="K134" s="210"/>
      <c r="L134" s="39"/>
      <c r="M134" s="211" t="s">
        <v>1</v>
      </c>
      <c r="N134" s="212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0.255</v>
      </c>
      <c r="T134" s="200">
        <f>S134*H134</f>
        <v>31.926000000000002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127</v>
      </c>
      <c r="AT134" s="201" t="s">
        <v>185</v>
      </c>
      <c r="AU134" s="201" t="s">
        <v>85</v>
      </c>
      <c r="AY134" s="17" t="s">
        <v>121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127</v>
      </c>
      <c r="BM134" s="201" t="s">
        <v>253</v>
      </c>
    </row>
    <row r="135" spans="1:65" s="13" customFormat="1" ht="11.25">
      <c r="B135" s="213"/>
      <c r="C135" s="214"/>
      <c r="D135" s="215" t="s">
        <v>189</v>
      </c>
      <c r="E135" s="216" t="s">
        <v>1</v>
      </c>
      <c r="F135" s="217" t="s">
        <v>254</v>
      </c>
      <c r="G135" s="214"/>
      <c r="H135" s="218">
        <v>125.2</v>
      </c>
      <c r="I135" s="219"/>
      <c r="J135" s="214"/>
      <c r="K135" s="214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189</v>
      </c>
      <c r="AU135" s="224" t="s">
        <v>85</v>
      </c>
      <c r="AV135" s="13" t="s">
        <v>85</v>
      </c>
      <c r="AW135" s="13" t="s">
        <v>32</v>
      </c>
      <c r="AX135" s="13" t="s">
        <v>83</v>
      </c>
      <c r="AY135" s="224" t="s">
        <v>121</v>
      </c>
    </row>
    <row r="136" spans="1:65" s="2" customFormat="1" ht="24.2" customHeight="1">
      <c r="A136" s="34"/>
      <c r="B136" s="35"/>
      <c r="C136" s="203" t="s">
        <v>145</v>
      </c>
      <c r="D136" s="203" t="s">
        <v>185</v>
      </c>
      <c r="E136" s="204" t="s">
        <v>255</v>
      </c>
      <c r="F136" s="205" t="s">
        <v>256</v>
      </c>
      <c r="G136" s="206" t="s">
        <v>199</v>
      </c>
      <c r="H136" s="207">
        <v>320.5</v>
      </c>
      <c r="I136" s="208"/>
      <c r="J136" s="209">
        <f>ROUND(I136*H136,2)</f>
        <v>0</v>
      </c>
      <c r="K136" s="210"/>
      <c r="L136" s="39"/>
      <c r="M136" s="211" t="s">
        <v>1</v>
      </c>
      <c r="N136" s="212" t="s">
        <v>40</v>
      </c>
      <c r="O136" s="71"/>
      <c r="P136" s="199">
        <f>O136*H136</f>
        <v>0</v>
      </c>
      <c r="Q136" s="199">
        <v>1.6000000000000001E-4</v>
      </c>
      <c r="R136" s="199">
        <f>Q136*H136</f>
        <v>5.1280000000000006E-2</v>
      </c>
      <c r="S136" s="199">
        <v>0.25600000000000001</v>
      </c>
      <c r="T136" s="200">
        <f>S136*H136</f>
        <v>82.048000000000002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127</v>
      </c>
      <c r="AT136" s="201" t="s">
        <v>185</v>
      </c>
      <c r="AU136" s="201" t="s">
        <v>85</v>
      </c>
      <c r="AY136" s="17" t="s">
        <v>121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127</v>
      </c>
      <c r="BM136" s="201" t="s">
        <v>257</v>
      </c>
    </row>
    <row r="137" spans="1:65" s="14" customFormat="1" ht="11.25">
      <c r="B137" s="230"/>
      <c r="C137" s="231"/>
      <c r="D137" s="215" t="s">
        <v>189</v>
      </c>
      <c r="E137" s="232" t="s">
        <v>1</v>
      </c>
      <c r="F137" s="233" t="s">
        <v>258</v>
      </c>
      <c r="G137" s="231"/>
      <c r="H137" s="232" t="s">
        <v>1</v>
      </c>
      <c r="I137" s="234"/>
      <c r="J137" s="231"/>
      <c r="K137" s="231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189</v>
      </c>
      <c r="AU137" s="239" t="s">
        <v>85</v>
      </c>
      <c r="AV137" s="14" t="s">
        <v>83</v>
      </c>
      <c r="AW137" s="14" t="s">
        <v>32</v>
      </c>
      <c r="AX137" s="14" t="s">
        <v>75</v>
      </c>
      <c r="AY137" s="239" t="s">
        <v>121</v>
      </c>
    </row>
    <row r="138" spans="1:65" s="13" customFormat="1" ht="11.25">
      <c r="B138" s="213"/>
      <c r="C138" s="214"/>
      <c r="D138" s="215" t="s">
        <v>189</v>
      </c>
      <c r="E138" s="216" t="s">
        <v>259</v>
      </c>
      <c r="F138" s="217" t="s">
        <v>200</v>
      </c>
      <c r="G138" s="214"/>
      <c r="H138" s="218">
        <v>320.5</v>
      </c>
      <c r="I138" s="219"/>
      <c r="J138" s="214"/>
      <c r="K138" s="214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189</v>
      </c>
      <c r="AU138" s="224" t="s">
        <v>85</v>
      </c>
      <c r="AV138" s="13" t="s">
        <v>85</v>
      </c>
      <c r="AW138" s="13" t="s">
        <v>32</v>
      </c>
      <c r="AX138" s="13" t="s">
        <v>83</v>
      </c>
      <c r="AY138" s="224" t="s">
        <v>121</v>
      </c>
    </row>
    <row r="139" spans="1:65" s="2" customFormat="1" ht="16.5" customHeight="1">
      <c r="A139" s="34"/>
      <c r="B139" s="35"/>
      <c r="C139" s="203" t="s">
        <v>126</v>
      </c>
      <c r="D139" s="203" t="s">
        <v>185</v>
      </c>
      <c r="E139" s="204" t="s">
        <v>260</v>
      </c>
      <c r="F139" s="205" t="s">
        <v>261</v>
      </c>
      <c r="G139" s="206" t="s">
        <v>93</v>
      </c>
      <c r="H139" s="207">
        <v>278.10000000000002</v>
      </c>
      <c r="I139" s="208"/>
      <c r="J139" s="209">
        <f>ROUND(I139*H139,2)</f>
        <v>0</v>
      </c>
      <c r="K139" s="210"/>
      <c r="L139" s="39"/>
      <c r="M139" s="211" t="s">
        <v>1</v>
      </c>
      <c r="N139" s="212" t="s">
        <v>40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0.20499999999999999</v>
      </c>
      <c r="T139" s="200">
        <f>S139*H139</f>
        <v>57.0105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127</v>
      </c>
      <c r="AT139" s="201" t="s">
        <v>185</v>
      </c>
      <c r="AU139" s="201" t="s">
        <v>85</v>
      </c>
      <c r="AY139" s="17" t="s">
        <v>121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127</v>
      </c>
      <c r="BM139" s="201" t="s">
        <v>262</v>
      </c>
    </row>
    <row r="140" spans="1:65" s="14" customFormat="1" ht="11.25">
      <c r="B140" s="230"/>
      <c r="C140" s="231"/>
      <c r="D140" s="215" t="s">
        <v>189</v>
      </c>
      <c r="E140" s="232" t="s">
        <v>1</v>
      </c>
      <c r="F140" s="233" t="s">
        <v>263</v>
      </c>
      <c r="G140" s="231"/>
      <c r="H140" s="232" t="s">
        <v>1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189</v>
      </c>
      <c r="AU140" s="239" t="s">
        <v>85</v>
      </c>
      <c r="AV140" s="14" t="s">
        <v>83</v>
      </c>
      <c r="AW140" s="14" t="s">
        <v>32</v>
      </c>
      <c r="AX140" s="14" t="s">
        <v>75</v>
      </c>
      <c r="AY140" s="239" t="s">
        <v>121</v>
      </c>
    </row>
    <row r="141" spans="1:65" s="13" customFormat="1" ht="11.25">
      <c r="B141" s="213"/>
      <c r="C141" s="214"/>
      <c r="D141" s="215" t="s">
        <v>189</v>
      </c>
      <c r="E141" s="216" t="s">
        <v>1</v>
      </c>
      <c r="F141" s="217" t="s">
        <v>264</v>
      </c>
      <c r="G141" s="214"/>
      <c r="H141" s="218">
        <v>278.10000000000002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189</v>
      </c>
      <c r="AU141" s="224" t="s">
        <v>85</v>
      </c>
      <c r="AV141" s="13" t="s">
        <v>85</v>
      </c>
      <c r="AW141" s="13" t="s">
        <v>32</v>
      </c>
      <c r="AX141" s="13" t="s">
        <v>75</v>
      </c>
      <c r="AY141" s="224" t="s">
        <v>121</v>
      </c>
    </row>
    <row r="142" spans="1:65" s="15" customFormat="1" ht="11.25">
      <c r="B142" s="240"/>
      <c r="C142" s="241"/>
      <c r="D142" s="215" t="s">
        <v>189</v>
      </c>
      <c r="E142" s="242" t="s">
        <v>1</v>
      </c>
      <c r="F142" s="243" t="s">
        <v>265</v>
      </c>
      <c r="G142" s="241"/>
      <c r="H142" s="244">
        <v>278.10000000000002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189</v>
      </c>
      <c r="AU142" s="250" t="s">
        <v>85</v>
      </c>
      <c r="AV142" s="15" t="s">
        <v>127</v>
      </c>
      <c r="AW142" s="15" t="s">
        <v>32</v>
      </c>
      <c r="AX142" s="15" t="s">
        <v>83</v>
      </c>
      <c r="AY142" s="250" t="s">
        <v>121</v>
      </c>
    </row>
    <row r="143" spans="1:65" s="2" customFormat="1" ht="21.75" customHeight="1">
      <c r="A143" s="34"/>
      <c r="B143" s="35"/>
      <c r="C143" s="203" t="s">
        <v>152</v>
      </c>
      <c r="D143" s="203" t="s">
        <v>185</v>
      </c>
      <c r="E143" s="204" t="s">
        <v>266</v>
      </c>
      <c r="F143" s="205" t="s">
        <v>267</v>
      </c>
      <c r="G143" s="206" t="s">
        <v>209</v>
      </c>
      <c r="H143" s="207">
        <v>13.2</v>
      </c>
      <c r="I143" s="208"/>
      <c r="J143" s="209">
        <f>ROUND(I143*H143,2)</f>
        <v>0</v>
      </c>
      <c r="K143" s="210"/>
      <c r="L143" s="39"/>
      <c r="M143" s="211" t="s">
        <v>1</v>
      </c>
      <c r="N143" s="212" t="s">
        <v>40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127</v>
      </c>
      <c r="AT143" s="201" t="s">
        <v>185</v>
      </c>
      <c r="AU143" s="201" t="s">
        <v>85</v>
      </c>
      <c r="AY143" s="17" t="s">
        <v>121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127</v>
      </c>
      <c r="BM143" s="201" t="s">
        <v>268</v>
      </c>
    </row>
    <row r="144" spans="1:65" s="14" customFormat="1" ht="11.25">
      <c r="B144" s="230"/>
      <c r="C144" s="231"/>
      <c r="D144" s="215" t="s">
        <v>189</v>
      </c>
      <c r="E144" s="232" t="s">
        <v>1</v>
      </c>
      <c r="F144" s="233" t="s">
        <v>269</v>
      </c>
      <c r="G144" s="231"/>
      <c r="H144" s="232" t="s">
        <v>1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189</v>
      </c>
      <c r="AU144" s="239" t="s">
        <v>85</v>
      </c>
      <c r="AV144" s="14" t="s">
        <v>83</v>
      </c>
      <c r="AW144" s="14" t="s">
        <v>32</v>
      </c>
      <c r="AX144" s="14" t="s">
        <v>75</v>
      </c>
      <c r="AY144" s="239" t="s">
        <v>121</v>
      </c>
    </row>
    <row r="145" spans="1:65" s="13" customFormat="1" ht="11.25">
      <c r="B145" s="213"/>
      <c r="C145" s="214"/>
      <c r="D145" s="215" t="s">
        <v>189</v>
      </c>
      <c r="E145" s="216" t="s">
        <v>1</v>
      </c>
      <c r="F145" s="217" t="s">
        <v>270</v>
      </c>
      <c r="G145" s="214"/>
      <c r="H145" s="218">
        <v>13.2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189</v>
      </c>
      <c r="AU145" s="224" t="s">
        <v>85</v>
      </c>
      <c r="AV145" s="13" t="s">
        <v>85</v>
      </c>
      <c r="AW145" s="13" t="s">
        <v>32</v>
      </c>
      <c r="AX145" s="13" t="s">
        <v>83</v>
      </c>
      <c r="AY145" s="224" t="s">
        <v>121</v>
      </c>
    </row>
    <row r="146" spans="1:65" s="2" customFormat="1" ht="24.2" customHeight="1">
      <c r="A146" s="34"/>
      <c r="B146" s="35"/>
      <c r="C146" s="203" t="s">
        <v>156</v>
      </c>
      <c r="D146" s="203" t="s">
        <v>185</v>
      </c>
      <c r="E146" s="204" t="s">
        <v>271</v>
      </c>
      <c r="F146" s="205" t="s">
        <v>272</v>
      </c>
      <c r="G146" s="206" t="s">
        <v>209</v>
      </c>
      <c r="H146" s="207">
        <v>54.35</v>
      </c>
      <c r="I146" s="208"/>
      <c r="J146" s="209">
        <f>ROUND(I146*H146,2)</f>
        <v>0</v>
      </c>
      <c r="K146" s="210"/>
      <c r="L146" s="39"/>
      <c r="M146" s="211" t="s">
        <v>1</v>
      </c>
      <c r="N146" s="212" t="s">
        <v>40</v>
      </c>
      <c r="O146" s="7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127</v>
      </c>
      <c r="AT146" s="201" t="s">
        <v>185</v>
      </c>
      <c r="AU146" s="201" t="s">
        <v>85</v>
      </c>
      <c r="AY146" s="17" t="s">
        <v>121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127</v>
      </c>
      <c r="BM146" s="201" t="s">
        <v>273</v>
      </c>
    </row>
    <row r="147" spans="1:65" s="14" customFormat="1" ht="11.25">
      <c r="B147" s="230"/>
      <c r="C147" s="231"/>
      <c r="D147" s="215" t="s">
        <v>189</v>
      </c>
      <c r="E147" s="232" t="s">
        <v>1</v>
      </c>
      <c r="F147" s="233" t="s">
        <v>274</v>
      </c>
      <c r="G147" s="231"/>
      <c r="H147" s="232" t="s">
        <v>1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189</v>
      </c>
      <c r="AU147" s="239" t="s">
        <v>85</v>
      </c>
      <c r="AV147" s="14" t="s">
        <v>83</v>
      </c>
      <c r="AW147" s="14" t="s">
        <v>32</v>
      </c>
      <c r="AX147" s="14" t="s">
        <v>75</v>
      </c>
      <c r="AY147" s="239" t="s">
        <v>121</v>
      </c>
    </row>
    <row r="148" spans="1:65" s="14" customFormat="1" ht="11.25">
      <c r="B148" s="230"/>
      <c r="C148" s="231"/>
      <c r="D148" s="215" t="s">
        <v>189</v>
      </c>
      <c r="E148" s="232" t="s">
        <v>1</v>
      </c>
      <c r="F148" s="233" t="s">
        <v>275</v>
      </c>
      <c r="G148" s="231"/>
      <c r="H148" s="232" t="s">
        <v>1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189</v>
      </c>
      <c r="AU148" s="239" t="s">
        <v>85</v>
      </c>
      <c r="AV148" s="14" t="s">
        <v>83</v>
      </c>
      <c r="AW148" s="14" t="s">
        <v>32</v>
      </c>
      <c r="AX148" s="14" t="s">
        <v>75</v>
      </c>
      <c r="AY148" s="239" t="s">
        <v>121</v>
      </c>
    </row>
    <row r="149" spans="1:65" s="13" customFormat="1" ht="11.25">
      <c r="B149" s="213"/>
      <c r="C149" s="214"/>
      <c r="D149" s="215" t="s">
        <v>189</v>
      </c>
      <c r="E149" s="216" t="s">
        <v>1</v>
      </c>
      <c r="F149" s="217" t="s">
        <v>276</v>
      </c>
      <c r="G149" s="214"/>
      <c r="H149" s="218">
        <v>54.35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189</v>
      </c>
      <c r="AU149" s="224" t="s">
        <v>85</v>
      </c>
      <c r="AV149" s="13" t="s">
        <v>85</v>
      </c>
      <c r="AW149" s="13" t="s">
        <v>32</v>
      </c>
      <c r="AX149" s="13" t="s">
        <v>75</v>
      </c>
      <c r="AY149" s="224" t="s">
        <v>121</v>
      </c>
    </row>
    <row r="150" spans="1:65" s="15" customFormat="1" ht="11.25">
      <c r="B150" s="240"/>
      <c r="C150" s="241"/>
      <c r="D150" s="215" t="s">
        <v>189</v>
      </c>
      <c r="E150" s="242" t="s">
        <v>208</v>
      </c>
      <c r="F150" s="243" t="s">
        <v>265</v>
      </c>
      <c r="G150" s="241"/>
      <c r="H150" s="244">
        <v>54.35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189</v>
      </c>
      <c r="AU150" s="250" t="s">
        <v>85</v>
      </c>
      <c r="AV150" s="15" t="s">
        <v>127</v>
      </c>
      <c r="AW150" s="15" t="s">
        <v>32</v>
      </c>
      <c r="AX150" s="15" t="s">
        <v>83</v>
      </c>
      <c r="AY150" s="250" t="s">
        <v>121</v>
      </c>
    </row>
    <row r="151" spans="1:65" s="2" customFormat="1" ht="21.75" customHeight="1">
      <c r="A151" s="34"/>
      <c r="B151" s="35"/>
      <c r="C151" s="203" t="s">
        <v>160</v>
      </c>
      <c r="D151" s="203" t="s">
        <v>185</v>
      </c>
      <c r="E151" s="204" t="s">
        <v>277</v>
      </c>
      <c r="F151" s="205" t="s">
        <v>278</v>
      </c>
      <c r="G151" s="206" t="s">
        <v>209</v>
      </c>
      <c r="H151" s="207">
        <v>54.35</v>
      </c>
      <c r="I151" s="208"/>
      <c r="J151" s="209">
        <f>ROUND(I151*H151,2)</f>
        <v>0</v>
      </c>
      <c r="K151" s="210"/>
      <c r="L151" s="39"/>
      <c r="M151" s="211" t="s">
        <v>1</v>
      </c>
      <c r="N151" s="212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127</v>
      </c>
      <c r="AT151" s="201" t="s">
        <v>185</v>
      </c>
      <c r="AU151" s="201" t="s">
        <v>85</v>
      </c>
      <c r="AY151" s="17" t="s">
        <v>121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127</v>
      </c>
      <c r="BM151" s="201" t="s">
        <v>279</v>
      </c>
    </row>
    <row r="152" spans="1:65" s="13" customFormat="1" ht="11.25">
      <c r="B152" s="213"/>
      <c r="C152" s="214"/>
      <c r="D152" s="215" t="s">
        <v>189</v>
      </c>
      <c r="E152" s="216" t="s">
        <v>1</v>
      </c>
      <c r="F152" s="217" t="s">
        <v>208</v>
      </c>
      <c r="G152" s="214"/>
      <c r="H152" s="218">
        <v>54.35</v>
      </c>
      <c r="I152" s="219"/>
      <c r="J152" s="214"/>
      <c r="K152" s="214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189</v>
      </c>
      <c r="AU152" s="224" t="s">
        <v>85</v>
      </c>
      <c r="AV152" s="13" t="s">
        <v>85</v>
      </c>
      <c r="AW152" s="13" t="s">
        <v>32</v>
      </c>
      <c r="AX152" s="13" t="s">
        <v>83</v>
      </c>
      <c r="AY152" s="224" t="s">
        <v>121</v>
      </c>
    </row>
    <row r="153" spans="1:65" s="2" customFormat="1" ht="24.2" customHeight="1">
      <c r="A153" s="34"/>
      <c r="B153" s="35"/>
      <c r="C153" s="203" t="s">
        <v>165</v>
      </c>
      <c r="D153" s="203" t="s">
        <v>185</v>
      </c>
      <c r="E153" s="204" t="s">
        <v>280</v>
      </c>
      <c r="F153" s="205" t="s">
        <v>281</v>
      </c>
      <c r="G153" s="206" t="s">
        <v>163</v>
      </c>
      <c r="H153" s="207">
        <v>1</v>
      </c>
      <c r="I153" s="208"/>
      <c r="J153" s="209">
        <f>ROUND(I153*H153,2)</f>
        <v>0</v>
      </c>
      <c r="K153" s="210"/>
      <c r="L153" s="39"/>
      <c r="M153" s="211" t="s">
        <v>1</v>
      </c>
      <c r="N153" s="212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127</v>
      </c>
      <c r="AT153" s="201" t="s">
        <v>185</v>
      </c>
      <c r="AU153" s="201" t="s">
        <v>85</v>
      </c>
      <c r="AY153" s="17" t="s">
        <v>121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127</v>
      </c>
      <c r="BM153" s="201" t="s">
        <v>282</v>
      </c>
    </row>
    <row r="154" spans="1:65" s="2" customFormat="1" ht="24.2" customHeight="1">
      <c r="A154" s="34"/>
      <c r="B154" s="35"/>
      <c r="C154" s="203" t="s">
        <v>169</v>
      </c>
      <c r="D154" s="203" t="s">
        <v>185</v>
      </c>
      <c r="E154" s="204" t="s">
        <v>283</v>
      </c>
      <c r="F154" s="205" t="s">
        <v>284</v>
      </c>
      <c r="G154" s="206" t="s">
        <v>163</v>
      </c>
      <c r="H154" s="207">
        <v>1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127</v>
      </c>
      <c r="AT154" s="201" t="s">
        <v>185</v>
      </c>
      <c r="AU154" s="201" t="s">
        <v>85</v>
      </c>
      <c r="AY154" s="17" t="s">
        <v>121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127</v>
      </c>
      <c r="BM154" s="201" t="s">
        <v>285</v>
      </c>
    </row>
    <row r="155" spans="1:65" s="2" customFormat="1" ht="24.2" customHeight="1">
      <c r="A155" s="34"/>
      <c r="B155" s="35"/>
      <c r="C155" s="203" t="s">
        <v>173</v>
      </c>
      <c r="D155" s="203" t="s">
        <v>185</v>
      </c>
      <c r="E155" s="204" t="s">
        <v>286</v>
      </c>
      <c r="F155" s="205" t="s">
        <v>287</v>
      </c>
      <c r="G155" s="206" t="s">
        <v>163</v>
      </c>
      <c r="H155" s="207">
        <v>1</v>
      </c>
      <c r="I155" s="208"/>
      <c r="J155" s="209">
        <f>ROUND(I155*H155,2)</f>
        <v>0</v>
      </c>
      <c r="K155" s="210"/>
      <c r="L155" s="39"/>
      <c r="M155" s="211" t="s">
        <v>1</v>
      </c>
      <c r="N155" s="212" t="s">
        <v>40</v>
      </c>
      <c r="O155" s="7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1" t="s">
        <v>127</v>
      </c>
      <c r="AT155" s="201" t="s">
        <v>185</v>
      </c>
      <c r="AU155" s="201" t="s">
        <v>85</v>
      </c>
      <c r="AY155" s="17" t="s">
        <v>121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" t="s">
        <v>83</v>
      </c>
      <c r="BK155" s="202">
        <f>ROUND(I155*H155,2)</f>
        <v>0</v>
      </c>
      <c r="BL155" s="17" t="s">
        <v>127</v>
      </c>
      <c r="BM155" s="201" t="s">
        <v>288</v>
      </c>
    </row>
    <row r="156" spans="1:65" s="2" customFormat="1" ht="24.2" customHeight="1">
      <c r="A156" s="34"/>
      <c r="B156" s="35"/>
      <c r="C156" s="203" t="s">
        <v>8</v>
      </c>
      <c r="D156" s="203" t="s">
        <v>185</v>
      </c>
      <c r="E156" s="204" t="s">
        <v>289</v>
      </c>
      <c r="F156" s="205" t="s">
        <v>290</v>
      </c>
      <c r="G156" s="206" t="s">
        <v>209</v>
      </c>
      <c r="H156" s="207">
        <v>54.35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127</v>
      </c>
      <c r="AT156" s="201" t="s">
        <v>185</v>
      </c>
      <c r="AU156" s="201" t="s">
        <v>85</v>
      </c>
      <c r="AY156" s="17" t="s">
        <v>121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127</v>
      </c>
      <c r="BM156" s="201" t="s">
        <v>291</v>
      </c>
    </row>
    <row r="157" spans="1:65" s="13" customFormat="1" ht="11.25">
      <c r="B157" s="213"/>
      <c r="C157" s="214"/>
      <c r="D157" s="215" t="s">
        <v>189</v>
      </c>
      <c r="E157" s="216" t="s">
        <v>211</v>
      </c>
      <c r="F157" s="217" t="s">
        <v>208</v>
      </c>
      <c r="G157" s="214"/>
      <c r="H157" s="218">
        <v>54.35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189</v>
      </c>
      <c r="AU157" s="224" t="s">
        <v>85</v>
      </c>
      <c r="AV157" s="13" t="s">
        <v>85</v>
      </c>
      <c r="AW157" s="13" t="s">
        <v>32</v>
      </c>
      <c r="AX157" s="13" t="s">
        <v>83</v>
      </c>
      <c r="AY157" s="224" t="s">
        <v>121</v>
      </c>
    </row>
    <row r="158" spans="1:65" s="2" customFormat="1" ht="33" customHeight="1">
      <c r="A158" s="34"/>
      <c r="B158" s="35"/>
      <c r="C158" s="203" t="s">
        <v>180</v>
      </c>
      <c r="D158" s="203" t="s">
        <v>185</v>
      </c>
      <c r="E158" s="204" t="s">
        <v>292</v>
      </c>
      <c r="F158" s="205" t="s">
        <v>293</v>
      </c>
      <c r="G158" s="206" t="s">
        <v>209</v>
      </c>
      <c r="H158" s="207">
        <v>815.25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127</v>
      </c>
      <c r="AT158" s="201" t="s">
        <v>185</v>
      </c>
      <c r="AU158" s="201" t="s">
        <v>85</v>
      </c>
      <c r="AY158" s="17" t="s">
        <v>121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127</v>
      </c>
      <c r="BM158" s="201" t="s">
        <v>294</v>
      </c>
    </row>
    <row r="159" spans="1:65" s="14" customFormat="1" ht="11.25">
      <c r="B159" s="230"/>
      <c r="C159" s="231"/>
      <c r="D159" s="215" t="s">
        <v>189</v>
      </c>
      <c r="E159" s="232" t="s">
        <v>1</v>
      </c>
      <c r="F159" s="233" t="s">
        <v>295</v>
      </c>
      <c r="G159" s="231"/>
      <c r="H159" s="232" t="s">
        <v>1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189</v>
      </c>
      <c r="AU159" s="239" t="s">
        <v>85</v>
      </c>
      <c r="AV159" s="14" t="s">
        <v>83</v>
      </c>
      <c r="AW159" s="14" t="s">
        <v>32</v>
      </c>
      <c r="AX159" s="14" t="s">
        <v>75</v>
      </c>
      <c r="AY159" s="239" t="s">
        <v>121</v>
      </c>
    </row>
    <row r="160" spans="1:65" s="13" customFormat="1" ht="11.25">
      <c r="B160" s="213"/>
      <c r="C160" s="214"/>
      <c r="D160" s="215" t="s">
        <v>189</v>
      </c>
      <c r="E160" s="216" t="s">
        <v>1</v>
      </c>
      <c r="F160" s="217" t="s">
        <v>296</v>
      </c>
      <c r="G160" s="214"/>
      <c r="H160" s="218">
        <v>815.25</v>
      </c>
      <c r="I160" s="219"/>
      <c r="J160" s="214"/>
      <c r="K160" s="214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189</v>
      </c>
      <c r="AU160" s="224" t="s">
        <v>85</v>
      </c>
      <c r="AV160" s="13" t="s">
        <v>85</v>
      </c>
      <c r="AW160" s="13" t="s">
        <v>32</v>
      </c>
      <c r="AX160" s="13" t="s">
        <v>83</v>
      </c>
      <c r="AY160" s="224" t="s">
        <v>121</v>
      </c>
    </row>
    <row r="161" spans="1:65" s="2" customFormat="1" ht="21.75" customHeight="1">
      <c r="A161" s="34"/>
      <c r="B161" s="35"/>
      <c r="C161" s="203" t="s">
        <v>184</v>
      </c>
      <c r="D161" s="203" t="s">
        <v>185</v>
      </c>
      <c r="E161" s="204" t="s">
        <v>297</v>
      </c>
      <c r="F161" s="205" t="s">
        <v>298</v>
      </c>
      <c r="G161" s="206" t="s">
        <v>209</v>
      </c>
      <c r="H161" s="207">
        <v>54.35</v>
      </c>
      <c r="I161" s="208"/>
      <c r="J161" s="209">
        <f>ROUND(I161*H161,2)</f>
        <v>0</v>
      </c>
      <c r="K161" s="210"/>
      <c r="L161" s="39"/>
      <c r="M161" s="211" t="s">
        <v>1</v>
      </c>
      <c r="N161" s="212" t="s">
        <v>40</v>
      </c>
      <c r="O161" s="7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127</v>
      </c>
      <c r="AT161" s="201" t="s">
        <v>185</v>
      </c>
      <c r="AU161" s="201" t="s">
        <v>85</v>
      </c>
      <c r="AY161" s="17" t="s">
        <v>121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83</v>
      </c>
      <c r="BK161" s="202">
        <f>ROUND(I161*H161,2)</f>
        <v>0</v>
      </c>
      <c r="BL161" s="17" t="s">
        <v>127</v>
      </c>
      <c r="BM161" s="201" t="s">
        <v>299</v>
      </c>
    </row>
    <row r="162" spans="1:65" s="13" customFormat="1" ht="11.25">
      <c r="B162" s="213"/>
      <c r="C162" s="214"/>
      <c r="D162" s="215" t="s">
        <v>189</v>
      </c>
      <c r="E162" s="216" t="s">
        <v>1</v>
      </c>
      <c r="F162" s="217" t="s">
        <v>211</v>
      </c>
      <c r="G162" s="214"/>
      <c r="H162" s="218">
        <v>54.35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189</v>
      </c>
      <c r="AU162" s="224" t="s">
        <v>85</v>
      </c>
      <c r="AV162" s="13" t="s">
        <v>85</v>
      </c>
      <c r="AW162" s="13" t="s">
        <v>32</v>
      </c>
      <c r="AX162" s="13" t="s">
        <v>83</v>
      </c>
      <c r="AY162" s="224" t="s">
        <v>121</v>
      </c>
    </row>
    <row r="163" spans="1:65" s="2" customFormat="1" ht="16.5" customHeight="1">
      <c r="A163" s="34"/>
      <c r="B163" s="35"/>
      <c r="C163" s="203" t="s">
        <v>190</v>
      </c>
      <c r="D163" s="203" t="s">
        <v>185</v>
      </c>
      <c r="E163" s="204" t="s">
        <v>300</v>
      </c>
      <c r="F163" s="205" t="s">
        <v>301</v>
      </c>
      <c r="G163" s="206" t="s">
        <v>209</v>
      </c>
      <c r="H163" s="207">
        <v>54.35</v>
      </c>
      <c r="I163" s="208"/>
      <c r="J163" s="209">
        <f>ROUND(I163*H163,2)</f>
        <v>0</v>
      </c>
      <c r="K163" s="210"/>
      <c r="L163" s="39"/>
      <c r="M163" s="211" t="s">
        <v>1</v>
      </c>
      <c r="N163" s="212" t="s">
        <v>40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127</v>
      </c>
      <c r="AT163" s="201" t="s">
        <v>185</v>
      </c>
      <c r="AU163" s="201" t="s">
        <v>85</v>
      </c>
      <c r="AY163" s="17" t="s">
        <v>121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83</v>
      </c>
      <c r="BK163" s="202">
        <f>ROUND(I163*H163,2)</f>
        <v>0</v>
      </c>
      <c r="BL163" s="17" t="s">
        <v>127</v>
      </c>
      <c r="BM163" s="201" t="s">
        <v>302</v>
      </c>
    </row>
    <row r="164" spans="1:65" s="13" customFormat="1" ht="11.25">
      <c r="B164" s="213"/>
      <c r="C164" s="214"/>
      <c r="D164" s="215" t="s">
        <v>189</v>
      </c>
      <c r="E164" s="216" t="s">
        <v>1</v>
      </c>
      <c r="F164" s="217" t="s">
        <v>211</v>
      </c>
      <c r="G164" s="214"/>
      <c r="H164" s="218">
        <v>54.35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189</v>
      </c>
      <c r="AU164" s="224" t="s">
        <v>85</v>
      </c>
      <c r="AV164" s="13" t="s">
        <v>85</v>
      </c>
      <c r="AW164" s="13" t="s">
        <v>32</v>
      </c>
      <c r="AX164" s="13" t="s">
        <v>83</v>
      </c>
      <c r="AY164" s="224" t="s">
        <v>121</v>
      </c>
    </row>
    <row r="165" spans="1:65" s="2" customFormat="1" ht="24.2" customHeight="1">
      <c r="A165" s="34"/>
      <c r="B165" s="35"/>
      <c r="C165" s="203" t="s">
        <v>194</v>
      </c>
      <c r="D165" s="203" t="s">
        <v>185</v>
      </c>
      <c r="E165" s="204" t="s">
        <v>303</v>
      </c>
      <c r="F165" s="205" t="s">
        <v>304</v>
      </c>
      <c r="G165" s="206" t="s">
        <v>305</v>
      </c>
      <c r="H165" s="207">
        <v>92.394999999999996</v>
      </c>
      <c r="I165" s="208"/>
      <c r="J165" s="209">
        <f>ROUND(I165*H165,2)</f>
        <v>0</v>
      </c>
      <c r="K165" s="210"/>
      <c r="L165" s="39"/>
      <c r="M165" s="211" t="s">
        <v>1</v>
      </c>
      <c r="N165" s="212" t="s">
        <v>40</v>
      </c>
      <c r="O165" s="7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127</v>
      </c>
      <c r="AT165" s="201" t="s">
        <v>185</v>
      </c>
      <c r="AU165" s="201" t="s">
        <v>85</v>
      </c>
      <c r="AY165" s="17" t="s">
        <v>121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" t="s">
        <v>83</v>
      </c>
      <c r="BK165" s="202">
        <f>ROUND(I165*H165,2)</f>
        <v>0</v>
      </c>
      <c r="BL165" s="17" t="s">
        <v>127</v>
      </c>
      <c r="BM165" s="201" t="s">
        <v>306</v>
      </c>
    </row>
    <row r="166" spans="1:65" s="13" customFormat="1" ht="11.25">
      <c r="B166" s="213"/>
      <c r="C166" s="214"/>
      <c r="D166" s="215" t="s">
        <v>189</v>
      </c>
      <c r="E166" s="216" t="s">
        <v>1</v>
      </c>
      <c r="F166" s="217" t="s">
        <v>307</v>
      </c>
      <c r="G166" s="214"/>
      <c r="H166" s="218">
        <v>92.394999999999996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189</v>
      </c>
      <c r="AU166" s="224" t="s">
        <v>85</v>
      </c>
      <c r="AV166" s="13" t="s">
        <v>85</v>
      </c>
      <c r="AW166" s="13" t="s">
        <v>32</v>
      </c>
      <c r="AX166" s="13" t="s">
        <v>83</v>
      </c>
      <c r="AY166" s="224" t="s">
        <v>121</v>
      </c>
    </row>
    <row r="167" spans="1:65" s="2" customFormat="1" ht="24.2" customHeight="1">
      <c r="A167" s="34"/>
      <c r="B167" s="35"/>
      <c r="C167" s="203" t="s">
        <v>308</v>
      </c>
      <c r="D167" s="203" t="s">
        <v>185</v>
      </c>
      <c r="E167" s="204" t="s">
        <v>309</v>
      </c>
      <c r="F167" s="205" t="s">
        <v>310</v>
      </c>
      <c r="G167" s="206" t="s">
        <v>199</v>
      </c>
      <c r="H167" s="207">
        <v>66</v>
      </c>
      <c r="I167" s="208"/>
      <c r="J167" s="209">
        <f>ROUND(I167*H167,2)</f>
        <v>0</v>
      </c>
      <c r="K167" s="210"/>
      <c r="L167" s="39"/>
      <c r="M167" s="211" t="s">
        <v>1</v>
      </c>
      <c r="N167" s="212" t="s">
        <v>40</v>
      </c>
      <c r="O167" s="7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127</v>
      </c>
      <c r="AT167" s="201" t="s">
        <v>185</v>
      </c>
      <c r="AU167" s="201" t="s">
        <v>85</v>
      </c>
      <c r="AY167" s="17" t="s">
        <v>121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" t="s">
        <v>83</v>
      </c>
      <c r="BK167" s="202">
        <f>ROUND(I167*H167,2)</f>
        <v>0</v>
      </c>
      <c r="BL167" s="17" t="s">
        <v>127</v>
      </c>
      <c r="BM167" s="201" t="s">
        <v>311</v>
      </c>
    </row>
    <row r="168" spans="1:65" s="13" customFormat="1" ht="11.25">
      <c r="B168" s="213"/>
      <c r="C168" s="214"/>
      <c r="D168" s="215" t="s">
        <v>189</v>
      </c>
      <c r="E168" s="216" t="s">
        <v>1</v>
      </c>
      <c r="F168" s="217" t="s">
        <v>219</v>
      </c>
      <c r="G168" s="214"/>
      <c r="H168" s="218">
        <v>66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189</v>
      </c>
      <c r="AU168" s="224" t="s">
        <v>85</v>
      </c>
      <c r="AV168" s="13" t="s">
        <v>85</v>
      </c>
      <c r="AW168" s="13" t="s">
        <v>32</v>
      </c>
      <c r="AX168" s="13" t="s">
        <v>83</v>
      </c>
      <c r="AY168" s="224" t="s">
        <v>121</v>
      </c>
    </row>
    <row r="169" spans="1:65" s="2" customFormat="1" ht="16.5" customHeight="1">
      <c r="A169" s="34"/>
      <c r="B169" s="35"/>
      <c r="C169" s="188" t="s">
        <v>7</v>
      </c>
      <c r="D169" s="188" t="s">
        <v>123</v>
      </c>
      <c r="E169" s="189" t="s">
        <v>312</v>
      </c>
      <c r="F169" s="190" t="s">
        <v>313</v>
      </c>
      <c r="G169" s="191" t="s">
        <v>314</v>
      </c>
      <c r="H169" s="192">
        <v>5.2999999999999999E-2</v>
      </c>
      <c r="I169" s="193"/>
      <c r="J169" s="194">
        <f>ROUND(I169*H169,2)</f>
        <v>0</v>
      </c>
      <c r="K169" s="195"/>
      <c r="L169" s="196"/>
      <c r="M169" s="197" t="s">
        <v>1</v>
      </c>
      <c r="N169" s="198" t="s">
        <v>40</v>
      </c>
      <c r="O169" s="71"/>
      <c r="P169" s="199">
        <f>O169*H169</f>
        <v>0</v>
      </c>
      <c r="Q169" s="199">
        <v>1E-3</v>
      </c>
      <c r="R169" s="199">
        <f>Q169*H169</f>
        <v>5.3000000000000001E-5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126</v>
      </c>
      <c r="AT169" s="201" t="s">
        <v>123</v>
      </c>
      <c r="AU169" s="201" t="s">
        <v>85</v>
      </c>
      <c r="AY169" s="17" t="s">
        <v>121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127</v>
      </c>
      <c r="BM169" s="201" t="s">
        <v>315</v>
      </c>
    </row>
    <row r="170" spans="1:65" s="13" customFormat="1" ht="11.25">
      <c r="B170" s="213"/>
      <c r="C170" s="214"/>
      <c r="D170" s="215" t="s">
        <v>189</v>
      </c>
      <c r="E170" s="216" t="s">
        <v>1</v>
      </c>
      <c r="F170" s="217" t="s">
        <v>316</v>
      </c>
      <c r="G170" s="214"/>
      <c r="H170" s="218">
        <v>5.2999999999999999E-2</v>
      </c>
      <c r="I170" s="219"/>
      <c r="J170" s="214"/>
      <c r="K170" s="214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189</v>
      </c>
      <c r="AU170" s="224" t="s">
        <v>85</v>
      </c>
      <c r="AV170" s="13" t="s">
        <v>85</v>
      </c>
      <c r="AW170" s="13" t="s">
        <v>32</v>
      </c>
      <c r="AX170" s="13" t="s">
        <v>83</v>
      </c>
      <c r="AY170" s="224" t="s">
        <v>121</v>
      </c>
    </row>
    <row r="171" spans="1:65" s="2" customFormat="1" ht="24.2" customHeight="1">
      <c r="A171" s="34"/>
      <c r="B171" s="35"/>
      <c r="C171" s="203" t="s">
        <v>317</v>
      </c>
      <c r="D171" s="203" t="s">
        <v>185</v>
      </c>
      <c r="E171" s="204" t="s">
        <v>318</v>
      </c>
      <c r="F171" s="205" t="s">
        <v>319</v>
      </c>
      <c r="G171" s="206" t="s">
        <v>199</v>
      </c>
      <c r="H171" s="207">
        <v>66</v>
      </c>
      <c r="I171" s="208"/>
      <c r="J171" s="209">
        <f>ROUND(I171*H171,2)</f>
        <v>0</v>
      </c>
      <c r="K171" s="210"/>
      <c r="L171" s="39"/>
      <c r="M171" s="211" t="s">
        <v>1</v>
      </c>
      <c r="N171" s="212" t="s">
        <v>40</v>
      </c>
      <c r="O171" s="7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127</v>
      </c>
      <c r="AT171" s="201" t="s">
        <v>185</v>
      </c>
      <c r="AU171" s="201" t="s">
        <v>85</v>
      </c>
      <c r="AY171" s="17" t="s">
        <v>121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7" t="s">
        <v>83</v>
      </c>
      <c r="BK171" s="202">
        <f>ROUND(I171*H171,2)</f>
        <v>0</v>
      </c>
      <c r="BL171" s="17" t="s">
        <v>127</v>
      </c>
      <c r="BM171" s="201" t="s">
        <v>320</v>
      </c>
    </row>
    <row r="172" spans="1:65" s="14" customFormat="1" ht="11.25">
      <c r="B172" s="230"/>
      <c r="C172" s="231"/>
      <c r="D172" s="215" t="s">
        <v>189</v>
      </c>
      <c r="E172" s="232" t="s">
        <v>1</v>
      </c>
      <c r="F172" s="233" t="s">
        <v>321</v>
      </c>
      <c r="G172" s="231"/>
      <c r="H172" s="232" t="s">
        <v>1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189</v>
      </c>
      <c r="AU172" s="239" t="s">
        <v>85</v>
      </c>
      <c r="AV172" s="14" t="s">
        <v>83</v>
      </c>
      <c r="AW172" s="14" t="s">
        <v>32</v>
      </c>
      <c r="AX172" s="14" t="s">
        <v>75</v>
      </c>
      <c r="AY172" s="239" t="s">
        <v>121</v>
      </c>
    </row>
    <row r="173" spans="1:65" s="13" customFormat="1" ht="11.25">
      <c r="B173" s="213"/>
      <c r="C173" s="214"/>
      <c r="D173" s="215" t="s">
        <v>189</v>
      </c>
      <c r="E173" s="216" t="s">
        <v>219</v>
      </c>
      <c r="F173" s="217" t="s">
        <v>221</v>
      </c>
      <c r="G173" s="214"/>
      <c r="H173" s="218">
        <v>66</v>
      </c>
      <c r="I173" s="219"/>
      <c r="J173" s="214"/>
      <c r="K173" s="214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189</v>
      </c>
      <c r="AU173" s="224" t="s">
        <v>85</v>
      </c>
      <c r="AV173" s="13" t="s">
        <v>85</v>
      </c>
      <c r="AW173" s="13" t="s">
        <v>32</v>
      </c>
      <c r="AX173" s="13" t="s">
        <v>83</v>
      </c>
      <c r="AY173" s="224" t="s">
        <v>121</v>
      </c>
    </row>
    <row r="174" spans="1:65" s="2" customFormat="1" ht="16.5" customHeight="1">
      <c r="A174" s="34"/>
      <c r="B174" s="35"/>
      <c r="C174" s="188" t="s">
        <v>322</v>
      </c>
      <c r="D174" s="188" t="s">
        <v>123</v>
      </c>
      <c r="E174" s="189" t="s">
        <v>323</v>
      </c>
      <c r="F174" s="190" t="s">
        <v>324</v>
      </c>
      <c r="G174" s="191" t="s">
        <v>325</v>
      </c>
      <c r="H174" s="192">
        <v>1.98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40</v>
      </c>
      <c r="O174" s="71"/>
      <c r="P174" s="199">
        <f>O174*H174</f>
        <v>0</v>
      </c>
      <c r="Q174" s="199">
        <v>1E-3</v>
      </c>
      <c r="R174" s="199">
        <f>Q174*H174</f>
        <v>1.98E-3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126</v>
      </c>
      <c r="AT174" s="201" t="s">
        <v>123</v>
      </c>
      <c r="AU174" s="201" t="s">
        <v>85</v>
      </c>
      <c r="AY174" s="17" t="s">
        <v>121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127</v>
      </c>
      <c r="BM174" s="201" t="s">
        <v>326</v>
      </c>
    </row>
    <row r="175" spans="1:65" s="13" customFormat="1" ht="11.25">
      <c r="B175" s="213"/>
      <c r="C175" s="214"/>
      <c r="D175" s="215" t="s">
        <v>189</v>
      </c>
      <c r="E175" s="216" t="s">
        <v>1</v>
      </c>
      <c r="F175" s="217" t="s">
        <v>327</v>
      </c>
      <c r="G175" s="214"/>
      <c r="H175" s="218">
        <v>1.98</v>
      </c>
      <c r="I175" s="219"/>
      <c r="J175" s="214"/>
      <c r="K175" s="214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189</v>
      </c>
      <c r="AU175" s="224" t="s">
        <v>85</v>
      </c>
      <c r="AV175" s="13" t="s">
        <v>85</v>
      </c>
      <c r="AW175" s="13" t="s">
        <v>32</v>
      </c>
      <c r="AX175" s="13" t="s">
        <v>83</v>
      </c>
      <c r="AY175" s="224" t="s">
        <v>121</v>
      </c>
    </row>
    <row r="176" spans="1:65" s="2" customFormat="1" ht="21.75" customHeight="1">
      <c r="A176" s="34"/>
      <c r="B176" s="35"/>
      <c r="C176" s="203" t="s">
        <v>328</v>
      </c>
      <c r="D176" s="203" t="s">
        <v>185</v>
      </c>
      <c r="E176" s="204" t="s">
        <v>329</v>
      </c>
      <c r="F176" s="205" t="s">
        <v>330</v>
      </c>
      <c r="G176" s="206" t="s">
        <v>199</v>
      </c>
      <c r="H176" s="207">
        <v>647.70000000000005</v>
      </c>
      <c r="I176" s="208"/>
      <c r="J176" s="209">
        <f>ROUND(I176*H176,2)</f>
        <v>0</v>
      </c>
      <c r="K176" s="210"/>
      <c r="L176" s="39"/>
      <c r="M176" s="211" t="s">
        <v>1</v>
      </c>
      <c r="N176" s="212" t="s">
        <v>40</v>
      </c>
      <c r="O176" s="7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127</v>
      </c>
      <c r="AT176" s="201" t="s">
        <v>185</v>
      </c>
      <c r="AU176" s="201" t="s">
        <v>85</v>
      </c>
      <c r="AY176" s="17" t="s">
        <v>121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83</v>
      </c>
      <c r="BK176" s="202">
        <f>ROUND(I176*H176,2)</f>
        <v>0</v>
      </c>
      <c r="BL176" s="17" t="s">
        <v>127</v>
      </c>
      <c r="BM176" s="201" t="s">
        <v>331</v>
      </c>
    </row>
    <row r="177" spans="1:65" s="14" customFormat="1" ht="11.25">
      <c r="B177" s="230"/>
      <c r="C177" s="231"/>
      <c r="D177" s="215" t="s">
        <v>189</v>
      </c>
      <c r="E177" s="232" t="s">
        <v>1</v>
      </c>
      <c r="F177" s="233" t="s">
        <v>321</v>
      </c>
      <c r="G177" s="231"/>
      <c r="H177" s="232" t="s">
        <v>1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189</v>
      </c>
      <c r="AU177" s="239" t="s">
        <v>85</v>
      </c>
      <c r="AV177" s="14" t="s">
        <v>83</v>
      </c>
      <c r="AW177" s="14" t="s">
        <v>32</v>
      </c>
      <c r="AX177" s="14" t="s">
        <v>75</v>
      </c>
      <c r="AY177" s="239" t="s">
        <v>121</v>
      </c>
    </row>
    <row r="178" spans="1:65" s="13" customFormat="1" ht="11.25">
      <c r="B178" s="213"/>
      <c r="C178" s="214"/>
      <c r="D178" s="215" t="s">
        <v>189</v>
      </c>
      <c r="E178" s="216" t="s">
        <v>1</v>
      </c>
      <c r="F178" s="217" t="s">
        <v>332</v>
      </c>
      <c r="G178" s="214"/>
      <c r="H178" s="218">
        <v>647.70000000000005</v>
      </c>
      <c r="I178" s="219"/>
      <c r="J178" s="214"/>
      <c r="K178" s="214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189</v>
      </c>
      <c r="AU178" s="224" t="s">
        <v>85</v>
      </c>
      <c r="AV178" s="13" t="s">
        <v>85</v>
      </c>
      <c r="AW178" s="13" t="s">
        <v>32</v>
      </c>
      <c r="AX178" s="13" t="s">
        <v>83</v>
      </c>
      <c r="AY178" s="224" t="s">
        <v>121</v>
      </c>
    </row>
    <row r="179" spans="1:65" s="2" customFormat="1" ht="16.5" customHeight="1">
      <c r="A179" s="34"/>
      <c r="B179" s="35"/>
      <c r="C179" s="188" t="s">
        <v>333</v>
      </c>
      <c r="D179" s="188" t="s">
        <v>123</v>
      </c>
      <c r="E179" s="189" t="s">
        <v>334</v>
      </c>
      <c r="F179" s="190" t="s">
        <v>335</v>
      </c>
      <c r="G179" s="191" t="s">
        <v>325</v>
      </c>
      <c r="H179" s="192">
        <v>1.98</v>
      </c>
      <c r="I179" s="193"/>
      <c r="J179" s="194">
        <f>ROUND(I179*H179,2)</f>
        <v>0</v>
      </c>
      <c r="K179" s="195"/>
      <c r="L179" s="196"/>
      <c r="M179" s="197" t="s">
        <v>1</v>
      </c>
      <c r="N179" s="198" t="s">
        <v>40</v>
      </c>
      <c r="O179" s="71"/>
      <c r="P179" s="199">
        <f>O179*H179</f>
        <v>0</v>
      </c>
      <c r="Q179" s="199">
        <v>1E-3</v>
      </c>
      <c r="R179" s="199">
        <f>Q179*H179</f>
        <v>1.98E-3</v>
      </c>
      <c r="S179" s="199">
        <v>0</v>
      </c>
      <c r="T179" s="20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126</v>
      </c>
      <c r="AT179" s="201" t="s">
        <v>123</v>
      </c>
      <c r="AU179" s="201" t="s">
        <v>85</v>
      </c>
      <c r="AY179" s="17" t="s">
        <v>121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7" t="s">
        <v>83</v>
      </c>
      <c r="BK179" s="202">
        <f>ROUND(I179*H179,2)</f>
        <v>0</v>
      </c>
      <c r="BL179" s="17" t="s">
        <v>127</v>
      </c>
      <c r="BM179" s="201" t="s">
        <v>336</v>
      </c>
    </row>
    <row r="180" spans="1:65" s="13" customFormat="1" ht="11.25">
      <c r="B180" s="213"/>
      <c r="C180" s="214"/>
      <c r="D180" s="215" t="s">
        <v>189</v>
      </c>
      <c r="E180" s="216" t="s">
        <v>1</v>
      </c>
      <c r="F180" s="217" t="s">
        <v>337</v>
      </c>
      <c r="G180" s="214"/>
      <c r="H180" s="218">
        <v>1.98</v>
      </c>
      <c r="I180" s="219"/>
      <c r="J180" s="214"/>
      <c r="K180" s="214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189</v>
      </c>
      <c r="AU180" s="224" t="s">
        <v>85</v>
      </c>
      <c r="AV180" s="13" t="s">
        <v>85</v>
      </c>
      <c r="AW180" s="13" t="s">
        <v>32</v>
      </c>
      <c r="AX180" s="13" t="s">
        <v>83</v>
      </c>
      <c r="AY180" s="224" t="s">
        <v>121</v>
      </c>
    </row>
    <row r="181" spans="1:65" s="2" customFormat="1" ht="21.75" customHeight="1">
      <c r="A181" s="34"/>
      <c r="B181" s="35"/>
      <c r="C181" s="203" t="s">
        <v>338</v>
      </c>
      <c r="D181" s="203" t="s">
        <v>185</v>
      </c>
      <c r="E181" s="204" t="s">
        <v>339</v>
      </c>
      <c r="F181" s="205" t="s">
        <v>340</v>
      </c>
      <c r="G181" s="206" t="s">
        <v>199</v>
      </c>
      <c r="H181" s="207">
        <v>66</v>
      </c>
      <c r="I181" s="208"/>
      <c r="J181" s="209">
        <f>ROUND(I181*H181,2)</f>
        <v>0</v>
      </c>
      <c r="K181" s="210"/>
      <c r="L181" s="39"/>
      <c r="M181" s="211" t="s">
        <v>1</v>
      </c>
      <c r="N181" s="212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127</v>
      </c>
      <c r="AT181" s="201" t="s">
        <v>185</v>
      </c>
      <c r="AU181" s="201" t="s">
        <v>85</v>
      </c>
      <c r="AY181" s="17" t="s">
        <v>121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127</v>
      </c>
      <c r="BM181" s="201" t="s">
        <v>341</v>
      </c>
    </row>
    <row r="182" spans="1:65" s="13" customFormat="1" ht="11.25">
      <c r="B182" s="213"/>
      <c r="C182" s="214"/>
      <c r="D182" s="215" t="s">
        <v>189</v>
      </c>
      <c r="E182" s="216" t="s">
        <v>1</v>
      </c>
      <c r="F182" s="217" t="s">
        <v>219</v>
      </c>
      <c r="G182" s="214"/>
      <c r="H182" s="218">
        <v>66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189</v>
      </c>
      <c r="AU182" s="224" t="s">
        <v>85</v>
      </c>
      <c r="AV182" s="13" t="s">
        <v>85</v>
      </c>
      <c r="AW182" s="13" t="s">
        <v>32</v>
      </c>
      <c r="AX182" s="13" t="s">
        <v>83</v>
      </c>
      <c r="AY182" s="224" t="s">
        <v>121</v>
      </c>
    </row>
    <row r="183" spans="1:65" s="2" customFormat="1" ht="21.75" customHeight="1">
      <c r="A183" s="34"/>
      <c r="B183" s="35"/>
      <c r="C183" s="203" t="s">
        <v>342</v>
      </c>
      <c r="D183" s="203" t="s">
        <v>185</v>
      </c>
      <c r="E183" s="204" t="s">
        <v>343</v>
      </c>
      <c r="F183" s="205" t="s">
        <v>344</v>
      </c>
      <c r="G183" s="206" t="s">
        <v>199</v>
      </c>
      <c r="H183" s="207">
        <v>66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127</v>
      </c>
      <c r="AT183" s="201" t="s">
        <v>185</v>
      </c>
      <c r="AU183" s="201" t="s">
        <v>85</v>
      </c>
      <c r="AY183" s="17" t="s">
        <v>121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127</v>
      </c>
      <c r="BM183" s="201" t="s">
        <v>345</v>
      </c>
    </row>
    <row r="184" spans="1:65" s="13" customFormat="1" ht="11.25">
      <c r="B184" s="213"/>
      <c r="C184" s="214"/>
      <c r="D184" s="215" t="s">
        <v>189</v>
      </c>
      <c r="E184" s="216" t="s">
        <v>1</v>
      </c>
      <c r="F184" s="217" t="s">
        <v>219</v>
      </c>
      <c r="G184" s="214"/>
      <c r="H184" s="218">
        <v>66</v>
      </c>
      <c r="I184" s="219"/>
      <c r="J184" s="214"/>
      <c r="K184" s="214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189</v>
      </c>
      <c r="AU184" s="224" t="s">
        <v>85</v>
      </c>
      <c r="AV184" s="13" t="s">
        <v>85</v>
      </c>
      <c r="AW184" s="13" t="s">
        <v>32</v>
      </c>
      <c r="AX184" s="13" t="s">
        <v>83</v>
      </c>
      <c r="AY184" s="224" t="s">
        <v>121</v>
      </c>
    </row>
    <row r="185" spans="1:65" s="2" customFormat="1" ht="16.5" customHeight="1">
      <c r="A185" s="34"/>
      <c r="B185" s="35"/>
      <c r="C185" s="203" t="s">
        <v>346</v>
      </c>
      <c r="D185" s="203" t="s">
        <v>185</v>
      </c>
      <c r="E185" s="204" t="s">
        <v>347</v>
      </c>
      <c r="F185" s="205" t="s">
        <v>348</v>
      </c>
      <c r="G185" s="206" t="s">
        <v>199</v>
      </c>
      <c r="H185" s="207">
        <v>66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127</v>
      </c>
      <c r="AT185" s="201" t="s">
        <v>185</v>
      </c>
      <c r="AU185" s="201" t="s">
        <v>85</v>
      </c>
      <c r="AY185" s="17" t="s">
        <v>121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127</v>
      </c>
      <c r="BM185" s="201" t="s">
        <v>349</v>
      </c>
    </row>
    <row r="186" spans="1:65" s="13" customFormat="1" ht="11.25">
      <c r="B186" s="213"/>
      <c r="C186" s="214"/>
      <c r="D186" s="215" t="s">
        <v>189</v>
      </c>
      <c r="E186" s="216" t="s">
        <v>1</v>
      </c>
      <c r="F186" s="217" t="s">
        <v>219</v>
      </c>
      <c r="G186" s="214"/>
      <c r="H186" s="218">
        <v>66</v>
      </c>
      <c r="I186" s="219"/>
      <c r="J186" s="214"/>
      <c r="K186" s="214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189</v>
      </c>
      <c r="AU186" s="224" t="s">
        <v>85</v>
      </c>
      <c r="AV186" s="13" t="s">
        <v>85</v>
      </c>
      <c r="AW186" s="13" t="s">
        <v>32</v>
      </c>
      <c r="AX186" s="13" t="s">
        <v>83</v>
      </c>
      <c r="AY186" s="224" t="s">
        <v>121</v>
      </c>
    </row>
    <row r="187" spans="1:65" s="2" customFormat="1" ht="33" customHeight="1">
      <c r="A187" s="34"/>
      <c r="B187" s="35"/>
      <c r="C187" s="203" t="s">
        <v>350</v>
      </c>
      <c r="D187" s="203" t="s">
        <v>185</v>
      </c>
      <c r="E187" s="204" t="s">
        <v>351</v>
      </c>
      <c r="F187" s="205" t="s">
        <v>352</v>
      </c>
      <c r="G187" s="206" t="s">
        <v>233</v>
      </c>
      <c r="H187" s="207">
        <v>7.0000000000000001E-3</v>
      </c>
      <c r="I187" s="208"/>
      <c r="J187" s="209">
        <f>ROUND(I187*H187,2)</f>
        <v>0</v>
      </c>
      <c r="K187" s="210"/>
      <c r="L187" s="39"/>
      <c r="M187" s="211" t="s">
        <v>1</v>
      </c>
      <c r="N187" s="212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127</v>
      </c>
      <c r="AT187" s="201" t="s">
        <v>185</v>
      </c>
      <c r="AU187" s="201" t="s">
        <v>85</v>
      </c>
      <c r="AY187" s="17" t="s">
        <v>121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127</v>
      </c>
      <c r="BM187" s="201" t="s">
        <v>353</v>
      </c>
    </row>
    <row r="188" spans="1:65" s="13" customFormat="1" ht="11.25">
      <c r="B188" s="213"/>
      <c r="C188" s="214"/>
      <c r="D188" s="215" t="s">
        <v>189</v>
      </c>
      <c r="E188" s="216" t="s">
        <v>1</v>
      </c>
      <c r="F188" s="217" t="s">
        <v>354</v>
      </c>
      <c r="G188" s="214"/>
      <c r="H188" s="218">
        <v>7.0000000000000001E-3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189</v>
      </c>
      <c r="AU188" s="224" t="s">
        <v>85</v>
      </c>
      <c r="AV188" s="13" t="s">
        <v>85</v>
      </c>
      <c r="AW188" s="13" t="s">
        <v>32</v>
      </c>
      <c r="AX188" s="13" t="s">
        <v>83</v>
      </c>
      <c r="AY188" s="224" t="s">
        <v>121</v>
      </c>
    </row>
    <row r="189" spans="1:65" s="2" customFormat="1" ht="33" customHeight="1">
      <c r="A189" s="34"/>
      <c r="B189" s="35"/>
      <c r="C189" s="203" t="s">
        <v>355</v>
      </c>
      <c r="D189" s="203" t="s">
        <v>185</v>
      </c>
      <c r="E189" s="204" t="s">
        <v>356</v>
      </c>
      <c r="F189" s="205" t="s">
        <v>357</v>
      </c>
      <c r="G189" s="206" t="s">
        <v>199</v>
      </c>
      <c r="H189" s="207">
        <v>66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127</v>
      </c>
      <c r="AT189" s="201" t="s">
        <v>185</v>
      </c>
      <c r="AU189" s="201" t="s">
        <v>85</v>
      </c>
      <c r="AY189" s="17" t="s">
        <v>121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127</v>
      </c>
      <c r="BM189" s="201" t="s">
        <v>358</v>
      </c>
    </row>
    <row r="190" spans="1:65" s="13" customFormat="1" ht="11.25">
      <c r="B190" s="213"/>
      <c r="C190" s="214"/>
      <c r="D190" s="215" t="s">
        <v>189</v>
      </c>
      <c r="E190" s="216" t="s">
        <v>1</v>
      </c>
      <c r="F190" s="217" t="s">
        <v>219</v>
      </c>
      <c r="G190" s="214"/>
      <c r="H190" s="218">
        <v>66</v>
      </c>
      <c r="I190" s="219"/>
      <c r="J190" s="214"/>
      <c r="K190" s="214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189</v>
      </c>
      <c r="AU190" s="224" t="s">
        <v>85</v>
      </c>
      <c r="AV190" s="13" t="s">
        <v>85</v>
      </c>
      <c r="AW190" s="13" t="s">
        <v>32</v>
      </c>
      <c r="AX190" s="13" t="s">
        <v>83</v>
      </c>
      <c r="AY190" s="224" t="s">
        <v>121</v>
      </c>
    </row>
    <row r="191" spans="1:65" s="2" customFormat="1" ht="16.5" customHeight="1">
      <c r="A191" s="34"/>
      <c r="B191" s="35"/>
      <c r="C191" s="188" t="s">
        <v>359</v>
      </c>
      <c r="D191" s="188" t="s">
        <v>123</v>
      </c>
      <c r="E191" s="189" t="s">
        <v>360</v>
      </c>
      <c r="F191" s="190" t="s">
        <v>361</v>
      </c>
      <c r="G191" s="191" t="s">
        <v>209</v>
      </c>
      <c r="H191" s="192">
        <v>3.96</v>
      </c>
      <c r="I191" s="193"/>
      <c r="J191" s="194">
        <f>ROUND(I191*H191,2)</f>
        <v>0</v>
      </c>
      <c r="K191" s="195"/>
      <c r="L191" s="196"/>
      <c r="M191" s="197" t="s">
        <v>1</v>
      </c>
      <c r="N191" s="198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126</v>
      </c>
      <c r="AT191" s="201" t="s">
        <v>123</v>
      </c>
      <c r="AU191" s="201" t="s">
        <v>85</v>
      </c>
      <c r="AY191" s="17" t="s">
        <v>121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127</v>
      </c>
      <c r="BM191" s="201" t="s">
        <v>362</v>
      </c>
    </row>
    <row r="192" spans="1:65" s="13" customFormat="1" ht="11.25">
      <c r="B192" s="213"/>
      <c r="C192" s="214"/>
      <c r="D192" s="215" t="s">
        <v>189</v>
      </c>
      <c r="E192" s="216" t="s">
        <v>1</v>
      </c>
      <c r="F192" s="217" t="s">
        <v>363</v>
      </c>
      <c r="G192" s="214"/>
      <c r="H192" s="218">
        <v>3.96</v>
      </c>
      <c r="I192" s="219"/>
      <c r="J192" s="214"/>
      <c r="K192" s="214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189</v>
      </c>
      <c r="AU192" s="224" t="s">
        <v>85</v>
      </c>
      <c r="AV192" s="13" t="s">
        <v>85</v>
      </c>
      <c r="AW192" s="13" t="s">
        <v>32</v>
      </c>
      <c r="AX192" s="13" t="s">
        <v>83</v>
      </c>
      <c r="AY192" s="224" t="s">
        <v>121</v>
      </c>
    </row>
    <row r="193" spans="1:65" s="2" customFormat="1" ht="16.5" customHeight="1">
      <c r="A193" s="34"/>
      <c r="B193" s="35"/>
      <c r="C193" s="203" t="s">
        <v>364</v>
      </c>
      <c r="D193" s="203" t="s">
        <v>185</v>
      </c>
      <c r="E193" s="204" t="s">
        <v>365</v>
      </c>
      <c r="F193" s="205" t="s">
        <v>366</v>
      </c>
      <c r="G193" s="206" t="s">
        <v>209</v>
      </c>
      <c r="H193" s="207">
        <v>0.99</v>
      </c>
      <c r="I193" s="208"/>
      <c r="J193" s="209">
        <f>ROUND(I193*H193,2)</f>
        <v>0</v>
      </c>
      <c r="K193" s="210"/>
      <c r="L193" s="39"/>
      <c r="M193" s="211" t="s">
        <v>1</v>
      </c>
      <c r="N193" s="212" t="s">
        <v>40</v>
      </c>
      <c r="O193" s="7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127</v>
      </c>
      <c r="AT193" s="201" t="s">
        <v>185</v>
      </c>
      <c r="AU193" s="201" t="s">
        <v>85</v>
      </c>
      <c r="AY193" s="17" t="s">
        <v>121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127</v>
      </c>
      <c r="BM193" s="201" t="s">
        <v>367</v>
      </c>
    </row>
    <row r="194" spans="1:65" s="13" customFormat="1" ht="11.25">
      <c r="B194" s="213"/>
      <c r="C194" s="214"/>
      <c r="D194" s="215" t="s">
        <v>189</v>
      </c>
      <c r="E194" s="216" t="s">
        <v>222</v>
      </c>
      <c r="F194" s="217" t="s">
        <v>368</v>
      </c>
      <c r="G194" s="214"/>
      <c r="H194" s="218">
        <v>0.99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189</v>
      </c>
      <c r="AU194" s="224" t="s">
        <v>85</v>
      </c>
      <c r="AV194" s="13" t="s">
        <v>85</v>
      </c>
      <c r="AW194" s="13" t="s">
        <v>32</v>
      </c>
      <c r="AX194" s="13" t="s">
        <v>83</v>
      </c>
      <c r="AY194" s="224" t="s">
        <v>121</v>
      </c>
    </row>
    <row r="195" spans="1:65" s="2" customFormat="1" ht="21.75" customHeight="1">
      <c r="A195" s="34"/>
      <c r="B195" s="35"/>
      <c r="C195" s="203" t="s">
        <v>369</v>
      </c>
      <c r="D195" s="203" t="s">
        <v>185</v>
      </c>
      <c r="E195" s="204" t="s">
        <v>370</v>
      </c>
      <c r="F195" s="205" t="s">
        <v>371</v>
      </c>
      <c r="G195" s="206" t="s">
        <v>209</v>
      </c>
      <c r="H195" s="207">
        <v>0.99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127</v>
      </c>
      <c r="AT195" s="201" t="s">
        <v>185</v>
      </c>
      <c r="AU195" s="201" t="s">
        <v>85</v>
      </c>
      <c r="AY195" s="17" t="s">
        <v>121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127</v>
      </c>
      <c r="BM195" s="201" t="s">
        <v>372</v>
      </c>
    </row>
    <row r="196" spans="1:65" s="13" customFormat="1" ht="11.25">
      <c r="B196" s="213"/>
      <c r="C196" s="214"/>
      <c r="D196" s="215" t="s">
        <v>189</v>
      </c>
      <c r="E196" s="216" t="s">
        <v>1</v>
      </c>
      <c r="F196" s="217" t="s">
        <v>222</v>
      </c>
      <c r="G196" s="214"/>
      <c r="H196" s="218">
        <v>0.99</v>
      </c>
      <c r="I196" s="219"/>
      <c r="J196" s="214"/>
      <c r="K196" s="214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189</v>
      </c>
      <c r="AU196" s="224" t="s">
        <v>85</v>
      </c>
      <c r="AV196" s="13" t="s">
        <v>85</v>
      </c>
      <c r="AW196" s="13" t="s">
        <v>32</v>
      </c>
      <c r="AX196" s="13" t="s">
        <v>83</v>
      </c>
      <c r="AY196" s="224" t="s">
        <v>121</v>
      </c>
    </row>
    <row r="197" spans="1:65" s="2" customFormat="1" ht="24.2" customHeight="1">
      <c r="A197" s="34"/>
      <c r="B197" s="35"/>
      <c r="C197" s="203" t="s">
        <v>373</v>
      </c>
      <c r="D197" s="203" t="s">
        <v>185</v>
      </c>
      <c r="E197" s="204" t="s">
        <v>374</v>
      </c>
      <c r="F197" s="205" t="s">
        <v>375</v>
      </c>
      <c r="G197" s="206" t="s">
        <v>209</v>
      </c>
      <c r="H197" s="207">
        <v>23.76</v>
      </c>
      <c r="I197" s="208"/>
      <c r="J197" s="209">
        <f>ROUND(I197*H197,2)</f>
        <v>0</v>
      </c>
      <c r="K197" s="210"/>
      <c r="L197" s="39"/>
      <c r="M197" s="211" t="s">
        <v>1</v>
      </c>
      <c r="N197" s="212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127</v>
      </c>
      <c r="AT197" s="201" t="s">
        <v>185</v>
      </c>
      <c r="AU197" s="201" t="s">
        <v>85</v>
      </c>
      <c r="AY197" s="17" t="s">
        <v>121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127</v>
      </c>
      <c r="BM197" s="201" t="s">
        <v>376</v>
      </c>
    </row>
    <row r="198" spans="1:65" s="13" customFormat="1" ht="11.25">
      <c r="B198" s="213"/>
      <c r="C198" s="214"/>
      <c r="D198" s="215" t="s">
        <v>189</v>
      </c>
      <c r="E198" s="216" t="s">
        <v>1</v>
      </c>
      <c r="F198" s="217" t="s">
        <v>377</v>
      </c>
      <c r="G198" s="214"/>
      <c r="H198" s="218">
        <v>23.76</v>
      </c>
      <c r="I198" s="219"/>
      <c r="J198" s="214"/>
      <c r="K198" s="214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189</v>
      </c>
      <c r="AU198" s="224" t="s">
        <v>85</v>
      </c>
      <c r="AV198" s="13" t="s">
        <v>85</v>
      </c>
      <c r="AW198" s="13" t="s">
        <v>32</v>
      </c>
      <c r="AX198" s="13" t="s">
        <v>83</v>
      </c>
      <c r="AY198" s="224" t="s">
        <v>121</v>
      </c>
    </row>
    <row r="199" spans="1:65" s="2" customFormat="1" ht="37.9" customHeight="1">
      <c r="A199" s="34"/>
      <c r="B199" s="35"/>
      <c r="C199" s="188" t="s">
        <v>378</v>
      </c>
      <c r="D199" s="188" t="s">
        <v>123</v>
      </c>
      <c r="E199" s="189" t="s">
        <v>379</v>
      </c>
      <c r="F199" s="190" t="s">
        <v>380</v>
      </c>
      <c r="G199" s="191" t="s">
        <v>163</v>
      </c>
      <c r="H199" s="192">
        <v>2</v>
      </c>
      <c r="I199" s="193"/>
      <c r="J199" s="194">
        <f>ROUND(I199*H199,2)</f>
        <v>0</v>
      </c>
      <c r="K199" s="195"/>
      <c r="L199" s="196"/>
      <c r="M199" s="197" t="s">
        <v>1</v>
      </c>
      <c r="N199" s="198" t="s">
        <v>40</v>
      </c>
      <c r="O199" s="7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126</v>
      </c>
      <c r="AT199" s="201" t="s">
        <v>123</v>
      </c>
      <c r="AU199" s="201" t="s">
        <v>85</v>
      </c>
      <c r="AY199" s="17" t="s">
        <v>121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127</v>
      </c>
      <c r="BM199" s="201" t="s">
        <v>381</v>
      </c>
    </row>
    <row r="200" spans="1:65" s="12" customFormat="1" ht="22.9" customHeight="1">
      <c r="B200" s="172"/>
      <c r="C200" s="173"/>
      <c r="D200" s="174" t="s">
        <v>74</v>
      </c>
      <c r="E200" s="186" t="s">
        <v>120</v>
      </c>
      <c r="F200" s="186" t="s">
        <v>382</v>
      </c>
      <c r="G200" s="173"/>
      <c r="H200" s="173"/>
      <c r="I200" s="176"/>
      <c r="J200" s="187">
        <f>BK200</f>
        <v>0</v>
      </c>
      <c r="K200" s="173"/>
      <c r="L200" s="178"/>
      <c r="M200" s="179"/>
      <c r="N200" s="180"/>
      <c r="O200" s="180"/>
      <c r="P200" s="181">
        <f>SUM(P201:P222)</f>
        <v>0</v>
      </c>
      <c r="Q200" s="180"/>
      <c r="R200" s="181">
        <f>SUM(R201:R222)</f>
        <v>46.004534999999997</v>
      </c>
      <c r="S200" s="180"/>
      <c r="T200" s="182">
        <f>SUM(T201:T222)</f>
        <v>0</v>
      </c>
      <c r="AR200" s="183" t="s">
        <v>83</v>
      </c>
      <c r="AT200" s="184" t="s">
        <v>74</v>
      </c>
      <c r="AU200" s="184" t="s">
        <v>83</v>
      </c>
      <c r="AY200" s="183" t="s">
        <v>121</v>
      </c>
      <c r="BK200" s="185">
        <f>SUM(BK201:BK222)</f>
        <v>0</v>
      </c>
    </row>
    <row r="201" spans="1:65" s="2" customFormat="1" ht="16.5" customHeight="1">
      <c r="A201" s="34"/>
      <c r="B201" s="35"/>
      <c r="C201" s="203" t="s">
        <v>383</v>
      </c>
      <c r="D201" s="203" t="s">
        <v>185</v>
      </c>
      <c r="E201" s="204" t="s">
        <v>384</v>
      </c>
      <c r="F201" s="205" t="s">
        <v>385</v>
      </c>
      <c r="G201" s="206" t="s">
        <v>199</v>
      </c>
      <c r="H201" s="207">
        <v>112.5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6.9000000000000006E-2</v>
      </c>
      <c r="R201" s="199">
        <f>Q201*H201</f>
        <v>7.7625000000000011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127</v>
      </c>
      <c r="AT201" s="201" t="s">
        <v>185</v>
      </c>
      <c r="AU201" s="201" t="s">
        <v>85</v>
      </c>
      <c r="AY201" s="17" t="s">
        <v>121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127</v>
      </c>
      <c r="BM201" s="201" t="s">
        <v>386</v>
      </c>
    </row>
    <row r="202" spans="1:65" s="13" customFormat="1" ht="11.25">
      <c r="B202" s="213"/>
      <c r="C202" s="214"/>
      <c r="D202" s="215" t="s">
        <v>189</v>
      </c>
      <c r="E202" s="216" t="s">
        <v>1</v>
      </c>
      <c r="F202" s="217" t="s">
        <v>215</v>
      </c>
      <c r="G202" s="214"/>
      <c r="H202" s="218">
        <v>112.5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189</v>
      </c>
      <c r="AU202" s="224" t="s">
        <v>85</v>
      </c>
      <c r="AV202" s="13" t="s">
        <v>85</v>
      </c>
      <c r="AW202" s="13" t="s">
        <v>32</v>
      </c>
      <c r="AX202" s="13" t="s">
        <v>83</v>
      </c>
      <c r="AY202" s="224" t="s">
        <v>121</v>
      </c>
    </row>
    <row r="203" spans="1:65" s="2" customFormat="1" ht="16.5" customHeight="1">
      <c r="A203" s="34"/>
      <c r="B203" s="35"/>
      <c r="C203" s="203" t="s">
        <v>387</v>
      </c>
      <c r="D203" s="203" t="s">
        <v>185</v>
      </c>
      <c r="E203" s="204" t="s">
        <v>388</v>
      </c>
      <c r="F203" s="205" t="s">
        <v>389</v>
      </c>
      <c r="G203" s="206" t="s">
        <v>199</v>
      </c>
      <c r="H203" s="207">
        <v>50.73</v>
      </c>
      <c r="I203" s="208"/>
      <c r="J203" s="209">
        <f>ROUND(I203*H203,2)</f>
        <v>0</v>
      </c>
      <c r="K203" s="210"/>
      <c r="L203" s="39"/>
      <c r="M203" s="211" t="s">
        <v>1</v>
      </c>
      <c r="N203" s="212" t="s">
        <v>40</v>
      </c>
      <c r="O203" s="71"/>
      <c r="P203" s="199">
        <f>O203*H203</f>
        <v>0</v>
      </c>
      <c r="Q203" s="199">
        <v>0.56699999999999995</v>
      </c>
      <c r="R203" s="199">
        <f>Q203*H203</f>
        <v>28.763909999999996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127</v>
      </c>
      <c r="AT203" s="201" t="s">
        <v>185</v>
      </c>
      <c r="AU203" s="201" t="s">
        <v>85</v>
      </c>
      <c r="AY203" s="17" t="s">
        <v>121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127</v>
      </c>
      <c r="BM203" s="201" t="s">
        <v>390</v>
      </c>
    </row>
    <row r="204" spans="1:65" s="14" customFormat="1" ht="11.25">
      <c r="B204" s="230"/>
      <c r="C204" s="231"/>
      <c r="D204" s="215" t="s">
        <v>189</v>
      </c>
      <c r="E204" s="232" t="s">
        <v>1</v>
      </c>
      <c r="F204" s="233" t="s">
        <v>391</v>
      </c>
      <c r="G204" s="231"/>
      <c r="H204" s="232" t="s">
        <v>1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189</v>
      </c>
      <c r="AU204" s="239" t="s">
        <v>85</v>
      </c>
      <c r="AV204" s="14" t="s">
        <v>83</v>
      </c>
      <c r="AW204" s="14" t="s">
        <v>32</v>
      </c>
      <c r="AX204" s="14" t="s">
        <v>75</v>
      </c>
      <c r="AY204" s="239" t="s">
        <v>121</v>
      </c>
    </row>
    <row r="205" spans="1:65" s="14" customFormat="1" ht="11.25">
      <c r="B205" s="230"/>
      <c r="C205" s="231"/>
      <c r="D205" s="215" t="s">
        <v>189</v>
      </c>
      <c r="E205" s="232" t="s">
        <v>1</v>
      </c>
      <c r="F205" s="233" t="s">
        <v>392</v>
      </c>
      <c r="G205" s="231"/>
      <c r="H205" s="232" t="s">
        <v>1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189</v>
      </c>
      <c r="AU205" s="239" t="s">
        <v>85</v>
      </c>
      <c r="AV205" s="14" t="s">
        <v>83</v>
      </c>
      <c r="AW205" s="14" t="s">
        <v>32</v>
      </c>
      <c r="AX205" s="14" t="s">
        <v>75</v>
      </c>
      <c r="AY205" s="239" t="s">
        <v>121</v>
      </c>
    </row>
    <row r="206" spans="1:65" s="13" customFormat="1" ht="11.25">
      <c r="B206" s="213"/>
      <c r="C206" s="214"/>
      <c r="D206" s="215" t="s">
        <v>189</v>
      </c>
      <c r="E206" s="216" t="s">
        <v>1</v>
      </c>
      <c r="F206" s="217" t="s">
        <v>393</v>
      </c>
      <c r="G206" s="214"/>
      <c r="H206" s="218">
        <v>50.73</v>
      </c>
      <c r="I206" s="219"/>
      <c r="J206" s="214"/>
      <c r="K206" s="214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189</v>
      </c>
      <c r="AU206" s="224" t="s">
        <v>85</v>
      </c>
      <c r="AV206" s="13" t="s">
        <v>85</v>
      </c>
      <c r="AW206" s="13" t="s">
        <v>32</v>
      </c>
      <c r="AX206" s="13" t="s">
        <v>75</v>
      </c>
      <c r="AY206" s="224" t="s">
        <v>121</v>
      </c>
    </row>
    <row r="207" spans="1:65" s="15" customFormat="1" ht="11.25">
      <c r="B207" s="240"/>
      <c r="C207" s="241"/>
      <c r="D207" s="215" t="s">
        <v>189</v>
      </c>
      <c r="E207" s="242" t="s">
        <v>1</v>
      </c>
      <c r="F207" s="243" t="s">
        <v>265</v>
      </c>
      <c r="G207" s="241"/>
      <c r="H207" s="244">
        <v>50.73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189</v>
      </c>
      <c r="AU207" s="250" t="s">
        <v>85</v>
      </c>
      <c r="AV207" s="15" t="s">
        <v>127</v>
      </c>
      <c r="AW207" s="15" t="s">
        <v>32</v>
      </c>
      <c r="AX207" s="15" t="s">
        <v>83</v>
      </c>
      <c r="AY207" s="250" t="s">
        <v>121</v>
      </c>
    </row>
    <row r="208" spans="1:65" s="2" customFormat="1" ht="33" customHeight="1">
      <c r="A208" s="34"/>
      <c r="B208" s="35"/>
      <c r="C208" s="203" t="s">
        <v>394</v>
      </c>
      <c r="D208" s="203" t="s">
        <v>185</v>
      </c>
      <c r="E208" s="204" t="s">
        <v>395</v>
      </c>
      <c r="F208" s="205" t="s">
        <v>396</v>
      </c>
      <c r="G208" s="206" t="s">
        <v>199</v>
      </c>
      <c r="H208" s="207">
        <v>320.5</v>
      </c>
      <c r="I208" s="208"/>
      <c r="J208" s="209">
        <f>ROUND(I208*H208,2)</f>
        <v>0</v>
      </c>
      <c r="K208" s="210"/>
      <c r="L208" s="39"/>
      <c r="M208" s="211" t="s">
        <v>1</v>
      </c>
      <c r="N208" s="212" t="s">
        <v>40</v>
      </c>
      <c r="O208" s="7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127</v>
      </c>
      <c r="AT208" s="201" t="s">
        <v>185</v>
      </c>
      <c r="AU208" s="201" t="s">
        <v>85</v>
      </c>
      <c r="AY208" s="17" t="s">
        <v>121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" t="s">
        <v>83</v>
      </c>
      <c r="BK208" s="202">
        <f>ROUND(I208*H208,2)</f>
        <v>0</v>
      </c>
      <c r="BL208" s="17" t="s">
        <v>127</v>
      </c>
      <c r="BM208" s="201" t="s">
        <v>397</v>
      </c>
    </row>
    <row r="209" spans="1:65" s="13" customFormat="1" ht="11.25">
      <c r="B209" s="213"/>
      <c r="C209" s="214"/>
      <c r="D209" s="215" t="s">
        <v>189</v>
      </c>
      <c r="E209" s="216" t="s">
        <v>1</v>
      </c>
      <c r="F209" s="217" t="s">
        <v>198</v>
      </c>
      <c r="G209" s="214"/>
      <c r="H209" s="218">
        <v>320.5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189</v>
      </c>
      <c r="AU209" s="224" t="s">
        <v>85</v>
      </c>
      <c r="AV209" s="13" t="s">
        <v>85</v>
      </c>
      <c r="AW209" s="13" t="s">
        <v>32</v>
      </c>
      <c r="AX209" s="13" t="s">
        <v>83</v>
      </c>
      <c r="AY209" s="224" t="s">
        <v>121</v>
      </c>
    </row>
    <row r="210" spans="1:65" s="2" customFormat="1" ht="21.75" customHeight="1">
      <c r="A210" s="34"/>
      <c r="B210" s="35"/>
      <c r="C210" s="203" t="s">
        <v>398</v>
      </c>
      <c r="D210" s="203" t="s">
        <v>185</v>
      </c>
      <c r="E210" s="204" t="s">
        <v>399</v>
      </c>
      <c r="F210" s="205" t="s">
        <v>400</v>
      </c>
      <c r="G210" s="206" t="s">
        <v>199</v>
      </c>
      <c r="H210" s="207">
        <v>641</v>
      </c>
      <c r="I210" s="208"/>
      <c r="J210" s="209">
        <f>ROUND(I210*H210,2)</f>
        <v>0</v>
      </c>
      <c r="K210" s="210"/>
      <c r="L210" s="39"/>
      <c r="M210" s="211" t="s">
        <v>1</v>
      </c>
      <c r="N210" s="212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127</v>
      </c>
      <c r="AT210" s="201" t="s">
        <v>185</v>
      </c>
      <c r="AU210" s="201" t="s">
        <v>85</v>
      </c>
      <c r="AY210" s="17" t="s">
        <v>121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127</v>
      </c>
      <c r="BM210" s="201" t="s">
        <v>401</v>
      </c>
    </row>
    <row r="211" spans="1:65" s="13" customFormat="1" ht="11.25">
      <c r="B211" s="213"/>
      <c r="C211" s="214"/>
      <c r="D211" s="215" t="s">
        <v>189</v>
      </c>
      <c r="E211" s="216" t="s">
        <v>1</v>
      </c>
      <c r="F211" s="217" t="s">
        <v>402</v>
      </c>
      <c r="G211" s="214"/>
      <c r="H211" s="218">
        <v>641</v>
      </c>
      <c r="I211" s="219"/>
      <c r="J211" s="214"/>
      <c r="K211" s="214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189</v>
      </c>
      <c r="AU211" s="224" t="s">
        <v>85</v>
      </c>
      <c r="AV211" s="13" t="s">
        <v>85</v>
      </c>
      <c r="AW211" s="13" t="s">
        <v>32</v>
      </c>
      <c r="AX211" s="13" t="s">
        <v>83</v>
      </c>
      <c r="AY211" s="224" t="s">
        <v>121</v>
      </c>
    </row>
    <row r="212" spans="1:65" s="2" customFormat="1" ht="33" customHeight="1">
      <c r="A212" s="34"/>
      <c r="B212" s="35"/>
      <c r="C212" s="203" t="s">
        <v>403</v>
      </c>
      <c r="D212" s="203" t="s">
        <v>185</v>
      </c>
      <c r="E212" s="204" t="s">
        <v>404</v>
      </c>
      <c r="F212" s="205" t="s">
        <v>405</v>
      </c>
      <c r="G212" s="206" t="s">
        <v>199</v>
      </c>
      <c r="H212" s="207">
        <v>320.5</v>
      </c>
      <c r="I212" s="208"/>
      <c r="J212" s="209">
        <f>ROUND(I212*H212,2)</f>
        <v>0</v>
      </c>
      <c r="K212" s="210"/>
      <c r="L212" s="39"/>
      <c r="M212" s="211" t="s">
        <v>1</v>
      </c>
      <c r="N212" s="212" t="s">
        <v>40</v>
      </c>
      <c r="O212" s="7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127</v>
      </c>
      <c r="AT212" s="201" t="s">
        <v>185</v>
      </c>
      <c r="AU212" s="201" t="s">
        <v>85</v>
      </c>
      <c r="AY212" s="17" t="s">
        <v>121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83</v>
      </c>
      <c r="BK212" s="202">
        <f>ROUND(I212*H212,2)</f>
        <v>0</v>
      </c>
      <c r="BL212" s="17" t="s">
        <v>127</v>
      </c>
      <c r="BM212" s="201" t="s">
        <v>406</v>
      </c>
    </row>
    <row r="213" spans="1:65" s="14" customFormat="1" ht="11.25">
      <c r="B213" s="230"/>
      <c r="C213" s="231"/>
      <c r="D213" s="215" t="s">
        <v>189</v>
      </c>
      <c r="E213" s="232" t="s">
        <v>1</v>
      </c>
      <c r="F213" s="233" t="s">
        <v>407</v>
      </c>
      <c r="G213" s="231"/>
      <c r="H213" s="232" t="s">
        <v>1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189</v>
      </c>
      <c r="AU213" s="239" t="s">
        <v>85</v>
      </c>
      <c r="AV213" s="14" t="s">
        <v>83</v>
      </c>
      <c r="AW213" s="14" t="s">
        <v>32</v>
      </c>
      <c r="AX213" s="14" t="s">
        <v>75</v>
      </c>
      <c r="AY213" s="239" t="s">
        <v>121</v>
      </c>
    </row>
    <row r="214" spans="1:65" s="13" customFormat="1" ht="11.25">
      <c r="B214" s="213"/>
      <c r="C214" s="214"/>
      <c r="D214" s="215" t="s">
        <v>189</v>
      </c>
      <c r="E214" s="216" t="s">
        <v>198</v>
      </c>
      <c r="F214" s="217" t="s">
        <v>200</v>
      </c>
      <c r="G214" s="214"/>
      <c r="H214" s="218">
        <v>320.5</v>
      </c>
      <c r="I214" s="219"/>
      <c r="J214" s="214"/>
      <c r="K214" s="214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189</v>
      </c>
      <c r="AU214" s="224" t="s">
        <v>85</v>
      </c>
      <c r="AV214" s="13" t="s">
        <v>85</v>
      </c>
      <c r="AW214" s="13" t="s">
        <v>32</v>
      </c>
      <c r="AX214" s="13" t="s">
        <v>83</v>
      </c>
      <c r="AY214" s="224" t="s">
        <v>121</v>
      </c>
    </row>
    <row r="215" spans="1:65" s="2" customFormat="1" ht="24.2" customHeight="1">
      <c r="A215" s="34"/>
      <c r="B215" s="35"/>
      <c r="C215" s="203" t="s">
        <v>408</v>
      </c>
      <c r="D215" s="203" t="s">
        <v>185</v>
      </c>
      <c r="E215" s="204" t="s">
        <v>409</v>
      </c>
      <c r="F215" s="205" t="s">
        <v>410</v>
      </c>
      <c r="G215" s="206" t="s">
        <v>199</v>
      </c>
      <c r="H215" s="207">
        <v>112.5</v>
      </c>
      <c r="I215" s="208"/>
      <c r="J215" s="209">
        <f>ROUND(I215*H215,2)</f>
        <v>0</v>
      </c>
      <c r="K215" s="210"/>
      <c r="L215" s="39"/>
      <c r="M215" s="211" t="s">
        <v>1</v>
      </c>
      <c r="N215" s="212" t="s">
        <v>40</v>
      </c>
      <c r="O215" s="71"/>
      <c r="P215" s="199">
        <f>O215*H215</f>
        <v>0</v>
      </c>
      <c r="Q215" s="199">
        <v>8.4250000000000005E-2</v>
      </c>
      <c r="R215" s="199">
        <f>Q215*H215</f>
        <v>9.4781250000000004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127</v>
      </c>
      <c r="AT215" s="201" t="s">
        <v>185</v>
      </c>
      <c r="AU215" s="201" t="s">
        <v>85</v>
      </c>
      <c r="AY215" s="17" t="s">
        <v>121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83</v>
      </c>
      <c r="BK215" s="202">
        <f>ROUND(I215*H215,2)</f>
        <v>0</v>
      </c>
      <c r="BL215" s="17" t="s">
        <v>127</v>
      </c>
      <c r="BM215" s="201" t="s">
        <v>411</v>
      </c>
    </row>
    <row r="216" spans="1:65" s="14" customFormat="1" ht="11.25">
      <c r="B216" s="230"/>
      <c r="C216" s="231"/>
      <c r="D216" s="215" t="s">
        <v>189</v>
      </c>
      <c r="E216" s="232" t="s">
        <v>1</v>
      </c>
      <c r="F216" s="233" t="s">
        <v>321</v>
      </c>
      <c r="G216" s="231"/>
      <c r="H216" s="232" t="s">
        <v>1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189</v>
      </c>
      <c r="AU216" s="239" t="s">
        <v>85</v>
      </c>
      <c r="AV216" s="14" t="s">
        <v>83</v>
      </c>
      <c r="AW216" s="14" t="s">
        <v>32</v>
      </c>
      <c r="AX216" s="14" t="s">
        <v>75</v>
      </c>
      <c r="AY216" s="239" t="s">
        <v>121</v>
      </c>
    </row>
    <row r="217" spans="1:65" s="13" customFormat="1" ht="11.25">
      <c r="B217" s="213"/>
      <c r="C217" s="214"/>
      <c r="D217" s="215" t="s">
        <v>189</v>
      </c>
      <c r="E217" s="216" t="s">
        <v>215</v>
      </c>
      <c r="F217" s="217" t="s">
        <v>216</v>
      </c>
      <c r="G217" s="214"/>
      <c r="H217" s="218">
        <v>112.5</v>
      </c>
      <c r="I217" s="219"/>
      <c r="J217" s="214"/>
      <c r="K217" s="214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189</v>
      </c>
      <c r="AU217" s="224" t="s">
        <v>85</v>
      </c>
      <c r="AV217" s="13" t="s">
        <v>85</v>
      </c>
      <c r="AW217" s="13" t="s">
        <v>32</v>
      </c>
      <c r="AX217" s="13" t="s">
        <v>75</v>
      </c>
      <c r="AY217" s="224" t="s">
        <v>121</v>
      </c>
    </row>
    <row r="218" spans="1:65" s="15" customFormat="1" ht="11.25">
      <c r="B218" s="240"/>
      <c r="C218" s="241"/>
      <c r="D218" s="215" t="s">
        <v>189</v>
      </c>
      <c r="E218" s="242" t="s">
        <v>1</v>
      </c>
      <c r="F218" s="243" t="s">
        <v>265</v>
      </c>
      <c r="G218" s="241"/>
      <c r="H218" s="244">
        <v>112.5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189</v>
      </c>
      <c r="AU218" s="250" t="s">
        <v>85</v>
      </c>
      <c r="AV218" s="15" t="s">
        <v>127</v>
      </c>
      <c r="AW218" s="15" t="s">
        <v>32</v>
      </c>
      <c r="AX218" s="15" t="s">
        <v>83</v>
      </c>
      <c r="AY218" s="250" t="s">
        <v>121</v>
      </c>
    </row>
    <row r="219" spans="1:65" s="2" customFormat="1" ht="16.5" customHeight="1">
      <c r="A219" s="34"/>
      <c r="B219" s="35"/>
      <c r="C219" s="188" t="s">
        <v>412</v>
      </c>
      <c r="D219" s="188" t="s">
        <v>123</v>
      </c>
      <c r="E219" s="189" t="s">
        <v>413</v>
      </c>
      <c r="F219" s="190" t="s">
        <v>414</v>
      </c>
      <c r="G219" s="191" t="s">
        <v>199</v>
      </c>
      <c r="H219" s="192">
        <v>118.125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40</v>
      </c>
      <c r="O219" s="7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126</v>
      </c>
      <c r="AT219" s="201" t="s">
        <v>123</v>
      </c>
      <c r="AU219" s="201" t="s">
        <v>85</v>
      </c>
      <c r="AY219" s="17" t="s">
        <v>121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83</v>
      </c>
      <c r="BK219" s="202">
        <f>ROUND(I219*H219,2)</f>
        <v>0</v>
      </c>
      <c r="BL219" s="17" t="s">
        <v>127</v>
      </c>
      <c r="BM219" s="201" t="s">
        <v>415</v>
      </c>
    </row>
    <row r="220" spans="1:65" s="14" customFormat="1" ht="11.25">
      <c r="B220" s="230"/>
      <c r="C220" s="231"/>
      <c r="D220" s="215" t="s">
        <v>189</v>
      </c>
      <c r="E220" s="232" t="s">
        <v>1</v>
      </c>
      <c r="F220" s="233" t="s">
        <v>416</v>
      </c>
      <c r="G220" s="231"/>
      <c r="H220" s="232" t="s">
        <v>1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189</v>
      </c>
      <c r="AU220" s="239" t="s">
        <v>85</v>
      </c>
      <c r="AV220" s="14" t="s">
        <v>83</v>
      </c>
      <c r="AW220" s="14" t="s">
        <v>32</v>
      </c>
      <c r="AX220" s="14" t="s">
        <v>75</v>
      </c>
      <c r="AY220" s="239" t="s">
        <v>121</v>
      </c>
    </row>
    <row r="221" spans="1:65" s="13" customFormat="1" ht="11.25">
      <c r="B221" s="213"/>
      <c r="C221" s="214"/>
      <c r="D221" s="215" t="s">
        <v>189</v>
      </c>
      <c r="E221" s="216" t="s">
        <v>1</v>
      </c>
      <c r="F221" s="217" t="s">
        <v>215</v>
      </c>
      <c r="G221" s="214"/>
      <c r="H221" s="218">
        <v>112.5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189</v>
      </c>
      <c r="AU221" s="224" t="s">
        <v>85</v>
      </c>
      <c r="AV221" s="13" t="s">
        <v>85</v>
      </c>
      <c r="AW221" s="13" t="s">
        <v>32</v>
      </c>
      <c r="AX221" s="13" t="s">
        <v>83</v>
      </c>
      <c r="AY221" s="224" t="s">
        <v>121</v>
      </c>
    </row>
    <row r="222" spans="1:65" s="13" customFormat="1" ht="11.25">
      <c r="B222" s="213"/>
      <c r="C222" s="214"/>
      <c r="D222" s="215" t="s">
        <v>189</v>
      </c>
      <c r="E222" s="214"/>
      <c r="F222" s="217" t="s">
        <v>417</v>
      </c>
      <c r="G222" s="214"/>
      <c r="H222" s="218">
        <v>118.125</v>
      </c>
      <c r="I222" s="219"/>
      <c r="J222" s="214"/>
      <c r="K222" s="214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189</v>
      </c>
      <c r="AU222" s="224" t="s">
        <v>85</v>
      </c>
      <c r="AV222" s="13" t="s">
        <v>85</v>
      </c>
      <c r="AW222" s="13" t="s">
        <v>4</v>
      </c>
      <c r="AX222" s="13" t="s">
        <v>83</v>
      </c>
      <c r="AY222" s="224" t="s">
        <v>121</v>
      </c>
    </row>
    <row r="223" spans="1:65" s="12" customFormat="1" ht="22.9" customHeight="1">
      <c r="B223" s="172"/>
      <c r="C223" s="173"/>
      <c r="D223" s="174" t="s">
        <v>74</v>
      </c>
      <c r="E223" s="186" t="s">
        <v>126</v>
      </c>
      <c r="F223" s="186" t="s">
        <v>418</v>
      </c>
      <c r="G223" s="173"/>
      <c r="H223" s="173"/>
      <c r="I223" s="176"/>
      <c r="J223" s="187">
        <f>BK223</f>
        <v>0</v>
      </c>
      <c r="K223" s="173"/>
      <c r="L223" s="178"/>
      <c r="M223" s="179"/>
      <c r="N223" s="180"/>
      <c r="O223" s="180"/>
      <c r="P223" s="181">
        <f>SUM(P224:P234)</f>
        <v>0</v>
      </c>
      <c r="Q223" s="180"/>
      <c r="R223" s="181">
        <f>SUM(R224:R234)</f>
        <v>4.3816000000000006</v>
      </c>
      <c r="S223" s="180"/>
      <c r="T223" s="182">
        <f>SUM(T224:T234)</f>
        <v>0</v>
      </c>
      <c r="AR223" s="183" t="s">
        <v>83</v>
      </c>
      <c r="AT223" s="184" t="s">
        <v>74</v>
      </c>
      <c r="AU223" s="184" t="s">
        <v>83</v>
      </c>
      <c r="AY223" s="183" t="s">
        <v>121</v>
      </c>
      <c r="BK223" s="185">
        <f>SUM(BK224:BK234)</f>
        <v>0</v>
      </c>
    </row>
    <row r="224" spans="1:65" s="2" customFormat="1" ht="24.2" customHeight="1">
      <c r="A224" s="34"/>
      <c r="B224" s="35"/>
      <c r="C224" s="203" t="s">
        <v>419</v>
      </c>
      <c r="D224" s="203" t="s">
        <v>185</v>
      </c>
      <c r="E224" s="204" t="s">
        <v>420</v>
      </c>
      <c r="F224" s="205" t="s">
        <v>421</v>
      </c>
      <c r="G224" s="206" t="s">
        <v>163</v>
      </c>
      <c r="H224" s="207">
        <v>2</v>
      </c>
      <c r="I224" s="208"/>
      <c r="J224" s="209">
        <f t="shared" ref="J224:J234" si="0">ROUND(I224*H224,2)</f>
        <v>0</v>
      </c>
      <c r="K224" s="210"/>
      <c r="L224" s="39"/>
      <c r="M224" s="211" t="s">
        <v>1</v>
      </c>
      <c r="N224" s="212" t="s">
        <v>40</v>
      </c>
      <c r="O224" s="71"/>
      <c r="P224" s="199">
        <f t="shared" ref="P224:P234" si="1">O224*H224</f>
        <v>0</v>
      </c>
      <c r="Q224" s="199">
        <v>0.34089999999999998</v>
      </c>
      <c r="R224" s="199">
        <f t="shared" ref="R224:R234" si="2">Q224*H224</f>
        <v>0.68179999999999996</v>
      </c>
      <c r="S224" s="199">
        <v>0</v>
      </c>
      <c r="T224" s="200">
        <f t="shared" ref="T224:T234" si="3"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1" t="s">
        <v>127</v>
      </c>
      <c r="AT224" s="201" t="s">
        <v>185</v>
      </c>
      <c r="AU224" s="201" t="s">
        <v>85</v>
      </c>
      <c r="AY224" s="17" t="s">
        <v>121</v>
      </c>
      <c r="BE224" s="202">
        <f t="shared" ref="BE224:BE234" si="4">IF(N224="základní",J224,0)</f>
        <v>0</v>
      </c>
      <c r="BF224" s="202">
        <f t="shared" ref="BF224:BF234" si="5">IF(N224="snížená",J224,0)</f>
        <v>0</v>
      </c>
      <c r="BG224" s="202">
        <f t="shared" ref="BG224:BG234" si="6">IF(N224="zákl. přenesená",J224,0)</f>
        <v>0</v>
      </c>
      <c r="BH224" s="202">
        <f t="shared" ref="BH224:BH234" si="7">IF(N224="sníž. přenesená",J224,0)</f>
        <v>0</v>
      </c>
      <c r="BI224" s="202">
        <f t="shared" ref="BI224:BI234" si="8">IF(N224="nulová",J224,0)</f>
        <v>0</v>
      </c>
      <c r="BJ224" s="17" t="s">
        <v>83</v>
      </c>
      <c r="BK224" s="202">
        <f t="shared" ref="BK224:BK234" si="9">ROUND(I224*H224,2)</f>
        <v>0</v>
      </c>
      <c r="BL224" s="17" t="s">
        <v>127</v>
      </c>
      <c r="BM224" s="201" t="s">
        <v>422</v>
      </c>
    </row>
    <row r="225" spans="1:65" s="2" customFormat="1" ht="16.5" customHeight="1">
      <c r="A225" s="34"/>
      <c r="B225" s="35"/>
      <c r="C225" s="188" t="s">
        <v>423</v>
      </c>
      <c r="D225" s="188" t="s">
        <v>123</v>
      </c>
      <c r="E225" s="189" t="s">
        <v>424</v>
      </c>
      <c r="F225" s="190" t="s">
        <v>425</v>
      </c>
      <c r="G225" s="191" t="s">
        <v>163</v>
      </c>
      <c r="H225" s="192">
        <v>2</v>
      </c>
      <c r="I225" s="193"/>
      <c r="J225" s="194">
        <f t="shared" si="0"/>
        <v>0</v>
      </c>
      <c r="K225" s="195"/>
      <c r="L225" s="196"/>
      <c r="M225" s="197" t="s">
        <v>1</v>
      </c>
      <c r="N225" s="198" t="s">
        <v>40</v>
      </c>
      <c r="O225" s="71"/>
      <c r="P225" s="199">
        <f t="shared" si="1"/>
        <v>0</v>
      </c>
      <c r="Q225" s="199">
        <v>0.17499999999999999</v>
      </c>
      <c r="R225" s="199">
        <f t="shared" si="2"/>
        <v>0.35</v>
      </c>
      <c r="S225" s="199">
        <v>0</v>
      </c>
      <c r="T225" s="200">
        <f t="shared" si="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126</v>
      </c>
      <c r="AT225" s="201" t="s">
        <v>123</v>
      </c>
      <c r="AU225" s="201" t="s">
        <v>85</v>
      </c>
      <c r="AY225" s="17" t="s">
        <v>121</v>
      </c>
      <c r="BE225" s="202">
        <f t="shared" si="4"/>
        <v>0</v>
      </c>
      <c r="BF225" s="202">
        <f t="shared" si="5"/>
        <v>0</v>
      </c>
      <c r="BG225" s="202">
        <f t="shared" si="6"/>
        <v>0</v>
      </c>
      <c r="BH225" s="202">
        <f t="shared" si="7"/>
        <v>0</v>
      </c>
      <c r="BI225" s="202">
        <f t="shared" si="8"/>
        <v>0</v>
      </c>
      <c r="BJ225" s="17" t="s">
        <v>83</v>
      </c>
      <c r="BK225" s="202">
        <f t="shared" si="9"/>
        <v>0</v>
      </c>
      <c r="BL225" s="17" t="s">
        <v>127</v>
      </c>
      <c r="BM225" s="201" t="s">
        <v>426</v>
      </c>
    </row>
    <row r="226" spans="1:65" s="2" customFormat="1" ht="24.2" customHeight="1">
      <c r="A226" s="34"/>
      <c r="B226" s="35"/>
      <c r="C226" s="188" t="s">
        <v>427</v>
      </c>
      <c r="D226" s="188" t="s">
        <v>123</v>
      </c>
      <c r="E226" s="189" t="s">
        <v>428</v>
      </c>
      <c r="F226" s="190" t="s">
        <v>429</v>
      </c>
      <c r="G226" s="191" t="s">
        <v>163</v>
      </c>
      <c r="H226" s="192">
        <v>2</v>
      </c>
      <c r="I226" s="193"/>
      <c r="J226" s="194">
        <f t="shared" si="0"/>
        <v>0</v>
      </c>
      <c r="K226" s="195"/>
      <c r="L226" s="196"/>
      <c r="M226" s="197" t="s">
        <v>1</v>
      </c>
      <c r="N226" s="198" t="s">
        <v>40</v>
      </c>
      <c r="O226" s="71"/>
      <c r="P226" s="199">
        <f t="shared" si="1"/>
        <v>0</v>
      </c>
      <c r="Q226" s="199">
        <v>0.08</v>
      </c>
      <c r="R226" s="199">
        <f t="shared" si="2"/>
        <v>0.16</v>
      </c>
      <c r="S226" s="199">
        <v>0</v>
      </c>
      <c r="T226" s="200">
        <f t="shared" si="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126</v>
      </c>
      <c r="AT226" s="201" t="s">
        <v>123</v>
      </c>
      <c r="AU226" s="201" t="s">
        <v>85</v>
      </c>
      <c r="AY226" s="17" t="s">
        <v>121</v>
      </c>
      <c r="BE226" s="202">
        <f t="shared" si="4"/>
        <v>0</v>
      </c>
      <c r="BF226" s="202">
        <f t="shared" si="5"/>
        <v>0</v>
      </c>
      <c r="BG226" s="202">
        <f t="shared" si="6"/>
        <v>0</v>
      </c>
      <c r="BH226" s="202">
        <f t="shared" si="7"/>
        <v>0</v>
      </c>
      <c r="BI226" s="202">
        <f t="shared" si="8"/>
        <v>0</v>
      </c>
      <c r="BJ226" s="17" t="s">
        <v>83</v>
      </c>
      <c r="BK226" s="202">
        <f t="shared" si="9"/>
        <v>0</v>
      </c>
      <c r="BL226" s="17" t="s">
        <v>127</v>
      </c>
      <c r="BM226" s="201" t="s">
        <v>430</v>
      </c>
    </row>
    <row r="227" spans="1:65" s="2" customFormat="1" ht="16.5" customHeight="1">
      <c r="A227" s="34"/>
      <c r="B227" s="35"/>
      <c r="C227" s="188" t="s">
        <v>431</v>
      </c>
      <c r="D227" s="188" t="s">
        <v>123</v>
      </c>
      <c r="E227" s="189" t="s">
        <v>432</v>
      </c>
      <c r="F227" s="190" t="s">
        <v>433</v>
      </c>
      <c r="G227" s="191" t="s">
        <v>163</v>
      </c>
      <c r="H227" s="192">
        <v>2</v>
      </c>
      <c r="I227" s="193"/>
      <c r="J227" s="194">
        <f t="shared" si="0"/>
        <v>0</v>
      </c>
      <c r="K227" s="195"/>
      <c r="L227" s="196"/>
      <c r="M227" s="197" t="s">
        <v>1</v>
      </c>
      <c r="N227" s="198" t="s">
        <v>40</v>
      </c>
      <c r="O227" s="71"/>
      <c r="P227" s="199">
        <f t="shared" si="1"/>
        <v>0</v>
      </c>
      <c r="Q227" s="199">
        <v>0.17</v>
      </c>
      <c r="R227" s="199">
        <f t="shared" si="2"/>
        <v>0.34</v>
      </c>
      <c r="S227" s="199">
        <v>0</v>
      </c>
      <c r="T227" s="200">
        <f t="shared" si="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126</v>
      </c>
      <c r="AT227" s="201" t="s">
        <v>123</v>
      </c>
      <c r="AU227" s="201" t="s">
        <v>85</v>
      </c>
      <c r="AY227" s="17" t="s">
        <v>121</v>
      </c>
      <c r="BE227" s="202">
        <f t="shared" si="4"/>
        <v>0</v>
      </c>
      <c r="BF227" s="202">
        <f t="shared" si="5"/>
        <v>0</v>
      </c>
      <c r="BG227" s="202">
        <f t="shared" si="6"/>
        <v>0</v>
      </c>
      <c r="BH227" s="202">
        <f t="shared" si="7"/>
        <v>0</v>
      </c>
      <c r="BI227" s="202">
        <f t="shared" si="8"/>
        <v>0</v>
      </c>
      <c r="BJ227" s="17" t="s">
        <v>83</v>
      </c>
      <c r="BK227" s="202">
        <f t="shared" si="9"/>
        <v>0</v>
      </c>
      <c r="BL227" s="17" t="s">
        <v>127</v>
      </c>
      <c r="BM227" s="201" t="s">
        <v>434</v>
      </c>
    </row>
    <row r="228" spans="1:65" s="2" customFormat="1" ht="16.5" customHeight="1">
      <c r="A228" s="34"/>
      <c r="B228" s="35"/>
      <c r="C228" s="188" t="s">
        <v>435</v>
      </c>
      <c r="D228" s="188" t="s">
        <v>123</v>
      </c>
      <c r="E228" s="189" t="s">
        <v>436</v>
      </c>
      <c r="F228" s="190" t="s">
        <v>437</v>
      </c>
      <c r="G228" s="191" t="s">
        <v>163</v>
      </c>
      <c r="H228" s="192">
        <v>2</v>
      </c>
      <c r="I228" s="193"/>
      <c r="J228" s="194">
        <f t="shared" si="0"/>
        <v>0</v>
      </c>
      <c r="K228" s="195"/>
      <c r="L228" s="196"/>
      <c r="M228" s="197" t="s">
        <v>1</v>
      </c>
      <c r="N228" s="198" t="s">
        <v>40</v>
      </c>
      <c r="O228" s="71"/>
      <c r="P228" s="199">
        <f t="shared" si="1"/>
        <v>0</v>
      </c>
      <c r="Q228" s="199">
        <v>5.0599999999999999E-2</v>
      </c>
      <c r="R228" s="199">
        <f t="shared" si="2"/>
        <v>0.1012</v>
      </c>
      <c r="S228" s="199">
        <v>0</v>
      </c>
      <c r="T228" s="200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126</v>
      </c>
      <c r="AT228" s="201" t="s">
        <v>123</v>
      </c>
      <c r="AU228" s="201" t="s">
        <v>85</v>
      </c>
      <c r="AY228" s="17" t="s">
        <v>121</v>
      </c>
      <c r="BE228" s="202">
        <f t="shared" si="4"/>
        <v>0</v>
      </c>
      <c r="BF228" s="202">
        <f t="shared" si="5"/>
        <v>0</v>
      </c>
      <c r="BG228" s="202">
        <f t="shared" si="6"/>
        <v>0</v>
      </c>
      <c r="BH228" s="202">
        <f t="shared" si="7"/>
        <v>0</v>
      </c>
      <c r="BI228" s="202">
        <f t="shared" si="8"/>
        <v>0</v>
      </c>
      <c r="BJ228" s="17" t="s">
        <v>83</v>
      </c>
      <c r="BK228" s="202">
        <f t="shared" si="9"/>
        <v>0</v>
      </c>
      <c r="BL228" s="17" t="s">
        <v>127</v>
      </c>
      <c r="BM228" s="201" t="s">
        <v>438</v>
      </c>
    </row>
    <row r="229" spans="1:65" s="2" customFormat="1" ht="16.5" customHeight="1">
      <c r="A229" s="34"/>
      <c r="B229" s="35"/>
      <c r="C229" s="188" t="s">
        <v>439</v>
      </c>
      <c r="D229" s="188" t="s">
        <v>123</v>
      </c>
      <c r="E229" s="189" t="s">
        <v>440</v>
      </c>
      <c r="F229" s="190" t="s">
        <v>441</v>
      </c>
      <c r="G229" s="191" t="s">
        <v>163</v>
      </c>
      <c r="H229" s="192">
        <v>2</v>
      </c>
      <c r="I229" s="193"/>
      <c r="J229" s="194">
        <f t="shared" si="0"/>
        <v>0</v>
      </c>
      <c r="K229" s="195"/>
      <c r="L229" s="196"/>
      <c r="M229" s="197" t="s">
        <v>1</v>
      </c>
      <c r="N229" s="198" t="s">
        <v>40</v>
      </c>
      <c r="O229" s="71"/>
      <c r="P229" s="199">
        <f t="shared" si="1"/>
        <v>0</v>
      </c>
      <c r="Q229" s="199">
        <v>8.6999999999999994E-2</v>
      </c>
      <c r="R229" s="199">
        <f t="shared" si="2"/>
        <v>0.17399999999999999</v>
      </c>
      <c r="S229" s="199">
        <v>0</v>
      </c>
      <c r="T229" s="200">
        <f t="shared" si="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126</v>
      </c>
      <c r="AT229" s="201" t="s">
        <v>123</v>
      </c>
      <c r="AU229" s="201" t="s">
        <v>85</v>
      </c>
      <c r="AY229" s="17" t="s">
        <v>121</v>
      </c>
      <c r="BE229" s="202">
        <f t="shared" si="4"/>
        <v>0</v>
      </c>
      <c r="BF229" s="202">
        <f t="shared" si="5"/>
        <v>0</v>
      </c>
      <c r="BG229" s="202">
        <f t="shared" si="6"/>
        <v>0</v>
      </c>
      <c r="BH229" s="202">
        <f t="shared" si="7"/>
        <v>0</v>
      </c>
      <c r="BI229" s="202">
        <f t="shared" si="8"/>
        <v>0</v>
      </c>
      <c r="BJ229" s="17" t="s">
        <v>83</v>
      </c>
      <c r="BK229" s="202">
        <f t="shared" si="9"/>
        <v>0</v>
      </c>
      <c r="BL229" s="17" t="s">
        <v>127</v>
      </c>
      <c r="BM229" s="201" t="s">
        <v>442</v>
      </c>
    </row>
    <row r="230" spans="1:65" s="2" customFormat="1" ht="24.2" customHeight="1">
      <c r="A230" s="34"/>
      <c r="B230" s="35"/>
      <c r="C230" s="188" t="s">
        <v>443</v>
      </c>
      <c r="D230" s="188" t="s">
        <v>123</v>
      </c>
      <c r="E230" s="189" t="s">
        <v>444</v>
      </c>
      <c r="F230" s="190" t="s">
        <v>445</v>
      </c>
      <c r="G230" s="191" t="s">
        <v>163</v>
      </c>
      <c r="H230" s="192">
        <v>2</v>
      </c>
      <c r="I230" s="193"/>
      <c r="J230" s="194">
        <f t="shared" si="0"/>
        <v>0</v>
      </c>
      <c r="K230" s="195"/>
      <c r="L230" s="196"/>
      <c r="M230" s="197" t="s">
        <v>1</v>
      </c>
      <c r="N230" s="198" t="s">
        <v>40</v>
      </c>
      <c r="O230" s="71"/>
      <c r="P230" s="199">
        <f t="shared" si="1"/>
        <v>0</v>
      </c>
      <c r="Q230" s="199">
        <v>2.7E-2</v>
      </c>
      <c r="R230" s="199">
        <f t="shared" si="2"/>
        <v>5.3999999999999999E-2</v>
      </c>
      <c r="S230" s="199">
        <v>0</v>
      </c>
      <c r="T230" s="200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126</v>
      </c>
      <c r="AT230" s="201" t="s">
        <v>123</v>
      </c>
      <c r="AU230" s="201" t="s">
        <v>85</v>
      </c>
      <c r="AY230" s="17" t="s">
        <v>121</v>
      </c>
      <c r="BE230" s="202">
        <f t="shared" si="4"/>
        <v>0</v>
      </c>
      <c r="BF230" s="202">
        <f t="shared" si="5"/>
        <v>0</v>
      </c>
      <c r="BG230" s="202">
        <f t="shared" si="6"/>
        <v>0</v>
      </c>
      <c r="BH230" s="202">
        <f t="shared" si="7"/>
        <v>0</v>
      </c>
      <c r="BI230" s="202">
        <f t="shared" si="8"/>
        <v>0</v>
      </c>
      <c r="BJ230" s="17" t="s">
        <v>83</v>
      </c>
      <c r="BK230" s="202">
        <f t="shared" si="9"/>
        <v>0</v>
      </c>
      <c r="BL230" s="17" t="s">
        <v>127</v>
      </c>
      <c r="BM230" s="201" t="s">
        <v>446</v>
      </c>
    </row>
    <row r="231" spans="1:65" s="2" customFormat="1" ht="24.2" customHeight="1">
      <c r="A231" s="34"/>
      <c r="B231" s="35"/>
      <c r="C231" s="203" t="s">
        <v>447</v>
      </c>
      <c r="D231" s="203" t="s">
        <v>185</v>
      </c>
      <c r="E231" s="204" t="s">
        <v>448</v>
      </c>
      <c r="F231" s="205" t="s">
        <v>449</v>
      </c>
      <c r="G231" s="206" t="s">
        <v>163</v>
      </c>
      <c r="H231" s="207">
        <v>2</v>
      </c>
      <c r="I231" s="208"/>
      <c r="J231" s="209">
        <f t="shared" si="0"/>
        <v>0</v>
      </c>
      <c r="K231" s="210"/>
      <c r="L231" s="39"/>
      <c r="M231" s="211" t="s">
        <v>1</v>
      </c>
      <c r="N231" s="212" t="s">
        <v>40</v>
      </c>
      <c r="O231" s="71"/>
      <c r="P231" s="199">
        <f t="shared" si="1"/>
        <v>0</v>
      </c>
      <c r="Q231" s="199">
        <v>0.21734000000000001</v>
      </c>
      <c r="R231" s="199">
        <f t="shared" si="2"/>
        <v>0.43468000000000001</v>
      </c>
      <c r="S231" s="199">
        <v>0</v>
      </c>
      <c r="T231" s="200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127</v>
      </c>
      <c r="AT231" s="201" t="s">
        <v>185</v>
      </c>
      <c r="AU231" s="201" t="s">
        <v>85</v>
      </c>
      <c r="AY231" s="17" t="s">
        <v>121</v>
      </c>
      <c r="BE231" s="202">
        <f t="shared" si="4"/>
        <v>0</v>
      </c>
      <c r="BF231" s="202">
        <f t="shared" si="5"/>
        <v>0</v>
      </c>
      <c r="BG231" s="202">
        <f t="shared" si="6"/>
        <v>0</v>
      </c>
      <c r="BH231" s="202">
        <f t="shared" si="7"/>
        <v>0</v>
      </c>
      <c r="BI231" s="202">
        <f t="shared" si="8"/>
        <v>0</v>
      </c>
      <c r="BJ231" s="17" t="s">
        <v>83</v>
      </c>
      <c r="BK231" s="202">
        <f t="shared" si="9"/>
        <v>0</v>
      </c>
      <c r="BL231" s="17" t="s">
        <v>127</v>
      </c>
      <c r="BM231" s="201" t="s">
        <v>450</v>
      </c>
    </row>
    <row r="232" spans="1:65" s="2" customFormat="1" ht="24.2" customHeight="1">
      <c r="A232" s="34"/>
      <c r="B232" s="35"/>
      <c r="C232" s="203" t="s">
        <v>451</v>
      </c>
      <c r="D232" s="203" t="s">
        <v>185</v>
      </c>
      <c r="E232" s="204" t="s">
        <v>452</v>
      </c>
      <c r="F232" s="205" t="s">
        <v>453</v>
      </c>
      <c r="G232" s="206" t="s">
        <v>163</v>
      </c>
      <c r="H232" s="207">
        <v>2</v>
      </c>
      <c r="I232" s="208"/>
      <c r="J232" s="209">
        <f t="shared" si="0"/>
        <v>0</v>
      </c>
      <c r="K232" s="210"/>
      <c r="L232" s="39"/>
      <c r="M232" s="211" t="s">
        <v>1</v>
      </c>
      <c r="N232" s="212" t="s">
        <v>40</v>
      </c>
      <c r="O232" s="71"/>
      <c r="P232" s="199">
        <f t="shared" si="1"/>
        <v>0</v>
      </c>
      <c r="Q232" s="199">
        <v>0.42080000000000001</v>
      </c>
      <c r="R232" s="199">
        <f t="shared" si="2"/>
        <v>0.84160000000000001</v>
      </c>
      <c r="S232" s="199">
        <v>0</v>
      </c>
      <c r="T232" s="200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127</v>
      </c>
      <c r="AT232" s="201" t="s">
        <v>185</v>
      </c>
      <c r="AU232" s="201" t="s">
        <v>85</v>
      </c>
      <c r="AY232" s="17" t="s">
        <v>121</v>
      </c>
      <c r="BE232" s="202">
        <f t="shared" si="4"/>
        <v>0</v>
      </c>
      <c r="BF232" s="202">
        <f t="shared" si="5"/>
        <v>0</v>
      </c>
      <c r="BG232" s="202">
        <f t="shared" si="6"/>
        <v>0</v>
      </c>
      <c r="BH232" s="202">
        <f t="shared" si="7"/>
        <v>0</v>
      </c>
      <c r="BI232" s="202">
        <f t="shared" si="8"/>
        <v>0</v>
      </c>
      <c r="BJ232" s="17" t="s">
        <v>83</v>
      </c>
      <c r="BK232" s="202">
        <f t="shared" si="9"/>
        <v>0</v>
      </c>
      <c r="BL232" s="17" t="s">
        <v>127</v>
      </c>
      <c r="BM232" s="201" t="s">
        <v>454</v>
      </c>
    </row>
    <row r="233" spans="1:65" s="2" customFormat="1" ht="33" customHeight="1">
      <c r="A233" s="34"/>
      <c r="B233" s="35"/>
      <c r="C233" s="203" t="s">
        <v>455</v>
      </c>
      <c r="D233" s="203" t="s">
        <v>185</v>
      </c>
      <c r="E233" s="204" t="s">
        <v>456</v>
      </c>
      <c r="F233" s="205" t="s">
        <v>457</v>
      </c>
      <c r="G233" s="206" t="s">
        <v>163</v>
      </c>
      <c r="H233" s="207">
        <v>4</v>
      </c>
      <c r="I233" s="208"/>
      <c r="J233" s="209">
        <f t="shared" si="0"/>
        <v>0</v>
      </c>
      <c r="K233" s="210"/>
      <c r="L233" s="39"/>
      <c r="M233" s="211" t="s">
        <v>1</v>
      </c>
      <c r="N233" s="212" t="s">
        <v>40</v>
      </c>
      <c r="O233" s="71"/>
      <c r="P233" s="199">
        <f t="shared" si="1"/>
        <v>0</v>
      </c>
      <c r="Q233" s="199">
        <v>0.31108000000000002</v>
      </c>
      <c r="R233" s="199">
        <f t="shared" si="2"/>
        <v>1.2443200000000001</v>
      </c>
      <c r="S233" s="199">
        <v>0</v>
      </c>
      <c r="T233" s="200">
        <f t="shared" si="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127</v>
      </c>
      <c r="AT233" s="201" t="s">
        <v>185</v>
      </c>
      <c r="AU233" s="201" t="s">
        <v>85</v>
      </c>
      <c r="AY233" s="17" t="s">
        <v>121</v>
      </c>
      <c r="BE233" s="202">
        <f t="shared" si="4"/>
        <v>0</v>
      </c>
      <c r="BF233" s="202">
        <f t="shared" si="5"/>
        <v>0</v>
      </c>
      <c r="BG233" s="202">
        <f t="shared" si="6"/>
        <v>0</v>
      </c>
      <c r="BH233" s="202">
        <f t="shared" si="7"/>
        <v>0</v>
      </c>
      <c r="BI233" s="202">
        <f t="shared" si="8"/>
        <v>0</v>
      </c>
      <c r="BJ233" s="17" t="s">
        <v>83</v>
      </c>
      <c r="BK233" s="202">
        <f t="shared" si="9"/>
        <v>0</v>
      </c>
      <c r="BL233" s="17" t="s">
        <v>127</v>
      </c>
      <c r="BM233" s="201" t="s">
        <v>458</v>
      </c>
    </row>
    <row r="234" spans="1:65" s="2" customFormat="1" ht="16.5" customHeight="1">
      <c r="A234" s="34"/>
      <c r="B234" s="35"/>
      <c r="C234" s="188" t="s">
        <v>459</v>
      </c>
      <c r="D234" s="188" t="s">
        <v>123</v>
      </c>
      <c r="E234" s="189" t="s">
        <v>460</v>
      </c>
      <c r="F234" s="190" t="s">
        <v>461</v>
      </c>
      <c r="G234" s="191" t="s">
        <v>163</v>
      </c>
      <c r="H234" s="192">
        <v>2</v>
      </c>
      <c r="I234" s="193"/>
      <c r="J234" s="194">
        <f t="shared" si="0"/>
        <v>0</v>
      </c>
      <c r="K234" s="195"/>
      <c r="L234" s="196"/>
      <c r="M234" s="197" t="s">
        <v>1</v>
      </c>
      <c r="N234" s="198" t="s">
        <v>40</v>
      </c>
      <c r="O234" s="71"/>
      <c r="P234" s="199">
        <f t="shared" si="1"/>
        <v>0</v>
      </c>
      <c r="Q234" s="199">
        <v>0</v>
      </c>
      <c r="R234" s="199">
        <f t="shared" si="2"/>
        <v>0</v>
      </c>
      <c r="S234" s="199">
        <v>0</v>
      </c>
      <c r="T234" s="200">
        <f t="shared" si="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126</v>
      </c>
      <c r="AT234" s="201" t="s">
        <v>123</v>
      </c>
      <c r="AU234" s="201" t="s">
        <v>85</v>
      </c>
      <c r="AY234" s="17" t="s">
        <v>121</v>
      </c>
      <c r="BE234" s="202">
        <f t="shared" si="4"/>
        <v>0</v>
      </c>
      <c r="BF234" s="202">
        <f t="shared" si="5"/>
        <v>0</v>
      </c>
      <c r="BG234" s="202">
        <f t="shared" si="6"/>
        <v>0</v>
      </c>
      <c r="BH234" s="202">
        <f t="shared" si="7"/>
        <v>0</v>
      </c>
      <c r="BI234" s="202">
        <f t="shared" si="8"/>
        <v>0</v>
      </c>
      <c r="BJ234" s="17" t="s">
        <v>83</v>
      </c>
      <c r="BK234" s="202">
        <f t="shared" si="9"/>
        <v>0</v>
      </c>
      <c r="BL234" s="17" t="s">
        <v>127</v>
      </c>
      <c r="BM234" s="201" t="s">
        <v>462</v>
      </c>
    </row>
    <row r="235" spans="1:65" s="12" customFormat="1" ht="22.9" customHeight="1">
      <c r="B235" s="172"/>
      <c r="C235" s="173"/>
      <c r="D235" s="174" t="s">
        <v>74</v>
      </c>
      <c r="E235" s="186" t="s">
        <v>152</v>
      </c>
      <c r="F235" s="186" t="s">
        <v>463</v>
      </c>
      <c r="G235" s="173"/>
      <c r="H235" s="173"/>
      <c r="I235" s="176"/>
      <c r="J235" s="187">
        <f>BK235</f>
        <v>0</v>
      </c>
      <c r="K235" s="173"/>
      <c r="L235" s="178"/>
      <c r="M235" s="179"/>
      <c r="N235" s="180"/>
      <c r="O235" s="180"/>
      <c r="P235" s="181">
        <f>SUM(P236:P261)</f>
        <v>0</v>
      </c>
      <c r="Q235" s="180"/>
      <c r="R235" s="181">
        <f>SUM(R236:R261)</f>
        <v>81.148857499999991</v>
      </c>
      <c r="S235" s="180"/>
      <c r="T235" s="182">
        <f>SUM(T236:T261)</f>
        <v>8.66</v>
      </c>
      <c r="AR235" s="183" t="s">
        <v>83</v>
      </c>
      <c r="AT235" s="184" t="s">
        <v>74</v>
      </c>
      <c r="AU235" s="184" t="s">
        <v>83</v>
      </c>
      <c r="AY235" s="183" t="s">
        <v>121</v>
      </c>
      <c r="BK235" s="185">
        <f>SUM(BK236:BK261)</f>
        <v>0</v>
      </c>
    </row>
    <row r="236" spans="1:65" s="2" customFormat="1" ht="24.2" customHeight="1">
      <c r="A236" s="34"/>
      <c r="B236" s="35"/>
      <c r="C236" s="203" t="s">
        <v>464</v>
      </c>
      <c r="D236" s="203" t="s">
        <v>185</v>
      </c>
      <c r="E236" s="204" t="s">
        <v>465</v>
      </c>
      <c r="F236" s="205" t="s">
        <v>466</v>
      </c>
      <c r="G236" s="206" t="s">
        <v>93</v>
      </c>
      <c r="H236" s="207">
        <v>169.1</v>
      </c>
      <c r="I236" s="208"/>
      <c r="J236" s="209">
        <f>ROUND(I236*H236,2)</f>
        <v>0</v>
      </c>
      <c r="K236" s="210"/>
      <c r="L236" s="39"/>
      <c r="M236" s="211" t="s">
        <v>1</v>
      </c>
      <c r="N236" s="212" t="s">
        <v>40</v>
      </c>
      <c r="O236" s="71"/>
      <c r="P236" s="199">
        <f>O236*H236</f>
        <v>0</v>
      </c>
      <c r="Q236" s="199">
        <v>7.1900000000000006E-2</v>
      </c>
      <c r="R236" s="199">
        <f>Q236*H236</f>
        <v>12.158290000000001</v>
      </c>
      <c r="S236" s="199">
        <v>0</v>
      </c>
      <c r="T236" s="20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127</v>
      </c>
      <c r="AT236" s="201" t="s">
        <v>185</v>
      </c>
      <c r="AU236" s="201" t="s">
        <v>85</v>
      </c>
      <c r="AY236" s="17" t="s">
        <v>121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" t="s">
        <v>83</v>
      </c>
      <c r="BK236" s="202">
        <f>ROUND(I236*H236,2)</f>
        <v>0</v>
      </c>
      <c r="BL236" s="17" t="s">
        <v>127</v>
      </c>
      <c r="BM236" s="201" t="s">
        <v>467</v>
      </c>
    </row>
    <row r="237" spans="1:65" s="14" customFormat="1" ht="11.25">
      <c r="B237" s="230"/>
      <c r="C237" s="231"/>
      <c r="D237" s="215" t="s">
        <v>189</v>
      </c>
      <c r="E237" s="232" t="s">
        <v>1</v>
      </c>
      <c r="F237" s="233" t="s">
        <v>468</v>
      </c>
      <c r="G237" s="231"/>
      <c r="H237" s="232" t="s">
        <v>1</v>
      </c>
      <c r="I237" s="234"/>
      <c r="J237" s="231"/>
      <c r="K237" s="231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189</v>
      </c>
      <c r="AU237" s="239" t="s">
        <v>85</v>
      </c>
      <c r="AV237" s="14" t="s">
        <v>83</v>
      </c>
      <c r="AW237" s="14" t="s">
        <v>32</v>
      </c>
      <c r="AX237" s="14" t="s">
        <v>75</v>
      </c>
      <c r="AY237" s="239" t="s">
        <v>121</v>
      </c>
    </row>
    <row r="238" spans="1:65" s="14" customFormat="1" ht="11.25">
      <c r="B238" s="230"/>
      <c r="C238" s="231"/>
      <c r="D238" s="215" t="s">
        <v>189</v>
      </c>
      <c r="E238" s="232" t="s">
        <v>1</v>
      </c>
      <c r="F238" s="233" t="s">
        <v>469</v>
      </c>
      <c r="G238" s="231"/>
      <c r="H238" s="232" t="s">
        <v>1</v>
      </c>
      <c r="I238" s="234"/>
      <c r="J238" s="231"/>
      <c r="K238" s="231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189</v>
      </c>
      <c r="AU238" s="239" t="s">
        <v>85</v>
      </c>
      <c r="AV238" s="14" t="s">
        <v>83</v>
      </c>
      <c r="AW238" s="14" t="s">
        <v>32</v>
      </c>
      <c r="AX238" s="14" t="s">
        <v>75</v>
      </c>
      <c r="AY238" s="239" t="s">
        <v>121</v>
      </c>
    </row>
    <row r="239" spans="1:65" s="13" customFormat="1" ht="11.25">
      <c r="B239" s="213"/>
      <c r="C239" s="214"/>
      <c r="D239" s="215" t="s">
        <v>189</v>
      </c>
      <c r="E239" s="216" t="s">
        <v>205</v>
      </c>
      <c r="F239" s="217" t="s">
        <v>201</v>
      </c>
      <c r="G239" s="214"/>
      <c r="H239" s="218">
        <v>169.1</v>
      </c>
      <c r="I239" s="219"/>
      <c r="J239" s="214"/>
      <c r="K239" s="214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189</v>
      </c>
      <c r="AU239" s="224" t="s">
        <v>85</v>
      </c>
      <c r="AV239" s="13" t="s">
        <v>85</v>
      </c>
      <c r="AW239" s="13" t="s">
        <v>32</v>
      </c>
      <c r="AX239" s="13" t="s">
        <v>83</v>
      </c>
      <c r="AY239" s="224" t="s">
        <v>121</v>
      </c>
    </row>
    <row r="240" spans="1:65" s="2" customFormat="1" ht="21.75" customHeight="1">
      <c r="A240" s="34"/>
      <c r="B240" s="35"/>
      <c r="C240" s="188" t="s">
        <v>470</v>
      </c>
      <c r="D240" s="188" t="s">
        <v>123</v>
      </c>
      <c r="E240" s="189" t="s">
        <v>471</v>
      </c>
      <c r="F240" s="190" t="s">
        <v>472</v>
      </c>
      <c r="G240" s="191" t="s">
        <v>305</v>
      </c>
      <c r="H240" s="192">
        <v>3.3820000000000001</v>
      </c>
      <c r="I240" s="193"/>
      <c r="J240" s="194">
        <f>ROUND(I240*H240,2)</f>
        <v>0</v>
      </c>
      <c r="K240" s="195"/>
      <c r="L240" s="196"/>
      <c r="M240" s="197" t="s">
        <v>1</v>
      </c>
      <c r="N240" s="198" t="s">
        <v>40</v>
      </c>
      <c r="O240" s="71"/>
      <c r="P240" s="199">
        <f>O240*H240</f>
        <v>0</v>
      </c>
      <c r="Q240" s="199">
        <v>1</v>
      </c>
      <c r="R240" s="199">
        <f>Q240*H240</f>
        <v>3.3820000000000001</v>
      </c>
      <c r="S240" s="199">
        <v>0</v>
      </c>
      <c r="T240" s="20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1" t="s">
        <v>126</v>
      </c>
      <c r="AT240" s="201" t="s">
        <v>123</v>
      </c>
      <c r="AU240" s="201" t="s">
        <v>85</v>
      </c>
      <c r="AY240" s="17" t="s">
        <v>121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7" t="s">
        <v>83</v>
      </c>
      <c r="BK240" s="202">
        <f>ROUND(I240*H240,2)</f>
        <v>0</v>
      </c>
      <c r="BL240" s="17" t="s">
        <v>127</v>
      </c>
      <c r="BM240" s="201" t="s">
        <v>473</v>
      </c>
    </row>
    <row r="241" spans="1:65" s="13" customFormat="1" ht="11.25">
      <c r="B241" s="213"/>
      <c r="C241" s="214"/>
      <c r="D241" s="215" t="s">
        <v>189</v>
      </c>
      <c r="E241" s="216" t="s">
        <v>1</v>
      </c>
      <c r="F241" s="217" t="s">
        <v>474</v>
      </c>
      <c r="G241" s="214"/>
      <c r="H241" s="218">
        <v>3.3820000000000001</v>
      </c>
      <c r="I241" s="219"/>
      <c r="J241" s="214"/>
      <c r="K241" s="214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189</v>
      </c>
      <c r="AU241" s="224" t="s">
        <v>85</v>
      </c>
      <c r="AV241" s="13" t="s">
        <v>85</v>
      </c>
      <c r="AW241" s="13" t="s">
        <v>32</v>
      </c>
      <c r="AX241" s="13" t="s">
        <v>83</v>
      </c>
      <c r="AY241" s="224" t="s">
        <v>121</v>
      </c>
    </row>
    <row r="242" spans="1:65" s="2" customFormat="1" ht="33" customHeight="1">
      <c r="A242" s="34"/>
      <c r="B242" s="35"/>
      <c r="C242" s="203" t="s">
        <v>475</v>
      </c>
      <c r="D242" s="203" t="s">
        <v>185</v>
      </c>
      <c r="E242" s="204" t="s">
        <v>476</v>
      </c>
      <c r="F242" s="205" t="s">
        <v>477</v>
      </c>
      <c r="G242" s="206" t="s">
        <v>93</v>
      </c>
      <c r="H242" s="207">
        <v>270.39999999999998</v>
      </c>
      <c r="I242" s="208"/>
      <c r="J242" s="209">
        <f>ROUND(I242*H242,2)</f>
        <v>0</v>
      </c>
      <c r="K242" s="210"/>
      <c r="L242" s="39"/>
      <c r="M242" s="211" t="s">
        <v>1</v>
      </c>
      <c r="N242" s="212" t="s">
        <v>40</v>
      </c>
      <c r="O242" s="71"/>
      <c r="P242" s="199">
        <f>O242*H242</f>
        <v>0</v>
      </c>
      <c r="Q242" s="199">
        <v>0.15540000000000001</v>
      </c>
      <c r="R242" s="199">
        <f>Q242*H242</f>
        <v>42.020159999999997</v>
      </c>
      <c r="S242" s="199">
        <v>0</v>
      </c>
      <c r="T242" s="20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127</v>
      </c>
      <c r="AT242" s="201" t="s">
        <v>185</v>
      </c>
      <c r="AU242" s="201" t="s">
        <v>85</v>
      </c>
      <c r="AY242" s="17" t="s">
        <v>121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7" t="s">
        <v>83</v>
      </c>
      <c r="BK242" s="202">
        <f>ROUND(I242*H242,2)</f>
        <v>0</v>
      </c>
      <c r="BL242" s="17" t="s">
        <v>127</v>
      </c>
      <c r="BM242" s="201" t="s">
        <v>478</v>
      </c>
    </row>
    <row r="243" spans="1:65" s="13" customFormat="1" ht="11.25">
      <c r="B243" s="213"/>
      <c r="C243" s="214"/>
      <c r="D243" s="215" t="s">
        <v>189</v>
      </c>
      <c r="E243" s="216" t="s">
        <v>1</v>
      </c>
      <c r="F243" s="217" t="s">
        <v>479</v>
      </c>
      <c r="G243" s="214"/>
      <c r="H243" s="218">
        <v>270.39999999999998</v>
      </c>
      <c r="I243" s="219"/>
      <c r="J243" s="214"/>
      <c r="K243" s="214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189</v>
      </c>
      <c r="AU243" s="224" t="s">
        <v>85</v>
      </c>
      <c r="AV243" s="13" t="s">
        <v>85</v>
      </c>
      <c r="AW243" s="13" t="s">
        <v>32</v>
      </c>
      <c r="AX243" s="13" t="s">
        <v>83</v>
      </c>
      <c r="AY243" s="224" t="s">
        <v>121</v>
      </c>
    </row>
    <row r="244" spans="1:65" s="2" customFormat="1" ht="16.5" customHeight="1">
      <c r="A244" s="34"/>
      <c r="B244" s="35"/>
      <c r="C244" s="188" t="s">
        <v>480</v>
      </c>
      <c r="D244" s="188" t="s">
        <v>123</v>
      </c>
      <c r="E244" s="189" t="s">
        <v>481</v>
      </c>
      <c r="F244" s="190" t="s">
        <v>482</v>
      </c>
      <c r="G244" s="191" t="s">
        <v>163</v>
      </c>
      <c r="H244" s="192">
        <v>106.36499999999999</v>
      </c>
      <c r="I244" s="193"/>
      <c r="J244" s="194">
        <f>ROUND(I244*H244,2)</f>
        <v>0</v>
      </c>
      <c r="K244" s="195"/>
      <c r="L244" s="196"/>
      <c r="M244" s="197" t="s">
        <v>1</v>
      </c>
      <c r="N244" s="198" t="s">
        <v>40</v>
      </c>
      <c r="O244" s="71"/>
      <c r="P244" s="199">
        <f>O244*H244</f>
        <v>0</v>
      </c>
      <c r="Q244" s="199">
        <v>5.1499999999999997E-2</v>
      </c>
      <c r="R244" s="199">
        <f>Q244*H244</f>
        <v>5.4777974999999994</v>
      </c>
      <c r="S244" s="199">
        <v>0</v>
      </c>
      <c r="T244" s="20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1" t="s">
        <v>126</v>
      </c>
      <c r="AT244" s="201" t="s">
        <v>123</v>
      </c>
      <c r="AU244" s="201" t="s">
        <v>85</v>
      </c>
      <c r="AY244" s="17" t="s">
        <v>121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" t="s">
        <v>83</v>
      </c>
      <c r="BK244" s="202">
        <f>ROUND(I244*H244,2)</f>
        <v>0</v>
      </c>
      <c r="BL244" s="17" t="s">
        <v>127</v>
      </c>
      <c r="BM244" s="201" t="s">
        <v>483</v>
      </c>
    </row>
    <row r="245" spans="1:65" s="14" customFormat="1" ht="11.25">
      <c r="B245" s="230"/>
      <c r="C245" s="231"/>
      <c r="D245" s="215" t="s">
        <v>189</v>
      </c>
      <c r="E245" s="232" t="s">
        <v>1</v>
      </c>
      <c r="F245" s="233" t="s">
        <v>321</v>
      </c>
      <c r="G245" s="231"/>
      <c r="H245" s="232" t="s">
        <v>1</v>
      </c>
      <c r="I245" s="234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189</v>
      </c>
      <c r="AU245" s="239" t="s">
        <v>85</v>
      </c>
      <c r="AV245" s="14" t="s">
        <v>83</v>
      </c>
      <c r="AW245" s="14" t="s">
        <v>32</v>
      </c>
      <c r="AX245" s="14" t="s">
        <v>75</v>
      </c>
      <c r="AY245" s="239" t="s">
        <v>121</v>
      </c>
    </row>
    <row r="246" spans="1:65" s="14" customFormat="1" ht="11.25">
      <c r="B246" s="230"/>
      <c r="C246" s="231"/>
      <c r="D246" s="215" t="s">
        <v>189</v>
      </c>
      <c r="E246" s="232" t="s">
        <v>1</v>
      </c>
      <c r="F246" s="233" t="s">
        <v>416</v>
      </c>
      <c r="G246" s="231"/>
      <c r="H246" s="232" t="s">
        <v>1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189</v>
      </c>
      <c r="AU246" s="239" t="s">
        <v>85</v>
      </c>
      <c r="AV246" s="14" t="s">
        <v>83</v>
      </c>
      <c r="AW246" s="14" t="s">
        <v>32</v>
      </c>
      <c r="AX246" s="14" t="s">
        <v>75</v>
      </c>
      <c r="AY246" s="239" t="s">
        <v>121</v>
      </c>
    </row>
    <row r="247" spans="1:65" s="13" customFormat="1" ht="11.25">
      <c r="B247" s="213"/>
      <c r="C247" s="214"/>
      <c r="D247" s="215" t="s">
        <v>189</v>
      </c>
      <c r="E247" s="216" t="s">
        <v>203</v>
      </c>
      <c r="F247" s="217" t="s">
        <v>484</v>
      </c>
      <c r="G247" s="214"/>
      <c r="H247" s="218">
        <v>101.3</v>
      </c>
      <c r="I247" s="219"/>
      <c r="J247" s="214"/>
      <c r="K247" s="214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189</v>
      </c>
      <c r="AU247" s="224" t="s">
        <v>85</v>
      </c>
      <c r="AV247" s="13" t="s">
        <v>85</v>
      </c>
      <c r="AW247" s="13" t="s">
        <v>32</v>
      </c>
      <c r="AX247" s="13" t="s">
        <v>83</v>
      </c>
      <c r="AY247" s="224" t="s">
        <v>121</v>
      </c>
    </row>
    <row r="248" spans="1:65" s="13" customFormat="1" ht="11.25">
      <c r="B248" s="213"/>
      <c r="C248" s="214"/>
      <c r="D248" s="215" t="s">
        <v>189</v>
      </c>
      <c r="E248" s="214"/>
      <c r="F248" s="217" t="s">
        <v>485</v>
      </c>
      <c r="G248" s="214"/>
      <c r="H248" s="218">
        <v>106.36499999999999</v>
      </c>
      <c r="I248" s="219"/>
      <c r="J248" s="214"/>
      <c r="K248" s="214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189</v>
      </c>
      <c r="AU248" s="224" t="s">
        <v>85</v>
      </c>
      <c r="AV248" s="13" t="s">
        <v>85</v>
      </c>
      <c r="AW248" s="13" t="s">
        <v>4</v>
      </c>
      <c r="AX248" s="13" t="s">
        <v>83</v>
      </c>
      <c r="AY248" s="224" t="s">
        <v>121</v>
      </c>
    </row>
    <row r="249" spans="1:65" s="2" customFormat="1" ht="16.5" customHeight="1">
      <c r="A249" s="34"/>
      <c r="B249" s="35"/>
      <c r="C249" s="188" t="s">
        <v>486</v>
      </c>
      <c r="D249" s="188" t="s">
        <v>123</v>
      </c>
      <c r="E249" s="189" t="s">
        <v>487</v>
      </c>
      <c r="F249" s="190" t="s">
        <v>488</v>
      </c>
      <c r="G249" s="191" t="s">
        <v>163</v>
      </c>
      <c r="H249" s="192">
        <v>177.55500000000001</v>
      </c>
      <c r="I249" s="193"/>
      <c r="J249" s="194">
        <f>ROUND(I249*H249,2)</f>
        <v>0</v>
      </c>
      <c r="K249" s="195"/>
      <c r="L249" s="196"/>
      <c r="M249" s="197" t="s">
        <v>1</v>
      </c>
      <c r="N249" s="198" t="s">
        <v>40</v>
      </c>
      <c r="O249" s="71"/>
      <c r="P249" s="199">
        <f>O249*H249</f>
        <v>0</v>
      </c>
      <c r="Q249" s="199">
        <v>0.10199999999999999</v>
      </c>
      <c r="R249" s="199">
        <f>Q249*H249</f>
        <v>18.110610000000001</v>
      </c>
      <c r="S249" s="199">
        <v>0</v>
      </c>
      <c r="T249" s="20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1" t="s">
        <v>126</v>
      </c>
      <c r="AT249" s="201" t="s">
        <v>123</v>
      </c>
      <c r="AU249" s="201" t="s">
        <v>85</v>
      </c>
      <c r="AY249" s="17" t="s">
        <v>121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" t="s">
        <v>83</v>
      </c>
      <c r="BK249" s="202">
        <f>ROUND(I249*H249,2)</f>
        <v>0</v>
      </c>
      <c r="BL249" s="17" t="s">
        <v>127</v>
      </c>
      <c r="BM249" s="201" t="s">
        <v>489</v>
      </c>
    </row>
    <row r="250" spans="1:65" s="14" customFormat="1" ht="11.25">
      <c r="B250" s="230"/>
      <c r="C250" s="231"/>
      <c r="D250" s="215" t="s">
        <v>189</v>
      </c>
      <c r="E250" s="232" t="s">
        <v>1</v>
      </c>
      <c r="F250" s="233" t="s">
        <v>321</v>
      </c>
      <c r="G250" s="231"/>
      <c r="H250" s="232" t="s">
        <v>1</v>
      </c>
      <c r="I250" s="234"/>
      <c r="J250" s="231"/>
      <c r="K250" s="231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189</v>
      </c>
      <c r="AU250" s="239" t="s">
        <v>85</v>
      </c>
      <c r="AV250" s="14" t="s">
        <v>83</v>
      </c>
      <c r="AW250" s="14" t="s">
        <v>32</v>
      </c>
      <c r="AX250" s="14" t="s">
        <v>75</v>
      </c>
      <c r="AY250" s="239" t="s">
        <v>121</v>
      </c>
    </row>
    <row r="251" spans="1:65" s="14" customFormat="1" ht="11.25">
      <c r="B251" s="230"/>
      <c r="C251" s="231"/>
      <c r="D251" s="215" t="s">
        <v>189</v>
      </c>
      <c r="E251" s="232" t="s">
        <v>1</v>
      </c>
      <c r="F251" s="233" t="s">
        <v>416</v>
      </c>
      <c r="G251" s="231"/>
      <c r="H251" s="232" t="s">
        <v>1</v>
      </c>
      <c r="I251" s="234"/>
      <c r="J251" s="231"/>
      <c r="K251" s="231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189</v>
      </c>
      <c r="AU251" s="239" t="s">
        <v>85</v>
      </c>
      <c r="AV251" s="14" t="s">
        <v>83</v>
      </c>
      <c r="AW251" s="14" t="s">
        <v>32</v>
      </c>
      <c r="AX251" s="14" t="s">
        <v>75</v>
      </c>
      <c r="AY251" s="239" t="s">
        <v>121</v>
      </c>
    </row>
    <row r="252" spans="1:65" s="13" customFormat="1" ht="11.25">
      <c r="B252" s="213"/>
      <c r="C252" s="214"/>
      <c r="D252" s="215" t="s">
        <v>189</v>
      </c>
      <c r="E252" s="216" t="s">
        <v>201</v>
      </c>
      <c r="F252" s="217" t="s">
        <v>490</v>
      </c>
      <c r="G252" s="214"/>
      <c r="H252" s="218">
        <v>169.1</v>
      </c>
      <c r="I252" s="219"/>
      <c r="J252" s="214"/>
      <c r="K252" s="214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189</v>
      </c>
      <c r="AU252" s="224" t="s">
        <v>85</v>
      </c>
      <c r="AV252" s="13" t="s">
        <v>85</v>
      </c>
      <c r="AW252" s="13" t="s">
        <v>32</v>
      </c>
      <c r="AX252" s="13" t="s">
        <v>83</v>
      </c>
      <c r="AY252" s="224" t="s">
        <v>121</v>
      </c>
    </row>
    <row r="253" spans="1:65" s="13" customFormat="1" ht="11.25">
      <c r="B253" s="213"/>
      <c r="C253" s="214"/>
      <c r="D253" s="215" t="s">
        <v>189</v>
      </c>
      <c r="E253" s="214"/>
      <c r="F253" s="217" t="s">
        <v>491</v>
      </c>
      <c r="G253" s="214"/>
      <c r="H253" s="218">
        <v>177.55500000000001</v>
      </c>
      <c r="I253" s="219"/>
      <c r="J253" s="214"/>
      <c r="K253" s="214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189</v>
      </c>
      <c r="AU253" s="224" t="s">
        <v>85</v>
      </c>
      <c r="AV253" s="13" t="s">
        <v>85</v>
      </c>
      <c r="AW253" s="13" t="s">
        <v>4</v>
      </c>
      <c r="AX253" s="13" t="s">
        <v>83</v>
      </c>
      <c r="AY253" s="224" t="s">
        <v>121</v>
      </c>
    </row>
    <row r="254" spans="1:65" s="2" customFormat="1" ht="24.2" customHeight="1">
      <c r="A254" s="34"/>
      <c r="B254" s="35"/>
      <c r="C254" s="203" t="s">
        <v>492</v>
      </c>
      <c r="D254" s="203" t="s">
        <v>185</v>
      </c>
      <c r="E254" s="204" t="s">
        <v>493</v>
      </c>
      <c r="F254" s="205" t="s">
        <v>494</v>
      </c>
      <c r="G254" s="206" t="s">
        <v>93</v>
      </c>
      <c r="H254" s="207">
        <v>16.5</v>
      </c>
      <c r="I254" s="208"/>
      <c r="J254" s="209">
        <f>ROUND(I254*H254,2)</f>
        <v>0</v>
      </c>
      <c r="K254" s="210"/>
      <c r="L254" s="39"/>
      <c r="M254" s="211" t="s">
        <v>1</v>
      </c>
      <c r="N254" s="212" t="s">
        <v>40</v>
      </c>
      <c r="O254" s="7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127</v>
      </c>
      <c r="AT254" s="201" t="s">
        <v>185</v>
      </c>
      <c r="AU254" s="201" t="s">
        <v>85</v>
      </c>
      <c r="AY254" s="17" t="s">
        <v>121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83</v>
      </c>
      <c r="BK254" s="202">
        <f>ROUND(I254*H254,2)</f>
        <v>0</v>
      </c>
      <c r="BL254" s="17" t="s">
        <v>127</v>
      </c>
      <c r="BM254" s="201" t="s">
        <v>495</v>
      </c>
    </row>
    <row r="255" spans="1:65" s="13" customFormat="1" ht="11.25">
      <c r="B255" s="213"/>
      <c r="C255" s="214"/>
      <c r="D255" s="215" t="s">
        <v>189</v>
      </c>
      <c r="E255" s="216" t="s">
        <v>1</v>
      </c>
      <c r="F255" s="217" t="s">
        <v>206</v>
      </c>
      <c r="G255" s="214"/>
      <c r="H255" s="218">
        <v>16.5</v>
      </c>
      <c r="I255" s="219"/>
      <c r="J255" s="214"/>
      <c r="K255" s="214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189</v>
      </c>
      <c r="AU255" s="224" t="s">
        <v>85</v>
      </c>
      <c r="AV255" s="13" t="s">
        <v>85</v>
      </c>
      <c r="AW255" s="13" t="s">
        <v>32</v>
      </c>
      <c r="AX255" s="13" t="s">
        <v>83</v>
      </c>
      <c r="AY255" s="224" t="s">
        <v>121</v>
      </c>
    </row>
    <row r="256" spans="1:65" s="2" customFormat="1" ht="21.75" customHeight="1">
      <c r="A256" s="34"/>
      <c r="B256" s="35"/>
      <c r="C256" s="203" t="s">
        <v>496</v>
      </c>
      <c r="D256" s="203" t="s">
        <v>185</v>
      </c>
      <c r="E256" s="204" t="s">
        <v>497</v>
      </c>
      <c r="F256" s="205" t="s">
        <v>498</v>
      </c>
      <c r="G256" s="206" t="s">
        <v>93</v>
      </c>
      <c r="H256" s="207">
        <v>16.5</v>
      </c>
      <c r="I256" s="208"/>
      <c r="J256" s="209">
        <f>ROUND(I256*H256,2)</f>
        <v>0</v>
      </c>
      <c r="K256" s="210"/>
      <c r="L256" s="39"/>
      <c r="M256" s="211" t="s">
        <v>1</v>
      </c>
      <c r="N256" s="212" t="s">
        <v>40</v>
      </c>
      <c r="O256" s="71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1" t="s">
        <v>127</v>
      </c>
      <c r="AT256" s="201" t="s">
        <v>185</v>
      </c>
      <c r="AU256" s="201" t="s">
        <v>85</v>
      </c>
      <c r="AY256" s="17" t="s">
        <v>121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7" t="s">
        <v>83</v>
      </c>
      <c r="BK256" s="202">
        <f>ROUND(I256*H256,2)</f>
        <v>0</v>
      </c>
      <c r="BL256" s="17" t="s">
        <v>127</v>
      </c>
      <c r="BM256" s="201" t="s">
        <v>499</v>
      </c>
    </row>
    <row r="257" spans="1:65" s="14" customFormat="1" ht="11.25">
      <c r="B257" s="230"/>
      <c r="C257" s="231"/>
      <c r="D257" s="215" t="s">
        <v>189</v>
      </c>
      <c r="E257" s="232" t="s">
        <v>1</v>
      </c>
      <c r="F257" s="233" t="s">
        <v>321</v>
      </c>
      <c r="G257" s="231"/>
      <c r="H257" s="232" t="s">
        <v>1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189</v>
      </c>
      <c r="AU257" s="239" t="s">
        <v>85</v>
      </c>
      <c r="AV257" s="14" t="s">
        <v>83</v>
      </c>
      <c r="AW257" s="14" t="s">
        <v>32</v>
      </c>
      <c r="AX257" s="14" t="s">
        <v>75</v>
      </c>
      <c r="AY257" s="239" t="s">
        <v>121</v>
      </c>
    </row>
    <row r="258" spans="1:65" s="13" customFormat="1" ht="11.25">
      <c r="B258" s="213"/>
      <c r="C258" s="214"/>
      <c r="D258" s="215" t="s">
        <v>189</v>
      </c>
      <c r="E258" s="216" t="s">
        <v>206</v>
      </c>
      <c r="F258" s="217" t="s">
        <v>500</v>
      </c>
      <c r="G258" s="214"/>
      <c r="H258" s="218">
        <v>16.5</v>
      </c>
      <c r="I258" s="219"/>
      <c r="J258" s="214"/>
      <c r="K258" s="214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189</v>
      </c>
      <c r="AU258" s="224" t="s">
        <v>85</v>
      </c>
      <c r="AV258" s="13" t="s">
        <v>85</v>
      </c>
      <c r="AW258" s="13" t="s">
        <v>32</v>
      </c>
      <c r="AX258" s="13" t="s">
        <v>83</v>
      </c>
      <c r="AY258" s="224" t="s">
        <v>121</v>
      </c>
    </row>
    <row r="259" spans="1:65" s="2" customFormat="1" ht="16.5" customHeight="1">
      <c r="A259" s="34"/>
      <c r="B259" s="35"/>
      <c r="C259" s="203" t="s">
        <v>501</v>
      </c>
      <c r="D259" s="203" t="s">
        <v>185</v>
      </c>
      <c r="E259" s="204" t="s">
        <v>502</v>
      </c>
      <c r="F259" s="205" t="s">
        <v>503</v>
      </c>
      <c r="G259" s="206" t="s">
        <v>199</v>
      </c>
      <c r="H259" s="207">
        <v>433</v>
      </c>
      <c r="I259" s="208"/>
      <c r="J259" s="209">
        <f>ROUND(I259*H259,2)</f>
        <v>0</v>
      </c>
      <c r="K259" s="210"/>
      <c r="L259" s="39"/>
      <c r="M259" s="211" t="s">
        <v>1</v>
      </c>
      <c r="N259" s="212" t="s">
        <v>40</v>
      </c>
      <c r="O259" s="71"/>
      <c r="P259" s="199">
        <f>O259*H259</f>
        <v>0</v>
      </c>
      <c r="Q259" s="199">
        <v>0</v>
      </c>
      <c r="R259" s="199">
        <f>Q259*H259</f>
        <v>0</v>
      </c>
      <c r="S259" s="199">
        <v>0.02</v>
      </c>
      <c r="T259" s="200">
        <f>S259*H259</f>
        <v>8.66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1" t="s">
        <v>127</v>
      </c>
      <c r="AT259" s="201" t="s">
        <v>185</v>
      </c>
      <c r="AU259" s="201" t="s">
        <v>85</v>
      </c>
      <c r="AY259" s="17" t="s">
        <v>121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" t="s">
        <v>83</v>
      </c>
      <c r="BK259" s="202">
        <f>ROUND(I259*H259,2)</f>
        <v>0</v>
      </c>
      <c r="BL259" s="17" t="s">
        <v>127</v>
      </c>
      <c r="BM259" s="201" t="s">
        <v>504</v>
      </c>
    </row>
    <row r="260" spans="1:65" s="13" customFormat="1" ht="11.25">
      <c r="B260" s="213"/>
      <c r="C260" s="214"/>
      <c r="D260" s="215" t="s">
        <v>189</v>
      </c>
      <c r="E260" s="216" t="s">
        <v>1</v>
      </c>
      <c r="F260" s="217" t="s">
        <v>505</v>
      </c>
      <c r="G260" s="214"/>
      <c r="H260" s="218">
        <v>433</v>
      </c>
      <c r="I260" s="219"/>
      <c r="J260" s="214"/>
      <c r="K260" s="214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189</v>
      </c>
      <c r="AU260" s="224" t="s">
        <v>85</v>
      </c>
      <c r="AV260" s="13" t="s">
        <v>85</v>
      </c>
      <c r="AW260" s="13" t="s">
        <v>32</v>
      </c>
      <c r="AX260" s="13" t="s">
        <v>83</v>
      </c>
      <c r="AY260" s="224" t="s">
        <v>121</v>
      </c>
    </row>
    <row r="261" spans="1:65" s="2" customFormat="1" ht="24.2" customHeight="1">
      <c r="A261" s="34"/>
      <c r="B261" s="35"/>
      <c r="C261" s="188" t="s">
        <v>506</v>
      </c>
      <c r="D261" s="188" t="s">
        <v>123</v>
      </c>
      <c r="E261" s="189" t="s">
        <v>507</v>
      </c>
      <c r="F261" s="190" t="s">
        <v>508</v>
      </c>
      <c r="G261" s="191" t="s">
        <v>125</v>
      </c>
      <c r="H261" s="192">
        <v>2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40</v>
      </c>
      <c r="O261" s="7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126</v>
      </c>
      <c r="AT261" s="201" t="s">
        <v>123</v>
      </c>
      <c r="AU261" s="201" t="s">
        <v>85</v>
      </c>
      <c r="AY261" s="17" t="s">
        <v>121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83</v>
      </c>
      <c r="BK261" s="202">
        <f>ROUND(I261*H261,2)</f>
        <v>0</v>
      </c>
      <c r="BL261" s="17" t="s">
        <v>127</v>
      </c>
      <c r="BM261" s="201" t="s">
        <v>509</v>
      </c>
    </row>
    <row r="262" spans="1:65" s="12" customFormat="1" ht="22.9" customHeight="1">
      <c r="B262" s="172"/>
      <c r="C262" s="173"/>
      <c r="D262" s="174" t="s">
        <v>74</v>
      </c>
      <c r="E262" s="186" t="s">
        <v>510</v>
      </c>
      <c r="F262" s="186" t="s">
        <v>511</v>
      </c>
      <c r="G262" s="173"/>
      <c r="H262" s="173"/>
      <c r="I262" s="176"/>
      <c r="J262" s="187">
        <f>BK262</f>
        <v>0</v>
      </c>
      <c r="K262" s="173"/>
      <c r="L262" s="178"/>
      <c r="M262" s="179"/>
      <c r="N262" s="180"/>
      <c r="O262" s="180"/>
      <c r="P262" s="181">
        <f>SUM(P263:P270)</f>
        <v>0</v>
      </c>
      <c r="Q262" s="180"/>
      <c r="R262" s="181">
        <f>SUM(R263:R270)</f>
        <v>0</v>
      </c>
      <c r="S262" s="180"/>
      <c r="T262" s="182">
        <f>SUM(T263:T270)</f>
        <v>0</v>
      </c>
      <c r="AR262" s="183" t="s">
        <v>83</v>
      </c>
      <c r="AT262" s="184" t="s">
        <v>74</v>
      </c>
      <c r="AU262" s="184" t="s">
        <v>83</v>
      </c>
      <c r="AY262" s="183" t="s">
        <v>121</v>
      </c>
      <c r="BK262" s="185">
        <f>SUM(BK263:BK270)</f>
        <v>0</v>
      </c>
    </row>
    <row r="263" spans="1:65" s="2" customFormat="1" ht="16.5" customHeight="1">
      <c r="A263" s="34"/>
      <c r="B263" s="35"/>
      <c r="C263" s="203" t="s">
        <v>512</v>
      </c>
      <c r="D263" s="203" t="s">
        <v>185</v>
      </c>
      <c r="E263" s="204" t="s">
        <v>513</v>
      </c>
      <c r="F263" s="205" t="s">
        <v>514</v>
      </c>
      <c r="G263" s="206" t="s">
        <v>305</v>
      </c>
      <c r="H263" s="207">
        <v>179.64500000000001</v>
      </c>
      <c r="I263" s="208"/>
      <c r="J263" s="209">
        <f>ROUND(I263*H263,2)</f>
        <v>0</v>
      </c>
      <c r="K263" s="210"/>
      <c r="L263" s="39"/>
      <c r="M263" s="211" t="s">
        <v>1</v>
      </c>
      <c r="N263" s="212" t="s">
        <v>40</v>
      </c>
      <c r="O263" s="71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127</v>
      </c>
      <c r="AT263" s="201" t="s">
        <v>185</v>
      </c>
      <c r="AU263" s="201" t="s">
        <v>85</v>
      </c>
      <c r="AY263" s="17" t="s">
        <v>121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83</v>
      </c>
      <c r="BK263" s="202">
        <f>ROUND(I263*H263,2)</f>
        <v>0</v>
      </c>
      <c r="BL263" s="17" t="s">
        <v>127</v>
      </c>
      <c r="BM263" s="201" t="s">
        <v>515</v>
      </c>
    </row>
    <row r="264" spans="1:65" s="2" customFormat="1" ht="24.2" customHeight="1">
      <c r="A264" s="34"/>
      <c r="B264" s="35"/>
      <c r="C264" s="203" t="s">
        <v>516</v>
      </c>
      <c r="D264" s="203" t="s">
        <v>185</v>
      </c>
      <c r="E264" s="204" t="s">
        <v>517</v>
      </c>
      <c r="F264" s="205" t="s">
        <v>518</v>
      </c>
      <c r="G264" s="206" t="s">
        <v>305</v>
      </c>
      <c r="H264" s="207">
        <v>179.64500000000001</v>
      </c>
      <c r="I264" s="208"/>
      <c r="J264" s="209">
        <f>ROUND(I264*H264,2)</f>
        <v>0</v>
      </c>
      <c r="K264" s="210"/>
      <c r="L264" s="39"/>
      <c r="M264" s="211" t="s">
        <v>1</v>
      </c>
      <c r="N264" s="212" t="s">
        <v>40</v>
      </c>
      <c r="O264" s="7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127</v>
      </c>
      <c r="AT264" s="201" t="s">
        <v>185</v>
      </c>
      <c r="AU264" s="201" t="s">
        <v>85</v>
      </c>
      <c r="AY264" s="17" t="s">
        <v>121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83</v>
      </c>
      <c r="BK264" s="202">
        <f>ROUND(I264*H264,2)</f>
        <v>0</v>
      </c>
      <c r="BL264" s="17" t="s">
        <v>127</v>
      </c>
      <c r="BM264" s="201" t="s">
        <v>519</v>
      </c>
    </row>
    <row r="265" spans="1:65" s="2" customFormat="1" ht="24.2" customHeight="1">
      <c r="A265" s="34"/>
      <c r="B265" s="35"/>
      <c r="C265" s="203" t="s">
        <v>520</v>
      </c>
      <c r="D265" s="203" t="s">
        <v>185</v>
      </c>
      <c r="E265" s="204" t="s">
        <v>521</v>
      </c>
      <c r="F265" s="205" t="s">
        <v>522</v>
      </c>
      <c r="G265" s="206" t="s">
        <v>305</v>
      </c>
      <c r="H265" s="207">
        <v>4311.4799999999996</v>
      </c>
      <c r="I265" s="208"/>
      <c r="J265" s="209">
        <f>ROUND(I265*H265,2)</f>
        <v>0</v>
      </c>
      <c r="K265" s="210"/>
      <c r="L265" s="39"/>
      <c r="M265" s="211" t="s">
        <v>1</v>
      </c>
      <c r="N265" s="212" t="s">
        <v>40</v>
      </c>
      <c r="O265" s="71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1" t="s">
        <v>127</v>
      </c>
      <c r="AT265" s="201" t="s">
        <v>185</v>
      </c>
      <c r="AU265" s="201" t="s">
        <v>85</v>
      </c>
      <c r="AY265" s="17" t="s">
        <v>121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7" t="s">
        <v>83</v>
      </c>
      <c r="BK265" s="202">
        <f>ROUND(I265*H265,2)</f>
        <v>0</v>
      </c>
      <c r="BL265" s="17" t="s">
        <v>127</v>
      </c>
      <c r="BM265" s="201" t="s">
        <v>523</v>
      </c>
    </row>
    <row r="266" spans="1:65" s="13" customFormat="1" ht="11.25">
      <c r="B266" s="213"/>
      <c r="C266" s="214"/>
      <c r="D266" s="215" t="s">
        <v>189</v>
      </c>
      <c r="E266" s="214"/>
      <c r="F266" s="217" t="s">
        <v>524</v>
      </c>
      <c r="G266" s="214"/>
      <c r="H266" s="218">
        <v>4311.4799999999996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189</v>
      </c>
      <c r="AU266" s="224" t="s">
        <v>85</v>
      </c>
      <c r="AV266" s="13" t="s">
        <v>85</v>
      </c>
      <c r="AW266" s="13" t="s">
        <v>4</v>
      </c>
      <c r="AX266" s="13" t="s">
        <v>83</v>
      </c>
      <c r="AY266" s="224" t="s">
        <v>121</v>
      </c>
    </row>
    <row r="267" spans="1:65" s="2" customFormat="1" ht="33" customHeight="1">
      <c r="A267" s="34"/>
      <c r="B267" s="35"/>
      <c r="C267" s="203" t="s">
        <v>221</v>
      </c>
      <c r="D267" s="203" t="s">
        <v>185</v>
      </c>
      <c r="E267" s="204" t="s">
        <v>525</v>
      </c>
      <c r="F267" s="205" t="s">
        <v>526</v>
      </c>
      <c r="G267" s="206" t="s">
        <v>305</v>
      </c>
      <c r="H267" s="207">
        <v>82.048000000000002</v>
      </c>
      <c r="I267" s="208"/>
      <c r="J267" s="209">
        <f>ROUND(I267*H267,2)</f>
        <v>0</v>
      </c>
      <c r="K267" s="210"/>
      <c r="L267" s="39"/>
      <c r="M267" s="211" t="s">
        <v>1</v>
      </c>
      <c r="N267" s="212" t="s">
        <v>40</v>
      </c>
      <c r="O267" s="7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1" t="s">
        <v>127</v>
      </c>
      <c r="AT267" s="201" t="s">
        <v>185</v>
      </c>
      <c r="AU267" s="201" t="s">
        <v>85</v>
      </c>
      <c r="AY267" s="17" t="s">
        <v>121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7" t="s">
        <v>83</v>
      </c>
      <c r="BK267" s="202">
        <f>ROUND(I267*H267,2)</f>
        <v>0</v>
      </c>
      <c r="BL267" s="17" t="s">
        <v>127</v>
      </c>
      <c r="BM267" s="201" t="s">
        <v>527</v>
      </c>
    </row>
    <row r="268" spans="1:65" s="13" customFormat="1" ht="11.25">
      <c r="B268" s="213"/>
      <c r="C268" s="214"/>
      <c r="D268" s="215" t="s">
        <v>189</v>
      </c>
      <c r="E268" s="216" t="s">
        <v>1</v>
      </c>
      <c r="F268" s="217" t="s">
        <v>528</v>
      </c>
      <c r="G268" s="214"/>
      <c r="H268" s="218">
        <v>82.048000000000002</v>
      </c>
      <c r="I268" s="219"/>
      <c r="J268" s="214"/>
      <c r="K268" s="214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189</v>
      </c>
      <c r="AU268" s="224" t="s">
        <v>85</v>
      </c>
      <c r="AV268" s="13" t="s">
        <v>85</v>
      </c>
      <c r="AW268" s="13" t="s">
        <v>32</v>
      </c>
      <c r="AX268" s="13" t="s">
        <v>83</v>
      </c>
      <c r="AY268" s="224" t="s">
        <v>121</v>
      </c>
    </row>
    <row r="269" spans="1:65" s="2" customFormat="1" ht="33" customHeight="1">
      <c r="A269" s="34"/>
      <c r="B269" s="35"/>
      <c r="C269" s="203" t="s">
        <v>529</v>
      </c>
      <c r="D269" s="203" t="s">
        <v>185</v>
      </c>
      <c r="E269" s="204" t="s">
        <v>530</v>
      </c>
      <c r="F269" s="205" t="s">
        <v>531</v>
      </c>
      <c r="G269" s="206" t="s">
        <v>305</v>
      </c>
      <c r="H269" s="207">
        <v>88.936999999999998</v>
      </c>
      <c r="I269" s="208"/>
      <c r="J269" s="209">
        <f>ROUND(I269*H269,2)</f>
        <v>0</v>
      </c>
      <c r="K269" s="210"/>
      <c r="L269" s="39"/>
      <c r="M269" s="211" t="s">
        <v>1</v>
      </c>
      <c r="N269" s="212" t="s">
        <v>40</v>
      </c>
      <c r="O269" s="7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1" t="s">
        <v>127</v>
      </c>
      <c r="AT269" s="201" t="s">
        <v>185</v>
      </c>
      <c r="AU269" s="201" t="s">
        <v>85</v>
      </c>
      <c r="AY269" s="17" t="s">
        <v>121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" t="s">
        <v>83</v>
      </c>
      <c r="BK269" s="202">
        <f>ROUND(I269*H269,2)</f>
        <v>0</v>
      </c>
      <c r="BL269" s="17" t="s">
        <v>127</v>
      </c>
      <c r="BM269" s="201" t="s">
        <v>532</v>
      </c>
    </row>
    <row r="270" spans="1:65" s="13" customFormat="1" ht="11.25">
      <c r="B270" s="213"/>
      <c r="C270" s="214"/>
      <c r="D270" s="215" t="s">
        <v>189</v>
      </c>
      <c r="E270" s="216" t="s">
        <v>1</v>
      </c>
      <c r="F270" s="217" t="s">
        <v>533</v>
      </c>
      <c r="G270" s="214"/>
      <c r="H270" s="218">
        <v>88.936999999999998</v>
      </c>
      <c r="I270" s="219"/>
      <c r="J270" s="214"/>
      <c r="K270" s="214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189</v>
      </c>
      <c r="AU270" s="224" t="s">
        <v>85</v>
      </c>
      <c r="AV270" s="13" t="s">
        <v>85</v>
      </c>
      <c r="AW270" s="13" t="s">
        <v>32</v>
      </c>
      <c r="AX270" s="13" t="s">
        <v>83</v>
      </c>
      <c r="AY270" s="224" t="s">
        <v>121</v>
      </c>
    </row>
    <row r="271" spans="1:65" s="12" customFormat="1" ht="22.9" customHeight="1">
      <c r="B271" s="172"/>
      <c r="C271" s="173"/>
      <c r="D271" s="174" t="s">
        <v>74</v>
      </c>
      <c r="E271" s="186" t="s">
        <v>534</v>
      </c>
      <c r="F271" s="186" t="s">
        <v>535</v>
      </c>
      <c r="G271" s="173"/>
      <c r="H271" s="173"/>
      <c r="I271" s="176"/>
      <c r="J271" s="187">
        <f>BK271</f>
        <v>0</v>
      </c>
      <c r="K271" s="173"/>
      <c r="L271" s="178"/>
      <c r="M271" s="179"/>
      <c r="N271" s="180"/>
      <c r="O271" s="180"/>
      <c r="P271" s="181">
        <f>P272</f>
        <v>0</v>
      </c>
      <c r="Q271" s="180"/>
      <c r="R271" s="181">
        <f>R272</f>
        <v>0</v>
      </c>
      <c r="S271" s="180"/>
      <c r="T271" s="182">
        <f>T272</f>
        <v>0</v>
      </c>
      <c r="AR271" s="183" t="s">
        <v>83</v>
      </c>
      <c r="AT271" s="184" t="s">
        <v>74</v>
      </c>
      <c r="AU271" s="184" t="s">
        <v>83</v>
      </c>
      <c r="AY271" s="183" t="s">
        <v>121</v>
      </c>
      <c r="BK271" s="185">
        <f>BK272</f>
        <v>0</v>
      </c>
    </row>
    <row r="272" spans="1:65" s="2" customFormat="1" ht="33" customHeight="1">
      <c r="A272" s="34"/>
      <c r="B272" s="35"/>
      <c r="C272" s="203" t="s">
        <v>536</v>
      </c>
      <c r="D272" s="203" t="s">
        <v>185</v>
      </c>
      <c r="E272" s="204" t="s">
        <v>537</v>
      </c>
      <c r="F272" s="205" t="s">
        <v>538</v>
      </c>
      <c r="G272" s="206" t="s">
        <v>305</v>
      </c>
      <c r="H272" s="207">
        <v>131.59</v>
      </c>
      <c r="I272" s="208"/>
      <c r="J272" s="209">
        <f>ROUND(I272*H272,2)</f>
        <v>0</v>
      </c>
      <c r="K272" s="210"/>
      <c r="L272" s="39"/>
      <c r="M272" s="225" t="s">
        <v>1</v>
      </c>
      <c r="N272" s="226" t="s">
        <v>40</v>
      </c>
      <c r="O272" s="227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127</v>
      </c>
      <c r="AT272" s="201" t="s">
        <v>185</v>
      </c>
      <c r="AU272" s="201" t="s">
        <v>85</v>
      </c>
      <c r="AY272" s="17" t="s">
        <v>121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83</v>
      </c>
      <c r="BK272" s="202">
        <f>ROUND(I272*H272,2)</f>
        <v>0</v>
      </c>
      <c r="BL272" s="17" t="s">
        <v>127</v>
      </c>
      <c r="BM272" s="201" t="s">
        <v>539</v>
      </c>
    </row>
    <row r="273" spans="1:31" s="2" customFormat="1" ht="6.95" customHeight="1">
      <c r="A273" s="3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39"/>
      <c r="M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</sheetData>
  <sheetProtection algorithmName="SHA-512" hashValue="7eDIoGOnTMN1xQHQDgVOG7j6tLQ37YYqNAbPDF5+4ASkzhHlRjCCUCr6k9KIyY/oZKTakr76ClgsUundGM7B3g==" saltValue="XguApKN5pwX1UAoKilTG+xWihlempKVJwkAuW+aE/5DeVFN1iNUhFMnEkAsIgDzbPXVFO6zFCaBZvmpB4/Tk3g==" spinCount="100000" sheet="1" objects="1" scenarios="1" formatColumns="0" formatRows="0" autoFilter="0"/>
  <autoFilter ref="C122:K2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tabSelected="1" topLeftCell="A14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46" s="1" customFormat="1" ht="24.95" customHeight="1">
      <c r="B4" s="20"/>
      <c r="D4" s="111" t="s">
        <v>95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26.25" customHeight="1">
      <c r="B7" s="20"/>
      <c r="E7" s="309" t="str">
        <f>'Rekapitulace stavby'!K6</f>
        <v>Rekonstrukce ul. Chrjukinova, Ostrava-Zábřeh – 2. etapa – oprava ploch</v>
      </c>
      <c r="F7" s="310"/>
      <c r="G7" s="310"/>
      <c r="H7" s="310"/>
      <c r="L7" s="20"/>
    </row>
    <row r="8" spans="1:46" s="2" customFormat="1" ht="12" customHeight="1">
      <c r="A8" s="34"/>
      <c r="B8" s="39"/>
      <c r="C8" s="34"/>
      <c r="D8" s="113" t="s">
        <v>96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540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11. 3. 2021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ROUND((SUM(BE122:BE203)),  2)</f>
        <v>0</v>
      </c>
      <c r="G33" s="34"/>
      <c r="H33" s="34"/>
      <c r="I33" s="125">
        <v>0.21</v>
      </c>
      <c r="J33" s="124">
        <f>ROUND(((SUM(BE122:BE203))*I33),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ROUND((SUM(BF122:BF203)),  2)</f>
        <v>0</v>
      </c>
      <c r="G34" s="34"/>
      <c r="H34" s="34"/>
      <c r="I34" s="125">
        <v>0.15</v>
      </c>
      <c r="J34" s="124">
        <f>ROUND(((SUM(BF122:BF203))*I34),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ROUND((SUM(BG122:BG203)),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ROUND((SUM(BH122:BH203)),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ROUND((SUM(BI122:BI203)),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Rekonstrukce ul. Chrjukinova, Ostrava-Zábřeh – 2. etapa – oprava ploch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7" t="str">
        <f>E9</f>
        <v>002 - 5-LETÁ UDRŽOVACÍ PÉČE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Chrjukinova</v>
      </c>
      <c r="G89" s="36"/>
      <c r="H89" s="36"/>
      <c r="I89" s="29" t="s">
        <v>22</v>
      </c>
      <c r="J89" s="66" t="str">
        <f>IF(J12="","",J12)</f>
        <v>11. 3. 2021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101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541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542</v>
      </c>
      <c r="E99" s="157"/>
      <c r="F99" s="157"/>
      <c r="G99" s="157"/>
      <c r="H99" s="157"/>
      <c r="I99" s="157"/>
      <c r="J99" s="158">
        <f>J140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543</v>
      </c>
      <c r="E100" s="157"/>
      <c r="F100" s="157"/>
      <c r="G100" s="157"/>
      <c r="H100" s="157"/>
      <c r="I100" s="157"/>
      <c r="J100" s="158">
        <f>J156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544</v>
      </c>
      <c r="E101" s="157"/>
      <c r="F101" s="157"/>
      <c r="G101" s="157"/>
      <c r="H101" s="157"/>
      <c r="I101" s="157"/>
      <c r="J101" s="158">
        <f>J172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545</v>
      </c>
      <c r="E102" s="157"/>
      <c r="F102" s="157"/>
      <c r="G102" s="157"/>
      <c r="H102" s="157"/>
      <c r="I102" s="157"/>
      <c r="J102" s="158">
        <f>J188</f>
        <v>0</v>
      </c>
      <c r="K102" s="155"/>
      <c r="L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6.25" customHeight="1">
      <c r="A112" s="34"/>
      <c r="B112" s="35"/>
      <c r="C112" s="36"/>
      <c r="D112" s="36"/>
      <c r="E112" s="316" t="str">
        <f>E7</f>
        <v>Rekonstrukce ul. Chrjukinova, Ostrava-Zábřeh – 2. etapa – oprava ploch</v>
      </c>
      <c r="F112" s="317"/>
      <c r="G112" s="317"/>
      <c r="H112" s="31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87" t="str">
        <f>E9</f>
        <v>002 - 5-LETÁ UDRŽOVACÍ PÉČE</v>
      </c>
      <c r="F114" s="318"/>
      <c r="G114" s="318"/>
      <c r="H114" s="31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Chrjukinova</v>
      </c>
      <c r="G116" s="36"/>
      <c r="H116" s="36"/>
      <c r="I116" s="29" t="s">
        <v>22</v>
      </c>
      <c r="J116" s="66" t="str">
        <f>IF(J12="","",J12)</f>
        <v>11. 3. 2021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Ing.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106</v>
      </c>
      <c r="D121" s="163" t="s">
        <v>60</v>
      </c>
      <c r="E121" s="163" t="s">
        <v>56</v>
      </c>
      <c r="F121" s="163" t="s">
        <v>57</v>
      </c>
      <c r="G121" s="163" t="s">
        <v>107</v>
      </c>
      <c r="H121" s="163" t="s">
        <v>108</v>
      </c>
      <c r="I121" s="163" t="s">
        <v>109</v>
      </c>
      <c r="J121" s="164" t="s">
        <v>100</v>
      </c>
      <c r="K121" s="165" t="s">
        <v>110</v>
      </c>
      <c r="L121" s="166"/>
      <c r="M121" s="75" t="s">
        <v>1</v>
      </c>
      <c r="N121" s="76" t="s">
        <v>39</v>
      </c>
      <c r="O121" s="76" t="s">
        <v>111</v>
      </c>
      <c r="P121" s="76" t="s">
        <v>112</v>
      </c>
      <c r="Q121" s="76" t="s">
        <v>113</v>
      </c>
      <c r="R121" s="76" t="s">
        <v>114</v>
      </c>
      <c r="S121" s="76" t="s">
        <v>115</v>
      </c>
      <c r="T121" s="77" t="s">
        <v>116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2" t="s">
        <v>117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8"/>
      <c r="N122" s="168"/>
      <c r="O122" s="79"/>
      <c r="P122" s="169">
        <f>P123</f>
        <v>0</v>
      </c>
      <c r="Q122" s="79"/>
      <c r="R122" s="169">
        <f>R123</f>
        <v>8.0000000000000002E-3</v>
      </c>
      <c r="S122" s="79"/>
      <c r="T122" s="17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102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74</v>
      </c>
      <c r="E123" s="175" t="s">
        <v>118</v>
      </c>
      <c r="F123" s="175" t="s">
        <v>119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P124+P140+P156+P172+P188</f>
        <v>0</v>
      </c>
      <c r="Q123" s="180"/>
      <c r="R123" s="181">
        <f>R124+R140+R156+R172+R188</f>
        <v>8.0000000000000002E-3</v>
      </c>
      <c r="S123" s="180"/>
      <c r="T123" s="182">
        <f>T124+T140+T156+T172+T188</f>
        <v>0</v>
      </c>
      <c r="AR123" s="183" t="s">
        <v>83</v>
      </c>
      <c r="AT123" s="184" t="s">
        <v>74</v>
      </c>
      <c r="AU123" s="184" t="s">
        <v>75</v>
      </c>
      <c r="AY123" s="183" t="s">
        <v>121</v>
      </c>
      <c r="BK123" s="185">
        <f>BK124+BK140+BK156+BK172+BK188</f>
        <v>0</v>
      </c>
    </row>
    <row r="124" spans="1:65" s="12" customFormat="1" ht="22.9" customHeight="1">
      <c r="B124" s="172"/>
      <c r="C124" s="173"/>
      <c r="D124" s="174" t="s">
        <v>74</v>
      </c>
      <c r="E124" s="186" t="s">
        <v>546</v>
      </c>
      <c r="F124" s="186" t="s">
        <v>547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SUM(P125:P139)</f>
        <v>0</v>
      </c>
      <c r="Q124" s="180"/>
      <c r="R124" s="181">
        <f>SUM(R125:R139)</f>
        <v>1.6000000000000001E-3</v>
      </c>
      <c r="S124" s="180"/>
      <c r="T124" s="182">
        <f>SUM(T125:T139)</f>
        <v>0</v>
      </c>
      <c r="AR124" s="183" t="s">
        <v>83</v>
      </c>
      <c r="AT124" s="184" t="s">
        <v>74</v>
      </c>
      <c r="AU124" s="184" t="s">
        <v>83</v>
      </c>
      <c r="AY124" s="183" t="s">
        <v>121</v>
      </c>
      <c r="BK124" s="185">
        <f>SUM(BK125:BK139)</f>
        <v>0</v>
      </c>
    </row>
    <row r="125" spans="1:65" s="2" customFormat="1" ht="24.2" customHeight="1">
      <c r="A125" s="34"/>
      <c r="B125" s="35"/>
      <c r="C125" s="203" t="s">
        <v>83</v>
      </c>
      <c r="D125" s="203" t="s">
        <v>185</v>
      </c>
      <c r="E125" s="204" t="s">
        <v>548</v>
      </c>
      <c r="F125" s="205" t="s">
        <v>549</v>
      </c>
      <c r="G125" s="206" t="s">
        <v>163</v>
      </c>
      <c r="H125" s="207">
        <v>2</v>
      </c>
      <c r="I125" s="208"/>
      <c r="J125" s="209">
        <f>ROUND(I125*H125,2)</f>
        <v>0</v>
      </c>
      <c r="K125" s="210"/>
      <c r="L125" s="39"/>
      <c r="M125" s="211" t="s">
        <v>1</v>
      </c>
      <c r="N125" s="212" t="s">
        <v>40</v>
      </c>
      <c r="O125" s="71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127</v>
      </c>
      <c r="AT125" s="201" t="s">
        <v>185</v>
      </c>
      <c r="AU125" s="201" t="s">
        <v>85</v>
      </c>
      <c r="AY125" s="17" t="s">
        <v>121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83</v>
      </c>
      <c r="BK125" s="202">
        <f>ROUND(I125*H125,2)</f>
        <v>0</v>
      </c>
      <c r="BL125" s="17" t="s">
        <v>127</v>
      </c>
      <c r="BM125" s="201" t="s">
        <v>550</v>
      </c>
    </row>
    <row r="126" spans="1:65" s="13" customFormat="1" ht="11.25">
      <c r="B126" s="213"/>
      <c r="C126" s="214"/>
      <c r="D126" s="215" t="s">
        <v>189</v>
      </c>
      <c r="E126" s="216" t="s">
        <v>1</v>
      </c>
      <c r="F126" s="217" t="s">
        <v>85</v>
      </c>
      <c r="G126" s="214"/>
      <c r="H126" s="218">
        <v>2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189</v>
      </c>
      <c r="AU126" s="224" t="s">
        <v>85</v>
      </c>
      <c r="AV126" s="13" t="s">
        <v>85</v>
      </c>
      <c r="AW126" s="13" t="s">
        <v>32</v>
      </c>
      <c r="AX126" s="13" t="s">
        <v>83</v>
      </c>
      <c r="AY126" s="224" t="s">
        <v>121</v>
      </c>
    </row>
    <row r="127" spans="1:65" s="2" customFormat="1" ht="24.2" customHeight="1">
      <c r="A127" s="34"/>
      <c r="B127" s="35"/>
      <c r="C127" s="203" t="s">
        <v>85</v>
      </c>
      <c r="D127" s="203" t="s">
        <v>185</v>
      </c>
      <c r="E127" s="204" t="s">
        <v>551</v>
      </c>
      <c r="F127" s="205" t="s">
        <v>552</v>
      </c>
      <c r="G127" s="206" t="s">
        <v>199</v>
      </c>
      <c r="H127" s="207">
        <v>0.35299999999999998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127</v>
      </c>
      <c r="AT127" s="201" t="s">
        <v>185</v>
      </c>
      <c r="AU127" s="201" t="s">
        <v>85</v>
      </c>
      <c r="AY127" s="17" t="s">
        <v>121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127</v>
      </c>
      <c r="BM127" s="201" t="s">
        <v>553</v>
      </c>
    </row>
    <row r="128" spans="1:65" s="14" customFormat="1" ht="11.25">
      <c r="B128" s="230"/>
      <c r="C128" s="231"/>
      <c r="D128" s="215" t="s">
        <v>189</v>
      </c>
      <c r="E128" s="232" t="s">
        <v>1</v>
      </c>
      <c r="F128" s="233" t="s">
        <v>554</v>
      </c>
      <c r="G128" s="231"/>
      <c r="H128" s="232" t="s">
        <v>1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189</v>
      </c>
      <c r="AU128" s="239" t="s">
        <v>85</v>
      </c>
      <c r="AV128" s="14" t="s">
        <v>83</v>
      </c>
      <c r="AW128" s="14" t="s">
        <v>32</v>
      </c>
      <c r="AX128" s="14" t="s">
        <v>75</v>
      </c>
      <c r="AY128" s="239" t="s">
        <v>121</v>
      </c>
    </row>
    <row r="129" spans="1:65" s="13" customFormat="1" ht="11.25">
      <c r="B129" s="213"/>
      <c r="C129" s="214"/>
      <c r="D129" s="215" t="s">
        <v>189</v>
      </c>
      <c r="E129" s="216" t="s">
        <v>1</v>
      </c>
      <c r="F129" s="217" t="s">
        <v>555</v>
      </c>
      <c r="G129" s="214"/>
      <c r="H129" s="218">
        <v>0.35299999999999998</v>
      </c>
      <c r="I129" s="219"/>
      <c r="J129" s="214"/>
      <c r="K129" s="214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189</v>
      </c>
      <c r="AU129" s="224" t="s">
        <v>85</v>
      </c>
      <c r="AV129" s="13" t="s">
        <v>85</v>
      </c>
      <c r="AW129" s="13" t="s">
        <v>32</v>
      </c>
      <c r="AX129" s="13" t="s">
        <v>83</v>
      </c>
      <c r="AY129" s="224" t="s">
        <v>121</v>
      </c>
    </row>
    <row r="130" spans="1:65" s="2" customFormat="1" ht="16.5" customHeight="1">
      <c r="A130" s="34"/>
      <c r="B130" s="35"/>
      <c r="C130" s="188" t="s">
        <v>131</v>
      </c>
      <c r="D130" s="188" t="s">
        <v>123</v>
      </c>
      <c r="E130" s="189" t="s">
        <v>556</v>
      </c>
      <c r="F130" s="190" t="s">
        <v>557</v>
      </c>
      <c r="G130" s="191" t="s">
        <v>209</v>
      </c>
      <c r="H130" s="192">
        <v>8.0000000000000002E-3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40</v>
      </c>
      <c r="O130" s="71"/>
      <c r="P130" s="199">
        <f>O130*H130</f>
        <v>0</v>
      </c>
      <c r="Q130" s="199">
        <v>0.2</v>
      </c>
      <c r="R130" s="199">
        <f>Q130*H130</f>
        <v>1.6000000000000001E-3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126</v>
      </c>
      <c r="AT130" s="201" t="s">
        <v>123</v>
      </c>
      <c r="AU130" s="201" t="s">
        <v>85</v>
      </c>
      <c r="AY130" s="17" t="s">
        <v>121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127</v>
      </c>
      <c r="BM130" s="201" t="s">
        <v>558</v>
      </c>
    </row>
    <row r="131" spans="1:65" s="13" customFormat="1" ht="11.25">
      <c r="B131" s="213"/>
      <c r="C131" s="214"/>
      <c r="D131" s="215" t="s">
        <v>189</v>
      </c>
      <c r="E131" s="216" t="s">
        <v>1</v>
      </c>
      <c r="F131" s="217" t="s">
        <v>559</v>
      </c>
      <c r="G131" s="214"/>
      <c r="H131" s="218">
        <v>5.2999999999999999E-2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189</v>
      </c>
      <c r="AU131" s="224" t="s">
        <v>85</v>
      </c>
      <c r="AV131" s="13" t="s">
        <v>85</v>
      </c>
      <c r="AW131" s="13" t="s">
        <v>32</v>
      </c>
      <c r="AX131" s="13" t="s">
        <v>83</v>
      </c>
      <c r="AY131" s="224" t="s">
        <v>121</v>
      </c>
    </row>
    <row r="132" spans="1:65" s="13" customFormat="1" ht="11.25">
      <c r="B132" s="213"/>
      <c r="C132" s="214"/>
      <c r="D132" s="215" t="s">
        <v>189</v>
      </c>
      <c r="E132" s="214"/>
      <c r="F132" s="217" t="s">
        <v>560</v>
      </c>
      <c r="G132" s="214"/>
      <c r="H132" s="218">
        <v>8.0000000000000002E-3</v>
      </c>
      <c r="I132" s="219"/>
      <c r="J132" s="214"/>
      <c r="K132" s="214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189</v>
      </c>
      <c r="AU132" s="224" t="s">
        <v>85</v>
      </c>
      <c r="AV132" s="13" t="s">
        <v>85</v>
      </c>
      <c r="AW132" s="13" t="s">
        <v>4</v>
      </c>
      <c r="AX132" s="13" t="s">
        <v>83</v>
      </c>
      <c r="AY132" s="224" t="s">
        <v>121</v>
      </c>
    </row>
    <row r="133" spans="1:65" s="2" customFormat="1" ht="16.5" customHeight="1">
      <c r="A133" s="34"/>
      <c r="B133" s="35"/>
      <c r="C133" s="203" t="s">
        <v>127</v>
      </c>
      <c r="D133" s="203" t="s">
        <v>185</v>
      </c>
      <c r="E133" s="204" t="s">
        <v>561</v>
      </c>
      <c r="F133" s="205" t="s">
        <v>562</v>
      </c>
      <c r="G133" s="206" t="s">
        <v>209</v>
      </c>
      <c r="H133" s="207">
        <v>0.42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127</v>
      </c>
      <c r="AT133" s="201" t="s">
        <v>185</v>
      </c>
      <c r="AU133" s="201" t="s">
        <v>85</v>
      </c>
      <c r="AY133" s="17" t="s">
        <v>121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127</v>
      </c>
      <c r="BM133" s="201" t="s">
        <v>563</v>
      </c>
    </row>
    <row r="134" spans="1:65" s="13" customFormat="1" ht="11.25">
      <c r="B134" s="213"/>
      <c r="C134" s="214"/>
      <c r="D134" s="215" t="s">
        <v>189</v>
      </c>
      <c r="E134" s="216" t="s">
        <v>1</v>
      </c>
      <c r="F134" s="217" t="s">
        <v>564</v>
      </c>
      <c r="G134" s="214"/>
      <c r="H134" s="218">
        <v>0.42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189</v>
      </c>
      <c r="AU134" s="224" t="s">
        <v>85</v>
      </c>
      <c r="AV134" s="13" t="s">
        <v>85</v>
      </c>
      <c r="AW134" s="13" t="s">
        <v>32</v>
      </c>
      <c r="AX134" s="13" t="s">
        <v>83</v>
      </c>
      <c r="AY134" s="224" t="s">
        <v>121</v>
      </c>
    </row>
    <row r="135" spans="1:65" s="2" customFormat="1" ht="21.75" customHeight="1">
      <c r="A135" s="34"/>
      <c r="B135" s="35"/>
      <c r="C135" s="203" t="s">
        <v>120</v>
      </c>
      <c r="D135" s="203" t="s">
        <v>185</v>
      </c>
      <c r="E135" s="204" t="s">
        <v>565</v>
      </c>
      <c r="F135" s="205" t="s">
        <v>566</v>
      </c>
      <c r="G135" s="206" t="s">
        <v>199</v>
      </c>
      <c r="H135" s="207">
        <v>3.5339999999999998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127</v>
      </c>
      <c r="AT135" s="201" t="s">
        <v>185</v>
      </c>
      <c r="AU135" s="201" t="s">
        <v>85</v>
      </c>
      <c r="AY135" s="17" t="s">
        <v>121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127</v>
      </c>
      <c r="BM135" s="201" t="s">
        <v>567</v>
      </c>
    </row>
    <row r="136" spans="1:65" s="13" customFormat="1" ht="11.25">
      <c r="B136" s="213"/>
      <c r="C136" s="214"/>
      <c r="D136" s="215" t="s">
        <v>189</v>
      </c>
      <c r="E136" s="216" t="s">
        <v>1</v>
      </c>
      <c r="F136" s="217" t="s">
        <v>568</v>
      </c>
      <c r="G136" s="214"/>
      <c r="H136" s="218">
        <v>3.5339999999999998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189</v>
      </c>
      <c r="AU136" s="224" t="s">
        <v>85</v>
      </c>
      <c r="AV136" s="13" t="s">
        <v>85</v>
      </c>
      <c r="AW136" s="13" t="s">
        <v>32</v>
      </c>
      <c r="AX136" s="13" t="s">
        <v>83</v>
      </c>
      <c r="AY136" s="224" t="s">
        <v>121</v>
      </c>
    </row>
    <row r="137" spans="1:65" s="2" customFormat="1" ht="21.75" customHeight="1">
      <c r="A137" s="34"/>
      <c r="B137" s="35"/>
      <c r="C137" s="203" t="s">
        <v>141</v>
      </c>
      <c r="D137" s="203" t="s">
        <v>185</v>
      </c>
      <c r="E137" s="204" t="s">
        <v>370</v>
      </c>
      <c r="F137" s="205" t="s">
        <v>371</v>
      </c>
      <c r="G137" s="206" t="s">
        <v>209</v>
      </c>
      <c r="H137" s="207">
        <v>0.42</v>
      </c>
      <c r="I137" s="208"/>
      <c r="J137" s="209">
        <f>ROUND(I137*H137,2)</f>
        <v>0</v>
      </c>
      <c r="K137" s="210"/>
      <c r="L137" s="39"/>
      <c r="M137" s="211" t="s">
        <v>1</v>
      </c>
      <c r="N137" s="212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127</v>
      </c>
      <c r="AT137" s="201" t="s">
        <v>185</v>
      </c>
      <c r="AU137" s="201" t="s">
        <v>85</v>
      </c>
      <c r="AY137" s="17" t="s">
        <v>121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127</v>
      </c>
      <c r="BM137" s="201" t="s">
        <v>569</v>
      </c>
    </row>
    <row r="138" spans="1:65" s="2" customFormat="1" ht="16.5" customHeight="1">
      <c r="A138" s="34"/>
      <c r="B138" s="35"/>
      <c r="C138" s="203" t="s">
        <v>145</v>
      </c>
      <c r="D138" s="203" t="s">
        <v>185</v>
      </c>
      <c r="E138" s="204" t="s">
        <v>570</v>
      </c>
      <c r="F138" s="205" t="s">
        <v>571</v>
      </c>
      <c r="G138" s="206" t="s">
        <v>163</v>
      </c>
      <c r="H138" s="207">
        <v>2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127</v>
      </c>
      <c r="AT138" s="201" t="s">
        <v>185</v>
      </c>
      <c r="AU138" s="201" t="s">
        <v>85</v>
      </c>
      <c r="AY138" s="17" t="s">
        <v>121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127</v>
      </c>
      <c r="BM138" s="201" t="s">
        <v>572</v>
      </c>
    </row>
    <row r="139" spans="1:65" s="13" customFormat="1" ht="11.25">
      <c r="B139" s="213"/>
      <c r="C139" s="214"/>
      <c r="D139" s="215" t="s">
        <v>189</v>
      </c>
      <c r="E139" s="216" t="s">
        <v>1</v>
      </c>
      <c r="F139" s="217" t="s">
        <v>85</v>
      </c>
      <c r="G139" s="214"/>
      <c r="H139" s="218">
        <v>2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189</v>
      </c>
      <c r="AU139" s="224" t="s">
        <v>85</v>
      </c>
      <c r="AV139" s="13" t="s">
        <v>85</v>
      </c>
      <c r="AW139" s="13" t="s">
        <v>32</v>
      </c>
      <c r="AX139" s="13" t="s">
        <v>83</v>
      </c>
      <c r="AY139" s="224" t="s">
        <v>121</v>
      </c>
    </row>
    <row r="140" spans="1:65" s="12" customFormat="1" ht="22.9" customHeight="1">
      <c r="B140" s="172"/>
      <c r="C140" s="173"/>
      <c r="D140" s="174" t="s">
        <v>74</v>
      </c>
      <c r="E140" s="186" t="s">
        <v>573</v>
      </c>
      <c r="F140" s="186" t="s">
        <v>574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SUM(P141:P155)</f>
        <v>0</v>
      </c>
      <c r="Q140" s="180"/>
      <c r="R140" s="181">
        <f>SUM(R141:R155)</f>
        <v>1.6000000000000001E-3</v>
      </c>
      <c r="S140" s="180"/>
      <c r="T140" s="182">
        <f>SUM(T141:T155)</f>
        <v>0</v>
      </c>
      <c r="AR140" s="183" t="s">
        <v>83</v>
      </c>
      <c r="AT140" s="184" t="s">
        <v>74</v>
      </c>
      <c r="AU140" s="184" t="s">
        <v>83</v>
      </c>
      <c r="AY140" s="183" t="s">
        <v>121</v>
      </c>
      <c r="BK140" s="185">
        <f>SUM(BK141:BK155)</f>
        <v>0</v>
      </c>
    </row>
    <row r="141" spans="1:65" s="2" customFormat="1" ht="24.2" customHeight="1">
      <c r="A141" s="34"/>
      <c r="B141" s="35"/>
      <c r="C141" s="203" t="s">
        <v>126</v>
      </c>
      <c r="D141" s="203" t="s">
        <v>185</v>
      </c>
      <c r="E141" s="204" t="s">
        <v>548</v>
      </c>
      <c r="F141" s="205" t="s">
        <v>549</v>
      </c>
      <c r="G141" s="206" t="s">
        <v>163</v>
      </c>
      <c r="H141" s="207">
        <v>2</v>
      </c>
      <c r="I141" s="208"/>
      <c r="J141" s="209">
        <f>ROUND(I141*H141,2)</f>
        <v>0</v>
      </c>
      <c r="K141" s="210"/>
      <c r="L141" s="39"/>
      <c r="M141" s="211" t="s">
        <v>1</v>
      </c>
      <c r="N141" s="212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127</v>
      </c>
      <c r="AT141" s="201" t="s">
        <v>185</v>
      </c>
      <c r="AU141" s="201" t="s">
        <v>85</v>
      </c>
      <c r="AY141" s="17" t="s">
        <v>121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127</v>
      </c>
      <c r="BM141" s="201" t="s">
        <v>575</v>
      </c>
    </row>
    <row r="142" spans="1:65" s="13" customFormat="1" ht="11.25">
      <c r="B142" s="213"/>
      <c r="C142" s="214"/>
      <c r="D142" s="215" t="s">
        <v>189</v>
      </c>
      <c r="E142" s="216" t="s">
        <v>1</v>
      </c>
      <c r="F142" s="217" t="s">
        <v>85</v>
      </c>
      <c r="G142" s="214"/>
      <c r="H142" s="218">
        <v>2</v>
      </c>
      <c r="I142" s="219"/>
      <c r="J142" s="214"/>
      <c r="K142" s="214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189</v>
      </c>
      <c r="AU142" s="224" t="s">
        <v>85</v>
      </c>
      <c r="AV142" s="13" t="s">
        <v>85</v>
      </c>
      <c r="AW142" s="13" t="s">
        <v>32</v>
      </c>
      <c r="AX142" s="13" t="s">
        <v>83</v>
      </c>
      <c r="AY142" s="224" t="s">
        <v>121</v>
      </c>
    </row>
    <row r="143" spans="1:65" s="2" customFormat="1" ht="24.2" customHeight="1">
      <c r="A143" s="34"/>
      <c r="B143" s="35"/>
      <c r="C143" s="203" t="s">
        <v>152</v>
      </c>
      <c r="D143" s="203" t="s">
        <v>185</v>
      </c>
      <c r="E143" s="204" t="s">
        <v>551</v>
      </c>
      <c r="F143" s="205" t="s">
        <v>552</v>
      </c>
      <c r="G143" s="206" t="s">
        <v>199</v>
      </c>
      <c r="H143" s="207">
        <v>0.35299999999999998</v>
      </c>
      <c r="I143" s="208"/>
      <c r="J143" s="209">
        <f>ROUND(I143*H143,2)</f>
        <v>0</v>
      </c>
      <c r="K143" s="210"/>
      <c r="L143" s="39"/>
      <c r="M143" s="211" t="s">
        <v>1</v>
      </c>
      <c r="N143" s="212" t="s">
        <v>40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127</v>
      </c>
      <c r="AT143" s="201" t="s">
        <v>185</v>
      </c>
      <c r="AU143" s="201" t="s">
        <v>85</v>
      </c>
      <c r="AY143" s="17" t="s">
        <v>121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127</v>
      </c>
      <c r="BM143" s="201" t="s">
        <v>576</v>
      </c>
    </row>
    <row r="144" spans="1:65" s="14" customFormat="1" ht="11.25">
      <c r="B144" s="230"/>
      <c r="C144" s="231"/>
      <c r="D144" s="215" t="s">
        <v>189</v>
      </c>
      <c r="E144" s="232" t="s">
        <v>1</v>
      </c>
      <c r="F144" s="233" t="s">
        <v>554</v>
      </c>
      <c r="G144" s="231"/>
      <c r="H144" s="232" t="s">
        <v>1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189</v>
      </c>
      <c r="AU144" s="239" t="s">
        <v>85</v>
      </c>
      <c r="AV144" s="14" t="s">
        <v>83</v>
      </c>
      <c r="AW144" s="14" t="s">
        <v>32</v>
      </c>
      <c r="AX144" s="14" t="s">
        <v>75</v>
      </c>
      <c r="AY144" s="239" t="s">
        <v>121</v>
      </c>
    </row>
    <row r="145" spans="1:65" s="13" customFormat="1" ht="11.25">
      <c r="B145" s="213"/>
      <c r="C145" s="214"/>
      <c r="D145" s="215" t="s">
        <v>189</v>
      </c>
      <c r="E145" s="216" t="s">
        <v>1</v>
      </c>
      <c r="F145" s="217" t="s">
        <v>555</v>
      </c>
      <c r="G145" s="214"/>
      <c r="H145" s="218">
        <v>0.35299999999999998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189</v>
      </c>
      <c r="AU145" s="224" t="s">
        <v>85</v>
      </c>
      <c r="AV145" s="13" t="s">
        <v>85</v>
      </c>
      <c r="AW145" s="13" t="s">
        <v>32</v>
      </c>
      <c r="AX145" s="13" t="s">
        <v>83</v>
      </c>
      <c r="AY145" s="224" t="s">
        <v>121</v>
      </c>
    </row>
    <row r="146" spans="1:65" s="2" customFormat="1" ht="16.5" customHeight="1">
      <c r="A146" s="34"/>
      <c r="B146" s="35"/>
      <c r="C146" s="188" t="s">
        <v>156</v>
      </c>
      <c r="D146" s="188" t="s">
        <v>123</v>
      </c>
      <c r="E146" s="189" t="s">
        <v>556</v>
      </c>
      <c r="F146" s="190" t="s">
        <v>557</v>
      </c>
      <c r="G146" s="191" t="s">
        <v>209</v>
      </c>
      <c r="H146" s="192">
        <v>8.0000000000000002E-3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40</v>
      </c>
      <c r="O146" s="71"/>
      <c r="P146" s="199">
        <f>O146*H146</f>
        <v>0</v>
      </c>
      <c r="Q146" s="199">
        <v>0.2</v>
      </c>
      <c r="R146" s="199">
        <f>Q146*H146</f>
        <v>1.6000000000000001E-3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126</v>
      </c>
      <c r="AT146" s="201" t="s">
        <v>123</v>
      </c>
      <c r="AU146" s="201" t="s">
        <v>85</v>
      </c>
      <c r="AY146" s="17" t="s">
        <v>121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127</v>
      </c>
      <c r="BM146" s="201" t="s">
        <v>577</v>
      </c>
    </row>
    <row r="147" spans="1:65" s="13" customFormat="1" ht="11.25">
      <c r="B147" s="213"/>
      <c r="C147" s="214"/>
      <c r="D147" s="215" t="s">
        <v>189</v>
      </c>
      <c r="E147" s="216" t="s">
        <v>1</v>
      </c>
      <c r="F147" s="217" t="s">
        <v>559</v>
      </c>
      <c r="G147" s="214"/>
      <c r="H147" s="218">
        <v>5.2999999999999999E-2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189</v>
      </c>
      <c r="AU147" s="224" t="s">
        <v>85</v>
      </c>
      <c r="AV147" s="13" t="s">
        <v>85</v>
      </c>
      <c r="AW147" s="13" t="s">
        <v>32</v>
      </c>
      <c r="AX147" s="13" t="s">
        <v>83</v>
      </c>
      <c r="AY147" s="224" t="s">
        <v>121</v>
      </c>
    </row>
    <row r="148" spans="1:65" s="13" customFormat="1" ht="11.25">
      <c r="B148" s="213"/>
      <c r="C148" s="214"/>
      <c r="D148" s="215" t="s">
        <v>189</v>
      </c>
      <c r="E148" s="214"/>
      <c r="F148" s="217" t="s">
        <v>560</v>
      </c>
      <c r="G148" s="214"/>
      <c r="H148" s="218">
        <v>8.0000000000000002E-3</v>
      </c>
      <c r="I148" s="219"/>
      <c r="J148" s="214"/>
      <c r="K148" s="214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189</v>
      </c>
      <c r="AU148" s="224" t="s">
        <v>85</v>
      </c>
      <c r="AV148" s="13" t="s">
        <v>85</v>
      </c>
      <c r="AW148" s="13" t="s">
        <v>4</v>
      </c>
      <c r="AX148" s="13" t="s">
        <v>83</v>
      </c>
      <c r="AY148" s="224" t="s">
        <v>121</v>
      </c>
    </row>
    <row r="149" spans="1:65" s="2" customFormat="1" ht="16.5" customHeight="1">
      <c r="A149" s="34"/>
      <c r="B149" s="35"/>
      <c r="C149" s="203" t="s">
        <v>160</v>
      </c>
      <c r="D149" s="203" t="s">
        <v>185</v>
      </c>
      <c r="E149" s="204" t="s">
        <v>561</v>
      </c>
      <c r="F149" s="205" t="s">
        <v>562</v>
      </c>
      <c r="G149" s="206" t="s">
        <v>209</v>
      </c>
      <c r="H149" s="207">
        <v>0.42</v>
      </c>
      <c r="I149" s="208"/>
      <c r="J149" s="209">
        <f>ROUND(I149*H149,2)</f>
        <v>0</v>
      </c>
      <c r="K149" s="210"/>
      <c r="L149" s="39"/>
      <c r="M149" s="211" t="s">
        <v>1</v>
      </c>
      <c r="N149" s="212" t="s">
        <v>40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127</v>
      </c>
      <c r="AT149" s="201" t="s">
        <v>185</v>
      </c>
      <c r="AU149" s="201" t="s">
        <v>85</v>
      </c>
      <c r="AY149" s="17" t="s">
        <v>121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127</v>
      </c>
      <c r="BM149" s="201" t="s">
        <v>578</v>
      </c>
    </row>
    <row r="150" spans="1:65" s="13" customFormat="1" ht="11.25">
      <c r="B150" s="213"/>
      <c r="C150" s="214"/>
      <c r="D150" s="215" t="s">
        <v>189</v>
      </c>
      <c r="E150" s="216" t="s">
        <v>1</v>
      </c>
      <c r="F150" s="217" t="s">
        <v>564</v>
      </c>
      <c r="G150" s="214"/>
      <c r="H150" s="218">
        <v>0.42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189</v>
      </c>
      <c r="AU150" s="224" t="s">
        <v>85</v>
      </c>
      <c r="AV150" s="13" t="s">
        <v>85</v>
      </c>
      <c r="AW150" s="13" t="s">
        <v>32</v>
      </c>
      <c r="AX150" s="13" t="s">
        <v>83</v>
      </c>
      <c r="AY150" s="224" t="s">
        <v>121</v>
      </c>
    </row>
    <row r="151" spans="1:65" s="2" customFormat="1" ht="21.75" customHeight="1">
      <c r="A151" s="34"/>
      <c r="B151" s="35"/>
      <c r="C151" s="203" t="s">
        <v>165</v>
      </c>
      <c r="D151" s="203" t="s">
        <v>185</v>
      </c>
      <c r="E151" s="204" t="s">
        <v>565</v>
      </c>
      <c r="F151" s="205" t="s">
        <v>566</v>
      </c>
      <c r="G151" s="206" t="s">
        <v>199</v>
      </c>
      <c r="H151" s="207">
        <v>3.5339999999999998</v>
      </c>
      <c r="I151" s="208"/>
      <c r="J151" s="209">
        <f>ROUND(I151*H151,2)</f>
        <v>0</v>
      </c>
      <c r="K151" s="210"/>
      <c r="L151" s="39"/>
      <c r="M151" s="211" t="s">
        <v>1</v>
      </c>
      <c r="N151" s="212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127</v>
      </c>
      <c r="AT151" s="201" t="s">
        <v>185</v>
      </c>
      <c r="AU151" s="201" t="s">
        <v>85</v>
      </c>
      <c r="AY151" s="17" t="s">
        <v>121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127</v>
      </c>
      <c r="BM151" s="201" t="s">
        <v>579</v>
      </c>
    </row>
    <row r="152" spans="1:65" s="13" customFormat="1" ht="11.25">
      <c r="B152" s="213"/>
      <c r="C152" s="214"/>
      <c r="D152" s="215" t="s">
        <v>189</v>
      </c>
      <c r="E152" s="216" t="s">
        <v>1</v>
      </c>
      <c r="F152" s="217" t="s">
        <v>568</v>
      </c>
      <c r="G152" s="214"/>
      <c r="H152" s="218">
        <v>3.5339999999999998</v>
      </c>
      <c r="I152" s="219"/>
      <c r="J152" s="214"/>
      <c r="K152" s="214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189</v>
      </c>
      <c r="AU152" s="224" t="s">
        <v>85</v>
      </c>
      <c r="AV152" s="13" t="s">
        <v>85</v>
      </c>
      <c r="AW152" s="13" t="s">
        <v>32</v>
      </c>
      <c r="AX152" s="13" t="s">
        <v>83</v>
      </c>
      <c r="AY152" s="224" t="s">
        <v>121</v>
      </c>
    </row>
    <row r="153" spans="1:65" s="2" customFormat="1" ht="21.75" customHeight="1">
      <c r="A153" s="34"/>
      <c r="B153" s="35"/>
      <c r="C153" s="203" t="s">
        <v>169</v>
      </c>
      <c r="D153" s="203" t="s">
        <v>185</v>
      </c>
      <c r="E153" s="204" t="s">
        <v>370</v>
      </c>
      <c r="F153" s="205" t="s">
        <v>371</v>
      </c>
      <c r="G153" s="206" t="s">
        <v>209</v>
      </c>
      <c r="H153" s="207">
        <v>0.42</v>
      </c>
      <c r="I153" s="208"/>
      <c r="J153" s="209">
        <f>ROUND(I153*H153,2)</f>
        <v>0</v>
      </c>
      <c r="K153" s="210"/>
      <c r="L153" s="39"/>
      <c r="M153" s="211" t="s">
        <v>1</v>
      </c>
      <c r="N153" s="212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127</v>
      </c>
      <c r="AT153" s="201" t="s">
        <v>185</v>
      </c>
      <c r="AU153" s="201" t="s">
        <v>85</v>
      </c>
      <c r="AY153" s="17" t="s">
        <v>121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127</v>
      </c>
      <c r="BM153" s="201" t="s">
        <v>580</v>
      </c>
    </row>
    <row r="154" spans="1:65" s="2" customFormat="1" ht="16.5" customHeight="1">
      <c r="A154" s="34"/>
      <c r="B154" s="35"/>
      <c r="C154" s="203" t="s">
        <v>173</v>
      </c>
      <c r="D154" s="203" t="s">
        <v>185</v>
      </c>
      <c r="E154" s="204" t="s">
        <v>570</v>
      </c>
      <c r="F154" s="205" t="s">
        <v>571</v>
      </c>
      <c r="G154" s="206" t="s">
        <v>163</v>
      </c>
      <c r="H154" s="207">
        <v>2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127</v>
      </c>
      <c r="AT154" s="201" t="s">
        <v>185</v>
      </c>
      <c r="AU154" s="201" t="s">
        <v>85</v>
      </c>
      <c r="AY154" s="17" t="s">
        <v>121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127</v>
      </c>
      <c r="BM154" s="201" t="s">
        <v>581</v>
      </c>
    </row>
    <row r="155" spans="1:65" s="13" customFormat="1" ht="11.25">
      <c r="B155" s="213"/>
      <c r="C155" s="214"/>
      <c r="D155" s="215" t="s">
        <v>189</v>
      </c>
      <c r="E155" s="216" t="s">
        <v>1</v>
      </c>
      <c r="F155" s="217" t="s">
        <v>85</v>
      </c>
      <c r="G155" s="214"/>
      <c r="H155" s="218">
        <v>2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189</v>
      </c>
      <c r="AU155" s="224" t="s">
        <v>85</v>
      </c>
      <c r="AV155" s="13" t="s">
        <v>85</v>
      </c>
      <c r="AW155" s="13" t="s">
        <v>32</v>
      </c>
      <c r="AX155" s="13" t="s">
        <v>83</v>
      </c>
      <c r="AY155" s="224" t="s">
        <v>121</v>
      </c>
    </row>
    <row r="156" spans="1:65" s="12" customFormat="1" ht="22.9" customHeight="1">
      <c r="B156" s="172"/>
      <c r="C156" s="173"/>
      <c r="D156" s="174" t="s">
        <v>74</v>
      </c>
      <c r="E156" s="186" t="s">
        <v>582</v>
      </c>
      <c r="F156" s="186" t="s">
        <v>583</v>
      </c>
      <c r="G156" s="173"/>
      <c r="H156" s="173"/>
      <c r="I156" s="176"/>
      <c r="J156" s="187">
        <f>BK156</f>
        <v>0</v>
      </c>
      <c r="K156" s="173"/>
      <c r="L156" s="178"/>
      <c r="M156" s="179"/>
      <c r="N156" s="180"/>
      <c r="O156" s="180"/>
      <c r="P156" s="181">
        <f>SUM(P157:P171)</f>
        <v>0</v>
      </c>
      <c r="Q156" s="180"/>
      <c r="R156" s="181">
        <f>SUM(R157:R171)</f>
        <v>1.6000000000000001E-3</v>
      </c>
      <c r="S156" s="180"/>
      <c r="T156" s="182">
        <f>SUM(T157:T171)</f>
        <v>0</v>
      </c>
      <c r="AR156" s="183" t="s">
        <v>83</v>
      </c>
      <c r="AT156" s="184" t="s">
        <v>74</v>
      </c>
      <c r="AU156" s="184" t="s">
        <v>83</v>
      </c>
      <c r="AY156" s="183" t="s">
        <v>121</v>
      </c>
      <c r="BK156" s="185">
        <f>SUM(BK157:BK171)</f>
        <v>0</v>
      </c>
    </row>
    <row r="157" spans="1:65" s="2" customFormat="1" ht="24.2" customHeight="1">
      <c r="A157" s="34"/>
      <c r="B157" s="35"/>
      <c r="C157" s="203" t="s">
        <v>8</v>
      </c>
      <c r="D157" s="203" t="s">
        <v>185</v>
      </c>
      <c r="E157" s="204" t="s">
        <v>548</v>
      </c>
      <c r="F157" s="205" t="s">
        <v>549</v>
      </c>
      <c r="G157" s="206" t="s">
        <v>163</v>
      </c>
      <c r="H157" s="207">
        <v>2</v>
      </c>
      <c r="I157" s="208"/>
      <c r="J157" s="209">
        <f>ROUND(I157*H157,2)</f>
        <v>0</v>
      </c>
      <c r="K157" s="210"/>
      <c r="L157" s="39"/>
      <c r="M157" s="211" t="s">
        <v>1</v>
      </c>
      <c r="N157" s="212" t="s">
        <v>40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127</v>
      </c>
      <c r="AT157" s="201" t="s">
        <v>185</v>
      </c>
      <c r="AU157" s="201" t="s">
        <v>85</v>
      </c>
      <c r="AY157" s="17" t="s">
        <v>121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127</v>
      </c>
      <c r="BM157" s="201" t="s">
        <v>584</v>
      </c>
    </row>
    <row r="158" spans="1:65" s="13" customFormat="1" ht="11.25">
      <c r="B158" s="213"/>
      <c r="C158" s="214"/>
      <c r="D158" s="215" t="s">
        <v>189</v>
      </c>
      <c r="E158" s="216" t="s">
        <v>1</v>
      </c>
      <c r="F158" s="217" t="s">
        <v>85</v>
      </c>
      <c r="G158" s="214"/>
      <c r="H158" s="218">
        <v>2</v>
      </c>
      <c r="I158" s="219"/>
      <c r="J158" s="214"/>
      <c r="K158" s="214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189</v>
      </c>
      <c r="AU158" s="224" t="s">
        <v>85</v>
      </c>
      <c r="AV158" s="13" t="s">
        <v>85</v>
      </c>
      <c r="AW158" s="13" t="s">
        <v>32</v>
      </c>
      <c r="AX158" s="13" t="s">
        <v>83</v>
      </c>
      <c r="AY158" s="224" t="s">
        <v>121</v>
      </c>
    </row>
    <row r="159" spans="1:65" s="2" customFormat="1" ht="24.2" customHeight="1">
      <c r="A159" s="34"/>
      <c r="B159" s="35"/>
      <c r="C159" s="203" t="s">
        <v>180</v>
      </c>
      <c r="D159" s="203" t="s">
        <v>185</v>
      </c>
      <c r="E159" s="204" t="s">
        <v>551</v>
      </c>
      <c r="F159" s="205" t="s">
        <v>552</v>
      </c>
      <c r="G159" s="206" t="s">
        <v>199</v>
      </c>
      <c r="H159" s="207">
        <v>0.35299999999999998</v>
      </c>
      <c r="I159" s="208"/>
      <c r="J159" s="209">
        <f>ROUND(I159*H159,2)</f>
        <v>0</v>
      </c>
      <c r="K159" s="210"/>
      <c r="L159" s="39"/>
      <c r="M159" s="211" t="s">
        <v>1</v>
      </c>
      <c r="N159" s="212" t="s">
        <v>40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127</v>
      </c>
      <c r="AT159" s="201" t="s">
        <v>185</v>
      </c>
      <c r="AU159" s="201" t="s">
        <v>85</v>
      </c>
      <c r="AY159" s="17" t="s">
        <v>121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127</v>
      </c>
      <c r="BM159" s="201" t="s">
        <v>585</v>
      </c>
    </row>
    <row r="160" spans="1:65" s="14" customFormat="1" ht="11.25">
      <c r="B160" s="230"/>
      <c r="C160" s="231"/>
      <c r="D160" s="215" t="s">
        <v>189</v>
      </c>
      <c r="E160" s="232" t="s">
        <v>1</v>
      </c>
      <c r="F160" s="233" t="s">
        <v>554</v>
      </c>
      <c r="G160" s="231"/>
      <c r="H160" s="232" t="s">
        <v>1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189</v>
      </c>
      <c r="AU160" s="239" t="s">
        <v>85</v>
      </c>
      <c r="AV160" s="14" t="s">
        <v>83</v>
      </c>
      <c r="AW160" s="14" t="s">
        <v>32</v>
      </c>
      <c r="AX160" s="14" t="s">
        <v>75</v>
      </c>
      <c r="AY160" s="239" t="s">
        <v>121</v>
      </c>
    </row>
    <row r="161" spans="1:65" s="13" customFormat="1" ht="11.25">
      <c r="B161" s="213"/>
      <c r="C161" s="214"/>
      <c r="D161" s="215" t="s">
        <v>189</v>
      </c>
      <c r="E161" s="216" t="s">
        <v>1</v>
      </c>
      <c r="F161" s="217" t="s">
        <v>555</v>
      </c>
      <c r="G161" s="214"/>
      <c r="H161" s="218">
        <v>0.35299999999999998</v>
      </c>
      <c r="I161" s="219"/>
      <c r="J161" s="214"/>
      <c r="K161" s="214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189</v>
      </c>
      <c r="AU161" s="224" t="s">
        <v>85</v>
      </c>
      <c r="AV161" s="13" t="s">
        <v>85</v>
      </c>
      <c r="AW161" s="13" t="s">
        <v>32</v>
      </c>
      <c r="AX161" s="13" t="s">
        <v>83</v>
      </c>
      <c r="AY161" s="224" t="s">
        <v>121</v>
      </c>
    </row>
    <row r="162" spans="1:65" s="2" customFormat="1" ht="16.5" customHeight="1">
      <c r="A162" s="34"/>
      <c r="B162" s="35"/>
      <c r="C162" s="188" t="s">
        <v>184</v>
      </c>
      <c r="D162" s="188" t="s">
        <v>123</v>
      </c>
      <c r="E162" s="189" t="s">
        <v>556</v>
      </c>
      <c r="F162" s="190" t="s">
        <v>557</v>
      </c>
      <c r="G162" s="191" t="s">
        <v>209</v>
      </c>
      <c r="H162" s="192">
        <v>8.0000000000000002E-3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40</v>
      </c>
      <c r="O162" s="71"/>
      <c r="P162" s="199">
        <f>O162*H162</f>
        <v>0</v>
      </c>
      <c r="Q162" s="199">
        <v>0.2</v>
      </c>
      <c r="R162" s="199">
        <f>Q162*H162</f>
        <v>1.6000000000000001E-3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126</v>
      </c>
      <c r="AT162" s="201" t="s">
        <v>123</v>
      </c>
      <c r="AU162" s="201" t="s">
        <v>85</v>
      </c>
      <c r="AY162" s="17" t="s">
        <v>121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127</v>
      </c>
      <c r="BM162" s="201" t="s">
        <v>586</v>
      </c>
    </row>
    <row r="163" spans="1:65" s="13" customFormat="1" ht="11.25">
      <c r="B163" s="213"/>
      <c r="C163" s="214"/>
      <c r="D163" s="215" t="s">
        <v>189</v>
      </c>
      <c r="E163" s="216" t="s">
        <v>1</v>
      </c>
      <c r="F163" s="217" t="s">
        <v>559</v>
      </c>
      <c r="G163" s="214"/>
      <c r="H163" s="218">
        <v>5.2999999999999999E-2</v>
      </c>
      <c r="I163" s="219"/>
      <c r="J163" s="214"/>
      <c r="K163" s="214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189</v>
      </c>
      <c r="AU163" s="224" t="s">
        <v>85</v>
      </c>
      <c r="AV163" s="13" t="s">
        <v>85</v>
      </c>
      <c r="AW163" s="13" t="s">
        <v>32</v>
      </c>
      <c r="AX163" s="13" t="s">
        <v>83</v>
      </c>
      <c r="AY163" s="224" t="s">
        <v>121</v>
      </c>
    </row>
    <row r="164" spans="1:65" s="13" customFormat="1" ht="11.25">
      <c r="B164" s="213"/>
      <c r="C164" s="214"/>
      <c r="D164" s="215" t="s">
        <v>189</v>
      </c>
      <c r="E164" s="214"/>
      <c r="F164" s="217" t="s">
        <v>560</v>
      </c>
      <c r="G164" s="214"/>
      <c r="H164" s="218">
        <v>8.0000000000000002E-3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189</v>
      </c>
      <c r="AU164" s="224" t="s">
        <v>85</v>
      </c>
      <c r="AV164" s="13" t="s">
        <v>85</v>
      </c>
      <c r="AW164" s="13" t="s">
        <v>4</v>
      </c>
      <c r="AX164" s="13" t="s">
        <v>83</v>
      </c>
      <c r="AY164" s="224" t="s">
        <v>121</v>
      </c>
    </row>
    <row r="165" spans="1:65" s="2" customFormat="1" ht="16.5" customHeight="1">
      <c r="A165" s="34"/>
      <c r="B165" s="35"/>
      <c r="C165" s="203" t="s">
        <v>190</v>
      </c>
      <c r="D165" s="203" t="s">
        <v>185</v>
      </c>
      <c r="E165" s="204" t="s">
        <v>561</v>
      </c>
      <c r="F165" s="205" t="s">
        <v>562</v>
      </c>
      <c r="G165" s="206" t="s">
        <v>209</v>
      </c>
      <c r="H165" s="207">
        <v>0.3</v>
      </c>
      <c r="I165" s="208"/>
      <c r="J165" s="209">
        <f>ROUND(I165*H165,2)</f>
        <v>0</v>
      </c>
      <c r="K165" s="210"/>
      <c r="L165" s="39"/>
      <c r="M165" s="211" t="s">
        <v>1</v>
      </c>
      <c r="N165" s="212" t="s">
        <v>40</v>
      </c>
      <c r="O165" s="7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127</v>
      </c>
      <c r="AT165" s="201" t="s">
        <v>185</v>
      </c>
      <c r="AU165" s="201" t="s">
        <v>85</v>
      </c>
      <c r="AY165" s="17" t="s">
        <v>121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" t="s">
        <v>83</v>
      </c>
      <c r="BK165" s="202">
        <f>ROUND(I165*H165,2)</f>
        <v>0</v>
      </c>
      <c r="BL165" s="17" t="s">
        <v>127</v>
      </c>
      <c r="BM165" s="201" t="s">
        <v>587</v>
      </c>
    </row>
    <row r="166" spans="1:65" s="13" customFormat="1" ht="11.25">
      <c r="B166" s="213"/>
      <c r="C166" s="214"/>
      <c r="D166" s="215" t="s">
        <v>189</v>
      </c>
      <c r="E166" s="216" t="s">
        <v>1</v>
      </c>
      <c r="F166" s="217" t="s">
        <v>588</v>
      </c>
      <c r="G166" s="214"/>
      <c r="H166" s="218">
        <v>0.3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189</v>
      </c>
      <c r="AU166" s="224" t="s">
        <v>85</v>
      </c>
      <c r="AV166" s="13" t="s">
        <v>85</v>
      </c>
      <c r="AW166" s="13" t="s">
        <v>32</v>
      </c>
      <c r="AX166" s="13" t="s">
        <v>83</v>
      </c>
      <c r="AY166" s="224" t="s">
        <v>121</v>
      </c>
    </row>
    <row r="167" spans="1:65" s="2" customFormat="1" ht="21.75" customHeight="1">
      <c r="A167" s="34"/>
      <c r="B167" s="35"/>
      <c r="C167" s="203" t="s">
        <v>194</v>
      </c>
      <c r="D167" s="203" t="s">
        <v>185</v>
      </c>
      <c r="E167" s="204" t="s">
        <v>565</v>
      </c>
      <c r="F167" s="205" t="s">
        <v>566</v>
      </c>
      <c r="G167" s="206" t="s">
        <v>199</v>
      </c>
      <c r="H167" s="207">
        <v>3.5339999999999998</v>
      </c>
      <c r="I167" s="208"/>
      <c r="J167" s="209">
        <f>ROUND(I167*H167,2)</f>
        <v>0</v>
      </c>
      <c r="K167" s="210"/>
      <c r="L167" s="39"/>
      <c r="M167" s="211" t="s">
        <v>1</v>
      </c>
      <c r="N167" s="212" t="s">
        <v>40</v>
      </c>
      <c r="O167" s="7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127</v>
      </c>
      <c r="AT167" s="201" t="s">
        <v>185</v>
      </c>
      <c r="AU167" s="201" t="s">
        <v>85</v>
      </c>
      <c r="AY167" s="17" t="s">
        <v>121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" t="s">
        <v>83</v>
      </c>
      <c r="BK167" s="202">
        <f>ROUND(I167*H167,2)</f>
        <v>0</v>
      </c>
      <c r="BL167" s="17" t="s">
        <v>127</v>
      </c>
      <c r="BM167" s="201" t="s">
        <v>589</v>
      </c>
    </row>
    <row r="168" spans="1:65" s="13" customFormat="1" ht="11.25">
      <c r="B168" s="213"/>
      <c r="C168" s="214"/>
      <c r="D168" s="215" t="s">
        <v>189</v>
      </c>
      <c r="E168" s="216" t="s">
        <v>1</v>
      </c>
      <c r="F168" s="217" t="s">
        <v>568</v>
      </c>
      <c r="G168" s="214"/>
      <c r="H168" s="218">
        <v>3.5339999999999998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189</v>
      </c>
      <c r="AU168" s="224" t="s">
        <v>85</v>
      </c>
      <c r="AV168" s="13" t="s">
        <v>85</v>
      </c>
      <c r="AW168" s="13" t="s">
        <v>32</v>
      </c>
      <c r="AX168" s="13" t="s">
        <v>83</v>
      </c>
      <c r="AY168" s="224" t="s">
        <v>121</v>
      </c>
    </row>
    <row r="169" spans="1:65" s="2" customFormat="1" ht="21.75" customHeight="1">
      <c r="A169" s="34"/>
      <c r="B169" s="35"/>
      <c r="C169" s="203" t="s">
        <v>308</v>
      </c>
      <c r="D169" s="203" t="s">
        <v>185</v>
      </c>
      <c r="E169" s="204" t="s">
        <v>370</v>
      </c>
      <c r="F169" s="205" t="s">
        <v>371</v>
      </c>
      <c r="G169" s="206" t="s">
        <v>209</v>
      </c>
      <c r="H169" s="207">
        <v>0.3</v>
      </c>
      <c r="I169" s="208"/>
      <c r="J169" s="209">
        <f>ROUND(I169*H169,2)</f>
        <v>0</v>
      </c>
      <c r="K169" s="210"/>
      <c r="L169" s="39"/>
      <c r="M169" s="211" t="s">
        <v>1</v>
      </c>
      <c r="N169" s="212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127</v>
      </c>
      <c r="AT169" s="201" t="s">
        <v>185</v>
      </c>
      <c r="AU169" s="201" t="s">
        <v>85</v>
      </c>
      <c r="AY169" s="17" t="s">
        <v>121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127</v>
      </c>
      <c r="BM169" s="201" t="s">
        <v>590</v>
      </c>
    </row>
    <row r="170" spans="1:65" s="2" customFormat="1" ht="16.5" customHeight="1">
      <c r="A170" s="34"/>
      <c r="B170" s="35"/>
      <c r="C170" s="203" t="s">
        <v>7</v>
      </c>
      <c r="D170" s="203" t="s">
        <v>185</v>
      </c>
      <c r="E170" s="204" t="s">
        <v>570</v>
      </c>
      <c r="F170" s="205" t="s">
        <v>571</v>
      </c>
      <c r="G170" s="206" t="s">
        <v>163</v>
      </c>
      <c r="H170" s="207">
        <v>2</v>
      </c>
      <c r="I170" s="208"/>
      <c r="J170" s="209">
        <f>ROUND(I170*H170,2)</f>
        <v>0</v>
      </c>
      <c r="K170" s="210"/>
      <c r="L170" s="39"/>
      <c r="M170" s="211" t="s">
        <v>1</v>
      </c>
      <c r="N170" s="212" t="s">
        <v>40</v>
      </c>
      <c r="O170" s="7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127</v>
      </c>
      <c r="AT170" s="201" t="s">
        <v>185</v>
      </c>
      <c r="AU170" s="201" t="s">
        <v>85</v>
      </c>
      <c r="AY170" s="17" t="s">
        <v>121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127</v>
      </c>
      <c r="BM170" s="201" t="s">
        <v>591</v>
      </c>
    </row>
    <row r="171" spans="1:65" s="13" customFormat="1" ht="11.25">
      <c r="B171" s="213"/>
      <c r="C171" s="214"/>
      <c r="D171" s="215" t="s">
        <v>189</v>
      </c>
      <c r="E171" s="216" t="s">
        <v>1</v>
      </c>
      <c r="F171" s="217" t="s">
        <v>85</v>
      </c>
      <c r="G171" s="214"/>
      <c r="H171" s="218">
        <v>2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189</v>
      </c>
      <c r="AU171" s="224" t="s">
        <v>85</v>
      </c>
      <c r="AV171" s="13" t="s">
        <v>85</v>
      </c>
      <c r="AW171" s="13" t="s">
        <v>32</v>
      </c>
      <c r="AX171" s="13" t="s">
        <v>83</v>
      </c>
      <c r="AY171" s="224" t="s">
        <v>121</v>
      </c>
    </row>
    <row r="172" spans="1:65" s="12" customFormat="1" ht="22.9" customHeight="1">
      <c r="B172" s="172"/>
      <c r="C172" s="173"/>
      <c r="D172" s="174" t="s">
        <v>74</v>
      </c>
      <c r="E172" s="186" t="s">
        <v>592</v>
      </c>
      <c r="F172" s="186" t="s">
        <v>593</v>
      </c>
      <c r="G172" s="173"/>
      <c r="H172" s="173"/>
      <c r="I172" s="176"/>
      <c r="J172" s="187">
        <f>BK172</f>
        <v>0</v>
      </c>
      <c r="K172" s="173"/>
      <c r="L172" s="178"/>
      <c r="M172" s="179"/>
      <c r="N172" s="180"/>
      <c r="O172" s="180"/>
      <c r="P172" s="181">
        <f>SUM(P173:P187)</f>
        <v>0</v>
      </c>
      <c r="Q172" s="180"/>
      <c r="R172" s="181">
        <f>SUM(R173:R187)</f>
        <v>1.6000000000000001E-3</v>
      </c>
      <c r="S172" s="180"/>
      <c r="T172" s="182">
        <f>SUM(T173:T187)</f>
        <v>0</v>
      </c>
      <c r="AR172" s="183" t="s">
        <v>83</v>
      </c>
      <c r="AT172" s="184" t="s">
        <v>74</v>
      </c>
      <c r="AU172" s="184" t="s">
        <v>83</v>
      </c>
      <c r="AY172" s="183" t="s">
        <v>121</v>
      </c>
      <c r="BK172" s="185">
        <f>SUM(BK173:BK187)</f>
        <v>0</v>
      </c>
    </row>
    <row r="173" spans="1:65" s="2" customFormat="1" ht="24.2" customHeight="1">
      <c r="A173" s="34"/>
      <c r="B173" s="35"/>
      <c r="C173" s="203" t="s">
        <v>317</v>
      </c>
      <c r="D173" s="203" t="s">
        <v>185</v>
      </c>
      <c r="E173" s="204" t="s">
        <v>548</v>
      </c>
      <c r="F173" s="205" t="s">
        <v>549</v>
      </c>
      <c r="G173" s="206" t="s">
        <v>163</v>
      </c>
      <c r="H173" s="207">
        <v>2</v>
      </c>
      <c r="I173" s="208"/>
      <c r="J173" s="209">
        <f>ROUND(I173*H173,2)</f>
        <v>0</v>
      </c>
      <c r="K173" s="210"/>
      <c r="L173" s="39"/>
      <c r="M173" s="211" t="s">
        <v>1</v>
      </c>
      <c r="N173" s="212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127</v>
      </c>
      <c r="AT173" s="201" t="s">
        <v>185</v>
      </c>
      <c r="AU173" s="201" t="s">
        <v>85</v>
      </c>
      <c r="AY173" s="17" t="s">
        <v>121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127</v>
      </c>
      <c r="BM173" s="201" t="s">
        <v>594</v>
      </c>
    </row>
    <row r="174" spans="1:65" s="13" customFormat="1" ht="11.25">
      <c r="B174" s="213"/>
      <c r="C174" s="214"/>
      <c r="D174" s="215" t="s">
        <v>189</v>
      </c>
      <c r="E174" s="216" t="s">
        <v>1</v>
      </c>
      <c r="F174" s="217" t="s">
        <v>85</v>
      </c>
      <c r="G174" s="214"/>
      <c r="H174" s="218">
        <v>2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189</v>
      </c>
      <c r="AU174" s="224" t="s">
        <v>85</v>
      </c>
      <c r="AV174" s="13" t="s">
        <v>85</v>
      </c>
      <c r="AW174" s="13" t="s">
        <v>32</v>
      </c>
      <c r="AX174" s="13" t="s">
        <v>83</v>
      </c>
      <c r="AY174" s="224" t="s">
        <v>121</v>
      </c>
    </row>
    <row r="175" spans="1:65" s="2" customFormat="1" ht="24.2" customHeight="1">
      <c r="A175" s="34"/>
      <c r="B175" s="35"/>
      <c r="C175" s="203" t="s">
        <v>322</v>
      </c>
      <c r="D175" s="203" t="s">
        <v>185</v>
      </c>
      <c r="E175" s="204" t="s">
        <v>551</v>
      </c>
      <c r="F175" s="205" t="s">
        <v>552</v>
      </c>
      <c r="G175" s="206" t="s">
        <v>199</v>
      </c>
      <c r="H175" s="207">
        <v>0.35299999999999998</v>
      </c>
      <c r="I175" s="208"/>
      <c r="J175" s="209">
        <f>ROUND(I175*H175,2)</f>
        <v>0</v>
      </c>
      <c r="K175" s="210"/>
      <c r="L175" s="39"/>
      <c r="M175" s="211" t="s">
        <v>1</v>
      </c>
      <c r="N175" s="212" t="s">
        <v>40</v>
      </c>
      <c r="O175" s="7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127</v>
      </c>
      <c r="AT175" s="201" t="s">
        <v>185</v>
      </c>
      <c r="AU175" s="201" t="s">
        <v>85</v>
      </c>
      <c r="AY175" s="17" t="s">
        <v>121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127</v>
      </c>
      <c r="BM175" s="201" t="s">
        <v>595</v>
      </c>
    </row>
    <row r="176" spans="1:65" s="14" customFormat="1" ht="11.25">
      <c r="B176" s="230"/>
      <c r="C176" s="231"/>
      <c r="D176" s="215" t="s">
        <v>189</v>
      </c>
      <c r="E176" s="232" t="s">
        <v>1</v>
      </c>
      <c r="F176" s="233" t="s">
        <v>554</v>
      </c>
      <c r="G176" s="231"/>
      <c r="H176" s="232" t="s">
        <v>1</v>
      </c>
      <c r="I176" s="234"/>
      <c r="J176" s="231"/>
      <c r="K176" s="231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189</v>
      </c>
      <c r="AU176" s="239" t="s">
        <v>85</v>
      </c>
      <c r="AV176" s="14" t="s">
        <v>83</v>
      </c>
      <c r="AW176" s="14" t="s">
        <v>32</v>
      </c>
      <c r="AX176" s="14" t="s">
        <v>75</v>
      </c>
      <c r="AY176" s="239" t="s">
        <v>121</v>
      </c>
    </row>
    <row r="177" spans="1:65" s="13" customFormat="1" ht="11.25">
      <c r="B177" s="213"/>
      <c r="C177" s="214"/>
      <c r="D177" s="215" t="s">
        <v>189</v>
      </c>
      <c r="E177" s="216" t="s">
        <v>1</v>
      </c>
      <c r="F177" s="217" t="s">
        <v>555</v>
      </c>
      <c r="G177" s="214"/>
      <c r="H177" s="218">
        <v>0.35299999999999998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189</v>
      </c>
      <c r="AU177" s="224" t="s">
        <v>85</v>
      </c>
      <c r="AV177" s="13" t="s">
        <v>85</v>
      </c>
      <c r="AW177" s="13" t="s">
        <v>32</v>
      </c>
      <c r="AX177" s="13" t="s">
        <v>83</v>
      </c>
      <c r="AY177" s="224" t="s">
        <v>121</v>
      </c>
    </row>
    <row r="178" spans="1:65" s="2" customFormat="1" ht="16.5" customHeight="1">
      <c r="A178" s="34"/>
      <c r="B178" s="35"/>
      <c r="C178" s="188" t="s">
        <v>328</v>
      </c>
      <c r="D178" s="188" t="s">
        <v>123</v>
      </c>
      <c r="E178" s="189" t="s">
        <v>556</v>
      </c>
      <c r="F178" s="190" t="s">
        <v>557</v>
      </c>
      <c r="G178" s="191" t="s">
        <v>209</v>
      </c>
      <c r="H178" s="192">
        <v>8.0000000000000002E-3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40</v>
      </c>
      <c r="O178" s="71"/>
      <c r="P178" s="199">
        <f>O178*H178</f>
        <v>0</v>
      </c>
      <c r="Q178" s="199">
        <v>0.2</v>
      </c>
      <c r="R178" s="199">
        <f>Q178*H178</f>
        <v>1.6000000000000001E-3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126</v>
      </c>
      <c r="AT178" s="201" t="s">
        <v>123</v>
      </c>
      <c r="AU178" s="201" t="s">
        <v>85</v>
      </c>
      <c r="AY178" s="17" t="s">
        <v>121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127</v>
      </c>
      <c r="BM178" s="201" t="s">
        <v>596</v>
      </c>
    </row>
    <row r="179" spans="1:65" s="13" customFormat="1" ht="11.25">
      <c r="B179" s="213"/>
      <c r="C179" s="214"/>
      <c r="D179" s="215" t="s">
        <v>189</v>
      </c>
      <c r="E179" s="216" t="s">
        <v>1</v>
      </c>
      <c r="F179" s="217" t="s">
        <v>559</v>
      </c>
      <c r="G179" s="214"/>
      <c r="H179" s="218">
        <v>5.2999999999999999E-2</v>
      </c>
      <c r="I179" s="219"/>
      <c r="J179" s="214"/>
      <c r="K179" s="214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189</v>
      </c>
      <c r="AU179" s="224" t="s">
        <v>85</v>
      </c>
      <c r="AV179" s="13" t="s">
        <v>85</v>
      </c>
      <c r="AW179" s="13" t="s">
        <v>32</v>
      </c>
      <c r="AX179" s="13" t="s">
        <v>83</v>
      </c>
      <c r="AY179" s="224" t="s">
        <v>121</v>
      </c>
    </row>
    <row r="180" spans="1:65" s="13" customFormat="1" ht="11.25">
      <c r="B180" s="213"/>
      <c r="C180" s="214"/>
      <c r="D180" s="215" t="s">
        <v>189</v>
      </c>
      <c r="E180" s="214"/>
      <c r="F180" s="217" t="s">
        <v>560</v>
      </c>
      <c r="G180" s="214"/>
      <c r="H180" s="218">
        <v>8.0000000000000002E-3</v>
      </c>
      <c r="I180" s="219"/>
      <c r="J180" s="214"/>
      <c r="K180" s="214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189</v>
      </c>
      <c r="AU180" s="224" t="s">
        <v>85</v>
      </c>
      <c r="AV180" s="13" t="s">
        <v>85</v>
      </c>
      <c r="AW180" s="13" t="s">
        <v>4</v>
      </c>
      <c r="AX180" s="13" t="s">
        <v>83</v>
      </c>
      <c r="AY180" s="224" t="s">
        <v>121</v>
      </c>
    </row>
    <row r="181" spans="1:65" s="2" customFormat="1" ht="16.5" customHeight="1">
      <c r="A181" s="34"/>
      <c r="B181" s="35"/>
      <c r="C181" s="203" t="s">
        <v>333</v>
      </c>
      <c r="D181" s="203" t="s">
        <v>185</v>
      </c>
      <c r="E181" s="204" t="s">
        <v>561</v>
      </c>
      <c r="F181" s="205" t="s">
        <v>562</v>
      </c>
      <c r="G181" s="206" t="s">
        <v>209</v>
      </c>
      <c r="H181" s="207">
        <v>0.3</v>
      </c>
      <c r="I181" s="208"/>
      <c r="J181" s="209">
        <f>ROUND(I181*H181,2)</f>
        <v>0</v>
      </c>
      <c r="K181" s="210"/>
      <c r="L181" s="39"/>
      <c r="M181" s="211" t="s">
        <v>1</v>
      </c>
      <c r="N181" s="212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127</v>
      </c>
      <c r="AT181" s="201" t="s">
        <v>185</v>
      </c>
      <c r="AU181" s="201" t="s">
        <v>85</v>
      </c>
      <c r="AY181" s="17" t="s">
        <v>121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127</v>
      </c>
      <c r="BM181" s="201" t="s">
        <v>597</v>
      </c>
    </row>
    <row r="182" spans="1:65" s="13" customFormat="1" ht="11.25">
      <c r="B182" s="213"/>
      <c r="C182" s="214"/>
      <c r="D182" s="215" t="s">
        <v>189</v>
      </c>
      <c r="E182" s="216" t="s">
        <v>1</v>
      </c>
      <c r="F182" s="217" t="s">
        <v>588</v>
      </c>
      <c r="G182" s="214"/>
      <c r="H182" s="218">
        <v>0.3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189</v>
      </c>
      <c r="AU182" s="224" t="s">
        <v>85</v>
      </c>
      <c r="AV182" s="13" t="s">
        <v>85</v>
      </c>
      <c r="AW182" s="13" t="s">
        <v>32</v>
      </c>
      <c r="AX182" s="13" t="s">
        <v>83</v>
      </c>
      <c r="AY182" s="224" t="s">
        <v>121</v>
      </c>
    </row>
    <row r="183" spans="1:65" s="2" customFormat="1" ht="21.75" customHeight="1">
      <c r="A183" s="34"/>
      <c r="B183" s="35"/>
      <c r="C183" s="203" t="s">
        <v>338</v>
      </c>
      <c r="D183" s="203" t="s">
        <v>185</v>
      </c>
      <c r="E183" s="204" t="s">
        <v>565</v>
      </c>
      <c r="F183" s="205" t="s">
        <v>566</v>
      </c>
      <c r="G183" s="206" t="s">
        <v>199</v>
      </c>
      <c r="H183" s="207">
        <v>3.5339999999999998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127</v>
      </c>
      <c r="AT183" s="201" t="s">
        <v>185</v>
      </c>
      <c r="AU183" s="201" t="s">
        <v>85</v>
      </c>
      <c r="AY183" s="17" t="s">
        <v>121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127</v>
      </c>
      <c r="BM183" s="201" t="s">
        <v>598</v>
      </c>
    </row>
    <row r="184" spans="1:65" s="13" customFormat="1" ht="11.25">
      <c r="B184" s="213"/>
      <c r="C184" s="214"/>
      <c r="D184" s="215" t="s">
        <v>189</v>
      </c>
      <c r="E184" s="216" t="s">
        <v>1</v>
      </c>
      <c r="F184" s="217" t="s">
        <v>568</v>
      </c>
      <c r="G184" s="214"/>
      <c r="H184" s="218">
        <v>3.5339999999999998</v>
      </c>
      <c r="I184" s="219"/>
      <c r="J184" s="214"/>
      <c r="K184" s="214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189</v>
      </c>
      <c r="AU184" s="224" t="s">
        <v>85</v>
      </c>
      <c r="AV184" s="13" t="s">
        <v>85</v>
      </c>
      <c r="AW184" s="13" t="s">
        <v>32</v>
      </c>
      <c r="AX184" s="13" t="s">
        <v>83</v>
      </c>
      <c r="AY184" s="224" t="s">
        <v>121</v>
      </c>
    </row>
    <row r="185" spans="1:65" s="2" customFormat="1" ht="21.75" customHeight="1">
      <c r="A185" s="34"/>
      <c r="B185" s="35"/>
      <c r="C185" s="203" t="s">
        <v>342</v>
      </c>
      <c r="D185" s="203" t="s">
        <v>185</v>
      </c>
      <c r="E185" s="204" t="s">
        <v>370</v>
      </c>
      <c r="F185" s="205" t="s">
        <v>371</v>
      </c>
      <c r="G185" s="206" t="s">
        <v>209</v>
      </c>
      <c r="H185" s="207">
        <v>0.3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127</v>
      </c>
      <c r="AT185" s="201" t="s">
        <v>185</v>
      </c>
      <c r="AU185" s="201" t="s">
        <v>85</v>
      </c>
      <c r="AY185" s="17" t="s">
        <v>121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127</v>
      </c>
      <c r="BM185" s="201" t="s">
        <v>599</v>
      </c>
    </row>
    <row r="186" spans="1:65" s="2" customFormat="1" ht="16.5" customHeight="1">
      <c r="A186" s="34"/>
      <c r="B186" s="35"/>
      <c r="C186" s="203" t="s">
        <v>346</v>
      </c>
      <c r="D186" s="203" t="s">
        <v>185</v>
      </c>
      <c r="E186" s="204" t="s">
        <v>570</v>
      </c>
      <c r="F186" s="205" t="s">
        <v>571</v>
      </c>
      <c r="G186" s="206" t="s">
        <v>163</v>
      </c>
      <c r="H186" s="207">
        <v>2</v>
      </c>
      <c r="I186" s="208"/>
      <c r="J186" s="209">
        <f>ROUND(I186*H186,2)</f>
        <v>0</v>
      </c>
      <c r="K186" s="210"/>
      <c r="L186" s="39"/>
      <c r="M186" s="211" t="s">
        <v>1</v>
      </c>
      <c r="N186" s="212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127</v>
      </c>
      <c r="AT186" s="201" t="s">
        <v>185</v>
      </c>
      <c r="AU186" s="201" t="s">
        <v>85</v>
      </c>
      <c r="AY186" s="17" t="s">
        <v>121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127</v>
      </c>
      <c r="BM186" s="201" t="s">
        <v>600</v>
      </c>
    </row>
    <row r="187" spans="1:65" s="13" customFormat="1" ht="11.25">
      <c r="B187" s="213"/>
      <c r="C187" s="214"/>
      <c r="D187" s="215" t="s">
        <v>189</v>
      </c>
      <c r="E187" s="216" t="s">
        <v>1</v>
      </c>
      <c r="F187" s="217" t="s">
        <v>85</v>
      </c>
      <c r="G187" s="214"/>
      <c r="H187" s="218">
        <v>2</v>
      </c>
      <c r="I187" s="219"/>
      <c r="J187" s="214"/>
      <c r="K187" s="214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189</v>
      </c>
      <c r="AU187" s="224" t="s">
        <v>85</v>
      </c>
      <c r="AV187" s="13" t="s">
        <v>85</v>
      </c>
      <c r="AW187" s="13" t="s">
        <v>32</v>
      </c>
      <c r="AX187" s="13" t="s">
        <v>83</v>
      </c>
      <c r="AY187" s="224" t="s">
        <v>121</v>
      </c>
    </row>
    <row r="188" spans="1:65" s="12" customFormat="1" ht="22.9" customHeight="1">
      <c r="B188" s="172"/>
      <c r="C188" s="173"/>
      <c r="D188" s="174" t="s">
        <v>74</v>
      </c>
      <c r="E188" s="186" t="s">
        <v>601</v>
      </c>
      <c r="F188" s="186" t="s">
        <v>602</v>
      </c>
      <c r="G188" s="173"/>
      <c r="H188" s="173"/>
      <c r="I188" s="176"/>
      <c r="J188" s="187">
        <f>BK188</f>
        <v>0</v>
      </c>
      <c r="K188" s="173"/>
      <c r="L188" s="178"/>
      <c r="M188" s="179"/>
      <c r="N188" s="180"/>
      <c r="O188" s="180"/>
      <c r="P188" s="181">
        <f>SUM(P189:P203)</f>
        <v>0</v>
      </c>
      <c r="Q188" s="180"/>
      <c r="R188" s="181">
        <f>SUM(R189:R203)</f>
        <v>1.6000000000000001E-3</v>
      </c>
      <c r="S188" s="180"/>
      <c r="T188" s="182">
        <f>SUM(T189:T203)</f>
        <v>0</v>
      </c>
      <c r="AR188" s="183" t="s">
        <v>83</v>
      </c>
      <c r="AT188" s="184" t="s">
        <v>74</v>
      </c>
      <c r="AU188" s="184" t="s">
        <v>83</v>
      </c>
      <c r="AY188" s="183" t="s">
        <v>121</v>
      </c>
      <c r="BK188" s="185">
        <f>SUM(BK189:BK203)</f>
        <v>0</v>
      </c>
    </row>
    <row r="189" spans="1:65" s="2" customFormat="1" ht="24.2" customHeight="1">
      <c r="A189" s="34"/>
      <c r="B189" s="35"/>
      <c r="C189" s="203" t="s">
        <v>350</v>
      </c>
      <c r="D189" s="203" t="s">
        <v>185</v>
      </c>
      <c r="E189" s="204" t="s">
        <v>548</v>
      </c>
      <c r="F189" s="205" t="s">
        <v>549</v>
      </c>
      <c r="G189" s="206" t="s">
        <v>163</v>
      </c>
      <c r="H189" s="207">
        <v>2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127</v>
      </c>
      <c r="AT189" s="201" t="s">
        <v>185</v>
      </c>
      <c r="AU189" s="201" t="s">
        <v>85</v>
      </c>
      <c r="AY189" s="17" t="s">
        <v>121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127</v>
      </c>
      <c r="BM189" s="201" t="s">
        <v>603</v>
      </c>
    </row>
    <row r="190" spans="1:65" s="13" customFormat="1" ht="11.25">
      <c r="B190" s="213"/>
      <c r="C190" s="214"/>
      <c r="D190" s="215" t="s">
        <v>189</v>
      </c>
      <c r="E190" s="216" t="s">
        <v>1</v>
      </c>
      <c r="F190" s="217" t="s">
        <v>85</v>
      </c>
      <c r="G190" s="214"/>
      <c r="H190" s="218">
        <v>2</v>
      </c>
      <c r="I190" s="219"/>
      <c r="J190" s="214"/>
      <c r="K190" s="214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189</v>
      </c>
      <c r="AU190" s="224" t="s">
        <v>85</v>
      </c>
      <c r="AV190" s="13" t="s">
        <v>85</v>
      </c>
      <c r="AW190" s="13" t="s">
        <v>32</v>
      </c>
      <c r="AX190" s="13" t="s">
        <v>83</v>
      </c>
      <c r="AY190" s="224" t="s">
        <v>121</v>
      </c>
    </row>
    <row r="191" spans="1:65" s="2" customFormat="1" ht="24.2" customHeight="1">
      <c r="A191" s="34"/>
      <c r="B191" s="35"/>
      <c r="C191" s="203" t="s">
        <v>355</v>
      </c>
      <c r="D191" s="203" t="s">
        <v>185</v>
      </c>
      <c r="E191" s="204" t="s">
        <v>551</v>
      </c>
      <c r="F191" s="205" t="s">
        <v>552</v>
      </c>
      <c r="G191" s="206" t="s">
        <v>199</v>
      </c>
      <c r="H191" s="207">
        <v>0.35299999999999998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127</v>
      </c>
      <c r="AT191" s="201" t="s">
        <v>185</v>
      </c>
      <c r="AU191" s="201" t="s">
        <v>85</v>
      </c>
      <c r="AY191" s="17" t="s">
        <v>121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127</v>
      </c>
      <c r="BM191" s="201" t="s">
        <v>604</v>
      </c>
    </row>
    <row r="192" spans="1:65" s="14" customFormat="1" ht="11.25">
      <c r="B192" s="230"/>
      <c r="C192" s="231"/>
      <c r="D192" s="215" t="s">
        <v>189</v>
      </c>
      <c r="E192" s="232" t="s">
        <v>1</v>
      </c>
      <c r="F192" s="233" t="s">
        <v>554</v>
      </c>
      <c r="G192" s="231"/>
      <c r="H192" s="232" t="s">
        <v>1</v>
      </c>
      <c r="I192" s="234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189</v>
      </c>
      <c r="AU192" s="239" t="s">
        <v>85</v>
      </c>
      <c r="AV192" s="14" t="s">
        <v>83</v>
      </c>
      <c r="AW192" s="14" t="s">
        <v>32</v>
      </c>
      <c r="AX192" s="14" t="s">
        <v>75</v>
      </c>
      <c r="AY192" s="239" t="s">
        <v>121</v>
      </c>
    </row>
    <row r="193" spans="1:65" s="13" customFormat="1" ht="11.25">
      <c r="B193" s="213"/>
      <c r="C193" s="214"/>
      <c r="D193" s="215" t="s">
        <v>189</v>
      </c>
      <c r="E193" s="216" t="s">
        <v>1</v>
      </c>
      <c r="F193" s="217" t="s">
        <v>555</v>
      </c>
      <c r="G193" s="214"/>
      <c r="H193" s="218">
        <v>0.35299999999999998</v>
      </c>
      <c r="I193" s="219"/>
      <c r="J193" s="214"/>
      <c r="K193" s="214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189</v>
      </c>
      <c r="AU193" s="224" t="s">
        <v>85</v>
      </c>
      <c r="AV193" s="13" t="s">
        <v>85</v>
      </c>
      <c r="AW193" s="13" t="s">
        <v>32</v>
      </c>
      <c r="AX193" s="13" t="s">
        <v>83</v>
      </c>
      <c r="AY193" s="224" t="s">
        <v>121</v>
      </c>
    </row>
    <row r="194" spans="1:65" s="2" customFormat="1" ht="16.5" customHeight="1">
      <c r="A194" s="34"/>
      <c r="B194" s="35"/>
      <c r="C194" s="188" t="s">
        <v>359</v>
      </c>
      <c r="D194" s="188" t="s">
        <v>123</v>
      </c>
      <c r="E194" s="189" t="s">
        <v>556</v>
      </c>
      <c r="F194" s="190" t="s">
        <v>557</v>
      </c>
      <c r="G194" s="191" t="s">
        <v>209</v>
      </c>
      <c r="H194" s="192">
        <v>8.0000000000000002E-3</v>
      </c>
      <c r="I194" s="193"/>
      <c r="J194" s="194">
        <f>ROUND(I194*H194,2)</f>
        <v>0</v>
      </c>
      <c r="K194" s="195"/>
      <c r="L194" s="196"/>
      <c r="M194" s="197" t="s">
        <v>1</v>
      </c>
      <c r="N194" s="198" t="s">
        <v>40</v>
      </c>
      <c r="O194" s="71"/>
      <c r="P194" s="199">
        <f>O194*H194</f>
        <v>0</v>
      </c>
      <c r="Q194" s="199">
        <v>0.2</v>
      </c>
      <c r="R194" s="199">
        <f>Q194*H194</f>
        <v>1.6000000000000001E-3</v>
      </c>
      <c r="S194" s="199">
        <v>0</v>
      </c>
      <c r="T194" s="20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1" t="s">
        <v>126</v>
      </c>
      <c r="AT194" s="201" t="s">
        <v>123</v>
      </c>
      <c r="AU194" s="201" t="s">
        <v>85</v>
      </c>
      <c r="AY194" s="17" t="s">
        <v>121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" t="s">
        <v>83</v>
      </c>
      <c r="BK194" s="202">
        <f>ROUND(I194*H194,2)</f>
        <v>0</v>
      </c>
      <c r="BL194" s="17" t="s">
        <v>127</v>
      </c>
      <c r="BM194" s="201" t="s">
        <v>605</v>
      </c>
    </row>
    <row r="195" spans="1:65" s="13" customFormat="1" ht="11.25">
      <c r="B195" s="213"/>
      <c r="C195" s="214"/>
      <c r="D195" s="215" t="s">
        <v>189</v>
      </c>
      <c r="E195" s="216" t="s">
        <v>1</v>
      </c>
      <c r="F195" s="217" t="s">
        <v>559</v>
      </c>
      <c r="G195" s="214"/>
      <c r="H195" s="218">
        <v>5.2999999999999999E-2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189</v>
      </c>
      <c r="AU195" s="224" t="s">
        <v>85</v>
      </c>
      <c r="AV195" s="13" t="s">
        <v>85</v>
      </c>
      <c r="AW195" s="13" t="s">
        <v>32</v>
      </c>
      <c r="AX195" s="13" t="s">
        <v>83</v>
      </c>
      <c r="AY195" s="224" t="s">
        <v>121</v>
      </c>
    </row>
    <row r="196" spans="1:65" s="13" customFormat="1" ht="11.25">
      <c r="B196" s="213"/>
      <c r="C196" s="214"/>
      <c r="D196" s="215" t="s">
        <v>189</v>
      </c>
      <c r="E196" s="214"/>
      <c r="F196" s="217" t="s">
        <v>560</v>
      </c>
      <c r="G196" s="214"/>
      <c r="H196" s="218">
        <v>8.0000000000000002E-3</v>
      </c>
      <c r="I196" s="219"/>
      <c r="J196" s="214"/>
      <c r="K196" s="214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189</v>
      </c>
      <c r="AU196" s="224" t="s">
        <v>85</v>
      </c>
      <c r="AV196" s="13" t="s">
        <v>85</v>
      </c>
      <c r="AW196" s="13" t="s">
        <v>4</v>
      </c>
      <c r="AX196" s="13" t="s">
        <v>83</v>
      </c>
      <c r="AY196" s="224" t="s">
        <v>121</v>
      </c>
    </row>
    <row r="197" spans="1:65" s="2" customFormat="1" ht="16.5" customHeight="1">
      <c r="A197" s="34"/>
      <c r="B197" s="35"/>
      <c r="C197" s="203" t="s">
        <v>364</v>
      </c>
      <c r="D197" s="203" t="s">
        <v>185</v>
      </c>
      <c r="E197" s="204" t="s">
        <v>561</v>
      </c>
      <c r="F197" s="205" t="s">
        <v>562</v>
      </c>
      <c r="G197" s="206" t="s">
        <v>209</v>
      </c>
      <c r="H197" s="207">
        <v>0.3</v>
      </c>
      <c r="I197" s="208"/>
      <c r="J197" s="209">
        <f>ROUND(I197*H197,2)</f>
        <v>0</v>
      </c>
      <c r="K197" s="210"/>
      <c r="L197" s="39"/>
      <c r="M197" s="211" t="s">
        <v>1</v>
      </c>
      <c r="N197" s="212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127</v>
      </c>
      <c r="AT197" s="201" t="s">
        <v>185</v>
      </c>
      <c r="AU197" s="201" t="s">
        <v>85</v>
      </c>
      <c r="AY197" s="17" t="s">
        <v>121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127</v>
      </c>
      <c r="BM197" s="201" t="s">
        <v>606</v>
      </c>
    </row>
    <row r="198" spans="1:65" s="13" customFormat="1" ht="11.25">
      <c r="B198" s="213"/>
      <c r="C198" s="214"/>
      <c r="D198" s="215" t="s">
        <v>189</v>
      </c>
      <c r="E198" s="216" t="s">
        <v>1</v>
      </c>
      <c r="F198" s="217" t="s">
        <v>588</v>
      </c>
      <c r="G198" s="214"/>
      <c r="H198" s="218">
        <v>0.3</v>
      </c>
      <c r="I198" s="219"/>
      <c r="J198" s="214"/>
      <c r="K198" s="214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189</v>
      </c>
      <c r="AU198" s="224" t="s">
        <v>85</v>
      </c>
      <c r="AV198" s="13" t="s">
        <v>85</v>
      </c>
      <c r="AW198" s="13" t="s">
        <v>32</v>
      </c>
      <c r="AX198" s="13" t="s">
        <v>83</v>
      </c>
      <c r="AY198" s="224" t="s">
        <v>121</v>
      </c>
    </row>
    <row r="199" spans="1:65" s="2" customFormat="1" ht="21.75" customHeight="1">
      <c r="A199" s="34"/>
      <c r="B199" s="35"/>
      <c r="C199" s="203" t="s">
        <v>369</v>
      </c>
      <c r="D199" s="203" t="s">
        <v>185</v>
      </c>
      <c r="E199" s="204" t="s">
        <v>565</v>
      </c>
      <c r="F199" s="205" t="s">
        <v>566</v>
      </c>
      <c r="G199" s="206" t="s">
        <v>199</v>
      </c>
      <c r="H199" s="207">
        <v>3.5339999999999998</v>
      </c>
      <c r="I199" s="208"/>
      <c r="J199" s="209">
        <f>ROUND(I199*H199,2)</f>
        <v>0</v>
      </c>
      <c r="K199" s="210"/>
      <c r="L199" s="39"/>
      <c r="M199" s="211" t="s">
        <v>1</v>
      </c>
      <c r="N199" s="212" t="s">
        <v>40</v>
      </c>
      <c r="O199" s="7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127</v>
      </c>
      <c r="AT199" s="201" t="s">
        <v>185</v>
      </c>
      <c r="AU199" s="201" t="s">
        <v>85</v>
      </c>
      <c r="AY199" s="17" t="s">
        <v>121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127</v>
      </c>
      <c r="BM199" s="201" t="s">
        <v>607</v>
      </c>
    </row>
    <row r="200" spans="1:65" s="13" customFormat="1" ht="11.25">
      <c r="B200" s="213"/>
      <c r="C200" s="214"/>
      <c r="D200" s="215" t="s">
        <v>189</v>
      </c>
      <c r="E200" s="216" t="s">
        <v>1</v>
      </c>
      <c r="F200" s="217" t="s">
        <v>568</v>
      </c>
      <c r="G200" s="214"/>
      <c r="H200" s="218">
        <v>3.5339999999999998</v>
      </c>
      <c r="I200" s="219"/>
      <c r="J200" s="214"/>
      <c r="K200" s="214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189</v>
      </c>
      <c r="AU200" s="224" t="s">
        <v>85</v>
      </c>
      <c r="AV200" s="13" t="s">
        <v>85</v>
      </c>
      <c r="AW200" s="13" t="s">
        <v>32</v>
      </c>
      <c r="AX200" s="13" t="s">
        <v>83</v>
      </c>
      <c r="AY200" s="224" t="s">
        <v>121</v>
      </c>
    </row>
    <row r="201" spans="1:65" s="2" customFormat="1" ht="21.75" customHeight="1">
      <c r="A201" s="34"/>
      <c r="B201" s="35"/>
      <c r="C201" s="203" t="s">
        <v>373</v>
      </c>
      <c r="D201" s="203" t="s">
        <v>185</v>
      </c>
      <c r="E201" s="204" t="s">
        <v>370</v>
      </c>
      <c r="F201" s="205" t="s">
        <v>371</v>
      </c>
      <c r="G201" s="206" t="s">
        <v>209</v>
      </c>
      <c r="H201" s="207">
        <v>0.3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127</v>
      </c>
      <c r="AT201" s="201" t="s">
        <v>185</v>
      </c>
      <c r="AU201" s="201" t="s">
        <v>85</v>
      </c>
      <c r="AY201" s="17" t="s">
        <v>121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127</v>
      </c>
      <c r="BM201" s="201" t="s">
        <v>608</v>
      </c>
    </row>
    <row r="202" spans="1:65" s="2" customFormat="1" ht="16.5" customHeight="1">
      <c r="A202" s="34"/>
      <c r="B202" s="35"/>
      <c r="C202" s="203" t="s">
        <v>378</v>
      </c>
      <c r="D202" s="203" t="s">
        <v>185</v>
      </c>
      <c r="E202" s="204" t="s">
        <v>570</v>
      </c>
      <c r="F202" s="205" t="s">
        <v>571</v>
      </c>
      <c r="G202" s="206" t="s">
        <v>163</v>
      </c>
      <c r="H202" s="207">
        <v>2</v>
      </c>
      <c r="I202" s="208"/>
      <c r="J202" s="209">
        <f>ROUND(I202*H202,2)</f>
        <v>0</v>
      </c>
      <c r="K202" s="210"/>
      <c r="L202" s="39"/>
      <c r="M202" s="211" t="s">
        <v>1</v>
      </c>
      <c r="N202" s="212" t="s">
        <v>40</v>
      </c>
      <c r="O202" s="71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127</v>
      </c>
      <c r="AT202" s="201" t="s">
        <v>185</v>
      </c>
      <c r="AU202" s="201" t="s">
        <v>85</v>
      </c>
      <c r="AY202" s="17" t="s">
        <v>121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127</v>
      </c>
      <c r="BM202" s="201" t="s">
        <v>609</v>
      </c>
    </row>
    <row r="203" spans="1:65" s="13" customFormat="1" ht="11.25">
      <c r="B203" s="213"/>
      <c r="C203" s="214"/>
      <c r="D203" s="215" t="s">
        <v>189</v>
      </c>
      <c r="E203" s="216" t="s">
        <v>1</v>
      </c>
      <c r="F203" s="217" t="s">
        <v>85</v>
      </c>
      <c r="G203" s="214"/>
      <c r="H203" s="218">
        <v>2</v>
      </c>
      <c r="I203" s="219"/>
      <c r="J203" s="214"/>
      <c r="K203" s="214"/>
      <c r="L203" s="220"/>
      <c r="M203" s="251"/>
      <c r="N203" s="252"/>
      <c r="O203" s="252"/>
      <c r="P203" s="252"/>
      <c r="Q203" s="252"/>
      <c r="R203" s="252"/>
      <c r="S203" s="252"/>
      <c r="T203" s="253"/>
      <c r="AT203" s="224" t="s">
        <v>189</v>
      </c>
      <c r="AU203" s="224" t="s">
        <v>85</v>
      </c>
      <c r="AV203" s="13" t="s">
        <v>85</v>
      </c>
      <c r="AW203" s="13" t="s">
        <v>32</v>
      </c>
      <c r="AX203" s="13" t="s">
        <v>83</v>
      </c>
      <c r="AY203" s="224" t="s">
        <v>121</v>
      </c>
    </row>
    <row r="204" spans="1:65" s="2" customFormat="1" ht="6.95" customHeight="1">
      <c r="A204" s="3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39"/>
      <c r="M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</row>
  </sheetData>
  <sheetProtection algorithmName="SHA-512" hashValue="Nyset9uJuWXnnnXX/zBrkdyMQKmxQFN0S2rDfWyXxWnL85FgeHf/kk8XS8Hx+m8LB7/gY6FQs4Ncyv7/KsLZTQ==" saltValue="7dN6AUOYP5AQXM3fHPr7F2mX9cKgLlIBY9YGkKZUNhYegtLsxVKP6iTsDJZ780klma1D1RVe2bN1F1Yevgxfqg==" spinCount="100000" sheet="1" objects="1" scenarios="1" formatColumns="0" formatRows="0" autoFilter="0"/>
  <autoFilter ref="C121:K20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610</v>
      </c>
      <c r="H4" s="20"/>
    </row>
    <row r="5" spans="1:8" s="1" customFormat="1" ht="12" customHeight="1">
      <c r="B5" s="20"/>
      <c r="C5" s="254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5" t="s">
        <v>16</v>
      </c>
      <c r="D6" s="319" t="s">
        <v>17</v>
      </c>
      <c r="E6" s="308"/>
      <c r="F6" s="308"/>
      <c r="H6" s="20"/>
    </row>
    <row r="7" spans="1:8" s="1" customFormat="1" ht="16.5" customHeight="1">
      <c r="B7" s="20"/>
      <c r="C7" s="113" t="s">
        <v>22</v>
      </c>
      <c r="D7" s="115" t="str">
        <f>'Rekapitulace stavby'!AN8</f>
        <v>11. 3. 2021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6"/>
      <c r="C9" s="257" t="s">
        <v>56</v>
      </c>
      <c r="D9" s="258" t="s">
        <v>57</v>
      </c>
      <c r="E9" s="258" t="s">
        <v>107</v>
      </c>
      <c r="F9" s="259" t="s">
        <v>611</v>
      </c>
      <c r="G9" s="160"/>
      <c r="H9" s="256"/>
    </row>
    <row r="10" spans="1:8" s="2" customFormat="1" ht="26.45" customHeight="1">
      <c r="A10" s="34"/>
      <c r="B10" s="39"/>
      <c r="C10" s="260" t="s">
        <v>612</v>
      </c>
      <c r="D10" s="260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1" t="s">
        <v>92</v>
      </c>
      <c r="D11" s="262" t="s">
        <v>92</v>
      </c>
      <c r="E11" s="263" t="s">
        <v>93</v>
      </c>
      <c r="F11" s="264">
        <v>150</v>
      </c>
      <c r="G11" s="34"/>
      <c r="H11" s="39"/>
    </row>
    <row r="12" spans="1:8" s="2" customFormat="1" ht="16.899999999999999" customHeight="1">
      <c r="A12" s="34"/>
      <c r="B12" s="39"/>
      <c r="C12" s="265" t="s">
        <v>92</v>
      </c>
      <c r="D12" s="265" t="s">
        <v>94</v>
      </c>
      <c r="E12" s="17" t="s">
        <v>1</v>
      </c>
      <c r="F12" s="266">
        <v>150</v>
      </c>
      <c r="G12" s="34"/>
      <c r="H12" s="39"/>
    </row>
    <row r="13" spans="1:8" s="2" customFormat="1" ht="16.899999999999999" customHeight="1">
      <c r="A13" s="34"/>
      <c r="B13" s="39"/>
      <c r="C13" s="267" t="s">
        <v>613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65" t="s">
        <v>186</v>
      </c>
      <c r="D14" s="265" t="s">
        <v>187</v>
      </c>
      <c r="E14" s="17" t="s">
        <v>93</v>
      </c>
      <c r="F14" s="266">
        <v>150</v>
      </c>
      <c r="G14" s="34"/>
      <c r="H14" s="39"/>
    </row>
    <row r="15" spans="1:8" s="2" customFormat="1" ht="16.899999999999999" customHeight="1">
      <c r="A15" s="34"/>
      <c r="B15" s="39"/>
      <c r="C15" s="265" t="s">
        <v>191</v>
      </c>
      <c r="D15" s="265" t="s">
        <v>192</v>
      </c>
      <c r="E15" s="17" t="s">
        <v>93</v>
      </c>
      <c r="F15" s="266">
        <v>150</v>
      </c>
      <c r="G15" s="34"/>
      <c r="H15" s="39"/>
    </row>
    <row r="16" spans="1:8" s="2" customFormat="1" ht="26.45" customHeight="1">
      <c r="A16" s="34"/>
      <c r="B16" s="39"/>
      <c r="C16" s="260" t="s">
        <v>614</v>
      </c>
      <c r="D16" s="260" t="s">
        <v>87</v>
      </c>
      <c r="E16" s="34"/>
      <c r="F16" s="34"/>
      <c r="G16" s="34"/>
      <c r="H16" s="39"/>
    </row>
    <row r="17" spans="1:8" s="2" customFormat="1" ht="16.899999999999999" customHeight="1">
      <c r="A17" s="34"/>
      <c r="B17" s="39"/>
      <c r="C17" s="261" t="s">
        <v>198</v>
      </c>
      <c r="D17" s="262" t="s">
        <v>198</v>
      </c>
      <c r="E17" s="263" t="s">
        <v>199</v>
      </c>
      <c r="F17" s="264">
        <v>320.5</v>
      </c>
      <c r="G17" s="34"/>
      <c r="H17" s="39"/>
    </row>
    <row r="18" spans="1:8" s="2" customFormat="1" ht="16.899999999999999" customHeight="1">
      <c r="A18" s="34"/>
      <c r="B18" s="39"/>
      <c r="C18" s="265" t="s">
        <v>1</v>
      </c>
      <c r="D18" s="265" t="s">
        <v>407</v>
      </c>
      <c r="E18" s="17" t="s">
        <v>1</v>
      </c>
      <c r="F18" s="266">
        <v>0</v>
      </c>
      <c r="G18" s="34"/>
      <c r="H18" s="39"/>
    </row>
    <row r="19" spans="1:8" s="2" customFormat="1" ht="16.899999999999999" customHeight="1">
      <c r="A19" s="34"/>
      <c r="B19" s="39"/>
      <c r="C19" s="265" t="s">
        <v>198</v>
      </c>
      <c r="D19" s="265" t="s">
        <v>200</v>
      </c>
      <c r="E19" s="17" t="s">
        <v>1</v>
      </c>
      <c r="F19" s="266">
        <v>320.5</v>
      </c>
      <c r="G19" s="34"/>
      <c r="H19" s="39"/>
    </row>
    <row r="20" spans="1:8" s="2" customFormat="1" ht="16.899999999999999" customHeight="1">
      <c r="A20" s="34"/>
      <c r="B20" s="39"/>
      <c r="C20" s="267" t="s">
        <v>613</v>
      </c>
      <c r="D20" s="34"/>
      <c r="E20" s="34"/>
      <c r="F20" s="34"/>
      <c r="G20" s="34"/>
      <c r="H20" s="39"/>
    </row>
    <row r="21" spans="1:8" s="2" customFormat="1" ht="22.5">
      <c r="A21" s="34"/>
      <c r="B21" s="39"/>
      <c r="C21" s="265" t="s">
        <v>404</v>
      </c>
      <c r="D21" s="265" t="s">
        <v>405</v>
      </c>
      <c r="E21" s="17" t="s">
        <v>199</v>
      </c>
      <c r="F21" s="266">
        <v>320.5</v>
      </c>
      <c r="G21" s="34"/>
      <c r="H21" s="39"/>
    </row>
    <row r="22" spans="1:8" s="2" customFormat="1" ht="16.899999999999999" customHeight="1">
      <c r="A22" s="34"/>
      <c r="B22" s="39"/>
      <c r="C22" s="265" t="s">
        <v>329</v>
      </c>
      <c r="D22" s="265" t="s">
        <v>330</v>
      </c>
      <c r="E22" s="17" t="s">
        <v>199</v>
      </c>
      <c r="F22" s="266">
        <v>647.70000000000005</v>
      </c>
      <c r="G22" s="34"/>
      <c r="H22" s="39"/>
    </row>
    <row r="23" spans="1:8" s="2" customFormat="1" ht="16.899999999999999" customHeight="1">
      <c r="A23" s="34"/>
      <c r="B23" s="39"/>
      <c r="C23" s="265" t="s">
        <v>395</v>
      </c>
      <c r="D23" s="265" t="s">
        <v>396</v>
      </c>
      <c r="E23" s="17" t="s">
        <v>199</v>
      </c>
      <c r="F23" s="266">
        <v>320.5</v>
      </c>
      <c r="G23" s="34"/>
      <c r="H23" s="39"/>
    </row>
    <row r="24" spans="1:8" s="2" customFormat="1" ht="16.899999999999999" customHeight="1">
      <c r="A24" s="34"/>
      <c r="B24" s="39"/>
      <c r="C24" s="265" t="s">
        <v>399</v>
      </c>
      <c r="D24" s="265" t="s">
        <v>400</v>
      </c>
      <c r="E24" s="17" t="s">
        <v>199</v>
      </c>
      <c r="F24" s="266">
        <v>641</v>
      </c>
      <c r="G24" s="34"/>
      <c r="H24" s="39"/>
    </row>
    <row r="25" spans="1:8" s="2" customFormat="1" ht="16.899999999999999" customHeight="1">
      <c r="A25" s="34"/>
      <c r="B25" s="39"/>
      <c r="C25" s="265" t="s">
        <v>502</v>
      </c>
      <c r="D25" s="265" t="s">
        <v>503</v>
      </c>
      <c r="E25" s="17" t="s">
        <v>199</v>
      </c>
      <c r="F25" s="266">
        <v>433</v>
      </c>
      <c r="G25" s="34"/>
      <c r="H25" s="39"/>
    </row>
    <row r="26" spans="1:8" s="2" customFormat="1" ht="16.899999999999999" customHeight="1">
      <c r="A26" s="34"/>
      <c r="B26" s="39"/>
      <c r="C26" s="261" t="s">
        <v>615</v>
      </c>
      <c r="D26" s="262" t="s">
        <v>198</v>
      </c>
      <c r="E26" s="263" t="s">
        <v>199</v>
      </c>
      <c r="F26" s="264">
        <v>1039</v>
      </c>
      <c r="G26" s="34"/>
      <c r="H26" s="39"/>
    </row>
    <row r="27" spans="1:8" s="2" customFormat="1" ht="16.899999999999999" customHeight="1">
      <c r="A27" s="34"/>
      <c r="B27" s="39"/>
      <c r="C27" s="261" t="s">
        <v>201</v>
      </c>
      <c r="D27" s="262" t="s">
        <v>201</v>
      </c>
      <c r="E27" s="263" t="s">
        <v>93</v>
      </c>
      <c r="F27" s="264">
        <v>169.1</v>
      </c>
      <c r="G27" s="34"/>
      <c r="H27" s="39"/>
    </row>
    <row r="28" spans="1:8" s="2" customFormat="1" ht="16.899999999999999" customHeight="1">
      <c r="A28" s="34"/>
      <c r="B28" s="39"/>
      <c r="C28" s="265" t="s">
        <v>1</v>
      </c>
      <c r="D28" s="265" t="s">
        <v>321</v>
      </c>
      <c r="E28" s="17" t="s">
        <v>1</v>
      </c>
      <c r="F28" s="266">
        <v>0</v>
      </c>
      <c r="G28" s="34"/>
      <c r="H28" s="39"/>
    </row>
    <row r="29" spans="1:8" s="2" customFormat="1" ht="16.899999999999999" customHeight="1">
      <c r="A29" s="34"/>
      <c r="B29" s="39"/>
      <c r="C29" s="265" t="s">
        <v>1</v>
      </c>
      <c r="D29" s="265" t="s">
        <v>416</v>
      </c>
      <c r="E29" s="17" t="s">
        <v>1</v>
      </c>
      <c r="F29" s="266">
        <v>0</v>
      </c>
      <c r="G29" s="34"/>
      <c r="H29" s="39"/>
    </row>
    <row r="30" spans="1:8" s="2" customFormat="1" ht="16.899999999999999" customHeight="1">
      <c r="A30" s="34"/>
      <c r="B30" s="39"/>
      <c r="C30" s="265" t="s">
        <v>201</v>
      </c>
      <c r="D30" s="265" t="s">
        <v>490</v>
      </c>
      <c r="E30" s="17" t="s">
        <v>1</v>
      </c>
      <c r="F30" s="266">
        <v>169.1</v>
      </c>
      <c r="G30" s="34"/>
      <c r="H30" s="39"/>
    </row>
    <row r="31" spans="1:8" s="2" customFormat="1" ht="16.899999999999999" customHeight="1">
      <c r="A31" s="34"/>
      <c r="B31" s="39"/>
      <c r="C31" s="267" t="s">
        <v>613</v>
      </c>
      <c r="D31" s="34"/>
      <c r="E31" s="34"/>
      <c r="F31" s="34"/>
      <c r="G31" s="34"/>
      <c r="H31" s="39"/>
    </row>
    <row r="32" spans="1:8" s="2" customFormat="1" ht="16.899999999999999" customHeight="1">
      <c r="A32" s="34"/>
      <c r="B32" s="39"/>
      <c r="C32" s="265" t="s">
        <v>487</v>
      </c>
      <c r="D32" s="265" t="s">
        <v>488</v>
      </c>
      <c r="E32" s="17" t="s">
        <v>163</v>
      </c>
      <c r="F32" s="266">
        <v>169.1</v>
      </c>
      <c r="G32" s="34"/>
      <c r="H32" s="39"/>
    </row>
    <row r="33" spans="1:8" s="2" customFormat="1" ht="16.899999999999999" customHeight="1">
      <c r="A33" s="34"/>
      <c r="B33" s="39"/>
      <c r="C33" s="265" t="s">
        <v>271</v>
      </c>
      <c r="D33" s="265" t="s">
        <v>272</v>
      </c>
      <c r="E33" s="17" t="s">
        <v>209</v>
      </c>
      <c r="F33" s="266">
        <v>54.35</v>
      </c>
      <c r="G33" s="34"/>
      <c r="H33" s="39"/>
    </row>
    <row r="34" spans="1:8" s="2" customFormat="1" ht="16.899999999999999" customHeight="1">
      <c r="A34" s="34"/>
      <c r="B34" s="39"/>
      <c r="C34" s="265" t="s">
        <v>388</v>
      </c>
      <c r="D34" s="265" t="s">
        <v>389</v>
      </c>
      <c r="E34" s="17" t="s">
        <v>199</v>
      </c>
      <c r="F34" s="266">
        <v>50.73</v>
      </c>
      <c r="G34" s="34"/>
      <c r="H34" s="39"/>
    </row>
    <row r="35" spans="1:8" s="2" customFormat="1" ht="16.899999999999999" customHeight="1">
      <c r="A35" s="34"/>
      <c r="B35" s="39"/>
      <c r="C35" s="265" t="s">
        <v>465</v>
      </c>
      <c r="D35" s="265" t="s">
        <v>466</v>
      </c>
      <c r="E35" s="17" t="s">
        <v>93</v>
      </c>
      <c r="F35" s="266">
        <v>169.1</v>
      </c>
      <c r="G35" s="34"/>
      <c r="H35" s="39"/>
    </row>
    <row r="36" spans="1:8" s="2" customFormat="1" ht="16.899999999999999" customHeight="1">
      <c r="A36" s="34"/>
      <c r="B36" s="39"/>
      <c r="C36" s="265" t="s">
        <v>476</v>
      </c>
      <c r="D36" s="265" t="s">
        <v>477</v>
      </c>
      <c r="E36" s="17" t="s">
        <v>93</v>
      </c>
      <c r="F36" s="266">
        <v>270.39999999999998</v>
      </c>
      <c r="G36" s="34"/>
      <c r="H36" s="39"/>
    </row>
    <row r="37" spans="1:8" s="2" customFormat="1" ht="16.899999999999999" customHeight="1">
      <c r="A37" s="34"/>
      <c r="B37" s="39"/>
      <c r="C37" s="261" t="s">
        <v>616</v>
      </c>
      <c r="D37" s="262" t="s">
        <v>201</v>
      </c>
      <c r="E37" s="263" t="s">
        <v>93</v>
      </c>
      <c r="F37" s="264">
        <v>448.95</v>
      </c>
      <c r="G37" s="34"/>
      <c r="H37" s="39"/>
    </row>
    <row r="38" spans="1:8" s="2" customFormat="1" ht="16.899999999999999" customHeight="1">
      <c r="A38" s="34"/>
      <c r="B38" s="39"/>
      <c r="C38" s="261" t="s">
        <v>203</v>
      </c>
      <c r="D38" s="262" t="s">
        <v>203</v>
      </c>
      <c r="E38" s="263" t="s">
        <v>93</v>
      </c>
      <c r="F38" s="264">
        <v>101.3</v>
      </c>
      <c r="G38" s="34"/>
      <c r="H38" s="39"/>
    </row>
    <row r="39" spans="1:8" s="2" customFormat="1" ht="16.899999999999999" customHeight="1">
      <c r="A39" s="34"/>
      <c r="B39" s="39"/>
      <c r="C39" s="265" t="s">
        <v>1</v>
      </c>
      <c r="D39" s="265" t="s">
        <v>321</v>
      </c>
      <c r="E39" s="17" t="s">
        <v>1</v>
      </c>
      <c r="F39" s="266">
        <v>0</v>
      </c>
      <c r="G39" s="34"/>
      <c r="H39" s="39"/>
    </row>
    <row r="40" spans="1:8" s="2" customFormat="1" ht="16.899999999999999" customHeight="1">
      <c r="A40" s="34"/>
      <c r="B40" s="39"/>
      <c r="C40" s="265" t="s">
        <v>1</v>
      </c>
      <c r="D40" s="265" t="s">
        <v>416</v>
      </c>
      <c r="E40" s="17" t="s">
        <v>1</v>
      </c>
      <c r="F40" s="266">
        <v>0</v>
      </c>
      <c r="G40" s="34"/>
      <c r="H40" s="39"/>
    </row>
    <row r="41" spans="1:8" s="2" customFormat="1" ht="16.899999999999999" customHeight="1">
      <c r="A41" s="34"/>
      <c r="B41" s="39"/>
      <c r="C41" s="265" t="s">
        <v>203</v>
      </c>
      <c r="D41" s="265" t="s">
        <v>484</v>
      </c>
      <c r="E41" s="17" t="s">
        <v>1</v>
      </c>
      <c r="F41" s="266">
        <v>101.3</v>
      </c>
      <c r="G41" s="34"/>
      <c r="H41" s="39"/>
    </row>
    <row r="42" spans="1:8" s="2" customFormat="1" ht="16.899999999999999" customHeight="1">
      <c r="A42" s="34"/>
      <c r="B42" s="39"/>
      <c r="C42" s="267" t="s">
        <v>613</v>
      </c>
      <c r="D42" s="34"/>
      <c r="E42" s="34"/>
      <c r="F42" s="34"/>
      <c r="G42" s="34"/>
      <c r="H42" s="39"/>
    </row>
    <row r="43" spans="1:8" s="2" customFormat="1" ht="16.899999999999999" customHeight="1">
      <c r="A43" s="34"/>
      <c r="B43" s="39"/>
      <c r="C43" s="265" t="s">
        <v>481</v>
      </c>
      <c r="D43" s="265" t="s">
        <v>482</v>
      </c>
      <c r="E43" s="17" t="s">
        <v>163</v>
      </c>
      <c r="F43" s="266">
        <v>101.3</v>
      </c>
      <c r="G43" s="34"/>
      <c r="H43" s="39"/>
    </row>
    <row r="44" spans="1:8" s="2" customFormat="1" ht="16.899999999999999" customHeight="1">
      <c r="A44" s="34"/>
      <c r="B44" s="39"/>
      <c r="C44" s="265" t="s">
        <v>271</v>
      </c>
      <c r="D44" s="265" t="s">
        <v>272</v>
      </c>
      <c r="E44" s="17" t="s">
        <v>209</v>
      </c>
      <c r="F44" s="266">
        <v>54.35</v>
      </c>
      <c r="G44" s="34"/>
      <c r="H44" s="39"/>
    </row>
    <row r="45" spans="1:8" s="2" customFormat="1" ht="16.899999999999999" customHeight="1">
      <c r="A45" s="34"/>
      <c r="B45" s="39"/>
      <c r="C45" s="265" t="s">
        <v>476</v>
      </c>
      <c r="D45" s="265" t="s">
        <v>477</v>
      </c>
      <c r="E45" s="17" t="s">
        <v>93</v>
      </c>
      <c r="F45" s="266">
        <v>270.39999999999998</v>
      </c>
      <c r="G45" s="34"/>
      <c r="H45" s="39"/>
    </row>
    <row r="46" spans="1:8" s="2" customFormat="1" ht="16.899999999999999" customHeight="1">
      <c r="A46" s="34"/>
      <c r="B46" s="39"/>
      <c r="C46" s="261" t="s">
        <v>617</v>
      </c>
      <c r="D46" s="262" t="s">
        <v>617</v>
      </c>
      <c r="E46" s="263" t="s">
        <v>93</v>
      </c>
      <c r="F46" s="264">
        <v>252.87</v>
      </c>
      <c r="G46" s="34"/>
      <c r="H46" s="39"/>
    </row>
    <row r="47" spans="1:8" s="2" customFormat="1" ht="16.899999999999999" customHeight="1">
      <c r="A47" s="34"/>
      <c r="B47" s="39"/>
      <c r="C47" s="265" t="s">
        <v>1</v>
      </c>
      <c r="D47" s="265" t="s">
        <v>618</v>
      </c>
      <c r="E47" s="17" t="s">
        <v>1</v>
      </c>
      <c r="F47" s="266">
        <v>0</v>
      </c>
      <c r="G47" s="34"/>
      <c r="H47" s="39"/>
    </row>
    <row r="48" spans="1:8" s="2" customFormat="1" ht="16.899999999999999" customHeight="1">
      <c r="A48" s="34"/>
      <c r="B48" s="39"/>
      <c r="C48" s="265" t="s">
        <v>617</v>
      </c>
      <c r="D48" s="265" t="s">
        <v>619</v>
      </c>
      <c r="E48" s="17" t="s">
        <v>1</v>
      </c>
      <c r="F48" s="266">
        <v>252.87</v>
      </c>
      <c r="G48" s="34"/>
      <c r="H48" s="39"/>
    </row>
    <row r="49" spans="1:8" s="2" customFormat="1" ht="16.899999999999999" customHeight="1">
      <c r="A49" s="34"/>
      <c r="B49" s="39"/>
      <c r="C49" s="261" t="s">
        <v>259</v>
      </c>
      <c r="D49" s="262" t="s">
        <v>259</v>
      </c>
      <c r="E49" s="263" t="s">
        <v>199</v>
      </c>
      <c r="F49" s="264">
        <v>320.5</v>
      </c>
      <c r="G49" s="34"/>
      <c r="H49" s="39"/>
    </row>
    <row r="50" spans="1:8" s="2" customFormat="1" ht="16.899999999999999" customHeight="1">
      <c r="A50" s="34"/>
      <c r="B50" s="39"/>
      <c r="C50" s="265" t="s">
        <v>1</v>
      </c>
      <c r="D50" s="265" t="s">
        <v>258</v>
      </c>
      <c r="E50" s="17" t="s">
        <v>1</v>
      </c>
      <c r="F50" s="266">
        <v>0</v>
      </c>
      <c r="G50" s="34"/>
      <c r="H50" s="39"/>
    </row>
    <row r="51" spans="1:8" s="2" customFormat="1" ht="16.899999999999999" customHeight="1">
      <c r="A51" s="34"/>
      <c r="B51" s="39"/>
      <c r="C51" s="265" t="s">
        <v>259</v>
      </c>
      <c r="D51" s="265" t="s">
        <v>200</v>
      </c>
      <c r="E51" s="17" t="s">
        <v>1</v>
      </c>
      <c r="F51" s="266">
        <v>320.5</v>
      </c>
      <c r="G51" s="34"/>
      <c r="H51" s="39"/>
    </row>
    <row r="52" spans="1:8" s="2" customFormat="1" ht="16.899999999999999" customHeight="1">
      <c r="A52" s="34"/>
      <c r="B52" s="39"/>
      <c r="C52" s="261" t="s">
        <v>620</v>
      </c>
      <c r="D52" s="262" t="s">
        <v>620</v>
      </c>
      <c r="E52" s="263" t="s">
        <v>93</v>
      </c>
      <c r="F52" s="264">
        <v>67.2</v>
      </c>
      <c r="G52" s="34"/>
      <c r="H52" s="39"/>
    </row>
    <row r="53" spans="1:8" s="2" customFormat="1" ht="16.899999999999999" customHeight="1">
      <c r="A53" s="34"/>
      <c r="B53" s="39"/>
      <c r="C53" s="265" t="s">
        <v>1</v>
      </c>
      <c r="D53" s="265" t="s">
        <v>621</v>
      </c>
      <c r="E53" s="17" t="s">
        <v>1</v>
      </c>
      <c r="F53" s="266">
        <v>0</v>
      </c>
      <c r="G53" s="34"/>
      <c r="H53" s="39"/>
    </row>
    <row r="54" spans="1:8" s="2" customFormat="1" ht="16.899999999999999" customHeight="1">
      <c r="A54" s="34"/>
      <c r="B54" s="39"/>
      <c r="C54" s="265" t="s">
        <v>1</v>
      </c>
      <c r="D54" s="265" t="s">
        <v>622</v>
      </c>
      <c r="E54" s="17" t="s">
        <v>1</v>
      </c>
      <c r="F54" s="266">
        <v>0</v>
      </c>
      <c r="G54" s="34"/>
      <c r="H54" s="39"/>
    </row>
    <row r="55" spans="1:8" s="2" customFormat="1" ht="16.899999999999999" customHeight="1">
      <c r="A55" s="34"/>
      <c r="B55" s="39"/>
      <c r="C55" s="265" t="s">
        <v>620</v>
      </c>
      <c r="D55" s="265" t="s">
        <v>623</v>
      </c>
      <c r="E55" s="17" t="s">
        <v>1</v>
      </c>
      <c r="F55" s="266">
        <v>67.2</v>
      </c>
      <c r="G55" s="34"/>
      <c r="H55" s="39"/>
    </row>
    <row r="56" spans="1:8" s="2" customFormat="1" ht="16.899999999999999" customHeight="1">
      <c r="A56" s="34"/>
      <c r="B56" s="39"/>
      <c r="C56" s="261" t="s">
        <v>624</v>
      </c>
      <c r="D56" s="262" t="s">
        <v>624</v>
      </c>
      <c r="E56" s="263" t="s">
        <v>163</v>
      </c>
      <c r="F56" s="264">
        <v>250</v>
      </c>
      <c r="G56" s="34"/>
      <c r="H56" s="39"/>
    </row>
    <row r="57" spans="1:8" s="2" customFormat="1" ht="16.899999999999999" customHeight="1">
      <c r="A57" s="34"/>
      <c r="B57" s="39"/>
      <c r="C57" s="265" t="s">
        <v>1</v>
      </c>
      <c r="D57" s="265" t="s">
        <v>274</v>
      </c>
      <c r="E57" s="17" t="s">
        <v>1</v>
      </c>
      <c r="F57" s="266">
        <v>0</v>
      </c>
      <c r="G57" s="34"/>
      <c r="H57" s="39"/>
    </row>
    <row r="58" spans="1:8" s="2" customFormat="1" ht="16.899999999999999" customHeight="1">
      <c r="A58" s="34"/>
      <c r="B58" s="39"/>
      <c r="C58" s="265" t="s">
        <v>624</v>
      </c>
      <c r="D58" s="265" t="s">
        <v>625</v>
      </c>
      <c r="E58" s="17" t="s">
        <v>1</v>
      </c>
      <c r="F58" s="266">
        <v>250</v>
      </c>
      <c r="G58" s="34"/>
      <c r="H58" s="39"/>
    </row>
    <row r="59" spans="1:8" s="2" customFormat="1" ht="16.899999999999999" customHeight="1">
      <c r="A59" s="34"/>
      <c r="B59" s="39"/>
      <c r="C59" s="261" t="s">
        <v>205</v>
      </c>
      <c r="D59" s="262" t="s">
        <v>205</v>
      </c>
      <c r="E59" s="263" t="s">
        <v>93</v>
      </c>
      <c r="F59" s="264">
        <v>169.1</v>
      </c>
      <c r="G59" s="34"/>
      <c r="H59" s="39"/>
    </row>
    <row r="60" spans="1:8" s="2" customFormat="1" ht="16.899999999999999" customHeight="1">
      <c r="A60" s="34"/>
      <c r="B60" s="39"/>
      <c r="C60" s="265" t="s">
        <v>1</v>
      </c>
      <c r="D60" s="265" t="s">
        <v>468</v>
      </c>
      <c r="E60" s="17" t="s">
        <v>1</v>
      </c>
      <c r="F60" s="266">
        <v>0</v>
      </c>
      <c r="G60" s="34"/>
      <c r="H60" s="39"/>
    </row>
    <row r="61" spans="1:8" s="2" customFormat="1" ht="16.899999999999999" customHeight="1">
      <c r="A61" s="34"/>
      <c r="B61" s="39"/>
      <c r="C61" s="265" t="s">
        <v>1</v>
      </c>
      <c r="D61" s="265" t="s">
        <v>469</v>
      </c>
      <c r="E61" s="17" t="s">
        <v>1</v>
      </c>
      <c r="F61" s="266">
        <v>0</v>
      </c>
      <c r="G61" s="34"/>
      <c r="H61" s="39"/>
    </row>
    <row r="62" spans="1:8" s="2" customFormat="1" ht="16.899999999999999" customHeight="1">
      <c r="A62" s="34"/>
      <c r="B62" s="39"/>
      <c r="C62" s="265" t="s">
        <v>205</v>
      </c>
      <c r="D62" s="265" t="s">
        <v>201</v>
      </c>
      <c r="E62" s="17" t="s">
        <v>1</v>
      </c>
      <c r="F62" s="266">
        <v>169.1</v>
      </c>
      <c r="G62" s="34"/>
      <c r="H62" s="39"/>
    </row>
    <row r="63" spans="1:8" s="2" customFormat="1" ht="16.899999999999999" customHeight="1">
      <c r="A63" s="34"/>
      <c r="B63" s="39"/>
      <c r="C63" s="267" t="s">
        <v>613</v>
      </c>
      <c r="D63" s="34"/>
      <c r="E63" s="34"/>
      <c r="F63" s="34"/>
      <c r="G63" s="34"/>
      <c r="H63" s="39"/>
    </row>
    <row r="64" spans="1:8" s="2" customFormat="1" ht="16.899999999999999" customHeight="1">
      <c r="A64" s="34"/>
      <c r="B64" s="39"/>
      <c r="C64" s="265" t="s">
        <v>465</v>
      </c>
      <c r="D64" s="265" t="s">
        <v>466</v>
      </c>
      <c r="E64" s="17" t="s">
        <v>93</v>
      </c>
      <c r="F64" s="266">
        <v>169.1</v>
      </c>
      <c r="G64" s="34"/>
      <c r="H64" s="39"/>
    </row>
    <row r="65" spans="1:8" s="2" customFormat="1" ht="16.899999999999999" customHeight="1">
      <c r="A65" s="34"/>
      <c r="B65" s="39"/>
      <c r="C65" s="265" t="s">
        <v>471</v>
      </c>
      <c r="D65" s="265" t="s">
        <v>472</v>
      </c>
      <c r="E65" s="17" t="s">
        <v>305</v>
      </c>
      <c r="F65" s="266">
        <v>3.3820000000000001</v>
      </c>
      <c r="G65" s="34"/>
      <c r="H65" s="39"/>
    </row>
    <row r="66" spans="1:8" s="2" customFormat="1" ht="16.899999999999999" customHeight="1">
      <c r="A66" s="34"/>
      <c r="B66" s="39"/>
      <c r="C66" s="261" t="s">
        <v>626</v>
      </c>
      <c r="D66" s="262" t="s">
        <v>626</v>
      </c>
      <c r="E66" s="263" t="s">
        <v>209</v>
      </c>
      <c r="F66" s="264">
        <v>3.7930000000000001</v>
      </c>
      <c r="G66" s="34"/>
      <c r="H66" s="39"/>
    </row>
    <row r="67" spans="1:8" s="2" customFormat="1" ht="16.899999999999999" customHeight="1">
      <c r="A67" s="34"/>
      <c r="B67" s="39"/>
      <c r="C67" s="265" t="s">
        <v>626</v>
      </c>
      <c r="D67" s="265" t="s">
        <v>627</v>
      </c>
      <c r="E67" s="17" t="s">
        <v>1</v>
      </c>
      <c r="F67" s="266">
        <v>3.7930000000000001</v>
      </c>
      <c r="G67" s="34"/>
      <c r="H67" s="39"/>
    </row>
    <row r="68" spans="1:8" s="2" customFormat="1" ht="16.899999999999999" customHeight="1">
      <c r="A68" s="34"/>
      <c r="B68" s="39"/>
      <c r="C68" s="261" t="s">
        <v>206</v>
      </c>
      <c r="D68" s="262" t="s">
        <v>206</v>
      </c>
      <c r="E68" s="263" t="s">
        <v>93</v>
      </c>
      <c r="F68" s="264">
        <v>16.5</v>
      </c>
      <c r="G68" s="34"/>
      <c r="H68" s="39"/>
    </row>
    <row r="69" spans="1:8" s="2" customFormat="1" ht="16.899999999999999" customHeight="1">
      <c r="A69" s="34"/>
      <c r="B69" s="39"/>
      <c r="C69" s="265" t="s">
        <v>1</v>
      </c>
      <c r="D69" s="265" t="s">
        <v>321</v>
      </c>
      <c r="E69" s="17" t="s">
        <v>1</v>
      </c>
      <c r="F69" s="266">
        <v>0</v>
      </c>
      <c r="G69" s="34"/>
      <c r="H69" s="39"/>
    </row>
    <row r="70" spans="1:8" s="2" customFormat="1" ht="16.899999999999999" customHeight="1">
      <c r="A70" s="34"/>
      <c r="B70" s="39"/>
      <c r="C70" s="265" t="s">
        <v>206</v>
      </c>
      <c r="D70" s="265" t="s">
        <v>500</v>
      </c>
      <c r="E70" s="17" t="s">
        <v>1</v>
      </c>
      <c r="F70" s="266">
        <v>16.5</v>
      </c>
      <c r="G70" s="34"/>
      <c r="H70" s="39"/>
    </row>
    <row r="71" spans="1:8" s="2" customFormat="1" ht="16.899999999999999" customHeight="1">
      <c r="A71" s="34"/>
      <c r="B71" s="39"/>
      <c r="C71" s="267" t="s">
        <v>613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65" t="s">
        <v>497</v>
      </c>
      <c r="D72" s="265" t="s">
        <v>498</v>
      </c>
      <c r="E72" s="17" t="s">
        <v>93</v>
      </c>
      <c r="F72" s="266">
        <v>16.5</v>
      </c>
      <c r="G72" s="34"/>
      <c r="H72" s="39"/>
    </row>
    <row r="73" spans="1:8" s="2" customFormat="1" ht="16.899999999999999" customHeight="1">
      <c r="A73" s="34"/>
      <c r="B73" s="39"/>
      <c r="C73" s="265" t="s">
        <v>493</v>
      </c>
      <c r="D73" s="265" t="s">
        <v>494</v>
      </c>
      <c r="E73" s="17" t="s">
        <v>93</v>
      </c>
      <c r="F73" s="266">
        <v>16.5</v>
      </c>
      <c r="G73" s="34"/>
      <c r="H73" s="39"/>
    </row>
    <row r="74" spans="1:8" s="2" customFormat="1" ht="16.899999999999999" customHeight="1">
      <c r="A74" s="34"/>
      <c r="B74" s="39"/>
      <c r="C74" s="261" t="s">
        <v>208</v>
      </c>
      <c r="D74" s="262" t="s">
        <v>208</v>
      </c>
      <c r="E74" s="263" t="s">
        <v>209</v>
      </c>
      <c r="F74" s="264">
        <v>54.35</v>
      </c>
      <c r="G74" s="34"/>
      <c r="H74" s="39"/>
    </row>
    <row r="75" spans="1:8" s="2" customFormat="1" ht="16.899999999999999" customHeight="1">
      <c r="A75" s="34"/>
      <c r="B75" s="39"/>
      <c r="C75" s="265" t="s">
        <v>1</v>
      </c>
      <c r="D75" s="265" t="s">
        <v>274</v>
      </c>
      <c r="E75" s="17" t="s">
        <v>1</v>
      </c>
      <c r="F75" s="266">
        <v>0</v>
      </c>
      <c r="G75" s="34"/>
      <c r="H75" s="39"/>
    </row>
    <row r="76" spans="1:8" s="2" customFormat="1" ht="16.899999999999999" customHeight="1">
      <c r="A76" s="34"/>
      <c r="B76" s="39"/>
      <c r="C76" s="265" t="s">
        <v>1</v>
      </c>
      <c r="D76" s="265" t="s">
        <v>275</v>
      </c>
      <c r="E76" s="17" t="s">
        <v>1</v>
      </c>
      <c r="F76" s="266">
        <v>0</v>
      </c>
      <c r="G76" s="34"/>
      <c r="H76" s="39"/>
    </row>
    <row r="77" spans="1:8" s="2" customFormat="1" ht="16.899999999999999" customHeight="1">
      <c r="A77" s="34"/>
      <c r="B77" s="39"/>
      <c r="C77" s="265" t="s">
        <v>1</v>
      </c>
      <c r="D77" s="265" t="s">
        <v>276</v>
      </c>
      <c r="E77" s="17" t="s">
        <v>1</v>
      </c>
      <c r="F77" s="266">
        <v>54.35</v>
      </c>
      <c r="G77" s="34"/>
      <c r="H77" s="39"/>
    </row>
    <row r="78" spans="1:8" s="2" customFormat="1" ht="16.899999999999999" customHeight="1">
      <c r="A78" s="34"/>
      <c r="B78" s="39"/>
      <c r="C78" s="265" t="s">
        <v>208</v>
      </c>
      <c r="D78" s="265" t="s">
        <v>265</v>
      </c>
      <c r="E78" s="17" t="s">
        <v>1</v>
      </c>
      <c r="F78" s="266">
        <v>54.35</v>
      </c>
      <c r="G78" s="34"/>
      <c r="H78" s="39"/>
    </row>
    <row r="79" spans="1:8" s="2" customFormat="1" ht="16.899999999999999" customHeight="1">
      <c r="A79" s="34"/>
      <c r="B79" s="39"/>
      <c r="C79" s="267" t="s">
        <v>613</v>
      </c>
      <c r="D79" s="34"/>
      <c r="E79" s="34"/>
      <c r="F79" s="34"/>
      <c r="G79" s="34"/>
      <c r="H79" s="39"/>
    </row>
    <row r="80" spans="1:8" s="2" customFormat="1" ht="16.899999999999999" customHeight="1">
      <c r="A80" s="34"/>
      <c r="B80" s="39"/>
      <c r="C80" s="265" t="s">
        <v>271</v>
      </c>
      <c r="D80" s="265" t="s">
        <v>272</v>
      </c>
      <c r="E80" s="17" t="s">
        <v>209</v>
      </c>
      <c r="F80" s="266">
        <v>54.35</v>
      </c>
      <c r="G80" s="34"/>
      <c r="H80" s="39"/>
    </row>
    <row r="81" spans="1:8" s="2" customFormat="1" ht="16.899999999999999" customHeight="1">
      <c r="A81" s="34"/>
      <c r="B81" s="39"/>
      <c r="C81" s="265" t="s">
        <v>277</v>
      </c>
      <c r="D81" s="265" t="s">
        <v>278</v>
      </c>
      <c r="E81" s="17" t="s">
        <v>209</v>
      </c>
      <c r="F81" s="266">
        <v>54.35</v>
      </c>
      <c r="G81" s="34"/>
      <c r="H81" s="39"/>
    </row>
    <row r="82" spans="1:8" s="2" customFormat="1" ht="16.899999999999999" customHeight="1">
      <c r="A82" s="34"/>
      <c r="B82" s="39"/>
      <c r="C82" s="265" t="s">
        <v>289</v>
      </c>
      <c r="D82" s="265" t="s">
        <v>290</v>
      </c>
      <c r="E82" s="17" t="s">
        <v>209</v>
      </c>
      <c r="F82" s="266">
        <v>54.35</v>
      </c>
      <c r="G82" s="34"/>
      <c r="H82" s="39"/>
    </row>
    <row r="83" spans="1:8" s="2" customFormat="1" ht="16.899999999999999" customHeight="1">
      <c r="A83" s="34"/>
      <c r="B83" s="39"/>
      <c r="C83" s="261" t="s">
        <v>211</v>
      </c>
      <c r="D83" s="262" t="s">
        <v>211</v>
      </c>
      <c r="E83" s="263" t="s">
        <v>209</v>
      </c>
      <c r="F83" s="264">
        <v>54.35</v>
      </c>
      <c r="G83" s="34"/>
      <c r="H83" s="39"/>
    </row>
    <row r="84" spans="1:8" s="2" customFormat="1" ht="16.899999999999999" customHeight="1">
      <c r="A84" s="34"/>
      <c r="B84" s="39"/>
      <c r="C84" s="265" t="s">
        <v>211</v>
      </c>
      <c r="D84" s="265" t="s">
        <v>208</v>
      </c>
      <c r="E84" s="17" t="s">
        <v>1</v>
      </c>
      <c r="F84" s="266">
        <v>54.35</v>
      </c>
      <c r="G84" s="34"/>
      <c r="H84" s="39"/>
    </row>
    <row r="85" spans="1:8" s="2" customFormat="1" ht="16.899999999999999" customHeight="1">
      <c r="A85" s="34"/>
      <c r="B85" s="39"/>
      <c r="C85" s="267" t="s">
        <v>613</v>
      </c>
      <c r="D85" s="34"/>
      <c r="E85" s="34"/>
      <c r="F85" s="34"/>
      <c r="G85" s="34"/>
      <c r="H85" s="39"/>
    </row>
    <row r="86" spans="1:8" s="2" customFormat="1" ht="16.899999999999999" customHeight="1">
      <c r="A86" s="34"/>
      <c r="B86" s="39"/>
      <c r="C86" s="265" t="s">
        <v>289</v>
      </c>
      <c r="D86" s="265" t="s">
        <v>290</v>
      </c>
      <c r="E86" s="17" t="s">
        <v>209</v>
      </c>
      <c r="F86" s="266">
        <v>54.35</v>
      </c>
      <c r="G86" s="34"/>
      <c r="H86" s="39"/>
    </row>
    <row r="87" spans="1:8" s="2" customFormat="1" ht="22.5">
      <c r="A87" s="34"/>
      <c r="B87" s="39"/>
      <c r="C87" s="265" t="s">
        <v>292</v>
      </c>
      <c r="D87" s="265" t="s">
        <v>293</v>
      </c>
      <c r="E87" s="17" t="s">
        <v>209</v>
      </c>
      <c r="F87" s="266">
        <v>815.25</v>
      </c>
      <c r="G87" s="34"/>
      <c r="H87" s="39"/>
    </row>
    <row r="88" spans="1:8" s="2" customFormat="1" ht="16.899999999999999" customHeight="1">
      <c r="A88" s="34"/>
      <c r="B88" s="39"/>
      <c r="C88" s="265" t="s">
        <v>297</v>
      </c>
      <c r="D88" s="265" t="s">
        <v>298</v>
      </c>
      <c r="E88" s="17" t="s">
        <v>209</v>
      </c>
      <c r="F88" s="266">
        <v>54.35</v>
      </c>
      <c r="G88" s="34"/>
      <c r="H88" s="39"/>
    </row>
    <row r="89" spans="1:8" s="2" customFormat="1" ht="16.899999999999999" customHeight="1">
      <c r="A89" s="34"/>
      <c r="B89" s="39"/>
      <c r="C89" s="265" t="s">
        <v>300</v>
      </c>
      <c r="D89" s="265" t="s">
        <v>301</v>
      </c>
      <c r="E89" s="17" t="s">
        <v>209</v>
      </c>
      <c r="F89" s="266">
        <v>54.35</v>
      </c>
      <c r="G89" s="34"/>
      <c r="H89" s="39"/>
    </row>
    <row r="90" spans="1:8" s="2" customFormat="1" ht="16.899999999999999" customHeight="1">
      <c r="A90" s="34"/>
      <c r="B90" s="39"/>
      <c r="C90" s="265" t="s">
        <v>303</v>
      </c>
      <c r="D90" s="265" t="s">
        <v>304</v>
      </c>
      <c r="E90" s="17" t="s">
        <v>305</v>
      </c>
      <c r="F90" s="266">
        <v>92.394999999999996</v>
      </c>
      <c r="G90" s="34"/>
      <c r="H90" s="39"/>
    </row>
    <row r="91" spans="1:8" s="2" customFormat="1" ht="16.899999999999999" customHeight="1">
      <c r="A91" s="34"/>
      <c r="B91" s="39"/>
      <c r="C91" s="261" t="s">
        <v>213</v>
      </c>
      <c r="D91" s="262" t="s">
        <v>213</v>
      </c>
      <c r="E91" s="263" t="s">
        <v>199</v>
      </c>
      <c r="F91" s="264">
        <v>201</v>
      </c>
      <c r="G91" s="34"/>
      <c r="H91" s="39"/>
    </row>
    <row r="92" spans="1:8" s="2" customFormat="1" ht="16.899999999999999" customHeight="1">
      <c r="A92" s="34"/>
      <c r="B92" s="39"/>
      <c r="C92" s="265" t="s">
        <v>1</v>
      </c>
      <c r="D92" s="265" t="s">
        <v>321</v>
      </c>
      <c r="E92" s="17" t="s">
        <v>1</v>
      </c>
      <c r="F92" s="266">
        <v>0</v>
      </c>
      <c r="G92" s="34"/>
      <c r="H92" s="39"/>
    </row>
    <row r="93" spans="1:8" s="2" customFormat="1" ht="16.899999999999999" customHeight="1">
      <c r="A93" s="34"/>
      <c r="B93" s="39"/>
      <c r="C93" s="265" t="s">
        <v>213</v>
      </c>
      <c r="D93" s="265" t="s">
        <v>214</v>
      </c>
      <c r="E93" s="17" t="s">
        <v>1</v>
      </c>
      <c r="F93" s="266">
        <v>201</v>
      </c>
      <c r="G93" s="34"/>
      <c r="H93" s="39"/>
    </row>
    <row r="94" spans="1:8" s="2" customFormat="1" ht="16.899999999999999" customHeight="1">
      <c r="A94" s="34"/>
      <c r="B94" s="39"/>
      <c r="C94" s="267" t="s">
        <v>613</v>
      </c>
      <c r="D94" s="34"/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65" t="s">
        <v>329</v>
      </c>
      <c r="D95" s="265" t="s">
        <v>330</v>
      </c>
      <c r="E95" s="17" t="s">
        <v>199</v>
      </c>
      <c r="F95" s="266">
        <v>647.70000000000005</v>
      </c>
      <c r="G95" s="34"/>
      <c r="H95" s="39"/>
    </row>
    <row r="96" spans="1:8" s="2" customFormat="1" ht="16.899999999999999" customHeight="1">
      <c r="A96" s="34"/>
      <c r="B96" s="39"/>
      <c r="C96" s="261" t="s">
        <v>215</v>
      </c>
      <c r="D96" s="262" t="s">
        <v>215</v>
      </c>
      <c r="E96" s="263" t="s">
        <v>199</v>
      </c>
      <c r="F96" s="264">
        <v>112.5</v>
      </c>
      <c r="G96" s="34"/>
      <c r="H96" s="39"/>
    </row>
    <row r="97" spans="1:8" s="2" customFormat="1" ht="16.899999999999999" customHeight="1">
      <c r="A97" s="34"/>
      <c r="B97" s="39"/>
      <c r="C97" s="265" t="s">
        <v>1</v>
      </c>
      <c r="D97" s="265" t="s">
        <v>321</v>
      </c>
      <c r="E97" s="17" t="s">
        <v>1</v>
      </c>
      <c r="F97" s="266">
        <v>0</v>
      </c>
      <c r="G97" s="34"/>
      <c r="H97" s="39"/>
    </row>
    <row r="98" spans="1:8" s="2" customFormat="1" ht="16.899999999999999" customHeight="1">
      <c r="A98" s="34"/>
      <c r="B98" s="39"/>
      <c r="C98" s="265" t="s">
        <v>215</v>
      </c>
      <c r="D98" s="265" t="s">
        <v>216</v>
      </c>
      <c r="E98" s="17" t="s">
        <v>1</v>
      </c>
      <c r="F98" s="266">
        <v>112.5</v>
      </c>
      <c r="G98" s="34"/>
      <c r="H98" s="39"/>
    </row>
    <row r="99" spans="1:8" s="2" customFormat="1" ht="16.899999999999999" customHeight="1">
      <c r="A99" s="34"/>
      <c r="B99" s="39"/>
      <c r="C99" s="267" t="s">
        <v>613</v>
      </c>
      <c r="D99" s="34"/>
      <c r="E99" s="34"/>
      <c r="F99" s="34"/>
      <c r="G99" s="34"/>
      <c r="H99" s="39"/>
    </row>
    <row r="100" spans="1:8" s="2" customFormat="1" ht="16.899999999999999" customHeight="1">
      <c r="A100" s="34"/>
      <c r="B100" s="39"/>
      <c r="C100" s="265" t="s">
        <v>409</v>
      </c>
      <c r="D100" s="265" t="s">
        <v>410</v>
      </c>
      <c r="E100" s="17" t="s">
        <v>199</v>
      </c>
      <c r="F100" s="266">
        <v>112.5</v>
      </c>
      <c r="G100" s="34"/>
      <c r="H100" s="39"/>
    </row>
    <row r="101" spans="1:8" s="2" customFormat="1" ht="16.899999999999999" customHeight="1">
      <c r="A101" s="34"/>
      <c r="B101" s="39"/>
      <c r="C101" s="265" t="s">
        <v>329</v>
      </c>
      <c r="D101" s="265" t="s">
        <v>330</v>
      </c>
      <c r="E101" s="17" t="s">
        <v>199</v>
      </c>
      <c r="F101" s="266">
        <v>647.70000000000005</v>
      </c>
      <c r="G101" s="34"/>
      <c r="H101" s="39"/>
    </row>
    <row r="102" spans="1:8" s="2" customFormat="1" ht="16.899999999999999" customHeight="1">
      <c r="A102" s="34"/>
      <c r="B102" s="39"/>
      <c r="C102" s="265" t="s">
        <v>384</v>
      </c>
      <c r="D102" s="265" t="s">
        <v>385</v>
      </c>
      <c r="E102" s="17" t="s">
        <v>199</v>
      </c>
      <c r="F102" s="266">
        <v>112.5</v>
      </c>
      <c r="G102" s="34"/>
      <c r="H102" s="39"/>
    </row>
    <row r="103" spans="1:8" s="2" customFormat="1" ht="16.899999999999999" customHeight="1">
      <c r="A103" s="34"/>
      <c r="B103" s="39"/>
      <c r="C103" s="265" t="s">
        <v>502</v>
      </c>
      <c r="D103" s="265" t="s">
        <v>503</v>
      </c>
      <c r="E103" s="17" t="s">
        <v>199</v>
      </c>
      <c r="F103" s="266">
        <v>433</v>
      </c>
      <c r="G103" s="34"/>
      <c r="H103" s="39"/>
    </row>
    <row r="104" spans="1:8" s="2" customFormat="1" ht="16.899999999999999" customHeight="1">
      <c r="A104" s="34"/>
      <c r="B104" s="39"/>
      <c r="C104" s="265" t="s">
        <v>413</v>
      </c>
      <c r="D104" s="265" t="s">
        <v>414</v>
      </c>
      <c r="E104" s="17" t="s">
        <v>199</v>
      </c>
      <c r="F104" s="266">
        <v>118.125</v>
      </c>
      <c r="G104" s="34"/>
      <c r="H104" s="39"/>
    </row>
    <row r="105" spans="1:8" s="2" customFormat="1" ht="16.899999999999999" customHeight="1">
      <c r="A105" s="34"/>
      <c r="B105" s="39"/>
      <c r="C105" s="261" t="s">
        <v>628</v>
      </c>
      <c r="D105" s="262" t="s">
        <v>215</v>
      </c>
      <c r="E105" s="263" t="s">
        <v>199</v>
      </c>
      <c r="F105" s="264">
        <v>440.1</v>
      </c>
      <c r="G105" s="34"/>
      <c r="H105" s="39"/>
    </row>
    <row r="106" spans="1:8" s="2" customFormat="1" ht="16.899999999999999" customHeight="1">
      <c r="A106" s="34"/>
      <c r="B106" s="39"/>
      <c r="C106" s="261" t="s">
        <v>629</v>
      </c>
      <c r="D106" s="262" t="s">
        <v>629</v>
      </c>
      <c r="E106" s="263" t="s">
        <v>209</v>
      </c>
      <c r="F106" s="264">
        <v>75.861000000000004</v>
      </c>
      <c r="G106" s="34"/>
      <c r="H106" s="39"/>
    </row>
    <row r="107" spans="1:8" s="2" customFormat="1" ht="16.899999999999999" customHeight="1">
      <c r="A107" s="34"/>
      <c r="B107" s="39"/>
      <c r="C107" s="265" t="s">
        <v>1</v>
      </c>
      <c r="D107" s="265" t="s">
        <v>618</v>
      </c>
      <c r="E107" s="17" t="s">
        <v>1</v>
      </c>
      <c r="F107" s="266">
        <v>0</v>
      </c>
      <c r="G107" s="34"/>
      <c r="H107" s="39"/>
    </row>
    <row r="108" spans="1:8" s="2" customFormat="1" ht="16.899999999999999" customHeight="1">
      <c r="A108" s="34"/>
      <c r="B108" s="39"/>
      <c r="C108" s="265" t="s">
        <v>629</v>
      </c>
      <c r="D108" s="265" t="s">
        <v>630</v>
      </c>
      <c r="E108" s="17" t="s">
        <v>1</v>
      </c>
      <c r="F108" s="266">
        <v>75.861000000000004</v>
      </c>
      <c r="G108" s="34"/>
      <c r="H108" s="39"/>
    </row>
    <row r="109" spans="1:8" s="2" customFormat="1" ht="16.899999999999999" customHeight="1">
      <c r="A109" s="34"/>
      <c r="B109" s="39"/>
      <c r="C109" s="261" t="s">
        <v>236</v>
      </c>
      <c r="D109" s="262" t="s">
        <v>236</v>
      </c>
      <c r="E109" s="263" t="s">
        <v>199</v>
      </c>
      <c r="F109" s="264">
        <v>7.0000000000000001E-3</v>
      </c>
      <c r="G109" s="34"/>
      <c r="H109" s="39"/>
    </row>
    <row r="110" spans="1:8" s="2" customFormat="1" ht="16.899999999999999" customHeight="1">
      <c r="A110" s="34"/>
      <c r="B110" s="39"/>
      <c r="C110" s="265" t="s">
        <v>1</v>
      </c>
      <c r="D110" s="265" t="s">
        <v>235</v>
      </c>
      <c r="E110" s="17" t="s">
        <v>1</v>
      </c>
      <c r="F110" s="266">
        <v>0</v>
      </c>
      <c r="G110" s="34"/>
      <c r="H110" s="39"/>
    </row>
    <row r="111" spans="1:8" s="2" customFormat="1" ht="16.899999999999999" customHeight="1">
      <c r="A111" s="34"/>
      <c r="B111" s="39"/>
      <c r="C111" s="265" t="s">
        <v>236</v>
      </c>
      <c r="D111" s="265" t="s">
        <v>237</v>
      </c>
      <c r="E111" s="17" t="s">
        <v>1</v>
      </c>
      <c r="F111" s="266">
        <v>7.0000000000000001E-3</v>
      </c>
      <c r="G111" s="34"/>
      <c r="H111" s="39"/>
    </row>
    <row r="112" spans="1:8" s="2" customFormat="1" ht="16.899999999999999" customHeight="1">
      <c r="A112" s="34"/>
      <c r="B112" s="39"/>
      <c r="C112" s="261" t="s">
        <v>217</v>
      </c>
      <c r="D112" s="262" t="s">
        <v>217</v>
      </c>
      <c r="E112" s="263" t="s">
        <v>199</v>
      </c>
      <c r="F112" s="264">
        <v>13.7</v>
      </c>
      <c r="G112" s="34"/>
      <c r="H112" s="39"/>
    </row>
    <row r="113" spans="1:8" s="2" customFormat="1" ht="16.899999999999999" customHeight="1">
      <c r="A113" s="34"/>
      <c r="B113" s="39"/>
      <c r="C113" s="267" t="s">
        <v>613</v>
      </c>
      <c r="D113" s="34"/>
      <c r="E113" s="34"/>
      <c r="F113" s="34"/>
      <c r="G113" s="34"/>
      <c r="H113" s="39"/>
    </row>
    <row r="114" spans="1:8" s="2" customFormat="1" ht="16.899999999999999" customHeight="1">
      <c r="A114" s="34"/>
      <c r="B114" s="39"/>
      <c r="C114" s="265" t="s">
        <v>409</v>
      </c>
      <c r="D114" s="265" t="s">
        <v>410</v>
      </c>
      <c r="E114" s="17" t="s">
        <v>199</v>
      </c>
      <c r="F114" s="266">
        <v>112.5</v>
      </c>
      <c r="G114" s="34"/>
      <c r="H114" s="39"/>
    </row>
    <row r="115" spans="1:8" s="2" customFormat="1" ht="16.899999999999999" customHeight="1">
      <c r="A115" s="34"/>
      <c r="B115" s="39"/>
      <c r="C115" s="265" t="s">
        <v>329</v>
      </c>
      <c r="D115" s="265" t="s">
        <v>330</v>
      </c>
      <c r="E115" s="17" t="s">
        <v>199</v>
      </c>
      <c r="F115" s="266">
        <v>647.70000000000005</v>
      </c>
      <c r="G115" s="34"/>
      <c r="H115" s="39"/>
    </row>
    <row r="116" spans="1:8" s="2" customFormat="1" ht="16.899999999999999" customHeight="1">
      <c r="A116" s="34"/>
      <c r="B116" s="39"/>
      <c r="C116" s="261" t="s">
        <v>631</v>
      </c>
      <c r="D116" s="262" t="s">
        <v>631</v>
      </c>
      <c r="E116" s="263" t="s">
        <v>199</v>
      </c>
      <c r="F116" s="264">
        <v>585.14099999999996</v>
      </c>
      <c r="G116" s="34"/>
      <c r="H116" s="39"/>
    </row>
    <row r="117" spans="1:8" s="2" customFormat="1" ht="16.899999999999999" customHeight="1">
      <c r="A117" s="34"/>
      <c r="B117" s="39"/>
      <c r="C117" s="265" t="s">
        <v>631</v>
      </c>
      <c r="D117" s="265" t="s">
        <v>632</v>
      </c>
      <c r="E117" s="17" t="s">
        <v>1</v>
      </c>
      <c r="F117" s="266">
        <v>585.14099999999996</v>
      </c>
      <c r="G117" s="34"/>
      <c r="H117" s="39"/>
    </row>
    <row r="118" spans="1:8" s="2" customFormat="1" ht="16.899999999999999" customHeight="1">
      <c r="A118" s="34"/>
      <c r="B118" s="39"/>
      <c r="C118" s="261" t="s">
        <v>633</v>
      </c>
      <c r="D118" s="262" t="s">
        <v>633</v>
      </c>
      <c r="E118" s="263" t="s">
        <v>199</v>
      </c>
      <c r="F118" s="264">
        <v>1693.8</v>
      </c>
      <c r="G118" s="34"/>
      <c r="H118" s="39"/>
    </row>
    <row r="119" spans="1:8" s="2" customFormat="1" ht="16.899999999999999" customHeight="1">
      <c r="A119" s="34"/>
      <c r="B119" s="39"/>
      <c r="C119" s="265" t="s">
        <v>1</v>
      </c>
      <c r="D119" s="265" t="s">
        <v>634</v>
      </c>
      <c r="E119" s="17" t="s">
        <v>1</v>
      </c>
      <c r="F119" s="266">
        <v>0</v>
      </c>
      <c r="G119" s="34"/>
      <c r="H119" s="39"/>
    </row>
    <row r="120" spans="1:8" s="2" customFormat="1" ht="16.899999999999999" customHeight="1">
      <c r="A120" s="34"/>
      <c r="B120" s="39"/>
      <c r="C120" s="265" t="s">
        <v>633</v>
      </c>
      <c r="D120" s="265" t="s">
        <v>635</v>
      </c>
      <c r="E120" s="17" t="s">
        <v>1</v>
      </c>
      <c r="F120" s="266">
        <v>1693.8</v>
      </c>
      <c r="G120" s="34"/>
      <c r="H120" s="39"/>
    </row>
    <row r="121" spans="1:8" s="2" customFormat="1" ht="16.899999999999999" customHeight="1">
      <c r="A121" s="34"/>
      <c r="B121" s="39"/>
      <c r="C121" s="261" t="s">
        <v>219</v>
      </c>
      <c r="D121" s="262" t="s">
        <v>219</v>
      </c>
      <c r="E121" s="263" t="s">
        <v>220</v>
      </c>
      <c r="F121" s="264">
        <v>66</v>
      </c>
      <c r="G121" s="34"/>
      <c r="H121" s="39"/>
    </row>
    <row r="122" spans="1:8" s="2" customFormat="1" ht="16.899999999999999" customHeight="1">
      <c r="A122" s="34"/>
      <c r="B122" s="39"/>
      <c r="C122" s="265" t="s">
        <v>1</v>
      </c>
      <c r="D122" s="265" t="s">
        <v>321</v>
      </c>
      <c r="E122" s="17" t="s">
        <v>1</v>
      </c>
      <c r="F122" s="266">
        <v>0</v>
      </c>
      <c r="G122" s="34"/>
      <c r="H122" s="39"/>
    </row>
    <row r="123" spans="1:8" s="2" customFormat="1" ht="16.899999999999999" customHeight="1">
      <c r="A123" s="34"/>
      <c r="B123" s="39"/>
      <c r="C123" s="265" t="s">
        <v>219</v>
      </c>
      <c r="D123" s="265" t="s">
        <v>221</v>
      </c>
      <c r="E123" s="17" t="s">
        <v>1</v>
      </c>
      <c r="F123" s="266">
        <v>66</v>
      </c>
      <c r="G123" s="34"/>
      <c r="H123" s="39"/>
    </row>
    <row r="124" spans="1:8" s="2" customFormat="1" ht="16.899999999999999" customHeight="1">
      <c r="A124" s="34"/>
      <c r="B124" s="39"/>
      <c r="C124" s="267" t="s">
        <v>613</v>
      </c>
      <c r="D124" s="34"/>
      <c r="E124" s="34"/>
      <c r="F124" s="34"/>
      <c r="G124" s="34"/>
      <c r="H124" s="39"/>
    </row>
    <row r="125" spans="1:8" s="2" customFormat="1" ht="16.899999999999999" customHeight="1">
      <c r="A125" s="34"/>
      <c r="B125" s="39"/>
      <c r="C125" s="265" t="s">
        <v>318</v>
      </c>
      <c r="D125" s="265" t="s">
        <v>319</v>
      </c>
      <c r="E125" s="17" t="s">
        <v>199</v>
      </c>
      <c r="F125" s="266">
        <v>66</v>
      </c>
      <c r="G125" s="34"/>
      <c r="H125" s="39"/>
    </row>
    <row r="126" spans="1:8" s="2" customFormat="1" ht="22.5">
      <c r="A126" s="34"/>
      <c r="B126" s="39"/>
      <c r="C126" s="265" t="s">
        <v>238</v>
      </c>
      <c r="D126" s="265" t="s">
        <v>239</v>
      </c>
      <c r="E126" s="17" t="s">
        <v>199</v>
      </c>
      <c r="F126" s="266">
        <v>198</v>
      </c>
      <c r="G126" s="34"/>
      <c r="H126" s="39"/>
    </row>
    <row r="127" spans="1:8" s="2" customFormat="1" ht="16.899999999999999" customHeight="1">
      <c r="A127" s="34"/>
      <c r="B127" s="39"/>
      <c r="C127" s="265" t="s">
        <v>309</v>
      </c>
      <c r="D127" s="265" t="s">
        <v>310</v>
      </c>
      <c r="E127" s="17" t="s">
        <v>199</v>
      </c>
      <c r="F127" s="266">
        <v>66</v>
      </c>
      <c r="G127" s="34"/>
      <c r="H127" s="39"/>
    </row>
    <row r="128" spans="1:8" s="2" customFormat="1" ht="16.899999999999999" customHeight="1">
      <c r="A128" s="34"/>
      <c r="B128" s="39"/>
      <c r="C128" s="265" t="s">
        <v>339</v>
      </c>
      <c r="D128" s="265" t="s">
        <v>340</v>
      </c>
      <c r="E128" s="17" t="s">
        <v>199</v>
      </c>
      <c r="F128" s="266">
        <v>66</v>
      </c>
      <c r="G128" s="34"/>
      <c r="H128" s="39"/>
    </row>
    <row r="129" spans="1:8" s="2" customFormat="1" ht="16.899999999999999" customHeight="1">
      <c r="A129" s="34"/>
      <c r="B129" s="39"/>
      <c r="C129" s="265" t="s">
        <v>343</v>
      </c>
      <c r="D129" s="265" t="s">
        <v>344</v>
      </c>
      <c r="E129" s="17" t="s">
        <v>199</v>
      </c>
      <c r="F129" s="266">
        <v>66</v>
      </c>
      <c r="G129" s="34"/>
      <c r="H129" s="39"/>
    </row>
    <row r="130" spans="1:8" s="2" customFormat="1" ht="16.899999999999999" customHeight="1">
      <c r="A130" s="34"/>
      <c r="B130" s="39"/>
      <c r="C130" s="265" t="s">
        <v>347</v>
      </c>
      <c r="D130" s="265" t="s">
        <v>348</v>
      </c>
      <c r="E130" s="17" t="s">
        <v>199</v>
      </c>
      <c r="F130" s="266">
        <v>66</v>
      </c>
      <c r="G130" s="34"/>
      <c r="H130" s="39"/>
    </row>
    <row r="131" spans="1:8" s="2" customFormat="1" ht="22.5">
      <c r="A131" s="34"/>
      <c r="B131" s="39"/>
      <c r="C131" s="265" t="s">
        <v>351</v>
      </c>
      <c r="D131" s="265" t="s">
        <v>352</v>
      </c>
      <c r="E131" s="17" t="s">
        <v>233</v>
      </c>
      <c r="F131" s="266">
        <v>7.0000000000000001E-3</v>
      </c>
      <c r="G131" s="34"/>
      <c r="H131" s="39"/>
    </row>
    <row r="132" spans="1:8" s="2" customFormat="1" ht="22.5">
      <c r="A132" s="34"/>
      <c r="B132" s="39"/>
      <c r="C132" s="265" t="s">
        <v>356</v>
      </c>
      <c r="D132" s="265" t="s">
        <v>357</v>
      </c>
      <c r="E132" s="17" t="s">
        <v>199</v>
      </c>
      <c r="F132" s="266">
        <v>66</v>
      </c>
      <c r="G132" s="34"/>
      <c r="H132" s="39"/>
    </row>
    <row r="133" spans="1:8" s="2" customFormat="1" ht="16.899999999999999" customHeight="1">
      <c r="A133" s="34"/>
      <c r="B133" s="39"/>
      <c r="C133" s="265" t="s">
        <v>365</v>
      </c>
      <c r="D133" s="265" t="s">
        <v>366</v>
      </c>
      <c r="E133" s="17" t="s">
        <v>209</v>
      </c>
      <c r="F133" s="266">
        <v>0.99</v>
      </c>
      <c r="G133" s="34"/>
      <c r="H133" s="39"/>
    </row>
    <row r="134" spans="1:8" s="2" customFormat="1" ht="16.899999999999999" customHeight="1">
      <c r="A134" s="34"/>
      <c r="B134" s="39"/>
      <c r="C134" s="265" t="s">
        <v>323</v>
      </c>
      <c r="D134" s="265" t="s">
        <v>324</v>
      </c>
      <c r="E134" s="17" t="s">
        <v>325</v>
      </c>
      <c r="F134" s="266">
        <v>1.98</v>
      </c>
      <c r="G134" s="34"/>
      <c r="H134" s="39"/>
    </row>
    <row r="135" spans="1:8" s="2" customFormat="1" ht="16.899999999999999" customHeight="1">
      <c r="A135" s="34"/>
      <c r="B135" s="39"/>
      <c r="C135" s="265" t="s">
        <v>334</v>
      </c>
      <c r="D135" s="265" t="s">
        <v>335</v>
      </c>
      <c r="E135" s="17" t="s">
        <v>325</v>
      </c>
      <c r="F135" s="266">
        <v>1.98</v>
      </c>
      <c r="G135" s="34"/>
      <c r="H135" s="39"/>
    </row>
    <row r="136" spans="1:8" s="2" customFormat="1" ht="16.899999999999999" customHeight="1">
      <c r="A136" s="34"/>
      <c r="B136" s="39"/>
      <c r="C136" s="265" t="s">
        <v>312</v>
      </c>
      <c r="D136" s="265" t="s">
        <v>313</v>
      </c>
      <c r="E136" s="17" t="s">
        <v>314</v>
      </c>
      <c r="F136" s="266">
        <v>5.2999999999999999E-2</v>
      </c>
      <c r="G136" s="34"/>
      <c r="H136" s="39"/>
    </row>
    <row r="137" spans="1:8" s="2" customFormat="1" ht="16.899999999999999" customHeight="1">
      <c r="A137" s="34"/>
      <c r="B137" s="39"/>
      <c r="C137" s="265" t="s">
        <v>360</v>
      </c>
      <c r="D137" s="265" t="s">
        <v>361</v>
      </c>
      <c r="E137" s="17" t="s">
        <v>209</v>
      </c>
      <c r="F137" s="266">
        <v>3.96</v>
      </c>
      <c r="G137" s="34"/>
      <c r="H137" s="39"/>
    </row>
    <row r="138" spans="1:8" s="2" customFormat="1" ht="16.899999999999999" customHeight="1">
      <c r="A138" s="34"/>
      <c r="B138" s="39"/>
      <c r="C138" s="261" t="s">
        <v>222</v>
      </c>
      <c r="D138" s="262" t="s">
        <v>222</v>
      </c>
      <c r="E138" s="263" t="s">
        <v>209</v>
      </c>
      <c r="F138" s="264">
        <v>0.99</v>
      </c>
      <c r="G138" s="34"/>
      <c r="H138" s="39"/>
    </row>
    <row r="139" spans="1:8" s="2" customFormat="1" ht="16.899999999999999" customHeight="1">
      <c r="A139" s="34"/>
      <c r="B139" s="39"/>
      <c r="C139" s="265" t="s">
        <v>222</v>
      </c>
      <c r="D139" s="265" t="s">
        <v>368</v>
      </c>
      <c r="E139" s="17" t="s">
        <v>1</v>
      </c>
      <c r="F139" s="266">
        <v>0.99</v>
      </c>
      <c r="G139" s="34"/>
      <c r="H139" s="39"/>
    </row>
    <row r="140" spans="1:8" s="2" customFormat="1" ht="16.899999999999999" customHeight="1">
      <c r="A140" s="34"/>
      <c r="B140" s="39"/>
      <c r="C140" s="267" t="s">
        <v>613</v>
      </c>
      <c r="D140" s="34"/>
      <c r="E140" s="34"/>
      <c r="F140" s="34"/>
      <c r="G140" s="34"/>
      <c r="H140" s="39"/>
    </row>
    <row r="141" spans="1:8" s="2" customFormat="1" ht="16.899999999999999" customHeight="1">
      <c r="A141" s="34"/>
      <c r="B141" s="39"/>
      <c r="C141" s="265" t="s">
        <v>365</v>
      </c>
      <c r="D141" s="265" t="s">
        <v>366</v>
      </c>
      <c r="E141" s="17" t="s">
        <v>209</v>
      </c>
      <c r="F141" s="266">
        <v>0.99</v>
      </c>
      <c r="G141" s="34"/>
      <c r="H141" s="39"/>
    </row>
    <row r="142" spans="1:8" s="2" customFormat="1" ht="16.899999999999999" customHeight="1">
      <c r="A142" s="34"/>
      <c r="B142" s="39"/>
      <c r="C142" s="265" t="s">
        <v>370</v>
      </c>
      <c r="D142" s="265" t="s">
        <v>371</v>
      </c>
      <c r="E142" s="17" t="s">
        <v>209</v>
      </c>
      <c r="F142" s="266">
        <v>0.99</v>
      </c>
      <c r="G142" s="34"/>
      <c r="H142" s="39"/>
    </row>
    <row r="143" spans="1:8" s="2" customFormat="1" ht="16.899999999999999" customHeight="1">
      <c r="A143" s="34"/>
      <c r="B143" s="39"/>
      <c r="C143" s="265" t="s">
        <v>374</v>
      </c>
      <c r="D143" s="265" t="s">
        <v>375</v>
      </c>
      <c r="E143" s="17" t="s">
        <v>209</v>
      </c>
      <c r="F143" s="266">
        <v>23.76</v>
      </c>
      <c r="G143" s="34"/>
      <c r="H143" s="39"/>
    </row>
    <row r="144" spans="1:8" s="2" customFormat="1" ht="16.899999999999999" customHeight="1">
      <c r="A144" s="34"/>
      <c r="B144" s="39"/>
      <c r="C144" s="261" t="s">
        <v>636</v>
      </c>
      <c r="D144" s="262" t="s">
        <v>636</v>
      </c>
      <c r="E144" s="263" t="s">
        <v>209</v>
      </c>
      <c r="F144" s="264">
        <v>72.067999999999998</v>
      </c>
      <c r="G144" s="34"/>
      <c r="H144" s="39"/>
    </row>
    <row r="145" spans="1:8" s="2" customFormat="1" ht="16.899999999999999" customHeight="1">
      <c r="A145" s="34"/>
      <c r="B145" s="39"/>
      <c r="C145" s="265" t="s">
        <v>636</v>
      </c>
      <c r="D145" s="265" t="s">
        <v>637</v>
      </c>
      <c r="E145" s="17" t="s">
        <v>1</v>
      </c>
      <c r="F145" s="266">
        <v>72.067999999999998</v>
      </c>
      <c r="G145" s="34"/>
      <c r="H145" s="39"/>
    </row>
    <row r="146" spans="1:8" s="2" customFormat="1" ht="7.35" customHeight="1">
      <c r="A146" s="34"/>
      <c r="B146" s="140"/>
      <c r="C146" s="141"/>
      <c r="D146" s="141"/>
      <c r="E146" s="141"/>
      <c r="F146" s="141"/>
      <c r="G146" s="141"/>
      <c r="H146" s="39"/>
    </row>
    <row r="147" spans="1:8" s="2" customFormat="1" ht="11.25">
      <c r="A147" s="34"/>
      <c r="B147" s="34"/>
      <c r="C147" s="34"/>
      <c r="D147" s="34"/>
      <c r="E147" s="34"/>
      <c r="F147" s="34"/>
      <c r="G147" s="34"/>
      <c r="H147" s="34"/>
    </row>
  </sheetData>
  <sheetProtection algorithmName="SHA-512" hashValue="FZixKh8s+E5h3pJkR6Vitl1S3IW2jSUj78bgjkQGm/hck5nqmMTNLktoioOYnIIsXHwQ2Nr+YG2R/HbDfV/JzQ==" saltValue="QxO4xHKnpnkBsXVQLYKpKFWqrcTUHr+4Jn58kBsMZ9lLqQQIZCmAeH+QspcGNnhrHvc8j0JIU829fGwjZcNju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000 - vedlejší rozpočtové...</vt:lpstr>
      <vt:lpstr>001 - SO 101 ZPEVNĚNÉ PLOCHY</vt:lpstr>
      <vt:lpstr>002 - 5-LETÁ UDRŽOVACÍ PÉČE</vt:lpstr>
      <vt:lpstr>Seznam figur</vt:lpstr>
      <vt:lpstr>'000 - vedlejší rozpočtové...'!Názvy_tisku</vt:lpstr>
      <vt:lpstr>'001 - SO 101 ZPEVNĚNÉ PLOCHY'!Názvy_tisku</vt:lpstr>
      <vt:lpstr>'002 - 5-LETÁ UDRŽOVACÍ PÉČE'!Názvy_tisku</vt:lpstr>
      <vt:lpstr>'Rekapitulace stavby'!Názvy_tisku</vt:lpstr>
      <vt:lpstr>'Seznam figur'!Názvy_tisku</vt:lpstr>
      <vt:lpstr>'000 - vedlejší rozpočtové...'!Oblast_tisku</vt:lpstr>
      <vt:lpstr>'001 - SO 101 ZPEVNĚNÉ PLOCHY'!Oblast_tisku</vt:lpstr>
      <vt:lpstr>'002 - 5-LETÁ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dcterms:created xsi:type="dcterms:W3CDTF">2023-11-21T09:34:16Z</dcterms:created>
  <dcterms:modified xsi:type="dcterms:W3CDTF">2023-11-21T09:53:17Z</dcterms:modified>
</cp:coreProperties>
</file>