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175" activeTab="0"/>
  </bookViews>
  <sheets>
    <sheet name="Rekapitulace stavby" sheetId="1" r:id="rId1"/>
    <sheet name="01 - Budova - demolice" sheetId="2" r:id="rId2"/>
    <sheet name="03 - Zpevněná plocha - de..." sheetId="3" r:id="rId3"/>
    <sheet name="04 DPS SO01.2,SO01.3 - Bu..." sheetId="4" r:id="rId4"/>
    <sheet name="05 DPS SO01.4 - Plocha s ..." sheetId="5" r:id="rId5"/>
    <sheet name="06 DPS SO01.5,SO01.6 - Tr..." sheetId="6" r:id="rId6"/>
    <sheet name="07 DPS SO01.7 - Přípojka ..." sheetId="7" r:id="rId7"/>
    <sheet name="08 DPS SO03 - Odvodnění a..." sheetId="8" r:id="rId8"/>
    <sheet name="09 D 1.4 - Elektroinstalace" sheetId="9" r:id="rId9"/>
    <sheet name="10 D 1.5 - Jímací soustava" sheetId="10" r:id="rId10"/>
    <sheet name="11 DPS SO02 DEM - Příjezd..." sheetId="11" r:id="rId11"/>
  </sheets>
  <definedNames>
    <definedName name="_xlnm._FilterDatabase" localSheetId="1" hidden="1">'01 - Budova - demolice'!$C$138:$K$242</definedName>
    <definedName name="_xlnm._FilterDatabase" localSheetId="2" hidden="1">'03 - Zpevněná plocha - de...'!$C$131:$K$175</definedName>
    <definedName name="_xlnm._FilterDatabase" localSheetId="3" hidden="1">'04 DPS SO01.2,SO01.3 - Bu...'!$C$151:$K$1325</definedName>
    <definedName name="_xlnm._FilterDatabase" localSheetId="4" hidden="1">'05 DPS SO01.4 - Plocha s ...'!$C$135:$K$467</definedName>
    <definedName name="_xlnm._FilterDatabase" localSheetId="5" hidden="1">'06 DPS SO01.5,SO01.6 - Tr...'!$C$139:$K$442</definedName>
    <definedName name="_xlnm._FilterDatabase" localSheetId="6" hidden="1">'07 DPS SO01.7 - Přípojka ...'!$C$131:$K$193</definedName>
    <definedName name="_xlnm._FilterDatabase" localSheetId="7" hidden="1">'08 DPS SO03 - Odvodnění a...'!$C$129:$K$190</definedName>
    <definedName name="_xlnm._FilterDatabase" localSheetId="8" hidden="1">'09 D 1.4 - Elektroinstalace'!$C$128:$K$258</definedName>
    <definedName name="_xlnm._FilterDatabase" localSheetId="9" hidden="1">'10 D 1.5 - Jímací soustava'!$C$126:$K$146</definedName>
    <definedName name="_xlnm._FilterDatabase" localSheetId="10" hidden="1">'11 DPS SO02 DEM - Příjezd...'!$C$131:$K$178</definedName>
    <definedName name="_xlnm.Print_Area" localSheetId="1">'01 - Budova - demolice'!$C$4:$J$76,'01 - Budova - demolice'!$C$82:$J$120,'01 - Budova - demolice'!$C$126:$J$242</definedName>
    <definedName name="_xlnm.Print_Area" localSheetId="2">'03 - Zpevněná plocha - de...'!$C$4:$J$76,'03 - Zpevněná plocha - de...'!$C$82:$J$113,'03 - Zpevněná plocha - de...'!$C$119:$J$175</definedName>
    <definedName name="_xlnm.Print_Area" localSheetId="3">'04 DPS SO01.2,SO01.3 - Bu...'!$C$4:$J$76,'04 DPS SO01.2,SO01.3 - Bu...'!$C$82:$J$133,'04 DPS SO01.2,SO01.3 - Bu...'!$C$139:$J$1325</definedName>
    <definedName name="_xlnm.Print_Area" localSheetId="4">'05 DPS SO01.4 - Plocha s ...'!$C$4:$J$76,'05 DPS SO01.4 - Plocha s ...'!$C$82:$J$117,'05 DPS SO01.4 - Plocha s ...'!$C$123:$J$467</definedName>
    <definedName name="_xlnm.Print_Area" localSheetId="5">'06 DPS SO01.5,SO01.6 - Tr...'!$C$4:$J$76,'06 DPS SO01.5,SO01.6 - Tr...'!$C$82:$J$121,'06 DPS SO01.5,SO01.6 - Tr...'!$C$127:$J$442</definedName>
    <definedName name="_xlnm.Print_Area" localSheetId="6">'07 DPS SO01.7 - Přípojka ...'!$C$4:$J$76,'07 DPS SO01.7 - Přípojka ...'!$C$82:$J$113,'07 DPS SO01.7 - Přípojka ...'!$C$119:$J$193</definedName>
    <definedName name="_xlnm.Print_Area" localSheetId="7">'08 DPS SO03 - Odvodnění a...'!$C$4:$J$76,'08 DPS SO03 - Odvodnění a...'!$C$82:$J$111,'08 DPS SO03 - Odvodnění a...'!$C$117:$J$190</definedName>
    <definedName name="_xlnm.Print_Area" localSheetId="8">'09 D 1.4 - Elektroinstalace'!$C$4:$J$76,'09 D 1.4 - Elektroinstalace'!$C$82:$J$110,'09 D 1.4 - Elektroinstalace'!$C$116:$J$258</definedName>
    <definedName name="_xlnm.Print_Area" localSheetId="9">'10 D 1.5 - Jímací soustava'!$C$4:$J$76,'10 D 1.5 - Jímací soustava'!$C$82:$J$108,'10 D 1.5 - Jímací soustava'!$C$114:$J$146</definedName>
    <definedName name="_xlnm.Print_Area" localSheetId="10">'11 DPS SO02 DEM - Příjezd...'!$C$4:$J$76,'11 DPS SO02 DEM - Příjezd...'!$C$82:$J$113,'11 DPS SO02 DEM - Příjezd...'!$C$119:$J$178</definedName>
    <definedName name="_xlnm.Print_Area" localSheetId="0">'Rekapitulace stavby'!$D$4:$AO$76,'Rekapitulace stavby'!$C$82:$AQ$105</definedName>
    <definedName name="_xlnm.Print_Titles" localSheetId="0">'Rekapitulace stavby'!$92:$92</definedName>
    <definedName name="_xlnm.Print_Titles" localSheetId="1">'01 - Budova - demolice'!$138:$138</definedName>
    <definedName name="_xlnm.Print_Titles" localSheetId="2">'03 - Zpevněná plocha - de...'!$131:$131</definedName>
    <definedName name="_xlnm.Print_Titles" localSheetId="4">'05 DPS SO01.4 - Plocha s ...'!$135:$135</definedName>
    <definedName name="_xlnm.Print_Titles" localSheetId="6">'07 DPS SO01.7 - Přípojka ...'!$131:$131</definedName>
    <definedName name="_xlnm.Print_Titles" localSheetId="7">'08 DPS SO03 - Odvodnění a...'!$129:$129</definedName>
    <definedName name="_xlnm.Print_Titles" localSheetId="8">'09 D 1.4 - Elektroinstalace'!$128:$128</definedName>
    <definedName name="_xlnm.Print_Titles" localSheetId="9">'10 D 1.5 - Jímací soustava'!$126:$126</definedName>
    <definedName name="_xlnm.Print_Titles" localSheetId="10">'11 DPS SO02 DEM - Příjezd...'!$131:$131</definedName>
  </definedNames>
  <calcPr calcId="162913"/>
</workbook>
</file>

<file path=xl/sharedStrings.xml><?xml version="1.0" encoding="utf-8"?>
<sst xmlns="http://schemas.openxmlformats.org/spreadsheetml/2006/main" count="22042" uniqueCount="2975">
  <si>
    <t>Export Komplet</t>
  </si>
  <si>
    <t/>
  </si>
  <si>
    <t>2.0</t>
  </si>
  <si>
    <t>ZAMOK</t>
  </si>
  <si>
    <t>False</t>
  </si>
  <si>
    <t>{8611c7bf-a3ed-47db-95f0-306d6d3c3b50}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</si>
  <si>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</si>
  <si>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</si>
  <si>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</si>
  <si>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</si>
  <si>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</si>
  <si>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</si>
  <si>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</si>
  <si>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</si>
  <si>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</si>
  <si>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</si>
  <si>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</si>
  <si>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areálu - Skatepark Ostrava-Výškovice</t>
  </si>
  <si>
    <t>KSO:</t>
  </si>
  <si>
    <t>CC-CZ:</t>
  </si>
  <si>
    <t>Místo:</t>
  </si>
  <si>
    <t xml:space="preserve"> </t>
  </si>
  <si>
    <t>Datum:</t>
  </si>
  <si>
    <t>21. 8. 2023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</si>
  <si>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</si>
  <si>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</si>
  <si>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</si>
  <si>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</si>
  <si>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</si>
  <si>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</si>
  <si>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</si>
  <si>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</si>
  <si>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</si>
  <si>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</si>
  <si>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</si>
  <si>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</si>
  <si>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</si>
  <si>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</si>
  <si>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</si>
  <si>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</si>
  <si>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</si>
  <si>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</si>
  <si>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</si>
  <si>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</si>
  <si>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</si>
  <si>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</si>
  <si>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</si>
  <si>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</si>
  <si>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</si>
  <si>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</si>
  <si>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</si>
  <si>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</si>
  <si>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</si>
  <si>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</si>
  <si>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</si>
  <si>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</si>
  <si>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</si>
  <si>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</si>
  <si>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</si>
  <si>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</si>
  <si>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</si>
  <si>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</si>
  <si>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</si>
  <si>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</si>
  <si>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</si>
  <si>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</si>
  <si>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</si>
  <si>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</si>
  <si>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</si>
  <si>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</si>
  <si>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</si>
  <si>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</si>
  <si>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</si>
  <si>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</si>
  <si>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</si>
  <si>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</si>
  <si>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</si>
  <si>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</si>
  <si>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</si>
  <si>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Budova - demolice</t>
  </si>
  <si>
    <t>STA</t>
  </si>
  <si>
    <t>1</t>
  </si>
  <si>
    <t>{2f2a7118-3cb5-4cf7-b599-1054480ff426}</t>
  </si>
  <si>
    <t>2</t>
  </si>
  <si>
    <t>03</t>
  </si>
  <si>
    <t>Zpevněná plocha - demolice</t>
  </si>
  <si>
    <t>{f3a69a57-4c4e-482d-8946-e1f1350f2a05}</t>
  </si>
  <si>
    <t>04 DPS SO01.2,SO01.3</t>
  </si>
  <si>
    <t>Budova správce a skladu nářadí</t>
  </si>
  <si>
    <t>{5fbb76bb-2c07-4ab7-bd3d-94c694ed5adc}</t>
  </si>
  <si>
    <t>05 DPS SO01.4</t>
  </si>
  <si>
    <t>Plocha s překážkami</t>
  </si>
  <si>
    <t>{85035f64-5e35-4461-926d-2d81372aa7e0}</t>
  </si>
  <si>
    <t>06 DPS SO01.5,SO01.6</t>
  </si>
  <si>
    <t>Tribuny a rampa se schodištěm</t>
  </si>
  <si>
    <t>{37d86d68-4c9e-4333-9592-2ce32d513609}</t>
  </si>
  <si>
    <t>07 DPS SO01.7</t>
  </si>
  <si>
    <t>Přípojka Ovanet, kamerový systém, wifi příprava</t>
  </si>
  <si>
    <t>{3f957349-e9f8-4ed9-9886-99840e7b89cf}</t>
  </si>
  <si>
    <t>08 DPS SO03</t>
  </si>
  <si>
    <t>Odvodnění areálu</t>
  </si>
  <si>
    <t>{d66334c3-d717-45f4-a7c4-863319301c58}</t>
  </si>
  <si>
    <t>09 D 1.4</t>
  </si>
  <si>
    <t>Elektroinstalace</t>
  </si>
  <si>
    <t>{927e178c-efaa-4b92-b729-a357d14d38ab}</t>
  </si>
  <si>
    <t>10 D 1.5</t>
  </si>
  <si>
    <t>Jímací soustava</t>
  </si>
  <si>
    <t>{a8391a2f-6ad1-4eed-b438-475a2f2bb933}</t>
  </si>
  <si>
    <t>11 DPS SO02 DEM</t>
  </si>
  <si>
    <t>Příjezdová komunikace -var. bez panelů demontáž</t>
  </si>
  <si>
    <t>{f08569f3-2f16-4633-ae25-b0e37dbadf8e}</t>
  </si>
  <si>
    <t>KRYCÍ LIST SOUPISU PRACÍ</t>
  </si>
  <si>
    <t>Objekt:</t>
  </si>
  <si>
    <t>01 - Budova - demolice</t>
  </si>
  <si>
    <t>Ostrava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</si>
  <si>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</si>
  <si>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</si>
  <si>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</si>
  <si>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</si>
  <si>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</si>
  <si>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</si>
  <si>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</si>
  <si>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</si>
  <si>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</si>
  <si>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</si>
  <si>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</si>
  <si>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</si>
  <si>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</si>
  <si>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</si>
  <si>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</si>
  <si>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</si>
  <si>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</si>
  <si>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</si>
  <si>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787 - Dokončovací práce - zasklívání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</si>
  <si>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</si>
  <si>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</si>
  <si>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</si>
  <si>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</si>
  <si>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</si>
  <si>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</si>
  <si>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</si>
  <si>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</si>
  <si>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</si>
  <si>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</si>
  <si>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</si>
  <si>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</si>
  <si>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</si>
  <si>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</si>
  <si>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</si>
  <si>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</si>
  <si>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</si>
  <si>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</si>
  <si>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</si>
  <si>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</si>
  <si>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</si>
  <si>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</si>
  <si>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</si>
  <si>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</si>
  <si>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</si>
  <si>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</si>
  <si>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</si>
  <si>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</si>
  <si>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</si>
  <si>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</si>
  <si>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981011112</t>
  </si>
  <si>
    <t>Demolice budov dřevěných ostatních oboustranně obitých nebo omítnutých postupným rozebíráním</t>
  </si>
  <si>
    <t>m3</t>
  </si>
  <si>
    <t>4</t>
  </si>
  <si>
    <t>728393010</t>
  </si>
  <si>
    <t>PP</t>
  </si>
  <si>
    <t>Demolice budov  postupným rozebíráním dřevěných ostatních, oboustranně obitých, případně omítnutých</t>
  </si>
  <si>
    <t>VV</t>
  </si>
  <si>
    <t>3,5*3,21*2,1</t>
  </si>
  <si>
    <t>3,71*2,49/2*10,07</t>
  </si>
  <si>
    <t>Součet</t>
  </si>
  <si>
    <t>997</t>
  </si>
  <si>
    <t>Přesun sutě</t>
  </si>
  <si>
    <t>997006511</t>
  </si>
  <si>
    <t>Vodorovná doprava suti s naložením a složením na skládku do 100 m</t>
  </si>
  <si>
    <t>t</t>
  </si>
  <si>
    <t>-329702338</t>
  </si>
  <si>
    <t>Vodorovná doprava suti na skládku s naložením na dopravní prostředek a složením do 100 m</t>
  </si>
  <si>
    <t>3</t>
  </si>
  <si>
    <t>997006512</t>
  </si>
  <si>
    <t>Vodorovné doprava suti s naložením a složením na skládku do 1 km</t>
  </si>
  <si>
    <t>429053615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</si>
  <si>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</si>
  <si>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</si>
  <si>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</si>
  <si>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561397668</t>
  </si>
  <si>
    <t>Vodorovná doprava suti na skládku s naložením na dopravní prostředek a složením Příplatek k ceně za každý další i započatý 1 km</t>
  </si>
  <si>
    <t>18,155*9 'Přepočtené koeficientem množství</t>
  </si>
  <si>
    <t>5</t>
  </si>
  <si>
    <t>997013631</t>
  </si>
  <si>
    <t>Poplatek za uložení na skládce (skládkovné) stavebního odpadu směsného kód odpadu 17 09 04</t>
  </si>
  <si>
    <t>-66242276</t>
  </si>
  <si>
    <t>Poplatek za uložení stavebního odpadu na skládce (skládkovné) směsného stavebního a demoličního zatříděného do Katalogu odpadů pod kódem 17 09 04</t>
  </si>
  <si>
    <t>6</t>
  </si>
  <si>
    <t>997013645</t>
  </si>
  <si>
    <t>Poplatek za uložení na skládce (skládkovné) odpadu asfaltového bez dehtu kód odpadu 17 03 02</t>
  </si>
  <si>
    <t>2038010177</t>
  </si>
  <si>
    <t>Poplatek za uložení stavebního odpadu na skládce (skládkovné) asfaltového bez obsahu dehtu zatříděného do Katalogu odpadů pod kódem 17 03 02</t>
  </si>
  <si>
    <t>7</t>
  </si>
  <si>
    <t>997013804</t>
  </si>
  <si>
    <t>Poplatek za uložení na skládce (skládkovné) stavebního odpadu ze skla kód odpadu 17 02 02</t>
  </si>
  <si>
    <t>-231400305</t>
  </si>
  <si>
    <t>Poplatek za uložení stavebního odpadu na skládce (skládkovné) ze skla zatříděného do Katalogu odpadů pod kódem 17 02 02</t>
  </si>
  <si>
    <t>8</t>
  </si>
  <si>
    <t>997013811</t>
  </si>
  <si>
    <t>Poplatek za uložení na skládce (skládkovné) stavebního odpadu dřevěného kód odpadu 17 02 01</t>
  </si>
  <si>
    <t>384496553</t>
  </si>
  <si>
    <t>Poplatek za uložení stavebního odpadu na skládce (skládkovné) dřevěného zatříděného do Katalogu odpadů pod kódem 17 02 01</t>
  </si>
  <si>
    <t>PSV</t>
  </si>
  <si>
    <t>Práce a dodávky PSV</t>
  </si>
  <si>
    <t>721</t>
  </si>
  <si>
    <t>Zdravotechnika - vnitřní kanalizace</t>
  </si>
  <si>
    <t>721171808</t>
  </si>
  <si>
    <t>Demontáž potrubí z PVC do D 114</t>
  </si>
  <si>
    <t>m</t>
  </si>
  <si>
    <t>16</t>
  </si>
  <si>
    <t>2117269374</t>
  </si>
  <si>
    <t>Demontáž potrubí z novodurových trub  odpadních nebo připojovacích přes 75 do D 114</t>
  </si>
  <si>
    <t>722</t>
  </si>
  <si>
    <t>Zdravotechnika - vnitřní vodovod</t>
  </si>
  <si>
    <t>10</t>
  </si>
  <si>
    <t>722170801</t>
  </si>
  <si>
    <t>Demontáž rozvodů vody z plastů do D 25</t>
  </si>
  <si>
    <t>961238303</t>
  </si>
  <si>
    <t>Demontáž rozvodů vody z plastů  do Ø 25 mm</t>
  </si>
  <si>
    <t>725</t>
  </si>
  <si>
    <t>Zdravotechnika - zařizovací předměty</t>
  </si>
  <si>
    <t>11</t>
  </si>
  <si>
    <t>725110811</t>
  </si>
  <si>
    <t>Demontáž klozetů splachovací s nádrží</t>
  </si>
  <si>
    <t>soubor</t>
  </si>
  <si>
    <t>2012008671</t>
  </si>
  <si>
    <t>Demontáž klozetů  splachovacích s nádrží nebo tlakovým splachovačem</t>
  </si>
  <si>
    <t>12</t>
  </si>
  <si>
    <t>725210821</t>
  </si>
  <si>
    <t>Demontáž umyvadel bez výtokových armatur</t>
  </si>
  <si>
    <t>-1923309418</t>
  </si>
  <si>
    <t>Demontáž umyvadel  bez výtokových armatur umyvadel</t>
  </si>
  <si>
    <t>764</t>
  </si>
  <si>
    <t>Konstrukce klempířské</t>
  </si>
  <si>
    <t>13</t>
  </si>
  <si>
    <t>764001841</t>
  </si>
  <si>
    <t>Demontáž krytiny ze šablon do suti</t>
  </si>
  <si>
    <t>m2</t>
  </si>
  <si>
    <t>-1664437944</t>
  </si>
  <si>
    <t>Demontáž klempířských konstrukcí krytiny ze šablon do suti</t>
  </si>
  <si>
    <t>10,07*3,2*2</t>
  </si>
  <si>
    <t>14</t>
  </si>
  <si>
    <t>764001861</t>
  </si>
  <si>
    <t>Demontáž hřebene z hřebenáčů do suti</t>
  </si>
  <si>
    <t>1182041089</t>
  </si>
  <si>
    <t>Demontáž klempířských konstrukcí oplechování hřebene z hřebenáčů do suti</t>
  </si>
  <si>
    <t>8,5</t>
  </si>
  <si>
    <t>764001871</t>
  </si>
  <si>
    <t>Demontáž nároží s větrací mřížkou nebo nárožním plechem do suti</t>
  </si>
  <si>
    <t>1728199891</t>
  </si>
  <si>
    <t>Demontáž klempířských konstrukcí oplechování nároží s větrací mřížkou nebo podkladním plechem do suti</t>
  </si>
  <si>
    <t>4*1,2</t>
  </si>
  <si>
    <t>764002801</t>
  </si>
  <si>
    <t>Demontáž závětrné lišty do suti</t>
  </si>
  <si>
    <t>-427292051</t>
  </si>
  <si>
    <t>Demontáž klempířských konstrukcí závětrné lišty do suti</t>
  </si>
  <si>
    <t>2,5*4+1*2</t>
  </si>
  <si>
    <t>17</t>
  </si>
  <si>
    <t>764002811</t>
  </si>
  <si>
    <t>Demontáž okapového plechu do suti v krytině povlakové</t>
  </si>
  <si>
    <t>-2086283792</t>
  </si>
  <si>
    <t>Demontáž klempířských konstrukcí okapového plechu do suti, v krytině povlakové</t>
  </si>
  <si>
    <t>10,07*2</t>
  </si>
  <si>
    <t>18</t>
  </si>
  <si>
    <t>764004801</t>
  </si>
  <si>
    <t>Demontáž podokapního žlabu do suti</t>
  </si>
  <si>
    <t>1599374229</t>
  </si>
  <si>
    <t>Demontáž klempířských konstrukcí žlabu podokapního do suti</t>
  </si>
  <si>
    <t>19</t>
  </si>
  <si>
    <t>764004861</t>
  </si>
  <si>
    <t>Demontáž svodu do suti</t>
  </si>
  <si>
    <t>273911301</t>
  </si>
  <si>
    <t>Demontáž klempířských konstrukcí svodu do suti</t>
  </si>
  <si>
    <t>4*2</t>
  </si>
  <si>
    <t>765</t>
  </si>
  <si>
    <t>Krytina skládaná</t>
  </si>
  <si>
    <t>20</t>
  </si>
  <si>
    <t>765151801</t>
  </si>
  <si>
    <t>Demontáž krytiny bitumenové ze šindelů do suti</t>
  </si>
  <si>
    <t>-1696946742</t>
  </si>
  <si>
    <t>Demontáž krytiny bitumenové ze šindelů  sklonu do 30° do suti</t>
  </si>
  <si>
    <t>765151811</t>
  </si>
  <si>
    <t>Příplatek k cenám demontáže bitumenové krytiny ze šindelů za sklon přes 30°</t>
  </si>
  <si>
    <t>1903821636</t>
  </si>
  <si>
    <t>Demontáž krytiny bitumenové ze šindelů  Příplatek k cenám za sklon přes 30° demontáže krytiny</t>
  </si>
  <si>
    <t>22</t>
  </si>
  <si>
    <t>765191911</t>
  </si>
  <si>
    <t>Demontáž pojistné hydroizolační fólie kladené ve sklonu přes 30°</t>
  </si>
  <si>
    <t>-1963816999</t>
  </si>
  <si>
    <t>Demontáž pojistné hydroizolační fólie  kladené ve sklonu přes 30°</t>
  </si>
  <si>
    <t>766</t>
  </si>
  <si>
    <t>Konstrukce truhlářské</t>
  </si>
  <si>
    <t>23</t>
  </si>
  <si>
    <t>766691911</t>
  </si>
  <si>
    <t>Vyvěšení nebo zavěšení dřevěných křídel oken pl do 1,5 m2</t>
  </si>
  <si>
    <t>kus</t>
  </si>
  <si>
    <t>115359966</t>
  </si>
  <si>
    <t>Ostatní práce  vyvěšení nebo zavěšení křídel s případným uložením a opětovným zavěšením po provedení stavebních změn dřevěných okenních, plochy do 1,5 m2</t>
  </si>
  <si>
    <t>24</t>
  </si>
  <si>
    <t>766691914</t>
  </si>
  <si>
    <t>Vyvěšení nebo zavěšení dřevěných křídel dveří pl do 2 m2</t>
  </si>
  <si>
    <t>-526058004</t>
  </si>
  <si>
    <t>Ostatní práce  vyvěšení nebo zavěšení křídel s případným uložením a opětovným zavěšením po provedení stavebních změn dřevěných dveřních, plochy do 2 m2</t>
  </si>
  <si>
    <t>767</t>
  </si>
  <si>
    <t>Konstrukce zámečnické</t>
  </si>
  <si>
    <t>25</t>
  </si>
  <si>
    <t>767661811</t>
  </si>
  <si>
    <t>Demontáž mříží pevných nebo otevíravých</t>
  </si>
  <si>
    <t>1766885836</t>
  </si>
  <si>
    <t>1*2,2</t>
  </si>
  <si>
    <t>1*1,3*2</t>
  </si>
  <si>
    <t>0,5*0,6</t>
  </si>
  <si>
    <t>26</t>
  </si>
  <si>
    <t>767996701</t>
  </si>
  <si>
    <t>Demontáž atypických zámečnických konstrukcí řezáním hmotnosti jednotlivých dílů do 50 kg</t>
  </si>
  <si>
    <t>kg</t>
  </si>
  <si>
    <t>393150187</t>
  </si>
  <si>
    <t>Demontáž ostatních zámečnických konstrukcí  o hmotnosti jednotlivých dílů řezáním do 50 kg</t>
  </si>
  <si>
    <t>vybourání - odřezání kovových kotevních prvků sloupů</t>
  </si>
  <si>
    <t>8*6</t>
  </si>
  <si>
    <t>787</t>
  </si>
  <si>
    <t>Dokončovací práce - zasklívání</t>
  </si>
  <si>
    <t>27</t>
  </si>
  <si>
    <t>787600801</t>
  </si>
  <si>
    <t>Vysklívání oken a dveří plochy do 1 m2 skla plochého</t>
  </si>
  <si>
    <t>1983946782</t>
  </si>
  <si>
    <t>Vysklívání oken a dveří  skla plochého, plochy do 1 m2</t>
  </si>
  <si>
    <t>0,7*1*2</t>
  </si>
  <si>
    <t>0,5*0,8</t>
  </si>
  <si>
    <t>HZS</t>
  </si>
  <si>
    <t>Hodinové zúčtovací sazby</t>
  </si>
  <si>
    <t>28</t>
  </si>
  <si>
    <t>HZS2151</t>
  </si>
  <si>
    <t>Hodinová zúčtovací sazba klempíř</t>
  </si>
  <si>
    <t>hod</t>
  </si>
  <si>
    <t>512</t>
  </si>
  <si>
    <t>-1657555465</t>
  </si>
  <si>
    <t>Hodinové zúčtovací sazby profesí PSV  provádění stavebních konstrukcí klempíř</t>
  </si>
  <si>
    <t>demontáže ostatních nespecifikovaných klempířských prvků střechy a odvodnění:</t>
  </si>
  <si>
    <t>29</t>
  </si>
  <si>
    <t>HZS2212</t>
  </si>
  <si>
    <t>Hodinová zúčtovací sazba instalatér odborný</t>
  </si>
  <si>
    <t>1683800316</t>
  </si>
  <si>
    <t>Hodinové zúčtovací sazby profesí PSV  provádění stavebních instalací instalatér odborný</t>
  </si>
  <si>
    <t>demontáž ostatních nespecifikovaných instalací vody a kanalizace vč. jejich odborného ukončení po demontážích</t>
  </si>
  <si>
    <t>30</t>
  </si>
  <si>
    <t>HZS2222</t>
  </si>
  <si>
    <t>Hodinová zúčtovací sazba elektrikář odborný</t>
  </si>
  <si>
    <t>-1822297185</t>
  </si>
  <si>
    <t>Hodinové zúčtovací sazby profesí PSV  provádění stavebních instalací elektrikář odborný</t>
  </si>
  <si>
    <t>Odpojení a demontáž stávající elektroinstalace vč. jejího zabezpečení</t>
  </si>
  <si>
    <t>koordinace s čez distribuce</t>
  </si>
  <si>
    <t>31</t>
  </si>
  <si>
    <t>HZS3222</t>
  </si>
  <si>
    <t>Hodinová zúčtovací sazba montér slaboproudých zařízení odborný</t>
  </si>
  <si>
    <t>-332587228</t>
  </si>
  <si>
    <t>Hodinové zúčtovací sazby montáží technologických zařízení  na stavebních objektech montér slaboproudých zařízení odborný</t>
  </si>
  <si>
    <t>03 - Zpevněná plocha - demolice</t>
  </si>
  <si>
    <t xml:space="preserve">    1 - Zemní práce</t>
  </si>
  <si>
    <t xml:space="preserve">    5 - Komunikace pozemní</t>
  </si>
  <si>
    <t>Zemní práce</t>
  </si>
  <si>
    <t>113106121</t>
  </si>
  <si>
    <t>Rozebrání dlažeb z betonových nebo kamenných dlaždic komunikací pro pěší ručně</t>
  </si>
  <si>
    <t>1666734221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</si>
  <si>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</si>
  <si>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4,3*11,191</t>
  </si>
  <si>
    <t>113107163</t>
  </si>
  <si>
    <t>Odstranění podkladu z kameniva drceného tl 300 mm strojně pl přes 50 do 200 m2</t>
  </si>
  <si>
    <t>1416065924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</si>
  <si>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</si>
  <si>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113107237</t>
  </si>
  <si>
    <t>Odstranění podkladu z betonu vyztuženého sítěmi tl 150-300 mm strojně pl přes 200 m2</t>
  </si>
  <si>
    <t>-2103507548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</si>
  <si>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</si>
  <si>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plocha:</t>
  </si>
  <si>
    <t>821,4</t>
  </si>
  <si>
    <t>schodiště:</t>
  </si>
  <si>
    <t>5*3,34</t>
  </si>
  <si>
    <t>113154263</t>
  </si>
  <si>
    <t>Frézování živičného krytu tl 50 mm pl do 1000 m2 s překážkami v trase</t>
  </si>
  <si>
    <t>-796549800</t>
  </si>
  <si>
    <t>Frézování živičného podkladu nebo krytu  s naložením na dopravní prostředek plochy přes 500 do 1 000 m2 s překážkami v trase pruhu šířky přes 1 m do 2 m, tloušťky vrstvy 50 mm</t>
  </si>
  <si>
    <t>113202111</t>
  </si>
  <si>
    <t>Vytrhání obrub krajníků obrubníků stojatých</t>
  </si>
  <si>
    <t>2068000042</t>
  </si>
  <si>
    <t>Vytrhání obrub  s vybouráním lože, s přemístěním hmot na skládku na vzdálenost do 3 m nebo s naložením na dopravní prostředek z krajníků nebo obrubníků stojatých</t>
  </si>
  <si>
    <t>(50,735+16,19)*2</t>
  </si>
  <si>
    <t>kolem schodiště:</t>
  </si>
  <si>
    <t>5,5+5</t>
  </si>
  <si>
    <t>Komunikace pozemní</t>
  </si>
  <si>
    <t>566501111</t>
  </si>
  <si>
    <t>Úprava krytu z kameniva drceného pro nový kryt s doplněním kameniva drceného do 0,10 m3/m2</t>
  </si>
  <si>
    <t>431948236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</si>
  <si>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0,08 do 0,10 m3/m2</t>
  </si>
  <si>
    <t>-822543073</t>
  </si>
  <si>
    <t>1791830693</t>
  </si>
  <si>
    <t>-129959797</t>
  </si>
  <si>
    <t>1020,369*9 'Přepočtené koeficientem množství</t>
  </si>
  <si>
    <t>997013602</t>
  </si>
  <si>
    <t>Poplatek za uložení na skládce (skládkovné) stavebního odpadu železobetonového kód odpadu 17 01 01</t>
  </si>
  <si>
    <t>514549343</t>
  </si>
  <si>
    <t>Poplatek za uložení stavebního odpadu na skládce (skládkovné) z armovaného betonu zatříděného do Katalogu odpadů pod kódem 17 01 01</t>
  </si>
  <si>
    <t>1841947568</t>
  </si>
  <si>
    <t>997013655</t>
  </si>
  <si>
    <t>Poplatek za uložení na skládce (skládkovné) zeminy a kamení kód odpadu 17 05 04</t>
  </si>
  <si>
    <t>-303111579</t>
  </si>
  <si>
    <t>Poplatek za uložení stavebního odpadu na skládce (skládkovné) zeminy a kamení zatříděného do Katalogu odpadů pod kódem 17 05 04</t>
  </si>
  <si>
    <t>767161813</t>
  </si>
  <si>
    <t>Demontáž zábradlí rovného nerozebíratelného hmotnosti 1m zábradlí do 20 kg do suti</t>
  </si>
  <si>
    <t>1621415122</t>
  </si>
  <si>
    <t>Demontáž zábradlí do suti rovného nerozebíratelný spoj hmotnosti 1 m zábradlí do 20 kg</t>
  </si>
  <si>
    <t>04 DPS SO01.2,SO01.3 - Budova správce a skladu nářadí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</si>
  <si>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</si>
  <si>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</si>
  <si>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</si>
  <si>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</si>
  <si>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</si>
  <si>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</si>
  <si>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</si>
  <si>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</si>
  <si>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</si>
  <si>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</si>
  <si>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</si>
  <si>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</si>
  <si>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</si>
  <si>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</si>
  <si>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</si>
  <si>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131251103</t>
  </si>
  <si>
    <t>Hloubení jam nezapažených v hornině třídy těžitelnosti I, skupiny 3 objem do 100 m3 strojně</t>
  </si>
  <si>
    <t>-1252985379</t>
  </si>
  <si>
    <t>Hloubení nezapažených jam a zářezů strojně s urovnáním dna do předepsaného profilu a spádu v hornině třídy těžitelnosti I skupiny 3 přes 50 do 100 m3</t>
  </si>
  <si>
    <t>sejmutí vrchní vrstvy před výkopem rýh pro základové konstrukce:</t>
  </si>
  <si>
    <t>(14,84+1,5*2)*(6,04+1,5*2)</t>
  </si>
  <si>
    <t>-3,5*3,5/2</t>
  </si>
  <si>
    <t>155,149*0,5</t>
  </si>
  <si>
    <t>132251254</t>
  </si>
  <si>
    <t>Hloubení rýh nezapažených š do 2000 mm v hornině třídy těžitelnosti I, skupiny 3 objem do 500 m3 strojně</t>
  </si>
  <si>
    <t>-1322318483</t>
  </si>
  <si>
    <t>Hloubení nezapažených rýh šířky přes 800 do 2 000 mm strojně s urovnáním dna do předepsaného profilu a spádu v hornině třídy těžitelnosti I skupiny 3 přes 100 do 500 m3</t>
  </si>
  <si>
    <t>obvodová rýha pro základovou konstrukci:</t>
  </si>
  <si>
    <t>(8,5+1,5+7,1+3+6,1)*(2,2+1,2)/2*1</t>
  </si>
  <si>
    <t>(1,5+1,5)*5*(2,2+1,2)/2*1</t>
  </si>
  <si>
    <t>(3,6+6,1)*2*(2,2+1,2)/2*1</t>
  </si>
  <si>
    <t>(1,5+1,5)*4*(2,2+1,2)/2*1</t>
  </si>
  <si>
    <t>vnitřní rýhy:</t>
  </si>
  <si>
    <t>(2,5+3,5+0,6+1,8+1,8)*1*0,6</t>
  </si>
  <si>
    <t>162751117</t>
  </si>
  <si>
    <t>Vodorovné přemístění do 10000 m výkopku/sypaniny z horniny třídy těžitelnosti I, skupiny 1 až 3</t>
  </si>
  <si>
    <t>1512121695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</si>
  <si>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</si>
  <si>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171251201</t>
  </si>
  <si>
    <t>Uložení sypaniny na meziskládky</t>
  </si>
  <si>
    <t>-228518011</t>
  </si>
  <si>
    <t>Uložení sypaniny na skládky nebo meziskládky bez hutnění s upravením uložené sypaniny do předepsaného tvaru</t>
  </si>
  <si>
    <t>40% vykopaného materiálu ze základů budovy - předpoklad dalšího použití u základů plochy skateparku:</t>
  </si>
  <si>
    <t>(77,575+129,540)*0,4</t>
  </si>
  <si>
    <t>172152101</t>
  </si>
  <si>
    <t>Zřízení těsnicí výplně se zhutněním bez dodání sypaniny</t>
  </si>
  <si>
    <t>-345477855</t>
  </si>
  <si>
    <t>Zřízení těsnící výplně z vhodné sypaniny s přemístěním sypaniny ze vzdálenosti do 10 m, avšak bez dodání sypaniny, s příp. nutným kropením se zhutněním</t>
  </si>
  <si>
    <t>skladba pod drenáží kolem objektu:</t>
  </si>
  <si>
    <t>použití jílovité zeminy z výkopu:</t>
  </si>
  <si>
    <t>(8,45+1,5+7,1+3)*0,6*0,6</t>
  </si>
  <si>
    <t>(3,6+6,05+3,6)*0,6*0,6</t>
  </si>
  <si>
    <t>174112101</t>
  </si>
  <si>
    <t>Zásyp jam, šachet a rýh do 30 m3 sypaninou se zhutněním ručně</t>
  </si>
  <si>
    <t>-1234238123</t>
  </si>
  <si>
    <t>Zásyp sypaninou z jakékoliv horniny při překopech inženýrských sítí ručně objemu do 30 m3 s uložením výkopku ve vrstvách se zhutněním jam, šachet, rýh nebo kolem objektů v těchto vykopávkách</t>
  </si>
  <si>
    <t>obsyp základových zdí s postupným zhutněním, bez dodávky sypaniny, předpoklad použití sypaniny z výkopu:</t>
  </si>
  <si>
    <t>vyhloubené rýhy:</t>
  </si>
  <si>
    <t>129,54</t>
  </si>
  <si>
    <t>odpočet těsnící vrstvy:</t>
  </si>
  <si>
    <t>-11,988</t>
  </si>
  <si>
    <t>odpočet základového zdiva:</t>
  </si>
  <si>
    <t>-5,1*0,3</t>
  </si>
  <si>
    <t>-34,05*0,4</t>
  </si>
  <si>
    <t>odpočet podkladních betonů:</t>
  </si>
  <si>
    <t>-2,236</t>
  </si>
  <si>
    <t>181311104</t>
  </si>
  <si>
    <t>Rozprostření ornice tl vrstvy do 250 mm v rovině nebo ve svahu do 1:5 ručně</t>
  </si>
  <si>
    <t>-144008128</t>
  </si>
  <si>
    <t>Rozprostření a urovnání ornice v rovině nebo ve svahu sklonu do 1:5 ručně při souvislé ploše, tl. vrstvy přes 200 do 250 mm</t>
  </si>
  <si>
    <t>úprava terénu kolem budovy - předpoklad do 5m od obvodu budovy - mimo stranu u betonové plochy:</t>
  </si>
  <si>
    <t>(1,61+7,5+4,2+4,2+6,2)*5</t>
  </si>
  <si>
    <t>M</t>
  </si>
  <si>
    <t>10371500</t>
  </si>
  <si>
    <t>substrát pro trávníky VL</t>
  </si>
  <si>
    <t>-1128464369</t>
  </si>
  <si>
    <t>118,55*0,25*1,05</t>
  </si>
  <si>
    <t>Zakládání</t>
  </si>
  <si>
    <t>212752111</t>
  </si>
  <si>
    <t>Trativod z drenážních trubek otevřený výkop DN 100 pro liniové stavby</t>
  </si>
  <si>
    <t>604820849</t>
  </si>
  <si>
    <t>Trativody z drenážních trubek pro liniové stavby a komunikace se zřízením štěrkového lože pod trubky a s jejich obsypem v otevřeném výkopu trubka korugovaná sendvičová PE-HD SN 4 perforace 220° DN 100</t>
  </si>
  <si>
    <t>8,45+1,5+7,1+3+3,6+3,6+6,05</t>
  </si>
  <si>
    <t>212972112</t>
  </si>
  <si>
    <t>Opláštění drenážních trub filtrační textilií DN 100</t>
  </si>
  <si>
    <t>1129269182</t>
  </si>
  <si>
    <t>69311081</t>
  </si>
  <si>
    <t>geotextilie netkaná separační, ochranná, filtrační, drenážní PES 300g/m2</t>
  </si>
  <si>
    <t>1882000051</t>
  </si>
  <si>
    <t>33,300*1*1,2</t>
  </si>
  <si>
    <t>271532212</t>
  </si>
  <si>
    <t>Podsyp pod základové konstrukce se zhutněním z hrubého kameniva frakce 16 až 32 mm</t>
  </si>
  <si>
    <t>973435250</t>
  </si>
  <si>
    <t>Podsyp pod základové konstrukce se zhutněním a urovnáním povrchu z kameniva hrubého, frakce 16 - 32 mm</t>
  </si>
  <si>
    <t>posyp pod základovou desku:</t>
  </si>
  <si>
    <t>1,6*1,5*0,15</t>
  </si>
  <si>
    <t>2,14*3*0,15</t>
  </si>
  <si>
    <t>1,5*1,5*0,15</t>
  </si>
  <si>
    <t>3,4*3,32*0,15</t>
  </si>
  <si>
    <t>1,5*1,8*0,15</t>
  </si>
  <si>
    <t>5,3*2,8*0,15</t>
  </si>
  <si>
    <t>273321411</t>
  </si>
  <si>
    <t>Základové desky ze ŽB bez zvýšených nároků na prostředí tř. C 20/25</t>
  </si>
  <si>
    <t>908941060</t>
  </si>
  <si>
    <t>Základy z betonu železového (bez výztuže) desky z betonu bez zvláštních nároků na prostředí tř. C 20/25</t>
  </si>
  <si>
    <t>8,45*6,05</t>
  </si>
  <si>
    <t>-5,5*6,04/2</t>
  </si>
  <si>
    <t>3,6*6,05</t>
  </si>
  <si>
    <t>56,293*0,13</t>
  </si>
  <si>
    <t>273361321</t>
  </si>
  <si>
    <t>Výztuž základových desek betonářskou ocelí 11 373 (EZ)</t>
  </si>
  <si>
    <t>492047660</t>
  </si>
  <si>
    <t>Výztuž základů desek z betonářské oceli 11 373 (EZ)</t>
  </si>
  <si>
    <t>273362021</t>
  </si>
  <si>
    <t>Výztuž základových desek svařovanými sítěmi Kari</t>
  </si>
  <si>
    <t>790766959</t>
  </si>
  <si>
    <t>Výztuž základů desek ze svařovaných sítí z drátů typu KARI</t>
  </si>
  <si>
    <t>150/150/6:</t>
  </si>
  <si>
    <t>56,293*2,1*1,4/1000</t>
  </si>
  <si>
    <t>274313611</t>
  </si>
  <si>
    <t>Základové pásy z betonu tř. C 16/20</t>
  </si>
  <si>
    <t>386779668</t>
  </si>
  <si>
    <t>Základy z betonu prostého pasy betonu kamenem neprokládaného tř. C 16/20</t>
  </si>
  <si>
    <t>základové pásy:</t>
  </si>
  <si>
    <t>(8,45+1,5+7,1+3+6,05)*0,5*0,05</t>
  </si>
  <si>
    <t>(6,05+3,6)*2*0,5*0,05</t>
  </si>
  <si>
    <t>(2,5+3,5+0,6+1,8+1,85)*0,4*0,05</t>
  </si>
  <si>
    <t>podkladní beton pro drenáž š. 0,5m:</t>
  </si>
  <si>
    <t>(8,45+1,5+7,1+3+3,6+3,6+6,05+0,5*5)*0,5*0,05</t>
  </si>
  <si>
    <t>279113144</t>
  </si>
  <si>
    <t>Základová zeď tl do 300 mm z tvárnic ztraceného bednění včetně výplně z betonu tř. C 20/25</t>
  </si>
  <si>
    <t>-1151187074</t>
  </si>
  <si>
    <t>Základové zdi z tvárnic ztraceného bednění včetně výplně z betonu  bez zvláštních nároků na vliv prostředí třídy C 20/25, tloušťky zdiva přes 250 do 300 mm</t>
  </si>
  <si>
    <t>vnitřní zdivo základů:</t>
  </si>
  <si>
    <t>(2,5+3,5+0,6+1,8+1,8)*0,5</t>
  </si>
  <si>
    <t>279113145</t>
  </si>
  <si>
    <t>Základová zeď tl do 400 mm z tvárnic ztraceného bednění včetně výplně z betonu tř. C 20/25</t>
  </si>
  <si>
    <t>880882749</t>
  </si>
  <si>
    <t>Základové zdi z tvárnic ztraceného bednění včetně výplně z betonu  bez zvláštních nároků na vliv prostředí třídy C 20/25, tloušťky zdiva přes 300 do 400 mm</t>
  </si>
  <si>
    <t>obvodové zdivo základů:</t>
  </si>
  <si>
    <t>(1,5+7,1+3+6,05+8,45)*0,75</t>
  </si>
  <si>
    <t>(6,05+3,6)*2*0,75</t>
  </si>
  <si>
    <t>279361321</t>
  </si>
  <si>
    <t>Výztuž základových zdí nosných betonářskou ocelí 11 373</t>
  </si>
  <si>
    <t>1419248946</t>
  </si>
  <si>
    <t>Výztuž základových zdí nosných  svislých nebo odkloněných od svislice, rovinných nebo oblých, deskových nebo žebrových, včetně výztuže jejich žeber z betonářské oceli 11 373 (EZ)</t>
  </si>
  <si>
    <t>Svislé a kompletní konstrukce</t>
  </si>
  <si>
    <t>311235111</t>
  </si>
  <si>
    <t>Zdivo jednovrstvé z cihel broušených přes P10 do P15 na tenkovrstvou maltu tl 175 mm</t>
  </si>
  <si>
    <t>-73771305</t>
  </si>
  <si>
    <t>Zdivo jednovrstvé z cihel děrovaných broušených na celoplošnou tenkovrstvou maltu, pevnost cihel přes P10 do P15, tl. zdiva 175 mm</t>
  </si>
  <si>
    <t>atika střechy:</t>
  </si>
  <si>
    <t>(6,93+3,1+6,2+8,6+1,61)*0,5</t>
  </si>
  <si>
    <t>(3,74+6,2)*2*0,5</t>
  </si>
  <si>
    <t>311238650.WNR</t>
  </si>
  <si>
    <t>Zdivo jednovrstvé tepelně izolační z cihel broušených Porotherm 30 T Profi na na tenkovrstvou maltu tl 300 mm, iz.min.vlna,impregnace</t>
  </si>
  <si>
    <t>593757572</t>
  </si>
  <si>
    <t>Zdivo jednovrstvé tepelně izolační z cihel broušených Porotherm 30 T Profi na na tenkovrstvou maltu tl 300 mm</t>
  </si>
  <si>
    <t>první vrstva cihel, impregnovaná zespodu:</t>
  </si>
  <si>
    <t>(7,165+1,161+8,6+6,2+3,1)*0,25</t>
  </si>
  <si>
    <t>(3,75+6,2)*2*0,25</t>
  </si>
  <si>
    <t>311238652</t>
  </si>
  <si>
    <t>Zdivo jednovrstvé tepelně izolační z cihel broušených s vniřní izolací z minerální vlny na tenkovrstvou maltu U přes 0,14 do 0,18 W/m2K tl 380 mm</t>
  </si>
  <si>
    <t>-905253100</t>
  </si>
  <si>
    <t>Zdivo jednovrstvé tepelně izolační z cihel děrovaných broušených s integrovanou izolací z hydrofobizované minerální vlny na tenkovrstvou maltu, součinitel prostupu tepla U přes 0,14 do 0,18, tl. zdiva 380 mm</t>
  </si>
  <si>
    <t>obvodové zdivo:</t>
  </si>
  <si>
    <t>(7,165+3,1+6,2+8,6+1,61)*2,5</t>
  </si>
  <si>
    <t>(3,75+6,2)*2*2,5</t>
  </si>
  <si>
    <t>odpočet otvorů:</t>
  </si>
  <si>
    <t>-1*0,8*3</t>
  </si>
  <si>
    <t>-0,9*2*3</t>
  </si>
  <si>
    <t>-1*2</t>
  </si>
  <si>
    <t>-1,5*2,5</t>
  </si>
  <si>
    <t>-1,5*1,5</t>
  </si>
  <si>
    <t>-1,5*0,8*3</t>
  </si>
  <si>
    <t>317168021</t>
  </si>
  <si>
    <t>Překlad keramický plochý š 145 mm dl 1000 mm</t>
  </si>
  <si>
    <t>-432161694</t>
  </si>
  <si>
    <t>Překlady keramické ploché osazené do maltového lože, výšky překladu 71 mm šířky 145 mm, délky 1000 mm</t>
  </si>
  <si>
    <t>317168052</t>
  </si>
  <si>
    <t>Překlad keramický vysoký v 238 mm dl 1250 mm</t>
  </si>
  <si>
    <t>-767827963</t>
  </si>
  <si>
    <t>Překlady keramické vysoké osazené do maltového lože, šířky překladu 70 mm výšky 238 mm, délky 1250 mm</t>
  </si>
  <si>
    <t>nad revizní dvířka:</t>
  </si>
  <si>
    <t>317168053</t>
  </si>
  <si>
    <t>Překlad keramický vysoký v 238 mm dl 1500 mm</t>
  </si>
  <si>
    <t>-404716107</t>
  </si>
  <si>
    <t>Překlady keramické vysoké osazené do maltového lože, šířky překladu 70 mm výšky 238 mm, délky 1500 mm</t>
  </si>
  <si>
    <t>317168055</t>
  </si>
  <si>
    <t>Překlad keramický vysoký v 238 mm dl 2000 mm</t>
  </si>
  <si>
    <t>-1452173159</t>
  </si>
  <si>
    <t>Překlady keramické vysoké osazené do maltového lože, šířky překladu 70 mm výšky 238 mm, délky 2000 mm</t>
  </si>
  <si>
    <t>317168060</t>
  </si>
  <si>
    <t>Překlad keramický vysoký v 238 mm dl 3250 mm</t>
  </si>
  <si>
    <t>-653297570</t>
  </si>
  <si>
    <t>Překlady keramické vysoké osazené do maltového lože, šířky překladu 70 mm výšky 238 mm, délky 3250 mm</t>
  </si>
  <si>
    <t>317168321</t>
  </si>
  <si>
    <t>Překlad keramický složený roletový pro zabudování rolety nebo žaluzie š 400 mm dl 1250 mm</t>
  </si>
  <si>
    <t>2005238396</t>
  </si>
  <si>
    <t>Překlady keramické složené roletové určené pro zabudování rolet nebo žaluzií osazené do maltového lože, výšky překladu 238 mm pro tloušťku zdiva 400 mm, délky 1250 mm</t>
  </si>
  <si>
    <t>317168323</t>
  </si>
  <si>
    <t>Překlad keramický složený roletový pro zabudování rolety nebo žaluzie š 400 mm dl 1750 mm</t>
  </si>
  <si>
    <t>-1628665645</t>
  </si>
  <si>
    <t>Překlady keramické složené roletové určené pro zabudování rolet nebo žaluzií osazené do maltového lože, výšky překladu 238 mm pro tloušťku zdiva 400 mm, délky 1750 mm</t>
  </si>
  <si>
    <t>317168328</t>
  </si>
  <si>
    <t>Překlad keramický složený roletový pro zabudování rolety nebo žaluzie š 400 mm dl 3000 mm</t>
  </si>
  <si>
    <t>1985344510</t>
  </si>
  <si>
    <t>Překlady keramické složené roletové určené pro zabudování rolet nebo žaluzií osazené do maltového lože, výšky překladu 238 mm pro tloušťku zdiva 400 mm, délky 3000 mm</t>
  </si>
  <si>
    <t>317998115</t>
  </si>
  <si>
    <t>Tepelná izolace mezi překlady v 24 cm z EPS tl 100 mm</t>
  </si>
  <si>
    <t>47855138</t>
  </si>
  <si>
    <t>Izolace tepelná mezi překlady  z pěnového polystyrenu výšky 24 cm, tloušťky 100 mm</t>
  </si>
  <si>
    <t>u překladů vnějšího zdiva mimo roletových:</t>
  </si>
  <si>
    <t>1,5*19</t>
  </si>
  <si>
    <t>32</t>
  </si>
  <si>
    <t>342244201</t>
  </si>
  <si>
    <t>Příčka z cihel broušených na tenkovrstvou maltu tloušťky 80 mm</t>
  </si>
  <si>
    <t>-2085041424</t>
  </si>
  <si>
    <t>Příčky jednoduché z cihel děrovaných  broušených, na tenkovrstvou maltu, pevnost cihel do P15, tl. příčky 80 mm</t>
  </si>
  <si>
    <t>0,8*2,85</t>
  </si>
  <si>
    <t>1*2,85</t>
  </si>
  <si>
    <t>33</t>
  </si>
  <si>
    <t>342244221</t>
  </si>
  <si>
    <t>Příčka z cihel broušených na tenkovrstvou maltu tloušťky 140 mm</t>
  </si>
  <si>
    <t>-850160210</t>
  </si>
  <si>
    <t>Příčky jednoduché z cihel děrovaných  broušených, na tenkovrstvou maltu, pevnost cihel do P15, tl. příčky 140 mm</t>
  </si>
  <si>
    <t>2,6*2,85</t>
  </si>
  <si>
    <t>3,6*2,85</t>
  </si>
  <si>
    <t>1,3*2,85</t>
  </si>
  <si>
    <t>(1,76+1,84)*2,85</t>
  </si>
  <si>
    <t>Vodorovné konstrukce</t>
  </si>
  <si>
    <t>34</t>
  </si>
  <si>
    <t>411168366</t>
  </si>
  <si>
    <t>Strop keramický tl 25 cm z vložek MIAKO a keramobetonových nosníků dl do 7 m OVN 62,5 cm</t>
  </si>
  <si>
    <t>-1486645422</t>
  </si>
  <si>
    <t>Stropy keramické z cihelných stropních vložek MIAKO a keramobetonových nosníků včetně zmonolitnění konstrukce z betonu C 20/25 a svařované sítě při osové vzdálenosti nosníků 62,5 cm, z vložek výšky 19 cm (MIAKO 19/62,5), tloušťky stropní konstrukce 25 cm, z nosníků délky přes 6 do 7 m</t>
  </si>
  <si>
    <t>3,75*6,2</t>
  </si>
  <si>
    <t>8,6*6,2</t>
  </si>
  <si>
    <t>-5,5*4,59/2</t>
  </si>
  <si>
    <t>35</t>
  </si>
  <si>
    <t>411354315</t>
  </si>
  <si>
    <t>Zřízení podpěrné konstrukce stropů výšky do 4 m tl do 35 cm</t>
  </si>
  <si>
    <t>1327074230</t>
  </si>
  <si>
    <t>Podpěrná konstrukce stropů - desek, kleneb a skořepin výška podepření do 4 m tloušťka stropu přes 25 do 35 cm zřízení</t>
  </si>
  <si>
    <t>36</t>
  </si>
  <si>
    <t>411354316</t>
  </si>
  <si>
    <t>Odstranění podpěrné konstrukce stropů výšky do 4 m tl do 35 cm</t>
  </si>
  <si>
    <t>1676599436</t>
  </si>
  <si>
    <t>Podpěrná konstrukce stropů - desek, kleneb a skořepin výška podepření do 4 m tloušťka stropu přes 25 do 35 cm odstranění</t>
  </si>
  <si>
    <t>37</t>
  </si>
  <si>
    <t>417388124</t>
  </si>
  <si>
    <t>Ztužující věnec keramických stropů tl 25 cm pro vnější zdi š 40 cm</t>
  </si>
  <si>
    <t>-1839314287</t>
  </si>
  <si>
    <t>Ztužující věnce pro keramické stropní konstrukce pro nosné vnější zdivo z děrovaných cihel z betonu železového včetně výztuže, věncovky a izolantu šířka vnější zdi 40 cm, stropní konstrukce tl. 25 cm</t>
  </si>
  <si>
    <t>7,165+3,1+6,2+8,6+1,61</t>
  </si>
  <si>
    <t>3,75+6,2+3,75+6,2</t>
  </si>
  <si>
    <t>38</t>
  </si>
  <si>
    <t>417388154</t>
  </si>
  <si>
    <t>Ztužující věnec keramických stropů tl 25 cm pro zdi š 17,5 cm</t>
  </si>
  <si>
    <t>-1175827963</t>
  </si>
  <si>
    <t>Ztužující věnce pro keramické stropní konstrukce pro vnitřní zdivo z děrovaných cihel z betonu železového včetně výztuže šířka vnitřní zdi 17,5 cm, stropní konstrukce tl. 25 cm</t>
  </si>
  <si>
    <t>6,93+3,1+6,2+8,6+1,61</t>
  </si>
  <si>
    <t>3,74+6,2*2</t>
  </si>
  <si>
    <t>39</t>
  </si>
  <si>
    <t>417388164</t>
  </si>
  <si>
    <t>Ztužující věnec keramických stropů tl 25 cm pro vnitřní zdi š 24 cm</t>
  </si>
  <si>
    <t>481067522</t>
  </si>
  <si>
    <t>Ztužující věnce pro keramické stropní konstrukce pro vnitřní zdivo z děrovaných cihel z betonu železového včetně výztuže šířka vnitřní zdi 24 cm, stropní konstrukce tl. 25 cm</t>
  </si>
  <si>
    <t>ztužující žebra:</t>
  </si>
  <si>
    <t>7+5</t>
  </si>
  <si>
    <t>40</t>
  </si>
  <si>
    <t>564231111</t>
  </si>
  <si>
    <t>Podklad nebo podsyp ze štěrkopísku ŠP tl 100 mm</t>
  </si>
  <si>
    <t>407255179</t>
  </si>
  <si>
    <t>Podklad nebo podsyp ze štěrkopísku ŠP  s rozprostřením, vlhčením a zhutněním, po zhutnění tl. 100 mm</t>
  </si>
  <si>
    <t>podklad pro betonové dlažby tl. 100mm:</t>
  </si>
  <si>
    <t>okapový chodník:</t>
  </si>
  <si>
    <t>11,875</t>
  </si>
  <si>
    <t>zámková dlažba:</t>
  </si>
  <si>
    <t>22,43</t>
  </si>
  <si>
    <t>41</t>
  </si>
  <si>
    <t>596211110</t>
  </si>
  <si>
    <t>Kladení zámkové dlažby komunikací pro pěší tl 60 mm skupiny A pl do 50 m2</t>
  </si>
  <si>
    <t>1963420811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</si>
  <si>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</si>
  <si>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2,65*6,2</t>
  </si>
  <si>
    <t>2*3</t>
  </si>
  <si>
    <t>42</t>
  </si>
  <si>
    <t>59245015</t>
  </si>
  <si>
    <t>dlažba zámková tvaru I 200x165x60mm přírodní</t>
  </si>
  <si>
    <t>1644882133</t>
  </si>
  <si>
    <t>22,43*1,1</t>
  </si>
  <si>
    <t>43</t>
  </si>
  <si>
    <t>596811220</t>
  </si>
  <si>
    <t>Kladení betonové dlažby komunikací pro pěší do lože z kameniva vel do 0,25 m2 plochy do 50 m2</t>
  </si>
  <si>
    <t>-325094126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</si>
  <si>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</si>
  <si>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(1,9+7,2+4,2+4,25+6,2)*0,5</t>
  </si>
  <si>
    <t>44</t>
  </si>
  <si>
    <t>59246009</t>
  </si>
  <si>
    <t>dlažba plošná betonová terasová 500x500x50mm</t>
  </si>
  <si>
    <t>1708050086</t>
  </si>
  <si>
    <t>dlažba plošná betonová terasová tryskaná 500x500x50mm</t>
  </si>
  <si>
    <t>11,875*1,1</t>
  </si>
  <si>
    <t>Úpravy povrchů, podlahy a osazování výplní</t>
  </si>
  <si>
    <t>45</t>
  </si>
  <si>
    <t>611131101</t>
  </si>
  <si>
    <t>Cementový postřik vnitřních stropů nanášený celoplošně ručně</t>
  </si>
  <si>
    <t>1815342451</t>
  </si>
  <si>
    <t>Podkladní a spojovací vrstva vnitřních omítaných ploch  cementový postřik nanášený ručně celoplošně stropů</t>
  </si>
  <si>
    <t>15,73</t>
  </si>
  <si>
    <t>2,4</t>
  </si>
  <si>
    <t>8,05</t>
  </si>
  <si>
    <t>2,89</t>
  </si>
  <si>
    <t>16,27</t>
  </si>
  <si>
    <t>46</t>
  </si>
  <si>
    <t>611311131</t>
  </si>
  <si>
    <t>Potažení vnitřních rovných stropů vápenným štukem tloušťky do 3 mm</t>
  </si>
  <si>
    <t>-465640073</t>
  </si>
  <si>
    <t>Potažení vnitřních ploch štukem tloušťky do 3 mm vodorovných konstrukcí stropů rovných</t>
  </si>
  <si>
    <t>47</t>
  </si>
  <si>
    <t>611322111</t>
  </si>
  <si>
    <t>Vápenocementová lehčená omítka hrubá jednovrstvá zatřená vnitřních stropů rovných nanášená ručně</t>
  </si>
  <si>
    <t>825461343</t>
  </si>
  <si>
    <t>Omítka vápenocementová lehčená vnitřních ploch  nanášená ručně jednovrstvá, tloušťky do 10 mm hrubá zatřená vodorovných konstrukcí stropů rovných</t>
  </si>
  <si>
    <t>48</t>
  </si>
  <si>
    <t>611322191</t>
  </si>
  <si>
    <t>Příplatek k vápenocementové lehčené omítce vnitřních stropů za každých dalších 5 mm tloušťky ručně</t>
  </si>
  <si>
    <t>-257157614</t>
  </si>
  <si>
    <t>Omítka vápenocementová lehčená vnitřních ploch  nanášená ručně Příplatek k cenám za každých dalších i započatých 5 mm tloušťky omítky přes 10 mm stropů</t>
  </si>
  <si>
    <t>45,340*3</t>
  </si>
  <si>
    <t>49</t>
  </si>
  <si>
    <t>612131101</t>
  </si>
  <si>
    <t>Cementový postřik vnitřních stěn nanášený celoplošně ručně</t>
  </si>
  <si>
    <t>-1686964247</t>
  </si>
  <si>
    <t>Podkladní a spojovací vrstva vnitřních omítaných ploch  cementový postřik nanášený ručně celoplošně stěn</t>
  </si>
  <si>
    <t>1.01:</t>
  </si>
  <si>
    <t>(3,5+3,6+1,76+1,84+1,74+5,44+0,23+0,31+0,23)*2,6</t>
  </si>
  <si>
    <t>-2,5*1,5</t>
  </si>
  <si>
    <t>-1,5*0,8</t>
  </si>
  <si>
    <t>-0,9*1,97</t>
  </si>
  <si>
    <t>-0,7*1,97</t>
  </si>
  <si>
    <t>1.02:</t>
  </si>
  <si>
    <t>(1,62+0,9+1,2+0,7+1,7)*2,6</t>
  </si>
  <si>
    <t>-1*0,8</t>
  </si>
  <si>
    <t>1.03:</t>
  </si>
  <si>
    <t>(2,3+2,6+2,4+1,3+3,6)*2,6</t>
  </si>
  <si>
    <t>-1*1,97</t>
  </si>
  <si>
    <t>1.04:</t>
  </si>
  <si>
    <t>(1,8+1+1,3+0,8+1,87)*2,6</t>
  </si>
  <si>
    <t>1.05:</t>
  </si>
  <si>
    <t>(2,99+5,44)*2*2,6</t>
  </si>
  <si>
    <t>-1,5*0,8*2</t>
  </si>
  <si>
    <t>Mezisoučet</t>
  </si>
  <si>
    <t>ostění:</t>
  </si>
  <si>
    <t>(2,5+1,5)*2*0,3</t>
  </si>
  <si>
    <t>1,5*4*0,3</t>
  </si>
  <si>
    <t>(2,1*2+1,05)*2*0,3</t>
  </si>
  <si>
    <t>(1,5+0,8)*2*0,3</t>
  </si>
  <si>
    <t>(1+0,8)*2*3*0,3</t>
  </si>
  <si>
    <t>(2,1*2+1,05)*0,3</t>
  </si>
  <si>
    <t>(2,1*2+1,15)*0,3</t>
  </si>
  <si>
    <t>(1,5+0,8)*2*2*0,3</t>
  </si>
  <si>
    <t>50</t>
  </si>
  <si>
    <t>612311131</t>
  </si>
  <si>
    <t>Potažení vnitřních stěn vápenným štukem tloušťky do 3 mm</t>
  </si>
  <si>
    <t>-753750797</t>
  </si>
  <si>
    <t>Potažení vnitřních ploch štukem tloušťky do 3 mm svislých konstrukcí stěn</t>
  </si>
  <si>
    <t>(1,62+0,9+1,2+0,7+1,7)*0,5</t>
  </si>
  <si>
    <t>(2,3+2,6+2,4+1,3+3,6)*0,5</t>
  </si>
  <si>
    <t>(1,8+1+1,3+0,8+1,87)*0,5</t>
  </si>
  <si>
    <t>51</t>
  </si>
  <si>
    <t>612322111</t>
  </si>
  <si>
    <t>Vápenocementová lehčená omítka hrubá jednovrstvá zatřená vnitřních stěn nanášená ručně</t>
  </si>
  <si>
    <t>676183391</t>
  </si>
  <si>
    <t>Omítka vápenocementová lehčená vnitřních ploch  nanášená ručně jednovrstvá, tloušťky do 10 mm hrubá zatřená svislých konstrukcí stěn</t>
  </si>
  <si>
    <t>52</t>
  </si>
  <si>
    <t>612322191</t>
  </si>
  <si>
    <t>Příplatek k vápenocementové lehčené omítce vnitřních stěn za každých dalších 5 mm tloušťky ručně</t>
  </si>
  <si>
    <t>-781524944</t>
  </si>
  <si>
    <t>Omítka vápenocementová lehčená vnitřních ploch  nanášená ručně Příplatek k cenám za každých dalších i započatých 5 mm tloušťky omítky přes 10 mm stěn</t>
  </si>
  <si>
    <t>153,423*3</t>
  </si>
  <si>
    <t>53</t>
  </si>
  <si>
    <t>612325302</t>
  </si>
  <si>
    <t>Vápenocementová štuková omítka ostění nebo nadpraží</t>
  </si>
  <si>
    <t>1699701854</t>
  </si>
  <si>
    <t>Vápenocementová omítka ostění nebo nadpraží štuková</t>
  </si>
  <si>
    <t>(2,5*2+1,5)*0,3</t>
  </si>
  <si>
    <t>1,5*3*0,3</t>
  </si>
  <si>
    <t>(1,5*2+0,8)*0,3</t>
  </si>
  <si>
    <t>(1*2+0,8)*3*0,3</t>
  </si>
  <si>
    <t>(1,5*2+0,8)*2*0,3</t>
  </si>
  <si>
    <t>54</t>
  </si>
  <si>
    <t>622131101</t>
  </si>
  <si>
    <t>Cementový postřik vnějších stěn nanášený celoplošně ručně</t>
  </si>
  <si>
    <t>400712092</t>
  </si>
  <si>
    <t>Podkladní a spojovací vrstva vnějších omítaných ploch  cementový postřik nanášený ručně celoplošně stěn</t>
  </si>
  <si>
    <t>fasáda1:</t>
  </si>
  <si>
    <t>(7,165+3,1+6,2+8,6+1,61)*3,6</t>
  </si>
  <si>
    <t>-0,9*1,97*2</t>
  </si>
  <si>
    <t>(1*2+0,8)*0,25*3</t>
  </si>
  <si>
    <t>(0,8*2+1,5)*0,25</t>
  </si>
  <si>
    <t>(1,97*2+0,9)*0,25*2</t>
  </si>
  <si>
    <t>(1,97*2+1)*0,25</t>
  </si>
  <si>
    <t>(1,5*2+2,5)*0,25</t>
  </si>
  <si>
    <t>fasáda2:</t>
  </si>
  <si>
    <t>(6,2+3,75)*2*3,6</t>
  </si>
  <si>
    <t>-0,8*1,5*2</t>
  </si>
  <si>
    <t>(0,8*2+1,5)*0,25*2</t>
  </si>
  <si>
    <t>(1,97*2+0,9)*0,25</t>
  </si>
  <si>
    <t>55</t>
  </si>
  <si>
    <t>622142001</t>
  </si>
  <si>
    <t>Potažení vnějších stěn sklovláknitým pletivem vtlačeným do tenkovrstvé hmoty</t>
  </si>
  <si>
    <t>-2034544927</t>
  </si>
  <si>
    <t>Potažení vnějších ploch pletivem  v ploše nebo pruzích, na plném podkladu sklovláknitým vtlačením do tmelu stěn</t>
  </si>
  <si>
    <t>příprava pro marmolit na soklu:</t>
  </si>
  <si>
    <t>(8,45+1,5+7,1+3+6,05)*0,3</t>
  </si>
  <si>
    <t>(3,6+6,05)*2*0,3</t>
  </si>
  <si>
    <t>56</t>
  </si>
  <si>
    <t>622143004</t>
  </si>
  <si>
    <t>Montáž omítkových samolepících začišťovacích profilů pro spojení s okenním rámem</t>
  </si>
  <si>
    <t>1514122129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</si>
  <si>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</si>
  <si>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(1*2+0,8)*3</t>
  </si>
  <si>
    <t>(0,8*2+1,5)</t>
  </si>
  <si>
    <t>(1,97*2+0,9)*2</t>
  </si>
  <si>
    <t>(1,97*2+1)</t>
  </si>
  <si>
    <t>(1,5*2+2,5)</t>
  </si>
  <si>
    <t>(0,8*2+1,5)*2</t>
  </si>
  <si>
    <t>(1,97*2+0,9)</t>
  </si>
  <si>
    <t>57</t>
  </si>
  <si>
    <t>59051476</t>
  </si>
  <si>
    <t>profil začišťovací PVC 9mm s výztužnou tkaninou pro ostění ETICS</t>
  </si>
  <si>
    <t>-1294351333</t>
  </si>
  <si>
    <t>42,66*1,2 'Přepočtené koeficientem množství</t>
  </si>
  <si>
    <t>58</t>
  </si>
  <si>
    <t>622322121</t>
  </si>
  <si>
    <t>Vápenocementová lehčená omítka hladká jednovrstvá vnějších stěn nanášená ručně</t>
  </si>
  <si>
    <t>1153179204</t>
  </si>
  <si>
    <t>Omítka vápenocementová lehčená vnějších ploch  nanášená ručně jednovrstvá, tloušťky do 15 mm hladká stěn</t>
  </si>
  <si>
    <t>59</t>
  </si>
  <si>
    <t>622322191</t>
  </si>
  <si>
    <t>Příplatek k vápenocementové lehčené omítce vnějších stěn za každých dalších 5 mm tloušťky ručně</t>
  </si>
  <si>
    <t>907774865</t>
  </si>
  <si>
    <t>Omítka vápenocementová lehčená vnějších ploch  nanášená ručně Příplatek k cenám za každých dalších i započatých 5 mm tloušťky omítky přes 15 mm stěn</t>
  </si>
  <si>
    <t>160,096*3</t>
  </si>
  <si>
    <t>60</t>
  </si>
  <si>
    <t>622511111</t>
  </si>
  <si>
    <t>Tenkovrstvá akrylátová mozaiková střednězrnná omítka včetně penetrace vnějších stěn</t>
  </si>
  <si>
    <t>1099191310</t>
  </si>
  <si>
    <t>Omítka tenkovrstvá akrylátová vnějších ploch  probarvená, včetně penetrace podkladu mozaiková střednězrnná stěn</t>
  </si>
  <si>
    <t>61</t>
  </si>
  <si>
    <t>622531021</t>
  </si>
  <si>
    <t>Tenkovrstvá silikonová zrnitá omítka tl. 2,0 mm včetně penetrace vnějších stěn</t>
  </si>
  <si>
    <t>157779058</t>
  </si>
  <si>
    <t>Omítka tenkovrstvá silikonová vnějších ploch  probarvená, včetně penetrace podkladu zrnitá, tloušťky 2,0 mm stěn</t>
  </si>
  <si>
    <t>62</t>
  </si>
  <si>
    <t>623142001</t>
  </si>
  <si>
    <t>Potažení vnějších ostění sklovláknitým pletivem vtlačeným do tenkovrstvé hmoty</t>
  </si>
  <si>
    <t>-1855542682</t>
  </si>
  <si>
    <t>Potažení vnějších ploch pletivem  v ploše nebo pruzích, na plném podkladu sklovláknitým vtlačením do tmelu pilířů nebo sloupů</t>
  </si>
  <si>
    <t>63</t>
  </si>
  <si>
    <t>629999030</t>
  </si>
  <si>
    <t>Příplatek k omítce vnějších povrchů za provádění omítané plochy do 10 m2</t>
  </si>
  <si>
    <t>438826375</t>
  </si>
  <si>
    <t>Příplatky k cenám úprav vnějších povrchů  za zvýšenou pracnost při provádění prací menšího rozsahu omítané plochy do 10 m2</t>
  </si>
  <si>
    <t>64</t>
  </si>
  <si>
    <t>631311114</t>
  </si>
  <si>
    <t>Mazanina tl do 80 mm z betonu prostého bez zvýšených nároků na prostředí tř. C 16/20</t>
  </si>
  <si>
    <t>663964972</t>
  </si>
  <si>
    <t>Mazanina z betonu  prostého bez zvýšených nároků na prostředí tl. přes 50 do 80 mm tř. C 16/20</t>
  </si>
  <si>
    <t>tl.60mm podkladní beton, a tl. 50mm roznášecí:</t>
  </si>
  <si>
    <t>20% navíc za malý prostor, prostor prahů, k otvorům atp.</t>
  </si>
  <si>
    <t>45,34*0,2</t>
  </si>
  <si>
    <t>54,408*(0,06+0,05)</t>
  </si>
  <si>
    <t>65</t>
  </si>
  <si>
    <t>631319011</t>
  </si>
  <si>
    <t>Příplatek k mazanině tl do 80 mm za přehlazení povrchu</t>
  </si>
  <si>
    <t>-314894044</t>
  </si>
  <si>
    <t>Příplatek k cenám mazanin  za úpravu povrchu mazaniny přehlazením, mazanina tl. přes 50 do 80 mm</t>
  </si>
  <si>
    <t>66</t>
  </si>
  <si>
    <t>642944121</t>
  </si>
  <si>
    <t>Osazování ocelových zárubní dodatečné pl do 2,5 m2</t>
  </si>
  <si>
    <t>-1584908695</t>
  </si>
  <si>
    <t>Osazení ocelových dveřních zárubní lisovaných nebo z úhelníků dodatečně  s vybetonováním prahu, plochy do 2,5 m2</t>
  </si>
  <si>
    <t>67</t>
  </si>
  <si>
    <t>55331382</t>
  </si>
  <si>
    <t>zárubeň ocelová pro běžné zdění a pórobeton 150 levá/pravá 700</t>
  </si>
  <si>
    <t>756207027</t>
  </si>
  <si>
    <t>Trubní vedení</t>
  </si>
  <si>
    <t>68</t>
  </si>
  <si>
    <t>877265271</t>
  </si>
  <si>
    <t>Montáž lapače střešních splavenin z tvrdého PVC-systém KG DN 110</t>
  </si>
  <si>
    <t>-1025004263</t>
  </si>
  <si>
    <t>Montáž tvarovek na kanalizačním potrubí z trub z plastu  z tvrdého PVC nebo z polypropylenu v otevřeném výkopu lapačů střešních splavenin DN 100</t>
  </si>
  <si>
    <t>69</t>
  </si>
  <si>
    <t>28341110</t>
  </si>
  <si>
    <t>lapače střešních splavenin okapová vpusť s klapkou+inspekční poklop z PP</t>
  </si>
  <si>
    <t>1794943709</t>
  </si>
  <si>
    <t>70</t>
  </si>
  <si>
    <t>916231113</t>
  </si>
  <si>
    <t>Osazení chodníkového obrubníku betonového ležatého s boční opěrou do lože z betonu prostého</t>
  </si>
  <si>
    <t>-709184341</t>
  </si>
  <si>
    <t>Osazení chodníkového obrubníku betonového se zřízením lože, s vyplněním a zatřením spár cementovou maltou ležatého s boční opěrou z betonu prostého, do lože z betonu prostého</t>
  </si>
  <si>
    <t>71</t>
  </si>
  <si>
    <t>59217001</t>
  </si>
  <si>
    <t>obrubník betonový zahradní 1000x50x250mm</t>
  </si>
  <si>
    <t>-1215248747</t>
  </si>
  <si>
    <t>72</t>
  </si>
  <si>
    <t>941111111</t>
  </si>
  <si>
    <t>Montáž lešení řadového trubkového lehkého s podlahami zatížení do 200 kg/m2 š do 0,9 m v do 10 m</t>
  </si>
  <si>
    <t>-198392228</t>
  </si>
  <si>
    <t>Montáž lešení řadového trubkového lehkého pracovního s podlahami  s provozním zatížením tř. 3 do 200 kg/m2 šířky tř. W06 od 0,6 do 0,9 m, výšky do 10 m</t>
  </si>
  <si>
    <t>(7,165+3,1+6,2+8,6+1,6)*4</t>
  </si>
  <si>
    <t>1*1*5*4</t>
  </si>
  <si>
    <t>(6,2+3,75)*2*4</t>
  </si>
  <si>
    <t>1*1*4*4</t>
  </si>
  <si>
    <t>73</t>
  </si>
  <si>
    <t>941111211</t>
  </si>
  <si>
    <t>Příplatek k lešení řadovému trubkovému lehkému s podlahami š 0,9 m v 10 m za první a ZKD den použití</t>
  </si>
  <si>
    <t>1596524834</t>
  </si>
  <si>
    <t>Montáž lešení řadového trubkového lehkého pracovního s podlahami  s provozním zatížením tř. 3 do 200 kg/m2 Příplatek za první a každý další den použití lešení k ceně -1111</t>
  </si>
  <si>
    <t>222,260*60</t>
  </si>
  <si>
    <t>74</t>
  </si>
  <si>
    <t>941111811</t>
  </si>
  <si>
    <t>Demontáž lešení řadového trubkového lehkého s podlahami zatížení do 200 kg/m2 š do 0,9 m v do 10 m</t>
  </si>
  <si>
    <t>1250626971</t>
  </si>
  <si>
    <t>Demontáž lešení řadového trubkového lehkého pracovního s podlahami  s provozním zatížením tř. 3 do 200 kg/m2 šířky tř. W06 od 0,6 do 0,9 m, výšky do 10 m</t>
  </si>
  <si>
    <t>75</t>
  </si>
  <si>
    <t>949101111</t>
  </si>
  <si>
    <t>Lešení pomocné pro objekty pozemních staveb s lešeňovou podlahou v do 1,9 m zatížení do 150 kg/m2</t>
  </si>
  <si>
    <t>-1327669800</t>
  </si>
  <si>
    <t>Lešení pomocné pracovní pro objekty pozemních staveb  pro zatížení do 150 kg/m2, o výšce lešeňové podlahy do 1,9 m</t>
  </si>
  <si>
    <t>76</t>
  </si>
  <si>
    <t>953731112</t>
  </si>
  <si>
    <t>Odvětrání svislé troubami plastovými DN do 80 mm ve stropních prostupech včetně obetonování</t>
  </si>
  <si>
    <t>800401590</t>
  </si>
  <si>
    <t>Odvětrání svislé plastovými troubami  ve stropních prostupech s obetonováním vnitřního průměru přes 60 do 80 mm</t>
  </si>
  <si>
    <t>998</t>
  </si>
  <si>
    <t>Přesun hmot</t>
  </si>
  <si>
    <t>77</t>
  </si>
  <si>
    <t>998011001</t>
  </si>
  <si>
    <t>Přesun hmot pro budovy zděné v do 6 m</t>
  </si>
  <si>
    <t>2019270134</t>
  </si>
  <si>
    <t>Přesun hmot pro budovy občanské výstavby, bydlení, výrobu a služby  s nosnou svislou konstrukcí zděnou z cihel, tvárnic nebo kamene vodorovná dopravní vzdálenost do 100 m pro budovy výšky do 6 m</t>
  </si>
  <si>
    <t>711</t>
  </si>
  <si>
    <t>Izolace proti vodě, vlhkosti a plynům</t>
  </si>
  <si>
    <t>78</t>
  </si>
  <si>
    <t>711111011</t>
  </si>
  <si>
    <t>Provedení izolace proti zemní vlhkosti vodorovné za studena suspenzí asfaltovou</t>
  </si>
  <si>
    <t>-827723183</t>
  </si>
  <si>
    <t>Provedení izolace proti zemní vlhkosti natěradly a tmely za studena  na ploše vodorovné V nátěrem suspensí asfaltovou</t>
  </si>
  <si>
    <t>základová deska:</t>
  </si>
  <si>
    <t>7,318/0,13</t>
  </si>
  <si>
    <t>79</t>
  </si>
  <si>
    <t>711112011</t>
  </si>
  <si>
    <t>Provedení izolace proti zemní vlhkosti svislé za studena suspenzí asfaltovou</t>
  </si>
  <si>
    <t>1650003742</t>
  </si>
  <si>
    <t>Provedení izolace proti zemní vlhkosti natěradly a tmely za studena  na ploše svislé S nátěrem suspensí asfaltovou</t>
  </si>
  <si>
    <t>svislá část soklu nad i pod terénem pod asf. pásy:</t>
  </si>
  <si>
    <t>34,05</t>
  </si>
  <si>
    <t>80</t>
  </si>
  <si>
    <t>11163004</t>
  </si>
  <si>
    <t>stěrka hydroizolační asfaltová jednosložková s přídavkem plastů do spodní stavby</t>
  </si>
  <si>
    <t>1844842451</t>
  </si>
  <si>
    <t>spotřeba 0,5kg/m2, sokl nad terénem, spodní stavba pod terénem, pod asfalt. pásy:</t>
  </si>
  <si>
    <t>34,05*0,5*1,2</t>
  </si>
  <si>
    <t>56,292*0,5*1,2</t>
  </si>
  <si>
    <t>81</t>
  </si>
  <si>
    <t>711141559</t>
  </si>
  <si>
    <t>Provedení izolace proti zemní vlhkosti pásy přitavením vodorovné NAIP</t>
  </si>
  <si>
    <t>2141326233</t>
  </si>
  <si>
    <t>Provedení izolace proti zemní vlhkosti pásy přitavením  NAIP na ploše vodorovné V</t>
  </si>
  <si>
    <t>přesah izolace po obvodu stavby 50 cm:</t>
  </si>
  <si>
    <t>(8,45+1,5+7,1+3+6,05)*0,5</t>
  </si>
  <si>
    <t>(6,05+3,6)*2*0,5</t>
  </si>
  <si>
    <t>82</t>
  </si>
  <si>
    <t>62853004</t>
  </si>
  <si>
    <t>pás asfaltový natavitelný modifikovaný SBS tl 4,0mm s vložkou ze skleněné tkaniny a spalitelnou PE fólií nebo jemnozrnný minerálním posypem na horním povrchu</t>
  </si>
  <si>
    <t>885909069</t>
  </si>
  <si>
    <t>(78,993+45,4)*1,2</t>
  </si>
  <si>
    <t>149,272*1,15 'Přepočtené koeficientem množství</t>
  </si>
  <si>
    <t>83</t>
  </si>
  <si>
    <t>711142559</t>
  </si>
  <si>
    <t>Provedení izolace proti zemní vlhkosti pásy přitavením svislé NAIP</t>
  </si>
  <si>
    <t>-485813432</t>
  </si>
  <si>
    <t>Provedení izolace proti zemní vlhkosti pásy přitavením  NAIP na ploše svislé S</t>
  </si>
  <si>
    <t>izolace základových zdí pod terénem, soklové zdivo nad terénem:</t>
  </si>
  <si>
    <t>(8,45+1,5+7,1+3+6,05)*1</t>
  </si>
  <si>
    <t>(3,6+6,05)*2*1</t>
  </si>
  <si>
    <t>84</t>
  </si>
  <si>
    <t>711191201</t>
  </si>
  <si>
    <t>Provedení izolace proti zemní vlhkosti hydroizolační stěrkou vodorovné na betonu, 2 vrstvy</t>
  </si>
  <si>
    <t>-871236406</t>
  </si>
  <si>
    <t>Provedení izolace proti zemní vlhkosti hydroizolační stěrkou na ploše vodorovné V dvouvrstvá na betonu</t>
  </si>
  <si>
    <t>85</t>
  </si>
  <si>
    <t>24551040</t>
  </si>
  <si>
    <t>stěrka hydroizolační dvousložková cemento-polymerová pod dlažbu</t>
  </si>
  <si>
    <t>-1967637090</t>
  </si>
  <si>
    <t>P</t>
  </si>
  <si>
    <t>Poznámka k položce:
Spotřeba: 1,5 kg/m2 tl. 1 mm</t>
  </si>
  <si>
    <t>spotřeba 1,5kg/m2:</t>
  </si>
  <si>
    <t>(13,34+4,95)*2*1,5*1,1</t>
  </si>
  <si>
    <t>86</t>
  </si>
  <si>
    <t>711192202</t>
  </si>
  <si>
    <t>Provedení izolace proti zemní vlhkosti hydroizolační stěrkou svislé na zdivu, 2 vrstvy</t>
  </si>
  <si>
    <t>-1162622882</t>
  </si>
  <si>
    <t>Provedení izolace proti zemní vlhkosti hydroizolační stěrkou na ploše svislé S dvouvrstvá na zdivu</t>
  </si>
  <si>
    <t>(1,76+1,1+1,3+0,8+1,87)*0,2</t>
  </si>
  <si>
    <t>(3,6+0,8+2,3+2,7+2,3)*0,2</t>
  </si>
  <si>
    <t>(1,2+0,7+1,7+1,62+1)*0,2</t>
  </si>
  <si>
    <t>87</t>
  </si>
  <si>
    <t>711199101</t>
  </si>
  <si>
    <t>Provedení těsnícího pásu do spoje dilatační nebo styčné spáry podlaha - stěna</t>
  </si>
  <si>
    <t>-161410203</t>
  </si>
  <si>
    <t>Provedení izolace proti zemní vlhkosti hydroizolační stěrkou doplňků vodotěsné těsnící pásky pro dilatační a styčné spáry</t>
  </si>
  <si>
    <t>1+1,3+0,8+1,9+1,8</t>
  </si>
  <si>
    <t>2,3+2,6+2,4+1,3+3,6</t>
  </si>
  <si>
    <t>0,9+1,2+0,7+1,7+1,6</t>
  </si>
  <si>
    <t>15*0,2</t>
  </si>
  <si>
    <t>88</t>
  </si>
  <si>
    <t>711199102</t>
  </si>
  <si>
    <t>Provedení těsnícího koutu pro vnější nebo vnitřní roh spáry podlaha - stěna</t>
  </si>
  <si>
    <t>-1840943618</t>
  </si>
  <si>
    <t>Provedení izolace proti zemní vlhkosti hydroizolační stěrkou doplňků vodotěsné těsnící pásky pro vnější a vnitřní roh</t>
  </si>
  <si>
    <t>89</t>
  </si>
  <si>
    <t>28355021</t>
  </si>
  <si>
    <t>páska pružná těsnící hydroizolační š do 100mm</t>
  </si>
  <si>
    <t>1859594894</t>
  </si>
  <si>
    <t>28,1</t>
  </si>
  <si>
    <t>31,1*1,2</t>
  </si>
  <si>
    <t>90</t>
  </si>
  <si>
    <t>711491273</t>
  </si>
  <si>
    <t>Provedení izolace proti tlakové vodě svislé z nopové folie</t>
  </si>
  <si>
    <t>-290732630</t>
  </si>
  <si>
    <t>Provedení izolace proti povrchové a podpovrchové tlakové vodě ostatní  na ploše svislé S z nopové fólie</t>
  </si>
  <si>
    <t>izolace základových zdí od ukončovací lišty část pod terénem, nopová folie zahnuta v dolní části od zdiva:</t>
  </si>
  <si>
    <t>91</t>
  </si>
  <si>
    <t>28323005</t>
  </si>
  <si>
    <t>fólie profilovaná (nopová) drenážní HDPE s výškou nopů 8mm</t>
  </si>
  <si>
    <t>1567185916</t>
  </si>
  <si>
    <t>45,4*1,1</t>
  </si>
  <si>
    <t>49,94*1,2 'Přepočtené koeficientem množství</t>
  </si>
  <si>
    <t>92</t>
  </si>
  <si>
    <t>711491176</t>
  </si>
  <si>
    <t>Připevnění vodorovné izolace proti tlakové vodě ukončovací lištou</t>
  </si>
  <si>
    <t>368934463</t>
  </si>
  <si>
    <t>Provedení izolace proti povrchové a podpovrchové tlakové vodě ostatní  na ploše vodorovné V připevnění izolace ukončovací lištou</t>
  </si>
  <si>
    <t>8,6+1,61+7,165+3,1+6,2</t>
  </si>
  <si>
    <t>(3,75+6,2)*2</t>
  </si>
  <si>
    <t>93</t>
  </si>
  <si>
    <t>28323009</t>
  </si>
  <si>
    <t>lišta ukončovací pro drenážní fólie profilované tl 8mm</t>
  </si>
  <si>
    <t>-2052999926</t>
  </si>
  <si>
    <t>46,575*1,1</t>
  </si>
  <si>
    <t>94</t>
  </si>
  <si>
    <t>998711101</t>
  </si>
  <si>
    <t>Přesun hmot tonážní pro izolace proti vodě, vlhkosti a plynům v objektech výšky do 6 m</t>
  </si>
  <si>
    <t>1270950018</t>
  </si>
  <si>
    <t>Přesun hmot pro izolace proti vodě, vlhkosti a plynům  stanovený z hmotnosti přesunovaného materiálu vodorovná dopravní vzdálenost do 50 m v objektech výšky do 6 m</t>
  </si>
  <si>
    <t>712</t>
  </si>
  <si>
    <t>Povlakové krytiny</t>
  </si>
  <si>
    <t>95</t>
  </si>
  <si>
    <t>712771221</t>
  </si>
  <si>
    <t>Provedení drenážní vrstvy vegetační střechy z plastových nopových fólií výšky nopů do 25 mm do 5°</t>
  </si>
  <si>
    <t>2022444507</t>
  </si>
  <si>
    <t>Provedení drenážní vrstvy vegetační střechy z plastových nopových fólií, výšky nopů do 25 mm, sklon střechy do 5°</t>
  </si>
  <si>
    <t>63,149</t>
  </si>
  <si>
    <t>96</t>
  </si>
  <si>
    <t>69334321</t>
  </si>
  <si>
    <t>fólie profilovaná (nopová) perforovaná HDPE s hydroakumulační a drenážní funkcí do vegetačních střech s výškou nopů 25mm</t>
  </si>
  <si>
    <t>252118000</t>
  </si>
  <si>
    <t>63,149*1,2</t>
  </si>
  <si>
    <t>97</t>
  </si>
  <si>
    <t>712771255</t>
  </si>
  <si>
    <t>Odvodnění vegetační střechy osazením kontrolní šachty</t>
  </si>
  <si>
    <t>906627585</t>
  </si>
  <si>
    <t>Provedení drenážní vrstvy vegetační střechy odvodnění osazením kontrolní šachty na střešní vpusť</t>
  </si>
  <si>
    <t>98</t>
  </si>
  <si>
    <t>69334338</t>
  </si>
  <si>
    <t>šachta kontrolní odvodnění vegetačních střech PA 300x300mm v 230mm</t>
  </si>
  <si>
    <t>-557864557</t>
  </si>
  <si>
    <t>99</t>
  </si>
  <si>
    <t>712771271</t>
  </si>
  <si>
    <t>Provedení filtrační vrstvy vegetační střechy z textilií sklon do 5°</t>
  </si>
  <si>
    <t>-2023328182</t>
  </si>
  <si>
    <t>Provedení filtrační vrstvy vegetační střechy z textilií kladených volně s přesahem, sklon střechy do 5°</t>
  </si>
  <si>
    <t>3,185*5,64</t>
  </si>
  <si>
    <t>((5,64*8,04)-5,1*4,19/2)</t>
  </si>
  <si>
    <t>přesahy k atice 20% z celkové plochy:</t>
  </si>
  <si>
    <t>52,624*0,2</t>
  </si>
  <si>
    <t>celkem 2 vrstvy:</t>
  </si>
  <si>
    <t>63,149*2</t>
  </si>
  <si>
    <t>100</t>
  </si>
  <si>
    <t>69311060</t>
  </si>
  <si>
    <t>geotextilie netkaná separační, ochranná, filtrační, drenážní PP 200g/m2</t>
  </si>
  <si>
    <t>1534684300</t>
  </si>
  <si>
    <t>75,779*1,1 'Přepočtené koeficientem množství</t>
  </si>
  <si>
    <t>101</t>
  </si>
  <si>
    <t>69311068</t>
  </si>
  <si>
    <t>geotextilie netkaná separační, ochranná, filtrační, drenážní PP 300g/m2</t>
  </si>
  <si>
    <t>1852471454</t>
  </si>
  <si>
    <t>75,7790909090909*1,1 'Přepočtené koeficientem množství</t>
  </si>
  <si>
    <t>102</t>
  </si>
  <si>
    <t>712771401</t>
  </si>
  <si>
    <t>Provedení vegetační vrstvy ze substrátu tloušťky do 100 mm vegetační střechy sklon do 5°</t>
  </si>
  <si>
    <t>232740630</t>
  </si>
  <si>
    <t>Provedení vegetační vrstvy vegetační střechy ze substrátu, tloušťky do 100 mm, sklon střechy do 5°</t>
  </si>
  <si>
    <t>103</t>
  </si>
  <si>
    <t>10321225</t>
  </si>
  <si>
    <t>substrát vegetačních střech extenzivní s nízkým obsahem organické složky</t>
  </si>
  <si>
    <t>-1584319116</t>
  </si>
  <si>
    <t>52,624*0,1</t>
  </si>
  <si>
    <t>104</t>
  </si>
  <si>
    <t>712771521</t>
  </si>
  <si>
    <t>Položení vegetační nebo trávníkové rohože vegetační střechy sklon do 5°</t>
  </si>
  <si>
    <t>-1169005630</t>
  </si>
  <si>
    <t>Založení vegetace vegetační střechy položením vegetační nebo trávníkové rohože, sklon střechy do 5°</t>
  </si>
  <si>
    <t>105</t>
  </si>
  <si>
    <t>69334504</t>
  </si>
  <si>
    <t>koberec rozchodníkový vegetačních střech</t>
  </si>
  <si>
    <t>2075174051</t>
  </si>
  <si>
    <t>52,624*1,2</t>
  </si>
  <si>
    <t>106</t>
  </si>
  <si>
    <t>712771601</t>
  </si>
  <si>
    <t>Provedení ochranných pásů z praného říčního kameniva šířky do 500 mm</t>
  </si>
  <si>
    <t>-1766215197</t>
  </si>
  <si>
    <t>Provedení ochranných pásů vegetační střechy po obvodu střechy, v místech střešních prostupům napojení na zeď apod. z praného říčního kameniva, tloušťky do 100 mm, šířky do 500 mm</t>
  </si>
  <si>
    <t>50,18*0,3*0,13*1,1</t>
  </si>
  <si>
    <t>107</t>
  </si>
  <si>
    <t>58337403</t>
  </si>
  <si>
    <t>kamenivo dekorační (kačírek) frakce 16/32</t>
  </si>
  <si>
    <t>1818056815</t>
  </si>
  <si>
    <t>2,153*0,9</t>
  </si>
  <si>
    <t>108</t>
  </si>
  <si>
    <t>712771611</t>
  </si>
  <si>
    <t>Osazení ochranné kačírkové lišty přitížením konstrukcí</t>
  </si>
  <si>
    <t>-210363134</t>
  </si>
  <si>
    <t>Provedení ochranných pásů vegetační střechy osazení ochranné kačírkové lišty přitížením konstrukcí</t>
  </si>
  <si>
    <t>6,93+2,72+5,64+8,04+1,2</t>
  </si>
  <si>
    <t>(3,185+5,64)*2</t>
  </si>
  <si>
    <t>1*4*2</t>
  </si>
  <si>
    <t>109</t>
  </si>
  <si>
    <t>69334041</t>
  </si>
  <si>
    <t>lišta kačírková výška 130mm nerez</t>
  </si>
  <si>
    <t>1972958462</t>
  </si>
  <si>
    <t>50,18*1,1</t>
  </si>
  <si>
    <t>55,198*1,02 'Přepočtené koeficientem množství</t>
  </si>
  <si>
    <t>110</t>
  </si>
  <si>
    <t>712841559</t>
  </si>
  <si>
    <t>Provedení povlakové krytiny vytažením na konstrukce pásy přitavením NAIP - příplatek za provádění</t>
  </si>
  <si>
    <t>2059967154</t>
  </si>
  <si>
    <t>Provedení povlakové krytiny střech samostatným vytažením izolačního povlaku pásy přitavením  na konstrukce převyšující úroveň střechy, NAIP</t>
  </si>
  <si>
    <t>příplatek za náročnost provedení - vytažení pásů přes atiku:</t>
  </si>
  <si>
    <t>(7,1+3,1+6,2+8,6+1,6)*1,2</t>
  </si>
  <si>
    <t>(6,2+3,74)*2*1,2</t>
  </si>
  <si>
    <t>celkem 4 vrstvy pásů:</t>
  </si>
  <si>
    <t>55,776*4</t>
  </si>
  <si>
    <t>111</t>
  </si>
  <si>
    <t>711131111</t>
  </si>
  <si>
    <t>Provedení izolace proti zemní vlhkosti pásy na sucho samolepící vodovné</t>
  </si>
  <si>
    <t>-1136335712</t>
  </si>
  <si>
    <t>Provedení izolace proti zemní vlhkosti pásy na sucho  samolepícího asfaltového pásu na ploše vodovné V</t>
  </si>
  <si>
    <t>plochá střecha:</t>
  </si>
  <si>
    <t>střecha nad průchodem:</t>
  </si>
  <si>
    <t>6,8*(2,65+0,5+0,5)</t>
  </si>
  <si>
    <t>112</t>
  </si>
  <si>
    <t>712341559</t>
  </si>
  <si>
    <t>Provedení povlakové krytiny střech do 10° pásy NAIP přitavením v plné ploše</t>
  </si>
  <si>
    <t>-576951242</t>
  </si>
  <si>
    <t>Provedení povlakové krytiny střech plochých do 10° pásy přitavením  NAIP v plné ploše</t>
  </si>
  <si>
    <t>parozábrana pás s vložkou z AL folie kašírovanou skleněnými vlákny:</t>
  </si>
  <si>
    <t>vytažení na atiku:</t>
  </si>
  <si>
    <t>celkem 3 vrstvy pásů co se natavují:</t>
  </si>
  <si>
    <t>108,4*3</t>
  </si>
  <si>
    <t>113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</si>
  <si>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</si>
  <si>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</si>
  <si>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-919855147</t>
  </si>
  <si>
    <t>108,4*1,3</t>
  </si>
  <si>
    <t>114</t>
  </si>
  <si>
    <t>62866281</t>
  </si>
  <si>
    <t>pás asfaltový samolepicí modifikovaný SBS tl 3mm s vložkou ze skleněné tkaniny se spalitelnou fólií nebo jemnozrnným minerálním posypem nebo textilií na horním povrchu</t>
  </si>
  <si>
    <t>341516999</t>
  </si>
  <si>
    <t>133,22*1,3</t>
  </si>
  <si>
    <t>115</t>
  </si>
  <si>
    <t>62855002</t>
  </si>
  <si>
    <t>pás asfaltový natavitelný modifikovaný SBS tl 5mm s vložkou z polyesterové rohože a spalitelnou PE fólií nebo jemnozrnný minerálním posypem na horním povrchu</t>
  </si>
  <si>
    <t>284905062</t>
  </si>
  <si>
    <t>108,400*1,3</t>
  </si>
  <si>
    <t>116</t>
  </si>
  <si>
    <t>62852012</t>
  </si>
  <si>
    <t>pás asfaltový natavitelný modifikovaný tl 4mm s vložkou ze skleněné rohože a hrubozrnným břidličným posypem na horním povrchu</t>
  </si>
  <si>
    <t>-265794649</t>
  </si>
  <si>
    <t>pás asfaltový natavitelný modifikovaný APP tl 3,5mm s vložkou ze skleněné rohože a hrubozrnným břidličným posypem na horním povrchu</t>
  </si>
  <si>
    <t>117</t>
  </si>
  <si>
    <t>998712101</t>
  </si>
  <si>
    <t>Přesun hmot tonážní tonážní pro krytiny povlakové v objektech v do 6 m</t>
  </si>
  <si>
    <t>-590630505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</si>
  <si>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</si>
  <si>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</si>
  <si>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</si>
  <si>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118</t>
  </si>
  <si>
    <t>713121111</t>
  </si>
  <si>
    <t>Montáž izolace tepelné podlah volně kladenými rohožemi, pásy, dílci, deskami 1 vrstva</t>
  </si>
  <si>
    <t>1583842212</t>
  </si>
  <si>
    <t>Montáž tepelné izolace podlah rohožemi, pásy, deskami, dílci, bloky (izolační materiál ve specifikaci) kladenými volně jednovrstvá</t>
  </si>
  <si>
    <t>přípl. 20% za malý rozsah a zkosení rohů:</t>
  </si>
  <si>
    <t>119</t>
  </si>
  <si>
    <t>28375915</t>
  </si>
  <si>
    <t>deska EPS 150 do plochých střech a podlah λ=0,035 tl 120mm</t>
  </si>
  <si>
    <t>-1900784766</t>
  </si>
  <si>
    <t>54,408*1,1</t>
  </si>
  <si>
    <t>120</t>
  </si>
  <si>
    <t>713131143</t>
  </si>
  <si>
    <t>Montáž izolace tepelné stěn a základů lepením celoplošně v kombinaci s mechanickým kotvením rohoží, pásů, dílců, desek</t>
  </si>
  <si>
    <t>-950619588</t>
  </si>
  <si>
    <t>Montáž tepelné izolace stěn rohožemi, pásy, deskami, dílci, bloky (izolační materiál ve specifikaci) lepením celoplošně s mechanickým kotvením</t>
  </si>
  <si>
    <t>(8,45+1,5+7,1+3+6,05)*0,75</t>
  </si>
  <si>
    <t>(3,6+6,05)*2*0,75</t>
  </si>
  <si>
    <t>121</t>
  </si>
  <si>
    <t>28376440</t>
  </si>
  <si>
    <t>deska z polystyrénu XPS, hrana rovná a strukturovaný povrch 300kPa tl 50mm</t>
  </si>
  <si>
    <t>-157939341</t>
  </si>
  <si>
    <t>34,05*1,1</t>
  </si>
  <si>
    <t>37,455*1,05 'Přepočtené koeficientem množství</t>
  </si>
  <si>
    <t>122</t>
  </si>
  <si>
    <t>713131143a</t>
  </si>
  <si>
    <t>-922460065</t>
  </si>
  <si>
    <t>vnitřní strana atiky střechy:</t>
  </si>
  <si>
    <t>(6,93+2,72+5,64+8,04+1,2)*0,75</t>
  </si>
  <si>
    <t>(5,64+3,185)*2*0,75</t>
  </si>
  <si>
    <t>atika shora:</t>
  </si>
  <si>
    <t>(7,1+3,1+6,2+8,6+1,6)*0,3</t>
  </si>
  <si>
    <t>(6,2+3,74)*2*0,3</t>
  </si>
  <si>
    <t>123</t>
  </si>
  <si>
    <t>28376442</t>
  </si>
  <si>
    <t>deska z polystyrénu XPS, hrana rovná a strukturovaný povrch 300kPa tl 80mm</t>
  </si>
  <si>
    <t>-1199512643</t>
  </si>
  <si>
    <t>31,636*1,1</t>
  </si>
  <si>
    <t>34,8*1,05 'Přepočtené koeficientem množství</t>
  </si>
  <si>
    <t>124</t>
  </si>
  <si>
    <t>28376439</t>
  </si>
  <si>
    <t>deska z polystyrénu XPS, hrana rovná a strukturovaný povrch 250kPa tl 40mm</t>
  </si>
  <si>
    <t>1681078281</t>
  </si>
  <si>
    <t>13,944*1,1</t>
  </si>
  <si>
    <t>15,338*1,05 'Přepočtené koeficientem množství</t>
  </si>
  <si>
    <t>125</t>
  </si>
  <si>
    <t>713141136</t>
  </si>
  <si>
    <t>Montáž izolace tepelné střech plochých lepené za studena nízkoexpanzní (PUR) pěnou 1 vrstva desek</t>
  </si>
  <si>
    <t>-1014874046</t>
  </si>
  <si>
    <t>Montáž tepelné izolace střech plochých rohožemi, pásy, deskami, dílci, bloky (izolační materiál ve specifikaci) přilepenými za studena nízkoexpanzní (PUR) pěnou</t>
  </si>
  <si>
    <t>126</t>
  </si>
  <si>
    <t>28375031</t>
  </si>
  <si>
    <t>deska EPS 150 do plochých střech a podlah λ=0,035 tl 110mm</t>
  </si>
  <si>
    <t>1453503327</t>
  </si>
  <si>
    <t>52,624*1,1</t>
  </si>
  <si>
    <t>57,886*1,02 'Přepočtené koeficientem množství</t>
  </si>
  <si>
    <t>127</t>
  </si>
  <si>
    <t>28375907</t>
  </si>
  <si>
    <t>deska EPS 150 do plochých střech a podlah λ=0,035 tl 30mm</t>
  </si>
  <si>
    <t>-732860000</t>
  </si>
  <si>
    <t>128</t>
  </si>
  <si>
    <t>28375910</t>
  </si>
  <si>
    <t>deska EPS 150 do plochých střech a podlah λ=0,035 tl 60mm</t>
  </si>
  <si>
    <t>-269706710</t>
  </si>
  <si>
    <t>129</t>
  </si>
  <si>
    <t>713141212</t>
  </si>
  <si>
    <t>Montáž izolace tepelné střech plochých lepené nízkoexpanzní (PUR) pěnou atikový klín</t>
  </si>
  <si>
    <t>-1442232770</t>
  </si>
  <si>
    <t>Montáž tepelné izolace střech plochých atikovými klíny přilepenými za studena nízkoexpanzní (PUR) pěnou</t>
  </si>
  <si>
    <t>130</t>
  </si>
  <si>
    <t>63152005</t>
  </si>
  <si>
    <t>klín atikový přechodný minerální plochých střech tl 50x50mm</t>
  </si>
  <si>
    <t>-1906194787</t>
  </si>
  <si>
    <t>42,180*1,2</t>
  </si>
  <si>
    <t>131</t>
  </si>
  <si>
    <t>28375990a</t>
  </si>
  <si>
    <t>EPS 150 do plochých střech - vrchní spádové klíny min. spád 3%</t>
  </si>
  <si>
    <t>-837283470</t>
  </si>
  <si>
    <t>EPS 150 do plochých střech - spádové klíny</t>
  </si>
  <si>
    <t>132</t>
  </si>
  <si>
    <t>713141336</t>
  </si>
  <si>
    <t>Montáž izolace tepelné střech plochých lepené za studena nízkoexpanzní (PUR) pěnou, spádová vrstva</t>
  </si>
  <si>
    <t>-1832469586</t>
  </si>
  <si>
    <t>Montáž tepelné izolace střech plochých spádovými klíny v ploše přilepenými za studena nízkoexpanzní (PUR) pěnou</t>
  </si>
  <si>
    <t>133</t>
  </si>
  <si>
    <t>713191112</t>
  </si>
  <si>
    <t>Montáž izolace tepelné podlah, stropů vrchem nebo střech zatření desek suspenzí</t>
  </si>
  <si>
    <t>1476101906</t>
  </si>
  <si>
    <t>Montáž tepelné izolace stavebních konstrukcí - doplňky a konstrukční součásti podlah, stropů vrchem nebo střech zatřením povrchu desek zahuštěnou suspenzí</t>
  </si>
  <si>
    <t>montáž izolace pod obvodové zdi - desky z pěnového skla:</t>
  </si>
  <si>
    <t>(8,6+1,61+7,165+3,1+6,2)*0,3</t>
  </si>
  <si>
    <t>(6,2+3,75)*2*0,3</t>
  </si>
  <si>
    <t>134</t>
  </si>
  <si>
    <t>63482248</t>
  </si>
  <si>
    <t>deska tepelně izolační z pěnového skla pevnost v tlaku 900kPa λ=0,043-0,044 tl 80mm</t>
  </si>
  <si>
    <t>901531384</t>
  </si>
  <si>
    <t>13,973*1,2</t>
  </si>
  <si>
    <t>135</t>
  </si>
  <si>
    <t>713191132</t>
  </si>
  <si>
    <t>Montáž izolace tepelné podlah, stropů vrchem nebo střech překrytí separační fólií z PE</t>
  </si>
  <si>
    <t>-1135765059</t>
  </si>
  <si>
    <t>Montáž tepelné izolace stavebních konstrukcí - doplňky a konstrukční součásti podlah, stropů vrchem nebo střech překrytím fólií separační z PE</t>
  </si>
  <si>
    <t>136</t>
  </si>
  <si>
    <t>28329042</t>
  </si>
  <si>
    <t>fólie PE separační či ochranná tl 0,2mm</t>
  </si>
  <si>
    <t>-2048697142</t>
  </si>
  <si>
    <t>59,849*1,1 'Přepočtené koeficientem množství</t>
  </si>
  <si>
    <t>137</t>
  </si>
  <si>
    <t>998713101</t>
  </si>
  <si>
    <t>Přesun hmot tonážní pro izolace tepelné v objektech v do 6 m</t>
  </si>
  <si>
    <t>-1718740746</t>
  </si>
  <si>
    <t>Přesun hmot pro izolace tepelné stanovený z hmotnosti přesunovaného materiálu vodorovná dopravní vzdálenost do 50 m v objektech výšky do 6 m</t>
  </si>
  <si>
    <t>138</t>
  </si>
  <si>
    <t>721173316</t>
  </si>
  <si>
    <t>Potrubí kanalizační z PVC SN 4 dešťové DN 125</t>
  </si>
  <si>
    <t>-457855556</t>
  </si>
  <si>
    <t>Potrubí z trub PVC SN4 dešťové DN 125</t>
  </si>
  <si>
    <t>2*4</t>
  </si>
  <si>
    <t>139</t>
  </si>
  <si>
    <t>721173401</t>
  </si>
  <si>
    <t>Potrubí kanalizační z PVC SN 4 svodné DN 110</t>
  </si>
  <si>
    <t>-215935689</t>
  </si>
  <si>
    <t>Potrubí z trub PVC SN4 svodné (ležaté) DN 110</t>
  </si>
  <si>
    <t>140</t>
  </si>
  <si>
    <t>721173403</t>
  </si>
  <si>
    <t>Potrubí kanalizační z PVC SN 4 svodné DN 160</t>
  </si>
  <si>
    <t>1348538182</t>
  </si>
  <si>
    <t>Potrubí z trub PVC SN4 svodné (ležaté) DN 160</t>
  </si>
  <si>
    <t>8+9</t>
  </si>
  <si>
    <t>141</t>
  </si>
  <si>
    <t>721173723</t>
  </si>
  <si>
    <t>Potrubí kanalizační z PE připojovací DN 50</t>
  </si>
  <si>
    <t>-103493241</t>
  </si>
  <si>
    <t>Potrubí z trub polyetylenových svařované připojovací DN 50</t>
  </si>
  <si>
    <t>142</t>
  </si>
  <si>
    <t>721173726</t>
  </si>
  <si>
    <t>Potrubí kanalizační z PE připojovací DN 100</t>
  </si>
  <si>
    <t>1171472097</t>
  </si>
  <si>
    <t>Potrubí z trub polyetylenových svařované připojovací DN 100</t>
  </si>
  <si>
    <t>143</t>
  </si>
  <si>
    <t>721173745</t>
  </si>
  <si>
    <t>Potrubí kanalizační z PE větrací DN 90</t>
  </si>
  <si>
    <t>-1465550738</t>
  </si>
  <si>
    <t>Potrubí z trub polyetylenových svařované větrací DN 90</t>
  </si>
  <si>
    <t>144</t>
  </si>
  <si>
    <t>721233112</t>
  </si>
  <si>
    <t>Střešní vtok polypropylen PP pro ploché střechy svislý odtok DN 110</t>
  </si>
  <si>
    <t>-276881978</t>
  </si>
  <si>
    <t>Střešní vtoky (vpusti) polypropylenové (PP) pro ploché střechy s odtokem svislým DN 110</t>
  </si>
  <si>
    <t>145</t>
  </si>
  <si>
    <t>721273152</t>
  </si>
  <si>
    <t>Hlavice ventilační polypropylen PP DN 75</t>
  </si>
  <si>
    <t>1643901747</t>
  </si>
  <si>
    <t>Ventilační hlavice z polypropylenu (PP) DN 75</t>
  </si>
  <si>
    <t>146</t>
  </si>
  <si>
    <t>721290112</t>
  </si>
  <si>
    <t>Zkouška těsnosti potrubí kanalizace vodou do DN 200</t>
  </si>
  <si>
    <t>1533436556</t>
  </si>
  <si>
    <t>Zkouška těsnosti kanalizace  v objektech vodou DN 150 nebo DN 200</t>
  </si>
  <si>
    <t>8+16+17+9+6</t>
  </si>
  <si>
    <t>147</t>
  </si>
  <si>
    <t>998721101</t>
  </si>
  <si>
    <t>Přesun hmot tonážní pro vnitřní kanalizace v objektech v do 6 m</t>
  </si>
  <si>
    <t>598959164</t>
  </si>
  <si>
    <t>Přesun hmot pro vnitřní kanalizace  stanovený z hmotnosti přesunovaného materiálu vodorovná dopravní vzdálenost do 50 m v objektech výšky do 6 m</t>
  </si>
  <si>
    <t>148</t>
  </si>
  <si>
    <t>722176112</t>
  </si>
  <si>
    <t>Montáž potrubí plastové spojované svary polyfuzně do D 20 mm</t>
  </si>
  <si>
    <t>2057036979</t>
  </si>
  <si>
    <t>Montáž potrubí z plastových trub  svařovaných polyfuzně D přes 16 do 20 mm</t>
  </si>
  <si>
    <t>pro teplou i studenou vodu:</t>
  </si>
  <si>
    <t>25*2</t>
  </si>
  <si>
    <t>149</t>
  </si>
  <si>
    <t>28615100</t>
  </si>
  <si>
    <t>trubka tlaková PPR řada PN 10 20x2,2x4000mm</t>
  </si>
  <si>
    <t>-350368958</t>
  </si>
  <si>
    <t>150</t>
  </si>
  <si>
    <t>722179191</t>
  </si>
  <si>
    <t>Příplatek k rozvodu vody z plastů za malý rozsah prací na zakázce do 20 m</t>
  </si>
  <si>
    <t>678392388</t>
  </si>
  <si>
    <t>Příplatek k ceně rozvody vody z plastů  za práce malého rozsahu na zakázce do 20 m rozvodu</t>
  </si>
  <si>
    <t>151</t>
  </si>
  <si>
    <t>722179192</t>
  </si>
  <si>
    <t>Příplatek k rozvodu vody z plastů za potrubí do D 32 mm do 15 svarů</t>
  </si>
  <si>
    <t>-2056604577</t>
  </si>
  <si>
    <t>Příplatek k ceně rozvody vody z plastů  za práce malého rozsahu na zakázce při průměru trubek do 32 mm, do 15 svarů</t>
  </si>
  <si>
    <t>152</t>
  </si>
  <si>
    <t>722181211</t>
  </si>
  <si>
    <t>Ochrana vodovodního potrubí přilepenými termoizolačními trubicemi z PE tl do 6 mm DN do 22 mm</t>
  </si>
  <si>
    <t>-1371640456</t>
  </si>
  <si>
    <t>Ochrana potrubí  termoizolačními trubicemi z pěnového polyetylenu PE přilepenými v příčných a podélných spojích, tloušťky izolace do 6 mm, vnitřního průměru izolace DN do 22 mm</t>
  </si>
  <si>
    <t>153</t>
  </si>
  <si>
    <t>722190401</t>
  </si>
  <si>
    <t>Vyvedení a upevnění výpustku do DN 25</t>
  </si>
  <si>
    <t>-581180478</t>
  </si>
  <si>
    <t>Zřízení přípojek na potrubí  vyvedení a upevnění výpustek do DN 25</t>
  </si>
  <si>
    <t>154</t>
  </si>
  <si>
    <t>722270101</t>
  </si>
  <si>
    <t>Sestava vodoměrová závitová G 3/4</t>
  </si>
  <si>
    <t>-990951207</t>
  </si>
  <si>
    <t>Vodoměrové sestavy  závitové G 3/4</t>
  </si>
  <si>
    <t>155</t>
  </si>
  <si>
    <t>722290234</t>
  </si>
  <si>
    <t>Proplach a dezinfekce vodovodního potrubí do DN 80</t>
  </si>
  <si>
    <t>2056143390</t>
  </si>
  <si>
    <t>Zkoušky, proplach a desinfekce vodovodního potrubí  proplach a desinfekce vodovodního potrubí do DN 80</t>
  </si>
  <si>
    <t>156</t>
  </si>
  <si>
    <t>998722101</t>
  </si>
  <si>
    <t>Přesun hmot tonážní pro vnitřní vodovod v objektech v do 6 m</t>
  </si>
  <si>
    <t>159418649</t>
  </si>
  <si>
    <t>Přesun hmot pro vnitřní vodovod  stanovený z hmotnosti přesunovaného materiálu vodorovná dopravní vzdálenost do 50 m v objektech výšky do 6 m</t>
  </si>
  <si>
    <t>157</t>
  </si>
  <si>
    <t>725112173</t>
  </si>
  <si>
    <t>Kombi klozeti s hlubokým splachováním zvýšený odpad svislý</t>
  </si>
  <si>
    <t>174056010</t>
  </si>
  <si>
    <t>Zařízení záchodů kombi klozety s hlubokým splachováním zvýšený 50 cm s odpadem svislým</t>
  </si>
  <si>
    <t>158</t>
  </si>
  <si>
    <t>725112182</t>
  </si>
  <si>
    <t>Kombi klozet s úspornou armaturou odpad svislý</t>
  </si>
  <si>
    <t>474145508</t>
  </si>
  <si>
    <t>Zařízení záchodů kombi klozety s úspornou armaturou odpad svislý</t>
  </si>
  <si>
    <t>159</t>
  </si>
  <si>
    <t>725211617</t>
  </si>
  <si>
    <t>Umyvadlo keramické bílé šířky 600 mm s krytem na sifon připevněné na stěnu šrouby</t>
  </si>
  <si>
    <t>962117637</t>
  </si>
  <si>
    <t>Umyvadla keramická bílá bez výtokových armatur připevněná na stěnu šrouby s krytem na sifon (polosloupem) 600 mm</t>
  </si>
  <si>
    <t>160</t>
  </si>
  <si>
    <t>725211681</t>
  </si>
  <si>
    <t>Umyvadlo keramické bílé zdravotní šířky 640 mm připevněné na stěnu šrouby</t>
  </si>
  <si>
    <t>-1411769603</t>
  </si>
  <si>
    <t>Umyvadla keramická bílá bez výtokových armatur připevněná na stěnu šrouby zdravotní bílá 640 mm</t>
  </si>
  <si>
    <t>161</t>
  </si>
  <si>
    <t>725291511</t>
  </si>
  <si>
    <t>Doplňky zařízení koupelen a záchodů plastové dávkovač tekutého mýdla na 350 ml</t>
  </si>
  <si>
    <t>-2009531435</t>
  </si>
  <si>
    <t>Doplňky zařízení koupelen a záchodů  plastové dávkovač tekutého mýdla na 350 ml</t>
  </si>
  <si>
    <t>162</t>
  </si>
  <si>
    <t>725291621</t>
  </si>
  <si>
    <t>Doplňky zařízení koupelen a záchodů nerezové zásobník toaletních papírů</t>
  </si>
  <si>
    <t>-306361170</t>
  </si>
  <si>
    <t>Doplňky zařízení koupelen a záchodů  nerezové zásobník toaletních papírů d=300 mm</t>
  </si>
  <si>
    <t>163</t>
  </si>
  <si>
    <t>725291631</t>
  </si>
  <si>
    <t>Doplňky zařízení koupelen a záchodů nerezové zásobník papírových ručníků</t>
  </si>
  <si>
    <t>1634199823</t>
  </si>
  <si>
    <t>Doplňky zařízení koupelen a záchodů  nerezové zásobník papírových ručníků</t>
  </si>
  <si>
    <t>164</t>
  </si>
  <si>
    <t>725822611</t>
  </si>
  <si>
    <t>Baterie umyvadlová stojánková páková bez výpusti</t>
  </si>
  <si>
    <t>-346151753</t>
  </si>
  <si>
    <t>Baterie umyvadlové stojánkové pákové bez výpusti</t>
  </si>
  <si>
    <t>165</t>
  </si>
  <si>
    <t>725822611a</t>
  </si>
  <si>
    <t>Baterie umyvadlová stojánková páková zdravotní</t>
  </si>
  <si>
    <t>-1670075769</t>
  </si>
  <si>
    <t>166</t>
  </si>
  <si>
    <t>725865501</t>
  </si>
  <si>
    <t>Odpadní souprava DN 40/50 se zápachovou uzávěrkou</t>
  </si>
  <si>
    <t>-1038813956</t>
  </si>
  <si>
    <t>Zápachové uzávěrky zařizovacích předmětů odpadní soupravy se zápachovou uzávěrkou DN 40/50</t>
  </si>
  <si>
    <t>167</t>
  </si>
  <si>
    <t>998725101</t>
  </si>
  <si>
    <t>Přesun hmot tonážní pro zařizovací předměty v objektech v do 6 m</t>
  </si>
  <si>
    <t>86452547</t>
  </si>
  <si>
    <t>Přesun hmot pro zařizovací předměty  stanovený z hmotnosti přesunovaného materiálu vodorovná dopravní vzdálenost do 50 m v objektech výšky do 6 m</t>
  </si>
  <si>
    <t>762</t>
  </si>
  <si>
    <t>Konstrukce tesařské</t>
  </si>
  <si>
    <t>168</t>
  </si>
  <si>
    <t>762083122</t>
  </si>
  <si>
    <t>Impregnace řeziva proti dřevokaznému hmyzu, houbám a plísním máčením třída ohrožení 3 a 4</t>
  </si>
  <si>
    <t>1780987528</t>
  </si>
  <si>
    <t>Práce společné pro tesařské konstrukce  impregnace řeziva máčením proti dřevokaznému hmyzu, houbám a plísním, třída ohrožení 3 a 4 (dřevo v exteriéru)</t>
  </si>
  <si>
    <t>hranoly:</t>
  </si>
  <si>
    <t>0,252</t>
  </si>
  <si>
    <t>0,302</t>
  </si>
  <si>
    <t>latě:</t>
  </si>
  <si>
    <t>0,076</t>
  </si>
  <si>
    <t>1,302</t>
  </si>
  <si>
    <t>169</t>
  </si>
  <si>
    <t>762332131</t>
  </si>
  <si>
    <t>Montáž vázaných kcí krovů pravidelných z hraněného řeziva průřezové plochy do 120 cm2</t>
  </si>
  <si>
    <t>2062675248</t>
  </si>
  <si>
    <t>Montáž vázaných konstrukcí krovů  střech pultových, sedlových, valbových, stanových čtvercového nebo obdélníkového půdorysu, z řeziva hraněného průřezové plochy do 120 cm2</t>
  </si>
  <si>
    <t>krokve střechy nad průchodem:</t>
  </si>
  <si>
    <t>5*7</t>
  </si>
  <si>
    <t>170</t>
  </si>
  <si>
    <t>60512126</t>
  </si>
  <si>
    <t>hranol stavební řezivo průřezu do 120cm2 dl 6-8m</t>
  </si>
  <si>
    <t>1053097162</t>
  </si>
  <si>
    <t>5*7*0,06*0,12</t>
  </si>
  <si>
    <t>171</t>
  </si>
  <si>
    <t>762332133</t>
  </si>
  <si>
    <t>Montáž vázaných kcí krovů pravidelných z hraněného řeziva průřezové plochy do 288 cm2</t>
  </si>
  <si>
    <t>-1512965551</t>
  </si>
  <si>
    <t>Montáž vázaných konstrukcí krovů  střech pultových, sedlových, valbových, stanových čtvercového nebo obdélníkového půdorysu, z řeziva hraněného průřezové plochy přes 224 do 288 cm2</t>
  </si>
  <si>
    <t>nosné hranoly střechy nad průchodem:</t>
  </si>
  <si>
    <t>4*3</t>
  </si>
  <si>
    <t>172</t>
  </si>
  <si>
    <t>60512135</t>
  </si>
  <si>
    <t>hranol stavební řezivo průřezu do 288cm2 do dl 6m</t>
  </si>
  <si>
    <t>1095288969</t>
  </si>
  <si>
    <t>4*0,14*0,18*3</t>
  </si>
  <si>
    <t>173</t>
  </si>
  <si>
    <t>762341270</t>
  </si>
  <si>
    <t>Montáž bednění střech rovných a šikmých sklonu do 60° z desek dřevotřískových na sraz</t>
  </si>
  <si>
    <t>917059302</t>
  </si>
  <si>
    <t>Bednění a laťování montáž bednění střech rovných a šikmých sklonu do 60° s vyřezáním otvorů z desek dřevotřískových nebo dřevoštěpkových na sraz</t>
  </si>
  <si>
    <t>horní část atiky:</t>
  </si>
  <si>
    <t>(7,1+3,1+6,2+8,6+1,6)*0,45</t>
  </si>
  <si>
    <t>(6,2+3,74)*2*0,45</t>
  </si>
  <si>
    <t>174</t>
  </si>
  <si>
    <t>60722227</t>
  </si>
  <si>
    <t>deska dřevotřísková surová 2500x3000mm tl 22mm – vodovzdorná, rovná hrana</t>
  </si>
  <si>
    <t>446481891</t>
  </si>
  <si>
    <t>20,916*1,1</t>
  </si>
  <si>
    <t>175</t>
  </si>
  <si>
    <t>762395000</t>
  </si>
  <si>
    <t>Spojovací prostředky krovů, bednění, laťování, nadstřešních konstrukcí</t>
  </si>
  <si>
    <t>-1046604033</t>
  </si>
  <si>
    <t>Spojovací prostředky krovů, bednění a laťování, nadstřešních konstrukcí  svory, prkna, hřebíky, pásová ocel, vruty</t>
  </si>
  <si>
    <t>dřevěné prvky:</t>
  </si>
  <si>
    <t>1,932</t>
  </si>
  <si>
    <t>fasádní obklad:</t>
  </si>
  <si>
    <t>164,362*0,095*0,021</t>
  </si>
  <si>
    <t>podhled:</t>
  </si>
  <si>
    <t>22,4*0,095*0,021</t>
  </si>
  <si>
    <t>176</t>
  </si>
  <si>
    <t>762429001</t>
  </si>
  <si>
    <t>Montáž obložení stropu podkladový rošt</t>
  </si>
  <si>
    <t>993802100</t>
  </si>
  <si>
    <t>Obložení stropů nebo střešních podhledů montáž roštu podkladového</t>
  </si>
  <si>
    <t>7*6</t>
  </si>
  <si>
    <t>177</t>
  </si>
  <si>
    <t>60514103</t>
  </si>
  <si>
    <t>řezivo jehličnaté lať 30x50mm</t>
  </si>
  <si>
    <t>828717964</t>
  </si>
  <si>
    <t>42,000*0,05*0,03*1,2</t>
  </si>
  <si>
    <t>178</t>
  </si>
  <si>
    <t>762810017</t>
  </si>
  <si>
    <t>Záklop stropů z desek OSB tl 25 mm na sraz šroubovaných na trámy</t>
  </si>
  <si>
    <t>-2077671465</t>
  </si>
  <si>
    <t>Záklop stropů z dřevoštěpkových desek OSB šroubovaných na trámy na sraz, tloušťky desky 25 mm</t>
  </si>
  <si>
    <t>6,8*2,65</t>
  </si>
  <si>
    <t>179</t>
  </si>
  <si>
    <t>998762101</t>
  </si>
  <si>
    <t>Přesun hmot tonážní pro kce tesařské v objektech v do 6 m</t>
  </si>
  <si>
    <t>1178034794</t>
  </si>
  <si>
    <t>Přesun hmot pro konstrukce tesařské  stanovený z hmotnosti přesunovaného materiálu vodorovná dopravní vzdálenost do 50 m v objektech výšky do 6 m</t>
  </si>
  <si>
    <t>180</t>
  </si>
  <si>
    <t>764011401</t>
  </si>
  <si>
    <t>Podkladní plech z PZ plechu pro hřebeny, nároží, úžlabí nebo okapové hrany tl. 0,6 mm rš 150 mm</t>
  </si>
  <si>
    <t>-52352955</t>
  </si>
  <si>
    <t>Podkladní plech z pozinkovaného plechu tloušťky 0,55 mm rš 150 mm</t>
  </si>
  <si>
    <t>K4:</t>
  </si>
  <si>
    <t>2,65*1,1</t>
  </si>
  <si>
    <t>K6:</t>
  </si>
  <si>
    <t>47,48*1,1*2</t>
  </si>
  <si>
    <t>181</t>
  </si>
  <si>
    <t>764212665</t>
  </si>
  <si>
    <t>Oplechování rovné okapové hrany z Pz s povrchovou úpravou rš 400 mm</t>
  </si>
  <si>
    <t>-1915478617</t>
  </si>
  <si>
    <t>Oplechování střešních prvků z pozinkovaného plechu s povrchovou úpravou okapu okapovým plechem střechy rovné rš 400 mm</t>
  </si>
  <si>
    <t>K5:</t>
  </si>
  <si>
    <t>182</t>
  </si>
  <si>
    <t>764214603</t>
  </si>
  <si>
    <t>Oplechování horních ploch a atik bez rohů z Pz s povrch úpravou mechanicky kotvené rš 250 mm</t>
  </si>
  <si>
    <t>-794819692</t>
  </si>
  <si>
    <t>Oplechování horních ploch zdí a nadezdívek (atik) z pozinkovaného plechu s povrchovou úpravou mechanicky kotvené rš 250 mm</t>
  </si>
  <si>
    <t>183</t>
  </si>
  <si>
    <t>764214606</t>
  </si>
  <si>
    <t>Oplechování horních ploch a atik bez rohů z Pz s povrch úpravou mechanicky kotvené rš 500 mm</t>
  </si>
  <si>
    <t>54626935</t>
  </si>
  <si>
    <t>Oplechování horních ploch zdí a nadezdívek (atik) z pozinkovaného plechu s povrchovou úpravou mechanicky kotvené rš 500 mm</t>
  </si>
  <si>
    <t>47,48*1,1</t>
  </si>
  <si>
    <t>184</t>
  </si>
  <si>
    <t>764216644</t>
  </si>
  <si>
    <t>Oplechování rovných parapetů celoplošně lepené z Pz s povrchovou úpravou rš 330 mm</t>
  </si>
  <si>
    <t>329075517</t>
  </si>
  <si>
    <t>Oplechování parapetů z pozinkovaného plechu s povrchovou úpravou rovných celoplošně lepené, bez rohů rš 330 mm</t>
  </si>
  <si>
    <t>K1:</t>
  </si>
  <si>
    <t>1,1*3</t>
  </si>
  <si>
    <t>K2:</t>
  </si>
  <si>
    <t>1,6*4</t>
  </si>
  <si>
    <t>K3:</t>
  </si>
  <si>
    <t>2,6*1</t>
  </si>
  <si>
    <t>185</t>
  </si>
  <si>
    <t>764315633</t>
  </si>
  <si>
    <t>Lemování trub prostupovou manžetou z Pz s povrch úpravou střech s krytinou skládanou D do 150 mm</t>
  </si>
  <si>
    <t>1966928130</t>
  </si>
  <si>
    <t>Lemování trub, konzol, držáků a ostatních kusových prvků z pozinkovaného plechu s povrchovou úpravou střech s krytinou prostupovou manžetou přes 100 do 150 mm</t>
  </si>
  <si>
    <t>K7:</t>
  </si>
  <si>
    <t>186</t>
  </si>
  <si>
    <t>764511602</t>
  </si>
  <si>
    <t>Žlab podokapní půlkruhový z Pz s povrchovou úpravou rš 330 mm</t>
  </si>
  <si>
    <t>614834094</t>
  </si>
  <si>
    <t>Žlab podokapní z pozinkovaného plechu s povrchovou úpravou včetně háků a čel půlkruhový rš 330 mm</t>
  </si>
  <si>
    <t>vč. háků a čel</t>
  </si>
  <si>
    <t>187</t>
  </si>
  <si>
    <t>764511641</t>
  </si>
  <si>
    <t>Kotlík oválný (trychtýřový) pro podokapní žlaby z Pz s povrchovou úpravou do 250/90 mm</t>
  </si>
  <si>
    <t>-2081959499</t>
  </si>
  <si>
    <t>Žlab podokapní z pozinkovaného plechu s povrchovou úpravou včetně háků a čel kotlík oválný (trychtýřový), rš žlabu/průměr svodu do 250/90 mm</t>
  </si>
  <si>
    <t>188</t>
  </si>
  <si>
    <t>764518622</t>
  </si>
  <si>
    <t>Svody kruhové včetně objímek, kolen, odskoků z Pz s povrchovou úpravou průměru 100 mm</t>
  </si>
  <si>
    <t>-1342206272</t>
  </si>
  <si>
    <t>Svod z pozinkovaného plechu s upraveným povrchem včetně objímek, kolen a odskoků kruhový, průměru 100 mm</t>
  </si>
  <si>
    <t>189</t>
  </si>
  <si>
    <t>766416222</t>
  </si>
  <si>
    <t>Montáž obložení stěn plochy přes 5 m2 panely z modřínu a tvrdého dřeva</t>
  </si>
  <si>
    <t>1895411491</t>
  </si>
  <si>
    <t>Montáž obložení stěn  plochy přes 5 m2 panely obkladovými modřínovými nebo z tvrdých dřevin, plochy přes 0,60 do 1,50 m2</t>
  </si>
  <si>
    <t>(1*2+0,8)*0,35*3</t>
  </si>
  <si>
    <t>(0,8*2+1,5)*0,35</t>
  </si>
  <si>
    <t>(1,97*2+0,9)*0,35*2</t>
  </si>
  <si>
    <t>(1,97*2+1)*0,35</t>
  </si>
  <si>
    <t>(1,5*2+2,5)*0,35</t>
  </si>
  <si>
    <t>(0,8*2+1,5)*0,35*2</t>
  </si>
  <si>
    <t>(1,97*2+0,9)*0,35</t>
  </si>
  <si>
    <t>190</t>
  </si>
  <si>
    <t>DO</t>
  </si>
  <si>
    <t>Dřevěný fasádní obklad sibiřský modřín 21x95x4000, kvalita AB</t>
  </si>
  <si>
    <t>-1326379224</t>
  </si>
  <si>
    <t>Dřevěný obklad</t>
  </si>
  <si>
    <t>164,362*1,2</t>
  </si>
  <si>
    <t>22,4*1,2</t>
  </si>
  <si>
    <t>191</t>
  </si>
  <si>
    <t>766417211</t>
  </si>
  <si>
    <t>Montáž obložení stěn podkladového roštu</t>
  </si>
  <si>
    <t>255494648</t>
  </si>
  <si>
    <t>Montáž obložení stěn  rošt podkladový</t>
  </si>
  <si>
    <t>rozteč osová vzdálenost 0,4-0,6m,složitost +20%:</t>
  </si>
  <si>
    <t>164,362/0,4*1,2</t>
  </si>
  <si>
    <t>192</t>
  </si>
  <si>
    <t>60514106</t>
  </si>
  <si>
    <t>řezivo jehličnaté lať 40x60mm</t>
  </si>
  <si>
    <t>1817926208</t>
  </si>
  <si>
    <t>řezivo jehličnaté lať pevnostní třída S10-13 průřez 40x60mm</t>
  </si>
  <si>
    <t>493,086*0,06*0,04*1,1</t>
  </si>
  <si>
    <t>193</t>
  </si>
  <si>
    <t>766421223</t>
  </si>
  <si>
    <t>Montáž obložení podhledů jednoduchých palubkami modřínovými š do 100 mm</t>
  </si>
  <si>
    <t>-116097130</t>
  </si>
  <si>
    <t>Montáž obložení podhledů  jednoduchých palubkami na pero a drážku modřínovými, šířky přes 80 do 100 mm</t>
  </si>
  <si>
    <t>podhled průchodu:</t>
  </si>
  <si>
    <t>čela průchodu přední a zadní:</t>
  </si>
  <si>
    <t>(2,65+0,5*2)*2*0,6</t>
  </si>
  <si>
    <t>194</t>
  </si>
  <si>
    <t>766660001</t>
  </si>
  <si>
    <t>Montáž dveřních křídel otvíravých jednokřídlových š do 0,8 m do ocelové zárubně vč. kompletace zámku</t>
  </si>
  <si>
    <t>590622951</t>
  </si>
  <si>
    <t>Montáž dveřních křídel dřevěných nebo plastových otevíravých do ocelové zárubně povrchově upravených jednokřídlových, šířky do 800 mm</t>
  </si>
  <si>
    <t>195</t>
  </si>
  <si>
    <t>61162013</t>
  </si>
  <si>
    <t>dveře jednokřídlé voštinové povrch fóliový plné 700x1970/2100mm</t>
  </si>
  <si>
    <t>-1644291596</t>
  </si>
  <si>
    <t>196</t>
  </si>
  <si>
    <t>54914624</t>
  </si>
  <si>
    <t>kování dveřní vrchní klika včetně štítu a montážního materiálu</t>
  </si>
  <si>
    <t>-919589752</t>
  </si>
  <si>
    <t>kování dveřní vrchní klika včetně štítu a montážního materiálu HR BB 72 F4</t>
  </si>
  <si>
    <t>197</t>
  </si>
  <si>
    <t>766694112</t>
  </si>
  <si>
    <t>Montáž parapetních desek dřevěných nebo plastových šířky do 30 cm délky do 1,6 m</t>
  </si>
  <si>
    <t>-510537658</t>
  </si>
  <si>
    <t>Montáž ostatních truhlářských konstrukcí parapetních desek dřevěných nebo plastových šířky do 300 mm, délky přes 1000 do 1600 mm</t>
  </si>
  <si>
    <t>198</t>
  </si>
  <si>
    <t>54924002</t>
  </si>
  <si>
    <t>zámek zadlabací 190/140 /20 L s obyčejným klíčem</t>
  </si>
  <si>
    <t>-716156843</t>
  </si>
  <si>
    <t>199</t>
  </si>
  <si>
    <t>766694113</t>
  </si>
  <si>
    <t>Montáž parapetních desek dřevěných nebo plastových šířky do 30 cm délky do 2,6 m</t>
  </si>
  <si>
    <t>-2097598429</t>
  </si>
  <si>
    <t>Montáž ostatních truhlářských konstrukcí parapetních desek dřevěných nebo plastových šířky do 300 mm, délky přes 1600 do 2600 mm</t>
  </si>
  <si>
    <t>200</t>
  </si>
  <si>
    <t>60794103</t>
  </si>
  <si>
    <t>deska parapetní vnitřní š.300mm</t>
  </si>
  <si>
    <t>1152298997</t>
  </si>
  <si>
    <t>deska parapetní dřevotřísková vnitřní 300x1000mm</t>
  </si>
  <si>
    <t>1,7*5</t>
  </si>
  <si>
    <t>2,7</t>
  </si>
  <si>
    <t>201</t>
  </si>
  <si>
    <t>DV</t>
  </si>
  <si>
    <t>D+M Laminátová dvířka 600x700 dvoukřídlá s rámem a madlem</t>
  </si>
  <si>
    <t>kpl</t>
  </si>
  <si>
    <t>2064477740</t>
  </si>
  <si>
    <t>202</t>
  </si>
  <si>
    <t>998766101</t>
  </si>
  <si>
    <t>Přesun hmot tonážní pro konstrukce truhlářské v objektech v do 6 m</t>
  </si>
  <si>
    <t>-1643656172</t>
  </si>
  <si>
    <t>Přesun hmot pro konstrukce truhlářské stanovený z hmotnosti přesunovaného materiálu vodorovná dopravní vzdálenost do 50 m v objektech výšky do 6 m</t>
  </si>
  <si>
    <t>203</t>
  </si>
  <si>
    <t>10/Z</t>
  </si>
  <si>
    <t>D+M nástěnné madlo - viz. výpis PSV</t>
  </si>
  <si>
    <t>-834046573</t>
  </si>
  <si>
    <t>204</t>
  </si>
  <si>
    <t>11/Z</t>
  </si>
  <si>
    <t>D+M Nástěnné madlo sklopné - viz. výpis PSV</t>
  </si>
  <si>
    <t>-1722945549</t>
  </si>
  <si>
    <t>D+M Nástěnné madlo - viz. výpis PSV</t>
  </si>
  <si>
    <t>205</t>
  </si>
  <si>
    <t>12/Z</t>
  </si>
  <si>
    <t>D+M Nástěnné madlo pevné - viz. výpis PSV</t>
  </si>
  <si>
    <t>-1604453054</t>
  </si>
  <si>
    <t>206</t>
  </si>
  <si>
    <t>13/Z</t>
  </si>
  <si>
    <t>D+M Plastový horizontální závěsný přebalovací pult s úchytnou sadou - viz. výpis PSV</t>
  </si>
  <si>
    <t>-424536137</t>
  </si>
  <si>
    <t>207</t>
  </si>
  <si>
    <t>14/Z</t>
  </si>
  <si>
    <t>D+M Vchodová stříška hliník profily, polykarbonát - viz. výpis PSV</t>
  </si>
  <si>
    <t>1513447046</t>
  </si>
  <si>
    <t>208</t>
  </si>
  <si>
    <t>766660411</t>
  </si>
  <si>
    <t>Montáž vchodových dveří jednokřídlových bez nadsvětlíku do zdiva</t>
  </si>
  <si>
    <t>2071205604</t>
  </si>
  <si>
    <t>Montáž dveřních křídel dřevěných nebo plastových vchodových dveří včetně rámu do zdiva jednokřídlových bez nadsvětlíku</t>
  </si>
  <si>
    <t>209</t>
  </si>
  <si>
    <t>D1</t>
  </si>
  <si>
    <t>Hliníkové vstupní dveře vč. zárubně bezpečnostní 900/2020, bezp. kování RC3 dle výpisu PSV, Ud=1,2</t>
  </si>
  <si>
    <t>622402918</t>
  </si>
  <si>
    <t>210</t>
  </si>
  <si>
    <t>D2</t>
  </si>
  <si>
    <t>Hliníkové vstupní dveře vč. zárubně bezpečnostní 1000/2020, bezbariérové, bezp. kování RC3 dle výpisu PSV, Ud=1,2</t>
  </si>
  <si>
    <t>1405857284</t>
  </si>
  <si>
    <t>211</t>
  </si>
  <si>
    <t>D3</t>
  </si>
  <si>
    <t>669638097</t>
  </si>
  <si>
    <t>Hliníkové vstupní dveře vč. zárubně bezpečnostní 900/2020, bezp. kování RC3 dle výpisu PSV</t>
  </si>
  <si>
    <t>212</t>
  </si>
  <si>
    <t>767610126</t>
  </si>
  <si>
    <t>Montáž oken kovových jednoduchých otevíravých do zdiva plochy do 1,5 m2</t>
  </si>
  <si>
    <t>1482639038</t>
  </si>
  <si>
    <t>Montáž oken jednoduchých  z hliníkových nebo ocelových profilů na polyuretanovou pěnu otevíravých do zdiva, plochy přes 0,6 do 1,5 m2</t>
  </si>
  <si>
    <t>O1:</t>
  </si>
  <si>
    <t>0,8*1*3</t>
  </si>
  <si>
    <t>213</t>
  </si>
  <si>
    <t>767610127</t>
  </si>
  <si>
    <t>Montáž oken kovových jednoduchých otevíravých do zdiva plochy do 2,5 m2</t>
  </si>
  <si>
    <t>1671413425</t>
  </si>
  <si>
    <t>Montáž oken jednoduchých  z hliníkových nebo ocelových profilů na polyuretanovou pěnu otevíravých do zdiva, plochy přes 1,5 do 2,5 m2</t>
  </si>
  <si>
    <t>O2:</t>
  </si>
  <si>
    <t>1,5*1,5*1</t>
  </si>
  <si>
    <t>O3:</t>
  </si>
  <si>
    <t>0,8*1,5*3</t>
  </si>
  <si>
    <t>214</t>
  </si>
  <si>
    <t>767610128</t>
  </si>
  <si>
    <t>Montáž oken kovových jednoduchých otevíravých do zdiva plochy přes 2,5 m2</t>
  </si>
  <si>
    <t>-1097841839</t>
  </si>
  <si>
    <t>Montáž oken jednoduchých  z hliníkových nebo ocelových profilů na polyuretanovou pěnu otevíravých do zdiva, plochy přes 2,5 m2</t>
  </si>
  <si>
    <t>O4:</t>
  </si>
  <si>
    <t>2,5*1,5*1</t>
  </si>
  <si>
    <t>215</t>
  </si>
  <si>
    <t>O1</t>
  </si>
  <si>
    <t>Hliníkové okno 1000/800,  Uw max.1,1w/m2k, výklopné</t>
  </si>
  <si>
    <t>-2102455955</t>
  </si>
  <si>
    <t>Okno plastové 1000/800, dvojsklo Uw-1,2w/m2k, výklopné</t>
  </si>
  <si>
    <t>216</t>
  </si>
  <si>
    <t>O2</t>
  </si>
  <si>
    <t>Hliníkové okno 1500/1500, Uw max. 1,1w/m2k, otvíravě výklopné</t>
  </si>
  <si>
    <t>-409064612</t>
  </si>
  <si>
    <t>Okno plastové 1500/1500, dvojsklo Uw-1,2w/m2k, otvíravě výklopné</t>
  </si>
  <si>
    <t>217</t>
  </si>
  <si>
    <t>O3</t>
  </si>
  <si>
    <t>Hliníkové okno 1500/800, Uw max. 1,1w/m2k, otvíravě výklopné</t>
  </si>
  <si>
    <t>-624697937</t>
  </si>
  <si>
    <t>Okno plastové 1500/800, dvojsklo Uw-1,2w/m2k, otvíravě výklopné</t>
  </si>
  <si>
    <t>218</t>
  </si>
  <si>
    <t>O4</t>
  </si>
  <si>
    <t>Hliníkové okno 2500/1500,  Uw max. 1.1w/m2k, otvíravě výklopné</t>
  </si>
  <si>
    <t>-1195544839</t>
  </si>
  <si>
    <t>Okno plastové 2500/1500, dvojsklo Uw-1,2w/m2k, otvíravě výklopné</t>
  </si>
  <si>
    <t>219</t>
  </si>
  <si>
    <t>766629631</t>
  </si>
  <si>
    <t>Montáž těsnění připojovací spáry ostění nebo nadpraží komprimační páskou</t>
  </si>
  <si>
    <t>205329956</t>
  </si>
  <si>
    <t>Předsazená montáž otvorových výplní dveří utěsnění připojovací spáry ostění nebo nadpraží komprimační páskou</t>
  </si>
  <si>
    <t>(0,8+1)*2*3</t>
  </si>
  <si>
    <t>(1,5+0,8)*2*3</t>
  </si>
  <si>
    <t>1,5*4</t>
  </si>
  <si>
    <t>(1,5+2,5)*2</t>
  </si>
  <si>
    <t>(2+1)*2*4</t>
  </si>
  <si>
    <t>220</t>
  </si>
  <si>
    <t>59071025</t>
  </si>
  <si>
    <t>páska okenní těsnící měkčený pěnový PUR impregnovaná s integrovanou páskou 6-22x58mm</t>
  </si>
  <si>
    <t>-2098222246</t>
  </si>
  <si>
    <t>62,6*1,1</t>
  </si>
  <si>
    <t>68,86*1,1 'Přepočtené koeficientem množství</t>
  </si>
  <si>
    <t>221</t>
  </si>
  <si>
    <t>766629651</t>
  </si>
  <si>
    <t>Montáž těsnění připojovací spáry ostění nebo nadpraží těsnící fólií</t>
  </si>
  <si>
    <t>1026401117</t>
  </si>
  <si>
    <t>Předsazená montáž otvorových výplní dveří utěsnění připojovací spáry ostění nebo nadpraží těsnící fólií</t>
  </si>
  <si>
    <t>222</t>
  </si>
  <si>
    <t>28355025</t>
  </si>
  <si>
    <t>fólie těsnící š 90mm pro vnitřní parotěsnou připojovací spáru otvorových výplní</t>
  </si>
  <si>
    <t>-60134224</t>
  </si>
  <si>
    <t>fólie těsnící š 90mm pro vnitřní parotěsnou připojovací spáru otvorových výplní při předsazené montáži</t>
  </si>
  <si>
    <t>223</t>
  </si>
  <si>
    <t>MR</t>
  </si>
  <si>
    <t>Montáž rolety vč. instalace motoru a tlačítka</t>
  </si>
  <si>
    <t>-684907000</t>
  </si>
  <si>
    <t>Rolety</t>
  </si>
  <si>
    <t>224</t>
  </si>
  <si>
    <t>R1</t>
  </si>
  <si>
    <t>Roleta venkovní s pohonem 1000x938,lamela hliník antracit, do překladu, vč. motoru a tlačítka</t>
  </si>
  <si>
    <t>689265852</t>
  </si>
  <si>
    <t>225</t>
  </si>
  <si>
    <t>R2</t>
  </si>
  <si>
    <t>Roleta venkovní s pohonem 1500x1650, lamela hliník antracit, do překladu, vč. motoru a tlačítka</t>
  </si>
  <si>
    <t>-1711722363</t>
  </si>
  <si>
    <t>226</t>
  </si>
  <si>
    <t>R3</t>
  </si>
  <si>
    <t>Roleta venkovní s pohonem 1500x938, lamela hliník antracit, do překladu, vč. pohonu a tlačítka</t>
  </si>
  <si>
    <t>556274217</t>
  </si>
  <si>
    <t>227</t>
  </si>
  <si>
    <t>R4</t>
  </si>
  <si>
    <t>Roleta venkovní s pohonem 2500x1650, lamela hliník antracit, do překladu, vč. pohonu a tlačítka</t>
  </si>
  <si>
    <t>-2125943653</t>
  </si>
  <si>
    <t>228</t>
  </si>
  <si>
    <t>998767101</t>
  </si>
  <si>
    <t>Přesun hmot tonážní pro zámečnické konstrukce v objektech v do 6 m</t>
  </si>
  <si>
    <t>891592114</t>
  </si>
  <si>
    <t>Přesun hmot pro zámečnické konstrukce  stanovený z hmotnosti přesunovaného materiálu vodorovná dopravní vzdálenost do 50 m v objektech výšky do 6 m</t>
  </si>
  <si>
    <t>771</t>
  </si>
  <si>
    <t>Podlahy z dlaždic</t>
  </si>
  <si>
    <t>229</t>
  </si>
  <si>
    <t>771111011</t>
  </si>
  <si>
    <t>Vysátí podkladu před pokládkou dlažby</t>
  </si>
  <si>
    <t>314691927</t>
  </si>
  <si>
    <t>Příprava podkladu před provedením dlažby vysátí podlah</t>
  </si>
  <si>
    <t>230</t>
  </si>
  <si>
    <t>771121011</t>
  </si>
  <si>
    <t>Nátěr penetrační na podlahu</t>
  </si>
  <si>
    <t>-1731924224</t>
  </si>
  <si>
    <t>Příprava podkladu před provedením dlažby nátěr penetrační na podlahu</t>
  </si>
  <si>
    <t>231</t>
  </si>
  <si>
    <t>771151013</t>
  </si>
  <si>
    <t>Samonivelační stěrka podlah pevnosti 20 MPa tl 5-8 mm</t>
  </si>
  <si>
    <t>1127832631</t>
  </si>
  <si>
    <t>Příprava podkladu před provedením dlažby samonivelační stěrka min.pevnosti 20 MPa, tloušťky přes 5 do 8 mm</t>
  </si>
  <si>
    <t>232</t>
  </si>
  <si>
    <t>771161011</t>
  </si>
  <si>
    <t>Montáž profilu dilatační spáry bez izolace v rovině dlažby</t>
  </si>
  <si>
    <t>845077314</t>
  </si>
  <si>
    <t>Příprava podkladu před provedením dlažby montáž profilu dilatační spáry v rovině dlažby</t>
  </si>
  <si>
    <t>233</t>
  </si>
  <si>
    <t>59054164</t>
  </si>
  <si>
    <t>profil dilatační s bočními díly z PVC/CPE tl 10mm</t>
  </si>
  <si>
    <t>-1759458994</t>
  </si>
  <si>
    <t>1*1,1 'Přepočtené koeficientem množství</t>
  </si>
  <si>
    <t>234</t>
  </si>
  <si>
    <t>771474113</t>
  </si>
  <si>
    <t>Montáž soklů z dlaždic keramických rovných flexibilní lepidlo v do 120 mm</t>
  </si>
  <si>
    <t>-80097572</t>
  </si>
  <si>
    <t>Montáž soklů z dlaždic keramických lepených flexibilním lepidlem rovných, výšky přes 90 do 120 mm</t>
  </si>
  <si>
    <t>3,6+3,5+5,44+1,74+1,84+1,76</t>
  </si>
  <si>
    <t>(2,99+5,44)*2</t>
  </si>
  <si>
    <t>ke dveřím:</t>
  </si>
  <si>
    <t>0,3*2*4</t>
  </si>
  <si>
    <t>235</t>
  </si>
  <si>
    <t>771531101</t>
  </si>
  <si>
    <t>Příplatek k cenám montáže podlahy z dlaždic cihelných za provádění plochy do 5 m2</t>
  </si>
  <si>
    <t>264509639</t>
  </si>
  <si>
    <t>Montáž podlah z dlaždic cihelných nebo portlandských Příplatek k cenám za provádění plochy do 5 m2</t>
  </si>
  <si>
    <t>236</t>
  </si>
  <si>
    <t>771531103</t>
  </si>
  <si>
    <t>Příplatek k cenám montáže podlahy z dlaždic cihelných za provádění podlahy v omezeném prostoru</t>
  </si>
  <si>
    <t>1173112729</t>
  </si>
  <si>
    <t>Montáž podlah z dlaždic cihelných nebo portlandských Příplatek k cenám za provádění podlahy v omezeném prostoru</t>
  </si>
  <si>
    <t>237</t>
  </si>
  <si>
    <t>771574112</t>
  </si>
  <si>
    <t>Montáž podlah keramických hladkých lepených flexibilním lepidlem do 12 ks/ m2</t>
  </si>
  <si>
    <t>-676545364</t>
  </si>
  <si>
    <t>Montáž podlah z dlaždic keramických lepených flexibilním lepidlem maloformátových hladkých přes 9 do 12 ks/m2</t>
  </si>
  <si>
    <t>doložení dlažby ke dveřím:</t>
  </si>
  <si>
    <t>1*0,3*4</t>
  </si>
  <si>
    <t>238</t>
  </si>
  <si>
    <t>59761434</t>
  </si>
  <si>
    <t>dlažba keramická slinutá hladká do interiéru i exteriéru pro vysoké mechanické namáhání přes 9 do 12ks/m2</t>
  </si>
  <si>
    <t>-716096847</t>
  </si>
  <si>
    <t>46,54*1,2</t>
  </si>
  <si>
    <t>sokl:</t>
  </si>
  <si>
    <t>37,14*0,15*1,2</t>
  </si>
  <si>
    <t>62,533*1,1 'Přepočtené koeficientem množství</t>
  </si>
  <si>
    <t>239</t>
  </si>
  <si>
    <t>771592011</t>
  </si>
  <si>
    <t>Čištění vnitřních ploch podlah nebo schodišť po položení dlažby chemickými prostředky</t>
  </si>
  <si>
    <t>-2079336966</t>
  </si>
  <si>
    <t>Čištění vnitřních ploch po položení dlažby podlah nebo schodišť chemickými prostředky</t>
  </si>
  <si>
    <t>dlažba:</t>
  </si>
  <si>
    <t>46,54</t>
  </si>
  <si>
    <t>37,14*0,15</t>
  </si>
  <si>
    <t>240</t>
  </si>
  <si>
    <t>998771101</t>
  </si>
  <si>
    <t>Přesun hmot tonážní pro podlahy z dlaždic v objektech v do 6 m</t>
  </si>
  <si>
    <t>1776307636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</si>
  <si>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</si>
  <si>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</si>
  <si>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</si>
  <si>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241</t>
  </si>
  <si>
    <t>781121011</t>
  </si>
  <si>
    <t>Nátěr penetrační na stěnu</t>
  </si>
  <si>
    <t>-296950192</t>
  </si>
  <si>
    <t>Příprava podkladu před provedením obkladu nátěr penetrační na stěnu</t>
  </si>
  <si>
    <t>před obkladem:</t>
  </si>
  <si>
    <t>(0,9+1,2+0,7+1,7+1,62)*2,1</t>
  </si>
  <si>
    <t>-1*0,55</t>
  </si>
  <si>
    <t>(2,6+2,4+1,3+3,6+2,3)*2,1</t>
  </si>
  <si>
    <t>(1+1,3+0,8+1,9+1,8)*2,1</t>
  </si>
  <si>
    <t>242</t>
  </si>
  <si>
    <t>781161021</t>
  </si>
  <si>
    <t>Montáž profilu ukončujícího rohového nebo vanového</t>
  </si>
  <si>
    <t>1732086615</t>
  </si>
  <si>
    <t>Příprava podkladu před provedením obkladu montáž profilu ukončujícího profilu rohového, vanového</t>
  </si>
  <si>
    <t>ostění okna a roh na obloženém parapetu:</t>
  </si>
  <si>
    <t>(0,55*2+1)*3</t>
  </si>
  <si>
    <t>243</t>
  </si>
  <si>
    <t>59054133</t>
  </si>
  <si>
    <t>profil ukončovací pro vnější hrany obkladů hliník leskle eloxovaný chromem 10x2500mm</t>
  </si>
  <si>
    <t>-720511496</t>
  </si>
  <si>
    <t>6,300*1,3</t>
  </si>
  <si>
    <t>244</t>
  </si>
  <si>
    <t>781474112</t>
  </si>
  <si>
    <t>Montáž obkladů vnitřních keramických hladkých do 12 ks/m2 lepených flexibilním lepidlem</t>
  </si>
  <si>
    <t>1031582013</t>
  </si>
  <si>
    <t>Montáž obkladů vnitřních stěn z dlaždic keramických lepených flexibilním lepidlem maloformátových hladkých přes 9 do 12 ks/m2</t>
  </si>
  <si>
    <t>245</t>
  </si>
  <si>
    <t>59761071</t>
  </si>
  <si>
    <t>obklad keramický hladký přes 12 do 19ks/m2</t>
  </si>
  <si>
    <t>-409384123</t>
  </si>
  <si>
    <t>45,980*1,2</t>
  </si>
  <si>
    <t>6,3*0,3*1,2</t>
  </si>
  <si>
    <t>246</t>
  </si>
  <si>
    <t>781491021</t>
  </si>
  <si>
    <t>Montáž zrcadel plochy do 1 m2 lepených silikonovým tmelem na keramický obklad</t>
  </si>
  <si>
    <t>-379679483</t>
  </si>
  <si>
    <t>Montáž zrcadel lepených silikonovým tmelem na keramický obklad, plochy do 1 m2</t>
  </si>
  <si>
    <t>3*0,6*0,6</t>
  </si>
  <si>
    <t>247</t>
  </si>
  <si>
    <t>63465124</t>
  </si>
  <si>
    <t>zrcadlo nemontované čiré tl 4mm max rozměr 3210x2250mm</t>
  </si>
  <si>
    <t>1423270782</t>
  </si>
  <si>
    <t>1,08*1,1 'Přepočtené koeficientem množství</t>
  </si>
  <si>
    <t>248</t>
  </si>
  <si>
    <t>781495141</t>
  </si>
  <si>
    <t>Průnik obkladem kruhový do DN 30</t>
  </si>
  <si>
    <t>429752012</t>
  </si>
  <si>
    <t>Obklad - dokončující práce průnik obkladem kruhový, bez izolace do DN 30</t>
  </si>
  <si>
    <t>249</t>
  </si>
  <si>
    <t>781495142</t>
  </si>
  <si>
    <t>Průnik obkladem kruhový do DN 90</t>
  </si>
  <si>
    <t>-992133100</t>
  </si>
  <si>
    <t>Obklad - dokončující práce průnik obkladem kruhový, bez izolace přes DN 30 do DN 90</t>
  </si>
  <si>
    <t>250</t>
  </si>
  <si>
    <t>781495143</t>
  </si>
  <si>
    <t>Průnik obkladem kruhový přes DN 90</t>
  </si>
  <si>
    <t>-34719423</t>
  </si>
  <si>
    <t>Obklad - dokončující práce průnik obkladem kruhový, bez izolace přes DN 90</t>
  </si>
  <si>
    <t>251</t>
  </si>
  <si>
    <t>781495211</t>
  </si>
  <si>
    <t>Čištění vnitřních ploch stěn po provedení obkladu chemickými prostředky</t>
  </si>
  <si>
    <t>-1561685813</t>
  </si>
  <si>
    <t>Čištění vnitřních ploch po provedení obkladu stěn chemickými prostředky</t>
  </si>
  <si>
    <t>(3,6+3,5+5,44+1,74+1,84+1,76)*0,15</t>
  </si>
  <si>
    <t>((2,99+5,44)*2)*0,15</t>
  </si>
  <si>
    <t>obklad,dlažba a sokl:</t>
  </si>
  <si>
    <t>252</t>
  </si>
  <si>
    <t>781571141</t>
  </si>
  <si>
    <t>Montáž obkladů ostění šířky přes 200 do 400 mm lepenými flexibilním lepidlem</t>
  </si>
  <si>
    <t>-228896022</t>
  </si>
  <si>
    <t>Montáž obkladů ostění z obkladaček keramických lepených flexibilním lepidlem šířky ostění přes 200 do 400 mm</t>
  </si>
  <si>
    <t>ostění okna a parapet:</t>
  </si>
  <si>
    <t>253</t>
  </si>
  <si>
    <t>998781101</t>
  </si>
  <si>
    <t>Přesun hmot tonážní pro obklady keramické v objektech v do 6 m</t>
  </si>
  <si>
    <t>-1964602497</t>
  </si>
  <si>
    <t>Přesun hmot pro obklady keramické  stanovený z hmotnosti přesunovaného materiálu vodorovná dopravní vzdálenost do 50 m v objektech výšky do 6 m</t>
  </si>
  <si>
    <t>784</t>
  </si>
  <si>
    <t>Dokončovací práce - malby a tapety</t>
  </si>
  <si>
    <t>254</t>
  </si>
  <si>
    <t>784181001</t>
  </si>
  <si>
    <t>Jednonásobné pačokování v místnostech výšky do 3,80 m</t>
  </si>
  <si>
    <t>-4438770</t>
  </si>
  <si>
    <t>Pačokování jednonásobné v místnostech výšky do 3,80 m</t>
  </si>
  <si>
    <t>45,34+82,824+15,57</t>
  </si>
  <si>
    <t>255</t>
  </si>
  <si>
    <t>784211101</t>
  </si>
  <si>
    <t>Dvojnásobné bílé malby ze směsí za mokra výborně otěruvzdorných v místnostech výšky do 3,80 m</t>
  </si>
  <si>
    <t>221887144</t>
  </si>
  <si>
    <t>Malby z malířských směsí otěruvzdorných za mokra dvojnásobné, bílé za mokra otěruvzdorné výborně v místnostech výšky do 3,80 m</t>
  </si>
  <si>
    <t>Vedlejší rozpočtové náklady</t>
  </si>
  <si>
    <t>VRN1</t>
  </si>
  <si>
    <t>Průzkumné, geodetické a projektové práce</t>
  </si>
  <si>
    <t>256</t>
  </si>
  <si>
    <t>010001000</t>
  </si>
  <si>
    <t>Průzkumné, geodetické a projektové práce - před započetím stavby</t>
  </si>
  <si>
    <t>1024</t>
  </si>
  <si>
    <t>480457719</t>
  </si>
  <si>
    <t>257</t>
  </si>
  <si>
    <t>012303000</t>
  </si>
  <si>
    <t>Geodetické práce po výstavbě areálu vč. zpracování dokumentace</t>
  </si>
  <si>
    <t>611170617</t>
  </si>
  <si>
    <t>Geodetické práce po výstavbě</t>
  </si>
  <si>
    <t>05 DPS SO01.4 - Plocha s překážkami</t>
  </si>
  <si>
    <t>131251102</t>
  </si>
  <si>
    <t>Hloubení jam nezapažených v hornině třídy těžitelnosti I, skupiny 3 objem do 50 m3 strojně</t>
  </si>
  <si>
    <t>-674010075</t>
  </si>
  <si>
    <t>Hloubení nezapažených jam a zářezů strojně s urovnáním dna do předepsaného profilu a spádu v hornině třídy těžitelnosti I skupiny 3 přes 20 do 50 m3</t>
  </si>
  <si>
    <t>položka nad rámec položek uvedených v demolici:</t>
  </si>
  <si>
    <t>(14*48,655)</t>
  </si>
  <si>
    <t>5,6*1,9</t>
  </si>
  <si>
    <t>1,6*5,6/2</t>
  </si>
  <si>
    <t>15,07*3,5</t>
  </si>
  <si>
    <t>8,51*3,5</t>
  </si>
  <si>
    <t>4,5*4,6</t>
  </si>
  <si>
    <t>9*2,5</t>
  </si>
  <si>
    <t>okraj pro stavbu ztraceného bednění:</t>
  </si>
  <si>
    <t>(3,82+1+12+3,82+1)*1,2</t>
  </si>
  <si>
    <t>(5,5+1+14+5,5+1)*1,2</t>
  </si>
  <si>
    <t>(5,085+9,055)*1,2</t>
  </si>
  <si>
    <t>14,52*2*1,2</t>
  </si>
  <si>
    <t>5*1,2</t>
  </si>
  <si>
    <t>plocha hloubky 1m, odstraněné vrstvy v rozpočtu demolice cca 0,7m, rozdíl:</t>
  </si>
  <si>
    <t>822,02*(1-0,7)</t>
  </si>
  <si>
    <t>vyhloubený okraj v místě zdraceného bednění do hl. 0,9, neřešen v demolici:</t>
  </si>
  <si>
    <t>116,185*1</t>
  </si>
  <si>
    <t>246,606+116,184</t>
  </si>
  <si>
    <t>-582341774</t>
  </si>
  <si>
    <t>171201221</t>
  </si>
  <si>
    <t>1556504393</t>
  </si>
  <si>
    <t>předpokládaná váha 2t/m3, 50% odtěžené směsi, 50% pro další použití:</t>
  </si>
  <si>
    <t>362,790*0,5*2</t>
  </si>
  <si>
    <t>Uložení sypaniny na skládky nebo meziskládky</t>
  </si>
  <si>
    <t>1367424226</t>
  </si>
  <si>
    <t>předpoklad 50% nepoužitelné pro zásyp:</t>
  </si>
  <si>
    <t>362,790*0,5</t>
  </si>
  <si>
    <t>-171453300</t>
  </si>
  <si>
    <t>174151101</t>
  </si>
  <si>
    <t>Zásyp jam, šachet rýh nebo kolem objektů sypaninou se zhutněním</t>
  </si>
  <si>
    <t>1054201749</t>
  </si>
  <si>
    <t>Zásyp sypaninou z jakékoliv horniny strojně s uložením výkopku ve vrstvách se zhutněním jam, šachet, rýh nebo kolem objektů v těchto vykopávkách</t>
  </si>
  <si>
    <t>plochy:</t>
  </si>
  <si>
    <t>výpočet:</t>
  </si>
  <si>
    <t>hutněný násyp zeminy:</t>
  </si>
  <si>
    <t>822,02*0,55</t>
  </si>
  <si>
    <t>okraj:</t>
  </si>
  <si>
    <t>116,184*1</t>
  </si>
  <si>
    <t>568,295</t>
  </si>
  <si>
    <t>Zemina</t>
  </si>
  <si>
    <t>Dodávka zeminy jílovitého typu</t>
  </si>
  <si>
    <t>1456789620</t>
  </si>
  <si>
    <t>požadovaný zásyp:</t>
  </si>
  <si>
    <t>zemina neodvezená z výkopu pro základ budovy:</t>
  </si>
  <si>
    <t>-(77,575+129,54)*0,6</t>
  </si>
  <si>
    <t>zemina 50% odtěženého materiálu z plochy:</t>
  </si>
  <si>
    <t>-362,790*0,5</t>
  </si>
  <si>
    <t>-564901557</t>
  </si>
  <si>
    <t>-1203903391</t>
  </si>
  <si>
    <t>1865738777</t>
  </si>
  <si>
    <t>213311113</t>
  </si>
  <si>
    <t>Polštáře zhutněné pod základy z kameniva drceného frakce 16 až 63 mm</t>
  </si>
  <si>
    <t>1517215590</t>
  </si>
  <si>
    <t>Polštáře zhutněné pod základy  z kameniva hrubého drceného, frakce 16 - 63 mm</t>
  </si>
  <si>
    <t>doplnění vnitřní části překážek:</t>
  </si>
  <si>
    <t>překážka č.1:</t>
  </si>
  <si>
    <t>3*6,4*1</t>
  </si>
  <si>
    <t>2*1/2*6,4</t>
  </si>
  <si>
    <t>2,6*1,5*5,8</t>
  </si>
  <si>
    <t>2,4*1,5/2*5,8</t>
  </si>
  <si>
    <t>2,5*2*1,8</t>
  </si>
  <si>
    <t>2,5*2/2*1,8</t>
  </si>
  <si>
    <t>překážka č.2:</t>
  </si>
  <si>
    <t>2,65*1,5*3</t>
  </si>
  <si>
    <t>2,545*1,5/2*3</t>
  </si>
  <si>
    <t>3,86*1,5/2*3</t>
  </si>
  <si>
    <t>0,705*1*4,07</t>
  </si>
  <si>
    <t>2,19*1/2*4,07*2</t>
  </si>
  <si>
    <t>5,085*1,45/2*3</t>
  </si>
  <si>
    <t>1,305*0,94*2</t>
  </si>
  <si>
    <t>1,89*0,94/2*2*2</t>
  </si>
  <si>
    <t>překážka č.3:</t>
  </si>
  <si>
    <t>3,14*2*2*0,3</t>
  </si>
  <si>
    <t>překážka č.4:</t>
  </si>
  <si>
    <t>(14,535*0,6+1,3*1)*8</t>
  </si>
  <si>
    <t>překážka č.5:</t>
  </si>
  <si>
    <t>1,2*1,2*4*2</t>
  </si>
  <si>
    <t>3,82*1,2/2*4*2</t>
  </si>
  <si>
    <t>1,97*1,2*4</t>
  </si>
  <si>
    <t>1,85*1,2/2*4</t>
  </si>
  <si>
    <t>překážka č.6:</t>
  </si>
  <si>
    <t>1*0,4*2,45</t>
  </si>
  <si>
    <t>2*0,4/2*2,45*2</t>
  </si>
  <si>
    <t>271572211</t>
  </si>
  <si>
    <t>Podsyp pod základové konstrukce se zhutněním z netříděného štěrkopísku</t>
  </si>
  <si>
    <t>923582225</t>
  </si>
  <si>
    <t>Podsyp pod základové konstrukce se zhutněním a urovnáním povrchu ze štěrkopísku netříděného</t>
  </si>
  <si>
    <t>822,02*0,3</t>
  </si>
  <si>
    <t>274313711</t>
  </si>
  <si>
    <t>Základové pásy z betonu tř. C 20/25</t>
  </si>
  <si>
    <t>263552288</t>
  </si>
  <si>
    <t>Základy z betonu prostého pasy betonu kamenem neprokládaného tř. C 20/25</t>
  </si>
  <si>
    <t>(3,82+12+3,82)*0,5</t>
  </si>
  <si>
    <t>(5,5+14+5,5)*0,5</t>
  </si>
  <si>
    <t>(5,085+9,055)*0,5</t>
  </si>
  <si>
    <t>14,52*2*0,5</t>
  </si>
  <si>
    <t>5*0,5</t>
  </si>
  <si>
    <t>46,410*0,05</t>
  </si>
  <si>
    <t>279113155</t>
  </si>
  <si>
    <t>Základová zeď tl do 400 mm z tvárnic ztraceného bednění včetně výplně z betonu tř. C 25/30</t>
  </si>
  <si>
    <t>-1105486153</t>
  </si>
  <si>
    <t>Základové zdi z tvárnic ztraceného bednění včetně výplně z betonu  bez zvláštních nároků na vliv prostředí třídy C 25/30, tloušťky zdiva přes 300 do 400 mm</t>
  </si>
  <si>
    <t>2,2*1,75+3,3*2,25+6,4*2,25+5,8*2,75+1,8*3,25+2,95*3,25+2,5*2,25</t>
  </si>
  <si>
    <t>3,82*2,45+4*2,45+6*2,45+4*2,45+3,82*2,25</t>
  </si>
  <si>
    <t>5,085*2,14/2</t>
  </si>
  <si>
    <t>9,055*2,7/2</t>
  </si>
  <si>
    <t>14,52*2*1</t>
  </si>
  <si>
    <t>5*1,9</t>
  </si>
  <si>
    <t>1118093873</t>
  </si>
  <si>
    <t>pr. 8 vodorovná 8ks/m2,0,4kg/bm:</t>
  </si>
  <si>
    <t>171,147*8*0,4*1,2/1000</t>
  </si>
  <si>
    <t>pr. 10 svislá 4ks/m2, 0,62kg/bm:</t>
  </si>
  <si>
    <t>171,147*4*0,62*1,2/1000</t>
  </si>
  <si>
    <t>rezerva na detaily:</t>
  </si>
  <si>
    <t>0,2</t>
  </si>
  <si>
    <t>577146141</t>
  </si>
  <si>
    <t>Asfaltový beton vrstva tl 50 mm š přes 3 m z modifikovaného asfaltu</t>
  </si>
  <si>
    <t>-68940482</t>
  </si>
  <si>
    <t>Asfaltový beton vrstva ložní ACL 22 (ABVH)  s rozprostřením a zhutněním z modifikovaného asfaltu v pruhu šířky přes 3 m, po zhutnění tl. 50 mm</t>
  </si>
  <si>
    <t>822,02*2</t>
  </si>
  <si>
    <t>-475375646</t>
  </si>
  <si>
    <t>ztracené bednění - pohledová plocha pro úpravu omítkou:</t>
  </si>
  <si>
    <t>2,2*0,5+3,3*1+6,4*1+5,8*1,5+1,8*2+2,95*2+2,5*1</t>
  </si>
  <si>
    <t>3,82*1,2+4*1,2+6*1,2+4*1,2+3,82*1</t>
  </si>
  <si>
    <t>č.2:</t>
  </si>
  <si>
    <t>čela překážky:</t>
  </si>
  <si>
    <t>2,65*1,5</t>
  </si>
  <si>
    <t>2,545*1,5/2</t>
  </si>
  <si>
    <t>3,86*1,5*2</t>
  </si>
  <si>
    <t>1,305*0,94</t>
  </si>
  <si>
    <t>1,89*0,94/2*2</t>
  </si>
  <si>
    <t>č.4:</t>
  </si>
  <si>
    <t>14,535*0,6*2</t>
  </si>
  <si>
    <t>1,3*1*2</t>
  </si>
  <si>
    <t>č.6:</t>
  </si>
  <si>
    <t>(5+0,55*2)*0,7</t>
  </si>
  <si>
    <t>426726830</t>
  </si>
  <si>
    <t>622532021</t>
  </si>
  <si>
    <t>Tenkovrstvá silikonová hydrofilní zrnitá omítka tl. 2,0 mm včetně penetrace vnějších stěn</t>
  </si>
  <si>
    <t>794967771</t>
  </si>
  <si>
    <t>Omítka tenkovrstvá silikonová vnějších ploch  probarvená, včetně penetrace podkladu hydrofilní, s regulací vlhkosti na povrchu a se zvýšenou ochranou proti mikroorganismům zrnitá, tloušťky 2,0 mm stěn</t>
  </si>
  <si>
    <t>985511113</t>
  </si>
  <si>
    <t>Stříkaný beton ze suché směsi pevnosti 25 MPa stěn tl 50 mm</t>
  </si>
  <si>
    <t>-1148296515</t>
  </si>
  <si>
    <t>Stříkaný beton ze suché směsi pevnosti v tlaku 25 MPa (tř. R3) stěn, jedné vrstvy tloušťky 50 mm</t>
  </si>
  <si>
    <t>ŽB skořepina, beton dle skladby konstrukce:</t>
  </si>
  <si>
    <t>rovná plocha skateparku:</t>
  </si>
  <si>
    <t>odečtení ploch určených pro překážky:</t>
  </si>
  <si>
    <t>č.1:</t>
  </si>
  <si>
    <t>-5,5*14</t>
  </si>
  <si>
    <t>-9,07*5,085</t>
  </si>
  <si>
    <t>-9,055*3</t>
  </si>
  <si>
    <t>č.3:</t>
  </si>
  <si>
    <t>-3,14*2*2</t>
  </si>
  <si>
    <t>-14,52*8</t>
  </si>
  <si>
    <t>-0,9*3,03</t>
  </si>
  <si>
    <t>č.5:</t>
  </si>
  <si>
    <t>-12*3,82</t>
  </si>
  <si>
    <t>-3*5</t>
  </si>
  <si>
    <t>plocha samotných překážek-příplatková plocha za provádění:</t>
  </si>
  <si>
    <t>3,3*6,4</t>
  </si>
  <si>
    <t>2,6*6,4</t>
  </si>
  <si>
    <t>2,95*5,8</t>
  </si>
  <si>
    <t>3,1*5,8</t>
  </si>
  <si>
    <t>2,085*1,8</t>
  </si>
  <si>
    <t>4*1,8</t>
  </si>
  <si>
    <t>výšková uskočení:</t>
  </si>
  <si>
    <t>5,5*0,6</t>
  </si>
  <si>
    <t>2,65*3</t>
  </si>
  <si>
    <t>3,2*3</t>
  </si>
  <si>
    <t>4,2*3</t>
  </si>
  <si>
    <t>0,705*4,07</t>
  </si>
  <si>
    <t>2,5*4,07*2</t>
  </si>
  <si>
    <t>3,2*3*2</t>
  </si>
  <si>
    <t>1,305*2</t>
  </si>
  <si>
    <t>2,3*2*2</t>
  </si>
  <si>
    <t>9,055*0,6</t>
  </si>
  <si>
    <t>5,085*0,6*2</t>
  </si>
  <si>
    <t>4,2*4,2</t>
  </si>
  <si>
    <t>1,3*8</t>
  </si>
  <si>
    <t>3,2*8</t>
  </si>
  <si>
    <t>11,5*8</t>
  </si>
  <si>
    <t>3*0,9</t>
  </si>
  <si>
    <t>0,9*2*0,3</t>
  </si>
  <si>
    <t>boky vyvýšených zdí:</t>
  </si>
  <si>
    <t>(2,5+0,53)*2*0,6</t>
  </si>
  <si>
    <t>(2,45+0,43)*2*0,5</t>
  </si>
  <si>
    <t>vrch vyvýšených zdí:</t>
  </si>
  <si>
    <t>2,5*0,53</t>
  </si>
  <si>
    <t>2,45*0,43</t>
  </si>
  <si>
    <t>1,2*4*2</t>
  </si>
  <si>
    <t>1,97*4</t>
  </si>
  <si>
    <t>3*4*2</t>
  </si>
  <si>
    <t>2,4*4</t>
  </si>
  <si>
    <t>zadní strana a boky:</t>
  </si>
  <si>
    <t>12*1,2</t>
  </si>
  <si>
    <t>1,2*1,2*2</t>
  </si>
  <si>
    <t>2,82*1,2/2*2</t>
  </si>
  <si>
    <t>2*1</t>
  </si>
  <si>
    <t>1*2,45</t>
  </si>
  <si>
    <t>2*2,45*2</t>
  </si>
  <si>
    <t>vrchní strana zdi:</t>
  </si>
  <si>
    <t>5*0,55</t>
  </si>
  <si>
    <t>985511119</t>
  </si>
  <si>
    <t>Příplatek ke stříkanému betonu ze suché směsi pevnosti 25 MPa stěn ZKD 10 mm</t>
  </si>
  <si>
    <t>-817960008</t>
  </si>
  <si>
    <t>Stříkaný beton ze suché směsi pevnosti v tlaku 25 MPa (tř. R3) Příplatek k cenám za každých dalších i započatých 10 mm tloušťky</t>
  </si>
  <si>
    <t>příplatek za tl. nad 50mm do celkové tl. 150 mm:</t>
  </si>
  <si>
    <t>912,283*10</t>
  </si>
  <si>
    <t>629999022</t>
  </si>
  <si>
    <t>Příplatek ke stříkanému betonu za provádění zaoblených ploch poloměru přes 100 mm</t>
  </si>
  <si>
    <t>-1098961800</t>
  </si>
  <si>
    <t>Příplatky k cenám úprav vnějších povrchů  za zvýšenou pracnost při provádění omítek zaoblených ploch, poloměr zaoblení přes 100 mm</t>
  </si>
  <si>
    <t>985512912</t>
  </si>
  <si>
    <t>Příplatek ke stříkanému betonu ze suché směsi za plochu do 10 m2 jednotlivě</t>
  </si>
  <si>
    <t>-2117179729</t>
  </si>
  <si>
    <t>Stříkaný beton ze suché směsi Příplatek k cenám za plochu do 10 m2 jednotlivě</t>
  </si>
  <si>
    <t>985513111</t>
  </si>
  <si>
    <t>Stržení povrchu stříkaného betonu ze suchých směsí včetně zařezání</t>
  </si>
  <si>
    <t>2134600958</t>
  </si>
  <si>
    <t>985562313</t>
  </si>
  <si>
    <t>Výztuž stříkaného betonu stěn ze svařovaných sítí jednovrstvých D drátu 8 mm velikost ok přes 100 mm</t>
  </si>
  <si>
    <t>-530329725</t>
  </si>
  <si>
    <t>Výztuž stříkaného betonu ze svařovaných sítí velikosti ok přes 100 mm jednovrstvých stěn, průměru drátu 8 mm</t>
  </si>
  <si>
    <t>vč. 20% na přeložení:</t>
  </si>
  <si>
    <t>912,283*1,2</t>
  </si>
  <si>
    <t>985562912</t>
  </si>
  <si>
    <t>Příplatek k cenám výztuže stříkaného betonu ze svařovaných sítí za plochu do 10 m2 jednotlivě</t>
  </si>
  <si>
    <t>1378620919</t>
  </si>
  <si>
    <t>Výztuž stříkaného betonu ze svařovaných sítí Příplatek k cenám za plochu do 10 m2 jednotlivě</t>
  </si>
  <si>
    <t>998225111</t>
  </si>
  <si>
    <t>Přesun hmot pro pozemní komunikace s krytem z kamene, monolitickým betonovým nebo živičným</t>
  </si>
  <si>
    <t>1328955670</t>
  </si>
  <si>
    <t>Přesun hmot pro komunikace s krytem z kameniva, monolitickým betonovým nebo živičným  dopravní vzdálenost do 200 m jakékoliv délky objektu</t>
  </si>
  <si>
    <t>T1</t>
  </si>
  <si>
    <t>D + M lavička z hliníkové slitiny, sedák dřevěný viz.výpis</t>
  </si>
  <si>
    <t>-1148202590</t>
  </si>
  <si>
    <t>1591337868</t>
  </si>
  <si>
    <t>1/Z</t>
  </si>
  <si>
    <t>D+M Zábradlí na skate překážku č.1 vč. nátěru - viz. výpis PSV</t>
  </si>
  <si>
    <t>75202251</t>
  </si>
  <si>
    <t>Madlo 1</t>
  </si>
  <si>
    <t>2/Z</t>
  </si>
  <si>
    <t>D+M Zábradlí na skate překážku č.4 vč. nátěru - viz. výpis PSV</t>
  </si>
  <si>
    <t>-1906100692</t>
  </si>
  <si>
    <t>Madlo 2</t>
  </si>
  <si>
    <t>3/Z</t>
  </si>
  <si>
    <t>D+M Zábradlí na skate překážku č.4 - rail - viz. výpis PSV</t>
  </si>
  <si>
    <t>-61912301</t>
  </si>
  <si>
    <t>Madlo 3</t>
  </si>
  <si>
    <t>4/Z</t>
  </si>
  <si>
    <t>D+M Zábradlí na skate překážku č. 6 vč. nátěru - viz. výpis PSV</t>
  </si>
  <si>
    <t>-1625437717</t>
  </si>
  <si>
    <t>Stříška?</t>
  </si>
  <si>
    <t>5/Z</t>
  </si>
  <si>
    <t>D+M Skate překážka č. 7 - rail - viz. výpis PSV</t>
  </si>
  <si>
    <t>-237008725</t>
  </si>
  <si>
    <t>HR1</t>
  </si>
  <si>
    <t>Dodávka a instalace trubky na hranu překážky pr. 60,3x3,2 mm</t>
  </si>
  <si>
    <t>bm</t>
  </si>
  <si>
    <t>1218487539</t>
  </si>
  <si>
    <t>Dodávka a instalace trubky na hranu překážky pr. 60 mm</t>
  </si>
  <si>
    <t>5,8+6,4</t>
  </si>
  <si>
    <t>3*2</t>
  </si>
  <si>
    <t>4,07*2</t>
  </si>
  <si>
    <t>8*2</t>
  </si>
  <si>
    <t>HR2</t>
  </si>
  <si>
    <t>Dodávka a instalace kovového profilu 80x50x2mm</t>
  </si>
  <si>
    <t>1321434400</t>
  </si>
  <si>
    <t>(5+0,55)*2</t>
  </si>
  <si>
    <t>1790036070</t>
  </si>
  <si>
    <t>06 DPS SO01.5,SO01.6 - Tribuny a rampa se schodištěm</t>
  </si>
  <si>
    <t xml:space="preserve">    783 - Dokončovací práce - nátěry</t>
  </si>
  <si>
    <t>-228437136</t>
  </si>
  <si>
    <t>tribuny:</t>
  </si>
  <si>
    <t>6*1,4*0,6</t>
  </si>
  <si>
    <t>13,95*1,4*0,6</t>
  </si>
  <si>
    <t>13,95*1*0,6</t>
  </si>
  <si>
    <t>rampa:</t>
  </si>
  <si>
    <t>10,4*1,4*0,6</t>
  </si>
  <si>
    <t>3,8*1,4*0,6</t>
  </si>
  <si>
    <t>1,65*1,2*0,6</t>
  </si>
  <si>
    <t>2,22*1,4*0,6</t>
  </si>
  <si>
    <t>8*1,4*0,6</t>
  </si>
  <si>
    <t>1,5*1,4*0,6</t>
  </si>
  <si>
    <t>2,4*1*0,6</t>
  </si>
  <si>
    <t>8*1*0,6</t>
  </si>
  <si>
    <t>1,5*1*0,6</t>
  </si>
  <si>
    <t>8*1,65*0,6</t>
  </si>
  <si>
    <t>4,645*1,65*0,6</t>
  </si>
  <si>
    <t>2,05*1,2*0,6</t>
  </si>
  <si>
    <t>2,6*1,5*0,6</t>
  </si>
  <si>
    <t>rezerva za složitost +10%:</t>
  </si>
  <si>
    <t>78,284*1,1</t>
  </si>
  <si>
    <t>609056450</t>
  </si>
  <si>
    <t>1892043675</t>
  </si>
  <si>
    <t>-286074265</t>
  </si>
  <si>
    <t>-1373546200</t>
  </si>
  <si>
    <t>vrchní vrstva - terénní úpravy:</t>
  </si>
  <si>
    <t>kolem hlavní plochy v š. cca 4m od okraje plochy:</t>
  </si>
  <si>
    <t>(50+14,5)*4</t>
  </si>
  <si>
    <t>kolem tribun:</t>
  </si>
  <si>
    <t>(5,5+4)*4</t>
  </si>
  <si>
    <t>5,79*4</t>
  </si>
  <si>
    <t>15,07*3</t>
  </si>
  <si>
    <t>15,07*1,5</t>
  </si>
  <si>
    <t>mezi rampou a plotem:</t>
  </si>
  <si>
    <t>21*3</t>
  </si>
  <si>
    <t>plocha u schodiště:</t>
  </si>
  <si>
    <t>11*6</t>
  </si>
  <si>
    <t>-1207259444</t>
  </si>
  <si>
    <t>515,975*0,25*1,1</t>
  </si>
  <si>
    <t>Trativod z drenážních trubek korugovaných PE-HD SN 4 perforace 220° včetně lože otevřený výkop DN 100 pro liniové stavby</t>
  </si>
  <si>
    <t>1444569952</t>
  </si>
  <si>
    <t>drežnáž u tribun:</t>
  </si>
  <si>
    <t>(8,52+1+5,545)*2</t>
  </si>
  <si>
    <t>drenáž u schodiště:</t>
  </si>
  <si>
    <t>23+5,5+2</t>
  </si>
  <si>
    <t>-547232477</t>
  </si>
  <si>
    <t>30852593</t>
  </si>
  <si>
    <t>80,63*2*1,1</t>
  </si>
  <si>
    <t>988048038</t>
  </si>
  <si>
    <t>tribuny,koef.slož.+10%:</t>
  </si>
  <si>
    <t>5,1+2+(8,52+1+4,475)*2*0,6*0,1*1,1</t>
  </si>
  <si>
    <t>rampa se schodištěm, koef.slož.+10%:</t>
  </si>
  <si>
    <t>(10,5+3,55+20+18+2,8+5,08+2,2)*0,6*0,1*1,1</t>
  </si>
  <si>
    <t>rezerva na složitost:</t>
  </si>
  <si>
    <t>10*0,6*0,1</t>
  </si>
  <si>
    <t>beton pod drenáže:</t>
  </si>
  <si>
    <t>81*0,6*0,05</t>
  </si>
  <si>
    <t>1116816959</t>
  </si>
  <si>
    <t>6*(1,2+0,32)</t>
  </si>
  <si>
    <t>13,95*(1,2+0,32)</t>
  </si>
  <si>
    <t>13,95*(0,8+0,67)</t>
  </si>
  <si>
    <t>10,4*(1,2+0,32)</t>
  </si>
  <si>
    <t>3,8*(0,32+1,2)</t>
  </si>
  <si>
    <t>1,65*0,9</t>
  </si>
  <si>
    <t>2,22*(1,45+1,2)</t>
  </si>
  <si>
    <t>8*(0,32+1,2)</t>
  </si>
  <si>
    <t>1,5*(0,795+1,2)</t>
  </si>
  <si>
    <t>8*(1,13+1,2)</t>
  </si>
  <si>
    <t>2,4*(0,8+0,32)</t>
  </si>
  <si>
    <t>8*(0,32+0,8)</t>
  </si>
  <si>
    <t>1,5*(0,325+0,795)</t>
  </si>
  <si>
    <t>8*1,45</t>
  </si>
  <si>
    <t>4,645*1,45</t>
  </si>
  <si>
    <t>2,05*0,9</t>
  </si>
  <si>
    <t>2,6*1,33</t>
  </si>
  <si>
    <t>150,542*1,1</t>
  </si>
  <si>
    <t>279351311</t>
  </si>
  <si>
    <t>Zřízení jednostranného bednění základových zdí</t>
  </si>
  <si>
    <t>2041214956</t>
  </si>
  <si>
    <t>Bednění základových zdí rovné jednostranné zřízení</t>
  </si>
  <si>
    <t>bednění horních částí zdí, které nejsou tvořeny ztraceným bedněním:</t>
  </si>
  <si>
    <t>13,995*4*0,25</t>
  </si>
  <si>
    <t>5,015*2*0,25</t>
  </si>
  <si>
    <t>zídka nad rovinou podlahy rampy:</t>
  </si>
  <si>
    <t>22,41*2*0,2</t>
  </si>
  <si>
    <t>4*2*0,2</t>
  </si>
  <si>
    <t>10,4*2*0,2</t>
  </si>
  <si>
    <t>(8+1,5+8+0,86+2,22+2,22+4,645)*2*0,2</t>
  </si>
  <si>
    <t>279351312</t>
  </si>
  <si>
    <t>Odstranění jednostranného bednění základových zdí</t>
  </si>
  <si>
    <t>1569462833</t>
  </si>
  <si>
    <t>Bednění základových zdí rovné jednostranné odstranění</t>
  </si>
  <si>
    <t>1561026605</t>
  </si>
  <si>
    <t>311321814</t>
  </si>
  <si>
    <t>Nosná zeď ze ŽB pohledového tř. C 25/30 bez výztuže</t>
  </si>
  <si>
    <t>1720046511</t>
  </si>
  <si>
    <t>Nadzákladové zdi z betonu železového (bez výztuže) nosné pohledového (v přírodní barvě drtí a přísad) tř. C 25/30</t>
  </si>
  <si>
    <t>pohledové části betonových zdí nad částí ze ztraceného bednění:</t>
  </si>
  <si>
    <t>13,995*2*0,4*0,25</t>
  </si>
  <si>
    <t>5,015*0,4*0,25</t>
  </si>
  <si>
    <t>22,41*0,4*0,2</t>
  </si>
  <si>
    <t>4*0,4*0,2</t>
  </si>
  <si>
    <t>10,4*0,4*0,2</t>
  </si>
  <si>
    <t>(8+1,5+8+0,86+2,22+2,22+4,645)*0,4*0,2</t>
  </si>
  <si>
    <t>430321414</t>
  </si>
  <si>
    <t>Schodišťová konstrukce a rampa ze ŽB tř. C 25/30</t>
  </si>
  <si>
    <t>-2001838327</t>
  </si>
  <si>
    <t>Schodišťové konstrukce a rampy z betonu železového (bez výztuže)  stupně, schodnice, ramena, podesty s nosníky tř. C 25/30</t>
  </si>
  <si>
    <t>schodiště na tribuně:</t>
  </si>
  <si>
    <t>1*2*0,5</t>
  </si>
  <si>
    <t>hlavní schodiště:</t>
  </si>
  <si>
    <t>(0,4+1,5+0,15)*3,8*0,5</t>
  </si>
  <si>
    <t>rampa dole:</t>
  </si>
  <si>
    <t>(1,5+0,15)*8*0,15</t>
  </si>
  <si>
    <t>podesta:</t>
  </si>
  <si>
    <t>(2+0,4)*(0,4+3,15+0,15)*0,15</t>
  </si>
  <si>
    <t>rampa nahoru:</t>
  </si>
  <si>
    <t>8*(0,4+1,5+0,15)*0,15</t>
  </si>
  <si>
    <t>1,5*(0,4+1,5+0,15)*0,15</t>
  </si>
  <si>
    <t>podesta nad schodištěm:</t>
  </si>
  <si>
    <t>2,51*2,33*0,15</t>
  </si>
  <si>
    <t>430361321</t>
  </si>
  <si>
    <t>Výztuž schodišťové konstrukce a rampy betonářskou ocelí 11 373</t>
  </si>
  <si>
    <t>238644543</t>
  </si>
  <si>
    <t>Výztuž schodišťových konstrukcí a ramp  stupňů, schodnic, ramen, podest s nosníky z betonářské oceli 11 373 (EZ)</t>
  </si>
  <si>
    <t>430362021</t>
  </si>
  <si>
    <t>Výztuž schodišťové konstrukce a rampy svařovanými sítěmi Kari</t>
  </si>
  <si>
    <t>-403923912</t>
  </si>
  <si>
    <t>Výztuž schodišťových konstrukcí a ramp  stupňů, schodnic, ramen, podest s nosníky ze svařovaných sítí z drátů typu KARI</t>
  </si>
  <si>
    <t>431351121</t>
  </si>
  <si>
    <t>Zřízení bednění podest schodišť a ramp přímočarých v do 4 m</t>
  </si>
  <si>
    <t>781617477</t>
  </si>
  <si>
    <t>Bednění podest, podstupňových desek a ramp včetně podpěrné konstrukce  výšky do 4 m půdorysně přímočarých zřízení</t>
  </si>
  <si>
    <t>3,5*(0,4+1,5+0,15)</t>
  </si>
  <si>
    <t>na tribuně:</t>
  </si>
  <si>
    <t>2,5*1</t>
  </si>
  <si>
    <t>betonové stupně:</t>
  </si>
  <si>
    <t>10*1,5*0,15</t>
  </si>
  <si>
    <t>2*0,185*1</t>
  </si>
  <si>
    <t>431351122</t>
  </si>
  <si>
    <t>Odstranění bednění podest schodišť a ramp přímočarých v do 4 m</t>
  </si>
  <si>
    <t>-557382050</t>
  </si>
  <si>
    <t>Bednění podest, podstupňových desek a ramp včetně podpěrné konstrukce  výšky do 4 m půdorysně přímočarých odstranění</t>
  </si>
  <si>
    <t>Beton</t>
  </si>
  <si>
    <t>Přípatek za přehlazení betonu</t>
  </si>
  <si>
    <t>-1137808442</t>
  </si>
  <si>
    <t>schodiště na tribuně stupně:</t>
  </si>
  <si>
    <t>1*2</t>
  </si>
  <si>
    <t>hlavní schodiště-stupně:</t>
  </si>
  <si>
    <t>10*1,5</t>
  </si>
  <si>
    <t>(1,5+0,15)*8</t>
  </si>
  <si>
    <t>(2+0,4)*(0,4+3,15+0,15)</t>
  </si>
  <si>
    <t>8*(0,4+1,5+0,15)</t>
  </si>
  <si>
    <t>1,5*(0,4+1,5+0,15)</t>
  </si>
  <si>
    <t>2,51*2,33</t>
  </si>
  <si>
    <t>PLSM</t>
  </si>
  <si>
    <t>Montáž vrchní betonové stříšky na opěrnou zeď vč. vyrovnání podkladu a dodávky lepidla</t>
  </si>
  <si>
    <t>-2127238683</t>
  </si>
  <si>
    <t>ukončovací stříška zdi:</t>
  </si>
  <si>
    <t>2+23</t>
  </si>
  <si>
    <t>BS</t>
  </si>
  <si>
    <t>Betonová stříška sedlová 510x1000 přírodní z hladkého betonu</t>
  </si>
  <si>
    <t>-455983534</t>
  </si>
  <si>
    <t>640258689</t>
  </si>
  <si>
    <t>podsyp pro odvodnění -trubky PVC:</t>
  </si>
  <si>
    <t>(23+48)*0,5</t>
  </si>
  <si>
    <t>dlažba u schodiště:</t>
  </si>
  <si>
    <t>11,18</t>
  </si>
  <si>
    <t>-941996918</t>
  </si>
  <si>
    <t>4,3*2,6</t>
  </si>
  <si>
    <t>-1159834189</t>
  </si>
  <si>
    <t>11,18*1,05</t>
  </si>
  <si>
    <t>-1544800287</t>
  </si>
  <si>
    <t>úprava zdi ze ztraceného bednění - předpklad že 50% plochy bude nad terénem:</t>
  </si>
  <si>
    <t>165,596*0,5</t>
  </si>
  <si>
    <t>-1669205473</t>
  </si>
  <si>
    <t>622331121</t>
  </si>
  <si>
    <t>Cementová omítka hladká jednovrstvá vnějších stěn nanášená ručně</t>
  </si>
  <si>
    <t>-1882404188</t>
  </si>
  <si>
    <t>Omítka cementová vnějších ploch  nanášená ručně jednovrstvá, tloušťky do 15 mm hladká stěn</t>
  </si>
  <si>
    <t>-344210524</t>
  </si>
  <si>
    <t>633811111</t>
  </si>
  <si>
    <t>Broušení nerovností betonových podlah do 2 mm - stržení šlemu</t>
  </si>
  <si>
    <t>-1878492586</t>
  </si>
  <si>
    <t>Broušení betonových podlah  nerovností do 2 mm (stržení šlemu)</t>
  </si>
  <si>
    <t>23*1,5</t>
  </si>
  <si>
    <t>10,5*1,5</t>
  </si>
  <si>
    <t>2,51*1,5</t>
  </si>
  <si>
    <t>871315211</t>
  </si>
  <si>
    <t>Kanalizační potrubí z tvrdého PVC jednovrstvé tuhost třídy SN4 DN 160</t>
  </si>
  <si>
    <t>-236286979</t>
  </si>
  <si>
    <t>Kanalizační potrubí z tvrdého PVC v otevřeném výkopu ve sklonu do 20 %, hladkého plnostěnného jednovrstvého, tuhost třídy SN 4 DN 160</t>
  </si>
  <si>
    <t>7+5+5</t>
  </si>
  <si>
    <t>871355211</t>
  </si>
  <si>
    <t>Kanalizační potrubí z tvrdého PVC jednovrstvé tuhost třídy SN4 DN 200</t>
  </si>
  <si>
    <t>809044625</t>
  </si>
  <si>
    <t>Kanalizační potrubí z tvrdého PVC v otevřeném výkopu ve sklonu do 20 %, hladkého plnostěnného jednovrstvého, tuhost třídy SN 4 DN 200</t>
  </si>
  <si>
    <t>odvodnění žlabů plochy a drenáží základů tribuny a schodiště:</t>
  </si>
  <si>
    <t>30+6+8+4</t>
  </si>
  <si>
    <t>-809445371</t>
  </si>
  <si>
    <t>-415749456</t>
  </si>
  <si>
    <t>5+5,085+2,12+4+2,21+3,8+5,35+5+4,45+0,2*2</t>
  </si>
  <si>
    <t>(1,2+2,305)+1</t>
  </si>
  <si>
    <t>0,855*2+1,15</t>
  </si>
  <si>
    <t>1,9+2,17</t>
  </si>
  <si>
    <t>2,16</t>
  </si>
  <si>
    <t>935114112</t>
  </si>
  <si>
    <t>Mikroštěrbinový odvodňovací betonový žlab 220x260 mm se spádem dna 0,5 % se základem</t>
  </si>
  <si>
    <t>-1864444916</t>
  </si>
  <si>
    <t>Štěrbinový odvodňovací betonový žlab se základem z betonu prostého a s obetonováním rozměru 220x260 mm (mikroštěrbinový) se spádem dna 0,5 %</t>
  </si>
  <si>
    <t>5,06+8,52+1+4,475+10,4+3,76+2,17+1,9+4,3+0,4+1,5+1,15</t>
  </si>
  <si>
    <t>3,75+2,65+8,6+1+4,45+5+5,35+3,8+2,21+4+2,12+5,085+5</t>
  </si>
  <si>
    <t>998223011</t>
  </si>
  <si>
    <t>Přesun hmot pro pozemní komunikace s krytem dlážděným</t>
  </si>
  <si>
    <t>2144866262</t>
  </si>
  <si>
    <t>Přesun hmot pro pozemní komunikace s krytem dlážděným  dopravní vzdálenost do 200 m jakékoliv délky objektu</t>
  </si>
  <si>
    <t>-502958520</t>
  </si>
  <si>
    <t>izolace základových zdí - odklon od zdi k drenáži:</t>
  </si>
  <si>
    <t>(5,06+2+14+1,5+23+3)*2</t>
  </si>
  <si>
    <t>-1223060708</t>
  </si>
  <si>
    <t>97,12*1,2</t>
  </si>
  <si>
    <t>752674828</t>
  </si>
  <si>
    <t>5,06+2+14+1,5+23+3</t>
  </si>
  <si>
    <t>-1541823832</t>
  </si>
  <si>
    <t>2077463587</t>
  </si>
  <si>
    <t xml:space="preserve">Kovový stojan na kola vč. osazení </t>
  </si>
  <si>
    <t>1891985134</t>
  </si>
  <si>
    <t>6/Z</t>
  </si>
  <si>
    <t>D+M Zábradlí na schodiště - viz. výpis PSV</t>
  </si>
  <si>
    <t>165503154</t>
  </si>
  <si>
    <t>7/Z</t>
  </si>
  <si>
    <t>D+M Zábradlí na schodiště vč. nátěru - viz. výpis PSV</t>
  </si>
  <si>
    <t>-581201996</t>
  </si>
  <si>
    <t>8/Z</t>
  </si>
  <si>
    <t>D+M Zábradlí bezbariérové nerezové - dle výpisu PSV</t>
  </si>
  <si>
    <t>-1042105297</t>
  </si>
  <si>
    <t>9/Z</t>
  </si>
  <si>
    <t>D+M Zábradlí bezbariérové nerezové - viz. výpis PSV</t>
  </si>
  <si>
    <t>-260847717</t>
  </si>
  <si>
    <t>OK</t>
  </si>
  <si>
    <t>D+M odpadkového koše</t>
  </si>
  <si>
    <t>1802970230</t>
  </si>
  <si>
    <t>-1792399727</t>
  </si>
  <si>
    <t>783</t>
  </si>
  <si>
    <t>Dokončovací práce - nátěry</t>
  </si>
  <si>
    <t>783801201</t>
  </si>
  <si>
    <t>Obroušení omítek před provedením nátěru</t>
  </si>
  <si>
    <t>226907025</t>
  </si>
  <si>
    <t>Příprava podkladu omítek před provedením nátěru obroušení</t>
  </si>
  <si>
    <t>783801403</t>
  </si>
  <si>
    <t>Oprášení omítek před provedením nátěru</t>
  </si>
  <si>
    <t>601620708</t>
  </si>
  <si>
    <t>Příprava podkladu omítek před provedením nátěru oprášení</t>
  </si>
  <si>
    <t>783822213</t>
  </si>
  <si>
    <t>Celoplošné vyrovnání omítky před provedením nátěru modifikovanou cementovou stěrkou tl do 3 mm</t>
  </si>
  <si>
    <t>1638882517</t>
  </si>
  <si>
    <t>Vyrovnání omítek před provedením nátěru celoplošné, tloušťky do 3 mm, stěrkou modifikovanou cementovou</t>
  </si>
  <si>
    <t>783823133</t>
  </si>
  <si>
    <t>Penetrační silikátový nátěr hladkých, tenkovrstvých zrnitých nebo štukových omítek</t>
  </si>
  <si>
    <t>-1495581618</t>
  </si>
  <si>
    <t>Penetrační nátěr omítek hladkých omítek hladkých, zrnitých tenkovrstvých nebo štukových stupně členitosti 1 a 2 silikátový</t>
  </si>
  <si>
    <t>783826313</t>
  </si>
  <si>
    <t>Mikroarmovací silikátový nátěr omítek</t>
  </si>
  <si>
    <t>-1671168511</t>
  </si>
  <si>
    <t>Nátěr omítek se schopností překlenutí trhlin mikroarmovací silikátový</t>
  </si>
  <si>
    <t>783933161</t>
  </si>
  <si>
    <t>Penetrační epoxidový nátěr pórovitých betonových podlah</t>
  </si>
  <si>
    <t>1642105495</t>
  </si>
  <si>
    <t>Penetrační nátěr betonových podlah pórovitých ( např. z cihelné dlažby, betonu apod.) epoxidový</t>
  </si>
  <si>
    <t>783937163</t>
  </si>
  <si>
    <t>Krycí dvojnásobný epoxidový rozpouštědlový nátěr betonové podlahy</t>
  </si>
  <si>
    <t>1978432978</t>
  </si>
  <si>
    <t>Krycí (uzavírací) nátěr betonových podlah dvojnásobný epoxidový rozpouštědlový</t>
  </si>
  <si>
    <t>protismykový bezpečnostní - rampa a schody:</t>
  </si>
  <si>
    <t>85,803</t>
  </si>
  <si>
    <t>07 DPS SO01.7 - Přípojka Ovanet, kamerový systém, wifi příprava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</si>
  <si>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</si>
  <si>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</si>
  <si>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</si>
  <si>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</si>
  <si>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Práce a dodávky M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</si>
  <si>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</si>
  <si>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</si>
  <si>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</si>
  <si>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</si>
  <si>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-548943335</t>
  </si>
  <si>
    <t>RMAT0002</t>
  </si>
  <si>
    <t>Stožár kamerový KAM8 159/133/114  žárový zinek</t>
  </si>
  <si>
    <t>-1874440820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</si>
  <si>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</si>
  <si>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</si>
  <si>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-1401094820</t>
  </si>
  <si>
    <t>22-M</t>
  </si>
  <si>
    <t>Montáže technologických zařízení pro dopravní stavby</t>
  </si>
  <si>
    <t>220061101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</si>
  <si>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</t>
  </si>
  <si>
    <t>-2096776652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</si>
  <si>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TCKQY a TCKQYDY s jádry 0,4 a 0,6 mm do 50 XN</t>
  </si>
  <si>
    <t>34121266</t>
  </si>
  <si>
    <t>kabel datový venkovní celkově stíněný Al fólií jádro Cu plné plášť PE (F/UTP) kategorie 5e</t>
  </si>
  <si>
    <t>1099681236</t>
  </si>
  <si>
    <t>220182012</t>
  </si>
  <si>
    <t>Zakrytí kabelu betonovými deskami kladenými ve směru kabelu bez lože</t>
  </si>
  <si>
    <t>233684542</t>
  </si>
  <si>
    <t>59213008</t>
  </si>
  <si>
    <t>deska krycí betonová 500x200x35mm</t>
  </si>
  <si>
    <t>-1923550769</t>
  </si>
  <si>
    <t>220182022</t>
  </si>
  <si>
    <t>Uložení trubky HDPE do výkopu pro optický kabel bez zřízení lože a bez krytí</t>
  </si>
  <si>
    <t>1054010608</t>
  </si>
  <si>
    <t>34571360</t>
  </si>
  <si>
    <t>trubka elektroinstalační HDPE tuhá dvouplášťová korugovaná D 32/40mm</t>
  </si>
  <si>
    <t>1559333775</t>
  </si>
  <si>
    <t>220182023</t>
  </si>
  <si>
    <t>Kontrola tlakutěsnosti HDPE trubky od 1 m do 2000 m</t>
  </si>
  <si>
    <t>1180146499</t>
  </si>
  <si>
    <t>220182024</t>
  </si>
  <si>
    <t>Označení optického kabelu nebo spojky HDPE trubky zaměřovacím markrem / dvojicí magnetů</t>
  </si>
  <si>
    <t>-1087892554</t>
  </si>
  <si>
    <t>220110347</t>
  </si>
  <si>
    <t>Marker pro určení trasy kabelů HDPE</t>
  </si>
  <si>
    <t>-593459003</t>
  </si>
  <si>
    <t>220182025</t>
  </si>
  <si>
    <t>Kontrola průchodnosti trubky kalibrace do 2000 m</t>
  </si>
  <si>
    <t>km</t>
  </si>
  <si>
    <t>1560107910</t>
  </si>
  <si>
    <t>742330101</t>
  </si>
  <si>
    <t>Montáž strukturované kabeláže měření segmentu metalického s vyhotovením protokolu</t>
  </si>
  <si>
    <t>263850263</t>
  </si>
  <si>
    <t>46-M</t>
  </si>
  <si>
    <t>Zemní práce při extr.mont.pracích</t>
  </si>
  <si>
    <t>460010025</t>
  </si>
  <si>
    <t>Vytyčení trasy inženýrských sítí v zastavěném prostoru</t>
  </si>
  <si>
    <t>1087554683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</si>
  <si>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</si>
  <si>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</si>
  <si>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-1552363773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</si>
  <si>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</si>
  <si>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</si>
  <si>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-1740900526</t>
  </si>
  <si>
    <t>460391123</t>
  </si>
  <si>
    <t>Zásyp jam ručně s uložením výkopku ve vrstvách a úpravou povrchu s přemístění sypaniny ze vzdálenosti do 10 m se zhutněním z horniny třídy těžitelnosti I skupiny 3</t>
  </si>
  <si>
    <t>2131646610</t>
  </si>
  <si>
    <t>460431152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</si>
  <si>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</si>
  <si>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93868377</t>
  </si>
  <si>
    <t>460490014</t>
  </si>
  <si>
    <t>Výstražná fólie z PVC pro krytí kabelů včetně vyrovnání povrchu rýhy, rozvinutí a uložení fólie šířky do 40 cm</t>
  </si>
  <si>
    <t>-712291877</t>
  </si>
  <si>
    <t>460611113</t>
  </si>
  <si>
    <t>Vrty pro stožáry nadzemního vedení nepažené, hloubky do 2 m průměru do 55 cm, v hornině třídy vrtatelnosti III</t>
  </si>
  <si>
    <t>1726853578</t>
  </si>
  <si>
    <t>460661111</t>
  </si>
  <si>
    <t>Kabelové lože z písku včetně podsypu, zhutnění a urovnání povrchu pro kabely nn bez zakrytí, šířky do 35 cm</t>
  </si>
  <si>
    <t>-584060991</t>
  </si>
  <si>
    <t>460661113</t>
  </si>
  <si>
    <t>Kabelové lože z písku včetně podsypu, zhutnění a urovnání povrchu pro kabely nn bez zakrytí, šířky přes 50 do 65 cm</t>
  </si>
  <si>
    <t>137485452</t>
  </si>
  <si>
    <t>460791116</t>
  </si>
  <si>
    <t>Montáž trubek ochranných uložených volně do rýhy plastových tuhých, vnitřního průměru přes 133 do 172 mm</t>
  </si>
  <si>
    <t>1289622113</t>
  </si>
  <si>
    <t>34571368</t>
  </si>
  <si>
    <t>trubka elektroinstalační HDPE tuhá dvouplášťová korugovaná D 136/160mm</t>
  </si>
  <si>
    <t>409719536</t>
  </si>
  <si>
    <t>8*1,05 "Přepočtené koeficientem množství</t>
  </si>
  <si>
    <t>ks</t>
  </si>
  <si>
    <t>1291091027</t>
  </si>
  <si>
    <t>013254000</t>
  </si>
  <si>
    <t>Dokumentace skutečného provedení stavby</t>
  </si>
  <si>
    <t>-1987940245</t>
  </si>
  <si>
    <t>08 DPS SO03 - Odvodnění areálu</t>
  </si>
  <si>
    <t>Ostrava - Výškovice</t>
  </si>
  <si>
    <t>N00 - Nepojmenované práce</t>
  </si>
  <si>
    <t xml:space="preserve">    N01 - Nepojmenovaný díl</t>
  </si>
  <si>
    <t>Mimostav. doprava</t>
  </si>
  <si>
    <t>Ostatní</t>
  </si>
  <si>
    <t>N00</t>
  </si>
  <si>
    <t>Nepojmenované práce</t>
  </si>
  <si>
    <t>N01</t>
  </si>
  <si>
    <t>Nepojmenovaný díl</t>
  </si>
  <si>
    <t>Dodávka a osazení retenční dvouplášťové jímky PP, vn. průměr 2,2 m. výška 2,3 m, pochozí + poklop uzamykatelný B125</t>
  </si>
  <si>
    <t>-1776066182</t>
  </si>
  <si>
    <t>Zřízení výustního objektu do vodoteče - konstrukce dle návrhu - kompletní dodávka</t>
  </si>
  <si>
    <t>1854659977</t>
  </si>
  <si>
    <t>04</t>
  </si>
  <si>
    <t xml:space="preserve">Dodávka a montáž kapacitního regulátoru odtoku s nastavitelnou regulační clonou, max. 8,0 l/sec. </t>
  </si>
  <si>
    <t>676632744</t>
  </si>
  <si>
    <t>043154000</t>
  </si>
  <si>
    <t>Zkoušky hutnicí</t>
  </si>
  <si>
    <t>935254011</t>
  </si>
  <si>
    <t>07</t>
  </si>
  <si>
    <t xml:space="preserve">Komplexní zkoušky retenční nádrže a regulátoru odtoku </t>
  </si>
  <si>
    <t>-173308364</t>
  </si>
  <si>
    <t>08</t>
  </si>
  <si>
    <t>Doprava materiálu (beton, kamenivo) na stavbu</t>
  </si>
  <si>
    <t>1143826310</t>
  </si>
  <si>
    <t>122702119</t>
  </si>
  <si>
    <t>Příplatek za lepivost k odkopávkám a prokopávkám výsypek rozpojitelných bez předchozího rozrušení</t>
  </si>
  <si>
    <t>-1590300809</t>
  </si>
  <si>
    <t>877008430</t>
  </si>
  <si>
    <t>132451103</t>
  </si>
  <si>
    <t>Hloubení rýh nezapažených  š do 800 mm v hornině třídy těžitelnosti II, skupiny 5 objem do 100 m3 strojně</t>
  </si>
  <si>
    <t>-1378945180</t>
  </si>
  <si>
    <t>-1787322199</t>
  </si>
  <si>
    <t>167151111</t>
  </si>
  <si>
    <t>Nakládání výkopku z hornin třídy těžitelnosti I, skupiny 1 až 3 přes 100 m3</t>
  </si>
  <si>
    <t>-145302245</t>
  </si>
  <si>
    <t>1034706614</t>
  </si>
  <si>
    <t>214405623</t>
  </si>
  <si>
    <t>273311611</t>
  </si>
  <si>
    <t>Základové desky prokládané kamenem z betonu tř. C 16/20</t>
  </si>
  <si>
    <t>1414758672</t>
  </si>
  <si>
    <t>451572111</t>
  </si>
  <si>
    <t>Lože pod potrubí otevřený výkop z kameniva drobného těženého</t>
  </si>
  <si>
    <t>1406100914</t>
  </si>
  <si>
    <t>58331280</t>
  </si>
  <si>
    <t>kamenivo těžené drobné frakce 0/1</t>
  </si>
  <si>
    <t>-585195813</t>
  </si>
  <si>
    <t>871313121</t>
  </si>
  <si>
    <t>Montáž kanalizačního potrubí z PVC těsněné gumovým kroužkem otevřený výkop sklon do 20 % DN 160</t>
  </si>
  <si>
    <t>1217647841</t>
  </si>
  <si>
    <t>28611181</t>
  </si>
  <si>
    <t>trubka kanalizační PVC DN 315x3000mm SN10</t>
  </si>
  <si>
    <t>-546359866</t>
  </si>
  <si>
    <t>28611177</t>
  </si>
  <si>
    <t>trubka kanalizační PVC DN 200x3000mm SN10</t>
  </si>
  <si>
    <t>897217740</t>
  </si>
  <si>
    <t>28611173</t>
  </si>
  <si>
    <t>trubka kanalizační PVC DN 160x1000mm SN10</t>
  </si>
  <si>
    <t>-1988026844</t>
  </si>
  <si>
    <t>05</t>
  </si>
  <si>
    <t>Dodávka a montáž lomové revizní šachty DN 600, poklop B125 bez odvětrávání - viz. tabulka  šachtových den a sestav šachet viz. samostatná část PD</t>
  </si>
  <si>
    <t>-1857110023</t>
  </si>
  <si>
    <t>Dodávka a montáž lomové revizní šachty DN 600, poklop B125 bez odvětrávání</t>
  </si>
  <si>
    <t>06</t>
  </si>
  <si>
    <t xml:space="preserve">Dodávka spojovacích prvků PVC DN 150 - 300, spojky, přechodky, kolena  </t>
  </si>
  <si>
    <t>-27899756</t>
  </si>
  <si>
    <t>871353121</t>
  </si>
  <si>
    <t>Montáž kanalizačního potrubí z PVC těsněné gumovým kroužkem otevřený výkop sklon do 20 % DN 200</t>
  </si>
  <si>
    <t>1257961744</t>
  </si>
  <si>
    <t>871373121</t>
  </si>
  <si>
    <t>Montáž kanalizačního potrubí z PVC těsněné gumovým kroužkem otevřený výkop sklon do 20 % DN 315</t>
  </si>
  <si>
    <t>-1346610847</t>
  </si>
  <si>
    <t>892352121</t>
  </si>
  <si>
    <t>Tlaková zkouška vzduchem potrubí DN 200 těsnícím vakem ucpávkovým</t>
  </si>
  <si>
    <t>úsek</t>
  </si>
  <si>
    <t>-1571939980</t>
  </si>
  <si>
    <t>-75022382</t>
  </si>
  <si>
    <t>012203000</t>
  </si>
  <si>
    <t>Geodetické práce při provádění stavby - vytýčení hranic dotčených pozemků</t>
  </si>
  <si>
    <t>2063371907</t>
  </si>
  <si>
    <t>Geodetické práce při provádění stavby</t>
  </si>
  <si>
    <t>-1343558934</t>
  </si>
  <si>
    <t>09 D 1.4 - Elektroinstalace</t>
  </si>
  <si>
    <t>D - Silnoproudé rozvody - elektroinstalace NN</t>
  </si>
  <si>
    <t xml:space="preserve">    D1 - Elektroinstalace NN</t>
  </si>
  <si>
    <t xml:space="preserve">    Z - Zednické práce</t>
  </si>
  <si>
    <t>Silnoproudé rozvody - elektroinstalace NN</t>
  </si>
  <si>
    <t>Elektroinstalace NN</t>
  </si>
  <si>
    <t>Chránička KOPOS KOPOFLEX 50 KF 09050 BA červená 50mm</t>
  </si>
  <si>
    <t>K.1</t>
  </si>
  <si>
    <t>Trubka ohebná PVC volně nebo pod omítkou 23 mm</t>
  </si>
  <si>
    <t>K.2</t>
  </si>
  <si>
    <t>Krabice rozvodná KU 68-1901</t>
  </si>
  <si>
    <t>K.3</t>
  </si>
  <si>
    <t>Krabice rozvodná KU 68-1903 s víčkem a svorkovnicí</t>
  </si>
  <si>
    <t>K.4</t>
  </si>
  <si>
    <t>Krabice rozvodná KO 97 s víčkem</t>
  </si>
  <si>
    <t>K.5</t>
  </si>
  <si>
    <t>Krabice rozvodná KO 125 s víčkem</t>
  </si>
  <si>
    <t>K.6</t>
  </si>
  <si>
    <t>Krabice rozvodná KO 250 s víčkem</t>
  </si>
  <si>
    <t>K.7</t>
  </si>
  <si>
    <t>Kabel CYKY-J 5x6mm</t>
  </si>
  <si>
    <t>K.8</t>
  </si>
  <si>
    <t>Kabel CYKY-J 3x4mm</t>
  </si>
  <si>
    <t>K.9</t>
  </si>
  <si>
    <t>Kabel CYKY-J 3x2,5mm</t>
  </si>
  <si>
    <t>K.10</t>
  </si>
  <si>
    <t>Kabel CYKY-J 5x2,5mm</t>
  </si>
  <si>
    <t>K.11</t>
  </si>
  <si>
    <t>Kabel CYKY-J 3x1,5mm</t>
  </si>
  <si>
    <t>K.12</t>
  </si>
  <si>
    <t>Kabel CYKY-O 3x1,5mm</t>
  </si>
  <si>
    <t>K.13</t>
  </si>
  <si>
    <t>Vodič CYA 6mm zž</t>
  </si>
  <si>
    <t>K.14</t>
  </si>
  <si>
    <t>Folie výstražná červená</t>
  </si>
  <si>
    <t>K.15</t>
  </si>
  <si>
    <t>Distribuční rozvaděč přípojkový pro připojení do 50 mm2 SP100/PSP1P 3x100A</t>
  </si>
  <si>
    <t>K.16</t>
  </si>
  <si>
    <t>Elektroměrový rozvaděč dvousazbový  3 x 25A + HDO šedý vestavný</t>
  </si>
  <si>
    <t>K.17</t>
  </si>
  <si>
    <t>Rozvodnice podružná RP1</t>
  </si>
  <si>
    <t>K.18</t>
  </si>
  <si>
    <t>Přípojnice hlavního pospojování měděná pro připojení cca 10 vodičů CY 10, na povrch</t>
  </si>
  <si>
    <t>K.19</t>
  </si>
  <si>
    <t>Pojistka nožová PH 35A gG</t>
  </si>
  <si>
    <t>K.20</t>
  </si>
  <si>
    <t>Zemnící svorka ZSA 16 + pásek</t>
  </si>
  <si>
    <t>K.21</t>
  </si>
  <si>
    <t>Vypínač č. 1 (přístroj spínače jednopólového) Tango</t>
  </si>
  <si>
    <t>K.22</t>
  </si>
  <si>
    <t>Vypínač č. 5</t>
  </si>
  <si>
    <t>K.23</t>
  </si>
  <si>
    <t>Vypínač ovládání žaluzií č.1+1</t>
  </si>
  <si>
    <t>K.24</t>
  </si>
  <si>
    <t>Tlačítko  č. 1/0 šroubové (přístroj ovládače zapínacího se svorkou N)</t>
  </si>
  <si>
    <t>K.25</t>
  </si>
  <si>
    <t>Kryt jednoduchý</t>
  </si>
  <si>
    <t>K.26</t>
  </si>
  <si>
    <t>Kryt dělený</t>
  </si>
  <si>
    <t>K.27</t>
  </si>
  <si>
    <t>Zásuvka jednonásobná s ochranným kolíkem, s clonkami</t>
  </si>
  <si>
    <t>K.28</t>
  </si>
  <si>
    <t>Zásuvka jednonásobná s ochranným kolíkem, s clonkami, s víčkem</t>
  </si>
  <si>
    <t>K.29</t>
  </si>
  <si>
    <t>Zásuvka dvojnásobná s ochrannými kolíky, s clonkami, s natočenou dutinou</t>
  </si>
  <si>
    <t>K.30</t>
  </si>
  <si>
    <t>Rámeček pro elektroinstalační přístroje jednonásobný</t>
  </si>
  <si>
    <t>K.31</t>
  </si>
  <si>
    <t>Rámeček pro elektroinstalační přístroje dvojnásobný vodorovný</t>
  </si>
  <si>
    <t>K.32</t>
  </si>
  <si>
    <t>Rámeček pro elektroinstalační přístroje trojnásobný vodorovný</t>
  </si>
  <si>
    <t>K.33</t>
  </si>
  <si>
    <t>Sporáková kombinace</t>
  </si>
  <si>
    <t>K.34</t>
  </si>
  <si>
    <t>Zásuvka USB v přídavném panelu 12/24V</t>
  </si>
  <si>
    <t>K.35</t>
  </si>
  <si>
    <t>Nástěnný elektrický konvektor 1000W</t>
  </si>
  <si>
    <t>K.36</t>
  </si>
  <si>
    <t>Nástěnný elektrický konvektor 1500W</t>
  </si>
  <si>
    <t>K.37</t>
  </si>
  <si>
    <t>Svítidlo</t>
  </si>
  <si>
    <t>K.38</t>
  </si>
  <si>
    <t>Svítidlo s čidlem</t>
  </si>
  <si>
    <t>K.39</t>
  </si>
  <si>
    <t>Svítidlo LED čtvercové 600x600mm,</t>
  </si>
  <si>
    <t>K.40</t>
  </si>
  <si>
    <t>Žárovka LED - 9W E27 A60 2700K teplá bílá</t>
  </si>
  <si>
    <t>K.41</t>
  </si>
  <si>
    <t>Soumrakový a světelný digitální spínač s integrovanými spínacími hodinami SOU-2 a fotosenzorem SKS</t>
  </si>
  <si>
    <t>K.42</t>
  </si>
  <si>
    <t>Nástěnný axiální ventilátor - s časovým spínačem</t>
  </si>
  <si>
    <t>K.43</t>
  </si>
  <si>
    <t>Ukončení vodičů do 2,5mm2</t>
  </si>
  <si>
    <t>K.44</t>
  </si>
  <si>
    <t>Ukončení vodičů do 10mm2</t>
  </si>
  <si>
    <t>K.45</t>
  </si>
  <si>
    <t>Označení kabelů štítkem</t>
  </si>
  <si>
    <t>K.46</t>
  </si>
  <si>
    <t>Drobný instalační materiál ( příchytky, šrouby, izol.páska, sádra….. )</t>
  </si>
  <si>
    <t>set</t>
  </si>
  <si>
    <t>K.47</t>
  </si>
  <si>
    <t>Demontážní práce ( rozvaděče, stožár, EZS, kabeláž….)</t>
  </si>
  <si>
    <t>K.48</t>
  </si>
  <si>
    <t>Koordinace práce s investorem</t>
  </si>
  <si>
    <t>K.49</t>
  </si>
  <si>
    <t>Dokumentace skutečného provedení</t>
  </si>
  <si>
    <t>K.50</t>
  </si>
  <si>
    <t>Ekologická likvidace odpadu</t>
  </si>
  <si>
    <t>K.51</t>
  </si>
  <si>
    <t>Montáž stávajícího zařízení, oživení, měření, funkční zkouška, revize</t>
  </si>
  <si>
    <t>Z</t>
  </si>
  <si>
    <t>Zednické práce</t>
  </si>
  <si>
    <t>Vysekání rýh v betonových zdech hl do 30 mm š do 30 mm</t>
  </si>
  <si>
    <t>Z.1</t>
  </si>
  <si>
    <t>Vysekání rýh v betonových zdech hl do 50 mm š do 70 mm</t>
  </si>
  <si>
    <t>Z.10</t>
  </si>
  <si>
    <t>Revize elektro po ukončení prací</t>
  </si>
  <si>
    <t>-483867032</t>
  </si>
  <si>
    <t>Z.2</t>
  </si>
  <si>
    <t>Vysekání rýh v cihelných zdech hl do 30 mm š do 30 mm</t>
  </si>
  <si>
    <t>Z.3</t>
  </si>
  <si>
    <t>Vysekání rýh v cihelných zdech hl do 50 mm š do 70 mm</t>
  </si>
  <si>
    <t>Z.4</t>
  </si>
  <si>
    <t>Vysekání kapes ve zdivu cihelném do 100x100x50 mm</t>
  </si>
  <si>
    <t>Z.5</t>
  </si>
  <si>
    <t>Vysekání kapes ve zdivu cihelném do 150x150x100 mm</t>
  </si>
  <si>
    <t>Z.6</t>
  </si>
  <si>
    <t>Vybourání otvorů v betonových příčkách a zdech D do 60 mm tl do 300 mm</t>
  </si>
  <si>
    <t>Z.7</t>
  </si>
  <si>
    <t>Vybourání otvorů v betonových příčkách a zdech pl do 1 m2</t>
  </si>
  <si>
    <t>Z.8</t>
  </si>
  <si>
    <t>Osazení hmoždinky 8 mm cihla</t>
  </si>
  <si>
    <t>Z.9</t>
  </si>
  <si>
    <t>Odvoz suti na skládku a vybouraných hmot nebo meziskládku se složením</t>
  </si>
  <si>
    <t>10 D 1.5 - Jímací soustava</t>
  </si>
  <si>
    <t>D - Jímací soustava</t>
  </si>
  <si>
    <t>Jímací vedení AlMgSi 8mm na hřebenu střechy, přichyceno každý 1m k hřebenu střechy, materiál AlMgSi prům. 8mm dle ČSN EN 602305-1 až 4.Včetně: podpěry jímacího vedení na hřeben střechy, odpovídající povětrnostním podmínkám, včetně nákladů na spojovací a p</t>
  </si>
  <si>
    <t>Jímací vedení AlMgSi 8mm na hřebenu střechy, přichyceno každý 1m k hřebenu střechy, materiál AlMgSi prům. 8mm dle ČSN EN 602305-1 až 4.Včetně: podpěry jímacího vedení na hřeben střechy, odpovídající povětrnostním podmínkám, včetně nákladů na spojovací a připojovací svorky, náklad na Univesrsal-svorku pro křížové, T a paralelní spoje z AlMgSi</t>
  </si>
  <si>
    <t xml:space="preserve">Svod jímacího vedení provedený drátem AlMgSi d=8, který bude přichycen k dešťovému svodu kruhového průřezu Ø100mm. Materiál jmacího vedení AlMgSi prům. 8mm dle ČSN EN 602305-1 až 4. Včetně nákladů na: – přichycení vedení každý 1m pomocí podpěry vedení na </t>
  </si>
  <si>
    <t>Svod jímacího vedení provedený drátem AlMgSi d=8, který bude přichycen k dešťovému svodu kruhového průřezu Ø100mm. Materiál jmacího vedení AlMgSi prům. 8mm dle ČSN EN 602305-1 až 4. Včetně nákladů na: – přichycení vedení každý 1m pomocí podpěry vedení na omítku</t>
  </si>
  <si>
    <t>Jímací tyč délky l=1,5m, materiál AlMgSi dle ČSN EN 62 305 včetně: včetně kotvení; svorek třídy H (100kA); kotvení pomocí izolovaných tyčí k chráněné konstrukci vhodné pro vysoké zatížení větrem.</t>
  </si>
  <si>
    <t>Napojení na kovové části stavby -  s následujícím materiálem: pouto trubky z AlMgSi; vedení AlMgSi ф8 , včetně svorky spojovací AlMgSi; připojovací svorka AlMgSi</t>
  </si>
  <si>
    <t>Ukončení svodu a napojení na vývod od uzemnění - číselné označení,  krabice se zkušební svorkou s rozsahem průměr 7-10/FI 30-40mm, rozměry KO 125.</t>
  </si>
  <si>
    <t>Strojený kruhový zemnič, pásek FeZn 30x3,5mm, uložený v betonovém základu budovy zemi min.0,6m pod povrchem a 0,5m od základů objektu, včetně nákladů na spoje - sváry (min. 100mm2) nebo propojovací svorky, dilatační díly, antikorozní ochranu spojů a svore</t>
  </si>
  <si>
    <t>Strojený kruhový zemnič, pásek FeZn 30x3,5mm, uložený v betonovém základu budovy zemi min.0,6m pod povrchem a 0,5m od základů objektu, včetně nákladů na spoje - sváry (min. 100mm2) nebo propojovací svorky, dilatační díly, antikorozní ochranu spojů a svorek, uložení, vytvarování a spolupráce s jinými profesemi.</t>
  </si>
  <si>
    <t>Vývod uzemnění A - propojení uzemnění a svodů hromosvodu - provedeno drátem z korozivzdorné oceli V4A průměru 10mm. Délka L=4m, včetně spojovacích svorek.</t>
  </si>
  <si>
    <t>Vývod uzemnění B - propojení uzemnění a HOP - provedeno drátem z korozivzdorné oceli V4A průměru 10mm. Délka L=4m, včetně spojovacích svorek.</t>
  </si>
  <si>
    <t>Revize hromosvodu</t>
  </si>
  <si>
    <t>280456851</t>
  </si>
  <si>
    <t>11 DPS SO02 DEM - Příjezdová komunikace -var. bez panelů demontáž</t>
  </si>
  <si>
    <t xml:space="preserve">    VRN3 - Zařízení staveniště</t>
  </si>
  <si>
    <t>113107223</t>
  </si>
  <si>
    <t>Odstranění podkladu z kameniva drceného tl 300 mm strojně pl přes 200 m2</t>
  </si>
  <si>
    <t>1174631719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</si>
  <si>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</si>
  <si>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113151111</t>
  </si>
  <si>
    <t>Rozebrání zpevněných ploch ze silničních dílců</t>
  </si>
  <si>
    <t>-1935647190</t>
  </si>
  <si>
    <t>Rozebírání zpevněných ploch  s přemístěním na skládku na vzdálenost do 20 m nebo s naložením na dopravní prostředek ze silničních panelů</t>
  </si>
  <si>
    <t>113311171</t>
  </si>
  <si>
    <t>Odstranění geotextilií ze základové spáry</t>
  </si>
  <si>
    <t>938645412</t>
  </si>
  <si>
    <t>Odstranění geosyntetik s uložením na vzdálenost do 20 m nebo naložením na dopravní prostředek geotextilie</t>
  </si>
  <si>
    <t>181411131</t>
  </si>
  <si>
    <t>Založení parkového trávníku výsevem plochy do 1000 m2 v rovině a ve svahu do 1:5</t>
  </si>
  <si>
    <t>156603899</t>
  </si>
  <si>
    <t>Založení trávníku na půdě předem připravené plochy do 1000 m2 výsevem včetně utažení parkového v rovině nebo na svahu do 1:5</t>
  </si>
  <si>
    <t>211+379,4+509+177,3</t>
  </si>
  <si>
    <t>a asi 3m podél provizorní komunikace:</t>
  </si>
  <si>
    <t>211*2*3</t>
  </si>
  <si>
    <t>00572410</t>
  </si>
  <si>
    <t>osivo směs travní parková</t>
  </si>
  <si>
    <t>-1078848917</t>
  </si>
  <si>
    <t>2542,7*0,015 'Přepočtené koeficientem množství</t>
  </si>
  <si>
    <t>181351115</t>
  </si>
  <si>
    <t>Rozprostření ornice tl vrstvy do 300 mm pl přes 500 m2 v rovině nebo ve svahu do 1:5 strojně</t>
  </si>
  <si>
    <t>1555498955</t>
  </si>
  <si>
    <t>Rozprostření a urovnání ornice v rovině nebo ve svahu sklonu do 1:5 strojně při souvislé ploše přes 500 m2, tl. vrstvy přes 250 do 300 mm</t>
  </si>
  <si>
    <t>OP2</t>
  </si>
  <si>
    <t>Demontáž ochranného přejezdu z gumové pryže</t>
  </si>
  <si>
    <t>1705365126</t>
  </si>
  <si>
    <t>997221569</t>
  </si>
  <si>
    <t>Příplatek ZKD 1 km u vodorovné dopravy suti z kusových materiálů</t>
  </si>
  <si>
    <t>808867031</t>
  </si>
  <si>
    <t>Vodorovná doprava suti  bez naložení, ale se složením a s hrubým urovnáním Příplatek k ceně za každý další i započatý 1 km přes 1 km</t>
  </si>
  <si>
    <t>1707,903*9 'Přepočtené koeficientem množství</t>
  </si>
  <si>
    <t>997221571</t>
  </si>
  <si>
    <t>Vodorovná doprava vybouraných hmot do 1 km</t>
  </si>
  <si>
    <t>1793795651</t>
  </si>
  <si>
    <t>Vodorovná doprava vybouraných hmot  bez naložení, ale se složením a s hrubým urovnáním na vzdálenost do 1 km</t>
  </si>
  <si>
    <t>997221611</t>
  </si>
  <si>
    <t>Nakládání suti na dopravní prostředky pro vodorovnou dopravu</t>
  </si>
  <si>
    <t>427679776</t>
  </si>
  <si>
    <t>Nakládání na dopravní prostředky  pro vodorovnou dopravu suti</t>
  </si>
  <si>
    <t>997221625</t>
  </si>
  <si>
    <t>1858488824</t>
  </si>
  <si>
    <t>93,72</t>
  </si>
  <si>
    <t>Likvidace betonových panelů s odkoupením od investora</t>
  </si>
  <si>
    <t>997221873</t>
  </si>
  <si>
    <t>Poplatek za uložení stavebního odpadu na recyklační skládce (skládkovné) zeminy a kamení zatříděného do Katalogu odpadů pod kódem 17 05 04</t>
  </si>
  <si>
    <t>-1701167839</t>
  </si>
  <si>
    <t>VRN3</t>
  </si>
  <si>
    <t>039103000</t>
  </si>
  <si>
    <t>Rozebrání, bourání a odvoz zařízení staveniště</t>
  </si>
  <si>
    <t>506988878</t>
  </si>
  <si>
    <t>039203000</t>
  </si>
  <si>
    <t>Úprava terénu po zrušení zařízení staveniště</t>
  </si>
  <si>
    <t>-1112174848</t>
  </si>
  <si>
    <t>039203001</t>
  </si>
  <si>
    <t>Vyřízení a zajištění provizorního dopravního značení pro vjezd na stavbu</t>
  </si>
  <si>
    <t>1204918051</t>
  </si>
  <si>
    <t>039203002</t>
  </si>
  <si>
    <t>Udržování příjezdové staveništní komunikace po celou dobu výstavby areálu</t>
  </si>
  <si>
    <t>508162464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</si>
</sst>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84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782550"/>
          <a:ext cx="1647825" cy="8667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113</xdr:row>
      <xdr:rowOff>0</xdr:rowOff>
    </xdr:from>
    <xdr:to>
      <xdr:col>9</xdr:col>
      <xdr:colOff>1219200</xdr:colOff>
      <xdr:row>117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893570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8111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118</xdr:row>
      <xdr:rowOff>0</xdr:rowOff>
    </xdr:from>
    <xdr:to>
      <xdr:col>9</xdr:col>
      <xdr:colOff>1219200</xdr:colOff>
      <xdr:row>122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05835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125</xdr:row>
      <xdr:rowOff>0</xdr:rowOff>
    </xdr:from>
    <xdr:to>
      <xdr:col>9</xdr:col>
      <xdr:colOff>1219200</xdr:colOff>
      <xdr:row>129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2040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118</xdr:row>
      <xdr:rowOff>0</xdr:rowOff>
    </xdr:from>
    <xdr:to>
      <xdr:col>9</xdr:col>
      <xdr:colOff>1219200</xdr:colOff>
      <xdr:row>122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02406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138</xdr:row>
      <xdr:rowOff>0</xdr:rowOff>
    </xdr:from>
    <xdr:to>
      <xdr:col>9</xdr:col>
      <xdr:colOff>1219200</xdr:colOff>
      <xdr:row>142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526030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122</xdr:row>
      <xdr:rowOff>0</xdr:rowOff>
    </xdr:from>
    <xdr:to>
      <xdr:col>9</xdr:col>
      <xdr:colOff>1219200</xdr:colOff>
      <xdr:row>126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12312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126</xdr:row>
      <xdr:rowOff>0</xdr:rowOff>
    </xdr:from>
    <xdr:to>
      <xdr:col>9</xdr:col>
      <xdr:colOff>1219200</xdr:colOff>
      <xdr:row>130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22218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8111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118</xdr:row>
      <xdr:rowOff>0</xdr:rowOff>
    </xdr:from>
    <xdr:to>
      <xdr:col>9</xdr:col>
      <xdr:colOff>1219200</xdr:colOff>
      <xdr:row>122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05835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116</xdr:row>
      <xdr:rowOff>0</xdr:rowOff>
    </xdr:from>
    <xdr:to>
      <xdr:col>9</xdr:col>
      <xdr:colOff>1219200</xdr:colOff>
      <xdr:row>120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974532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26396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115</xdr:row>
      <xdr:rowOff>0</xdr:rowOff>
    </xdr:from>
    <xdr:to>
      <xdr:col>9</xdr:col>
      <xdr:colOff>1219200</xdr:colOff>
      <xdr:row>119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1943100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3"/>
      <c r="AL5" s="23"/>
      <c r="AM5" s="23"/>
      <c r="AN5" s="23"/>
      <c r="AO5" s="23"/>
      <c r="AP5" s="23"/>
      <c r="AQ5" s="23"/>
      <c r="AR5" s="21"/>
      <c r="BE5" s="28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3"/>
      <c r="AL6" s="23"/>
      <c r="AM6" s="23"/>
      <c r="AN6" s="23"/>
      <c r="AO6" s="23"/>
      <c r="AP6" s="23"/>
      <c r="AQ6" s="23"/>
      <c r="AR6" s="21"/>
      <c r="BE6" s="28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9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9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8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9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89"/>
      <c r="BS13" s="18" t="s">
        <v>6</v>
      </c>
    </row>
    <row r="14" spans="2:71" ht="12.75">
      <c r="B14" s="22"/>
      <c r="C14" s="23"/>
      <c r="D14" s="23"/>
      <c r="E14" s="294" t="s">
        <v>28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8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9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9"/>
      <c r="BS16" s="18" t="s">
        <v>4</v>
      </c>
    </row>
    <row r="17" spans="2:71" s="1" customFormat="1" ht="18.4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89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9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9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89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9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9"/>
    </row>
    <row r="23" spans="2:57" s="1" customFormat="1" ht="16.5" customHeight="1">
      <c r="B23" s="22"/>
      <c r="C23" s="23"/>
      <c r="D23" s="23"/>
      <c r="E23" s="296" t="s">
        <v>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3"/>
      <c r="AP23" s="23"/>
      <c r="AQ23" s="23"/>
      <c r="AR23" s="21"/>
      <c r="BE23" s="28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9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7">
        <f>ROUND(AG94,2)</f>
        <v>0</v>
      </c>
      <c r="AL26" s="298"/>
      <c r="AM26" s="298"/>
      <c r="AN26" s="298"/>
      <c r="AO26" s="298"/>
      <c r="AP26" s="37"/>
      <c r="AQ26" s="37"/>
      <c r="AR26" s="40"/>
      <c r="BE26" s="28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9" t="s">
        <v>34</v>
      </c>
      <c r="M28" s="299"/>
      <c r="N28" s="299"/>
      <c r="O28" s="299"/>
      <c r="P28" s="299"/>
      <c r="Q28" s="37"/>
      <c r="R28" s="37"/>
      <c r="S28" s="37"/>
      <c r="T28" s="37"/>
      <c r="U28" s="37"/>
      <c r="V28" s="37"/>
      <c r="W28" s="299" t="s">
        <v>35</v>
      </c>
      <c r="X28" s="299"/>
      <c r="Y28" s="299"/>
      <c r="Z28" s="299"/>
      <c r="AA28" s="299"/>
      <c r="AB28" s="299"/>
      <c r="AC28" s="299"/>
      <c r="AD28" s="299"/>
      <c r="AE28" s="299"/>
      <c r="AF28" s="37"/>
      <c r="AG28" s="37"/>
      <c r="AH28" s="37"/>
      <c r="AI28" s="37"/>
      <c r="AJ28" s="37"/>
      <c r="AK28" s="299" t="s">
        <v>36</v>
      </c>
      <c r="AL28" s="299"/>
      <c r="AM28" s="299"/>
      <c r="AN28" s="299"/>
      <c r="AO28" s="299"/>
      <c r="AP28" s="37"/>
      <c r="AQ28" s="37"/>
      <c r="AR28" s="40"/>
      <c r="BE28" s="289"/>
    </row>
    <row r="29" spans="2:57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02">
        <v>0.21</v>
      </c>
      <c r="M29" s="301"/>
      <c r="N29" s="301"/>
      <c r="O29" s="301"/>
      <c r="P29" s="301"/>
      <c r="Q29" s="42"/>
      <c r="R29" s="42"/>
      <c r="S29" s="42"/>
      <c r="T29" s="42"/>
      <c r="U29" s="42"/>
      <c r="V29" s="42"/>
      <c r="W29" s="300">
        <f>ROUND(AZ94,2)</f>
        <v>0</v>
      </c>
      <c r="X29" s="301"/>
      <c r="Y29" s="301"/>
      <c r="Z29" s="301"/>
      <c r="AA29" s="301"/>
      <c r="AB29" s="301"/>
      <c r="AC29" s="301"/>
      <c r="AD29" s="301"/>
      <c r="AE29" s="301"/>
      <c r="AF29" s="42"/>
      <c r="AG29" s="42"/>
      <c r="AH29" s="42"/>
      <c r="AI29" s="42"/>
      <c r="AJ29" s="42"/>
      <c r="AK29" s="300">
        <f>ROUND(AV94,2)</f>
        <v>0</v>
      </c>
      <c r="AL29" s="301"/>
      <c r="AM29" s="301"/>
      <c r="AN29" s="301"/>
      <c r="AO29" s="301"/>
      <c r="AP29" s="42"/>
      <c r="AQ29" s="42"/>
      <c r="AR29" s="43"/>
      <c r="BE29" s="290"/>
    </row>
    <row r="30" spans="2:57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02">
        <v>0.15</v>
      </c>
      <c r="M30" s="301"/>
      <c r="N30" s="301"/>
      <c r="O30" s="301"/>
      <c r="P30" s="301"/>
      <c r="Q30" s="42"/>
      <c r="R30" s="42"/>
      <c r="S30" s="42"/>
      <c r="T30" s="42"/>
      <c r="U30" s="42"/>
      <c r="V30" s="42"/>
      <c r="W30" s="300">
        <f>ROUND(BA94,2)</f>
        <v>0</v>
      </c>
      <c r="X30" s="301"/>
      <c r="Y30" s="301"/>
      <c r="Z30" s="301"/>
      <c r="AA30" s="301"/>
      <c r="AB30" s="301"/>
      <c r="AC30" s="301"/>
      <c r="AD30" s="301"/>
      <c r="AE30" s="301"/>
      <c r="AF30" s="42"/>
      <c r="AG30" s="42"/>
      <c r="AH30" s="42"/>
      <c r="AI30" s="42"/>
      <c r="AJ30" s="42"/>
      <c r="AK30" s="300">
        <f>ROUND(AW94,2)</f>
        <v>0</v>
      </c>
      <c r="AL30" s="301"/>
      <c r="AM30" s="301"/>
      <c r="AN30" s="301"/>
      <c r="AO30" s="301"/>
      <c r="AP30" s="42"/>
      <c r="AQ30" s="42"/>
      <c r="AR30" s="43"/>
      <c r="BE30" s="290"/>
    </row>
    <row r="31" spans="2:57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02">
        <v>0.21</v>
      </c>
      <c r="M31" s="301"/>
      <c r="N31" s="301"/>
      <c r="O31" s="301"/>
      <c r="P31" s="301"/>
      <c r="Q31" s="42"/>
      <c r="R31" s="42"/>
      <c r="S31" s="42"/>
      <c r="T31" s="42"/>
      <c r="U31" s="42"/>
      <c r="V31" s="42"/>
      <c r="W31" s="300">
        <f>ROUND(BB94,2)</f>
        <v>0</v>
      </c>
      <c r="X31" s="301"/>
      <c r="Y31" s="301"/>
      <c r="Z31" s="301"/>
      <c r="AA31" s="301"/>
      <c r="AB31" s="301"/>
      <c r="AC31" s="301"/>
      <c r="AD31" s="301"/>
      <c r="AE31" s="301"/>
      <c r="AF31" s="42"/>
      <c r="AG31" s="42"/>
      <c r="AH31" s="42"/>
      <c r="AI31" s="42"/>
      <c r="AJ31" s="42"/>
      <c r="AK31" s="300">
        <v>0</v>
      </c>
      <c r="AL31" s="301"/>
      <c r="AM31" s="301"/>
      <c r="AN31" s="301"/>
      <c r="AO31" s="301"/>
      <c r="AP31" s="42"/>
      <c r="AQ31" s="42"/>
      <c r="AR31" s="43"/>
      <c r="BE31" s="290"/>
    </row>
    <row r="32" spans="2:57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02">
        <v>0.15</v>
      </c>
      <c r="M32" s="301"/>
      <c r="N32" s="301"/>
      <c r="O32" s="301"/>
      <c r="P32" s="301"/>
      <c r="Q32" s="42"/>
      <c r="R32" s="42"/>
      <c r="S32" s="42"/>
      <c r="T32" s="42"/>
      <c r="U32" s="42"/>
      <c r="V32" s="42"/>
      <c r="W32" s="300">
        <f>ROUND(BC94,2)</f>
        <v>0</v>
      </c>
      <c r="X32" s="301"/>
      <c r="Y32" s="301"/>
      <c r="Z32" s="301"/>
      <c r="AA32" s="301"/>
      <c r="AB32" s="301"/>
      <c r="AC32" s="301"/>
      <c r="AD32" s="301"/>
      <c r="AE32" s="301"/>
      <c r="AF32" s="42"/>
      <c r="AG32" s="42"/>
      <c r="AH32" s="42"/>
      <c r="AI32" s="42"/>
      <c r="AJ32" s="42"/>
      <c r="AK32" s="300">
        <v>0</v>
      </c>
      <c r="AL32" s="301"/>
      <c r="AM32" s="301"/>
      <c r="AN32" s="301"/>
      <c r="AO32" s="301"/>
      <c r="AP32" s="42"/>
      <c r="AQ32" s="42"/>
      <c r="AR32" s="43"/>
      <c r="BE32" s="290"/>
    </row>
    <row r="33" spans="2:57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02">
        <v>0</v>
      </c>
      <c r="M33" s="301"/>
      <c r="N33" s="301"/>
      <c r="O33" s="301"/>
      <c r="P33" s="301"/>
      <c r="Q33" s="42"/>
      <c r="R33" s="42"/>
      <c r="S33" s="42"/>
      <c r="T33" s="42"/>
      <c r="U33" s="42"/>
      <c r="V33" s="42"/>
      <c r="W33" s="300">
        <f>ROUND(BD94,2)</f>
        <v>0</v>
      </c>
      <c r="X33" s="301"/>
      <c r="Y33" s="301"/>
      <c r="Z33" s="301"/>
      <c r="AA33" s="301"/>
      <c r="AB33" s="301"/>
      <c r="AC33" s="301"/>
      <c r="AD33" s="301"/>
      <c r="AE33" s="301"/>
      <c r="AF33" s="42"/>
      <c r="AG33" s="42"/>
      <c r="AH33" s="42"/>
      <c r="AI33" s="42"/>
      <c r="AJ33" s="42"/>
      <c r="AK33" s="300">
        <v>0</v>
      </c>
      <c r="AL33" s="301"/>
      <c r="AM33" s="301"/>
      <c r="AN33" s="301"/>
      <c r="AO33" s="301"/>
      <c r="AP33" s="42"/>
      <c r="AQ33" s="42"/>
      <c r="AR33" s="43"/>
      <c r="BE33" s="29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9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06" t="s">
        <v>45</v>
      </c>
      <c r="Y35" s="304"/>
      <c r="Z35" s="304"/>
      <c r="AA35" s="304"/>
      <c r="AB35" s="304"/>
      <c r="AC35" s="46"/>
      <c r="AD35" s="46"/>
      <c r="AE35" s="46"/>
      <c r="AF35" s="46"/>
      <c r="AG35" s="46"/>
      <c r="AH35" s="46"/>
      <c r="AI35" s="46"/>
      <c r="AJ35" s="46"/>
      <c r="AK35" s="303">
        <f>SUM(AK26:AK33)</f>
        <v>0</v>
      </c>
      <c r="AL35" s="304"/>
      <c r="AM35" s="304"/>
      <c r="AN35" s="304"/>
      <c r="AO35" s="30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P2011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6" t="str">
        <f>K6</f>
        <v>Rekonstrukce areálu - Skatepark Ostrava-Výškovice</v>
      </c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64"/>
      <c r="AL85" s="64"/>
      <c r="AM85" s="64"/>
      <c r="AN85" s="64"/>
      <c r="AO85" s="64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1" t="str">
        <f>IF(AN8="","",AN8)</f>
        <v>21. 8. 2023</v>
      </c>
      <c r="AN87" s="31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12" t="str">
        <f>IF(E17="","",E17)</f>
        <v xml:space="preserve"> </v>
      </c>
      <c r="AN89" s="313"/>
      <c r="AO89" s="313"/>
      <c r="AP89" s="313"/>
      <c r="AQ89" s="37"/>
      <c r="AR89" s="40"/>
      <c r="AS89" s="315" t="s">
        <v>53</v>
      </c>
      <c r="AT89" s="31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12" t="str">
        <f>IF(E20="","",E20)</f>
        <v xml:space="preserve"> </v>
      </c>
      <c r="AN90" s="313"/>
      <c r="AO90" s="313"/>
      <c r="AP90" s="313"/>
      <c r="AQ90" s="37"/>
      <c r="AR90" s="40"/>
      <c r="AS90" s="317"/>
      <c r="AT90" s="31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9"/>
      <c r="AT91" s="32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2" t="s">
        <v>54</v>
      </c>
      <c r="D92" s="283"/>
      <c r="E92" s="283"/>
      <c r="F92" s="283"/>
      <c r="G92" s="283"/>
      <c r="H92" s="74"/>
      <c r="I92" s="285" t="s">
        <v>55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310" t="s">
        <v>56</v>
      </c>
      <c r="AH92" s="283"/>
      <c r="AI92" s="283"/>
      <c r="AJ92" s="283"/>
      <c r="AK92" s="283"/>
      <c r="AL92" s="283"/>
      <c r="AM92" s="283"/>
      <c r="AN92" s="285" t="s">
        <v>57</v>
      </c>
      <c r="AO92" s="283"/>
      <c r="AP92" s="314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1">
        <f>ROUND(SUM(AG95:AG104),2)</f>
        <v>0</v>
      </c>
      <c r="AH94" s="321"/>
      <c r="AI94" s="321"/>
      <c r="AJ94" s="321"/>
      <c r="AK94" s="321"/>
      <c r="AL94" s="321"/>
      <c r="AM94" s="321"/>
      <c r="AN94" s="322">
        <f aca="true" t="shared" si="0" ref="AN94:AN104">SUM(AG94,AT94)</f>
        <v>0</v>
      </c>
      <c r="AO94" s="322"/>
      <c r="AP94" s="322"/>
      <c r="AQ94" s="86" t="s">
        <v>1</v>
      </c>
      <c r="AR94" s="87"/>
      <c r="AS94" s="88">
        <f>ROUND(SUM(AS95:AS104),2)</f>
        <v>0</v>
      </c>
      <c r="AT94" s="89">
        <f aca="true" t="shared" si="1" ref="AT94:AT104">ROUND(SUM(AV94:AW94),2)</f>
        <v>0</v>
      </c>
      <c r="AU94" s="90">
        <f>ROUND(SUM(AU95:AU104),5)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ROUND(SUM(AZ95:AZ104),2)</f>
        <v>0</v>
      </c>
      <c r="BA94" s="89">
        <f>ROUND(SUM(BA95:BA104),2)</f>
        <v>0</v>
      </c>
      <c r="BB94" s="89">
        <f>ROUND(SUM(BB95:BB104),2)</f>
        <v>0</v>
      </c>
      <c r="BC94" s="89">
        <f>ROUND(SUM(BC95:BC104),2)</f>
        <v>0</v>
      </c>
      <c r="BD94" s="91">
        <f>ROUND(SUM(BD95:BD104),2)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284" t="s">
        <v>78</v>
      </c>
      <c r="E95" s="284"/>
      <c r="F95" s="284"/>
      <c r="G95" s="284"/>
      <c r="H95" s="284"/>
      <c r="I95" s="97"/>
      <c r="J95" s="284" t="s">
        <v>79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308">
        <f>'01 - Budova - demolice'!J32</f>
        <v>0</v>
      </c>
      <c r="AH95" s="309"/>
      <c r="AI95" s="309"/>
      <c r="AJ95" s="309"/>
      <c r="AK95" s="309"/>
      <c r="AL95" s="309"/>
      <c r="AM95" s="309"/>
      <c r="AN95" s="308">
        <f t="shared" si="0"/>
        <v>0</v>
      </c>
      <c r="AO95" s="309"/>
      <c r="AP95" s="309"/>
      <c r="AQ95" s="98" t="s">
        <v>80</v>
      </c>
      <c r="AR95" s="99"/>
      <c r="AS95" s="100">
        <v>0</v>
      </c>
      <c r="AT95" s="101">
        <f t="shared" si="1"/>
        <v>0</v>
      </c>
      <c r="AU95" s="102">
        <f>'01 - Budova - demolice'!P139</f>
        <v>0</v>
      </c>
      <c r="AV95" s="101">
        <f>'01 - Budova - demolice'!J35</f>
        <v>0</v>
      </c>
      <c r="AW95" s="101">
        <f>'01 - Budova - demolice'!J36</f>
        <v>0</v>
      </c>
      <c r="AX95" s="101">
        <f>'01 - Budova - demolice'!J37</f>
        <v>0</v>
      </c>
      <c r="AY95" s="101">
        <f>'01 - Budova - demolice'!J38</f>
        <v>0</v>
      </c>
      <c r="AZ95" s="101">
        <f>'01 - Budova - demolice'!F35</f>
        <v>0</v>
      </c>
      <c r="BA95" s="101">
        <f>'01 - Budova - demolice'!F36</f>
        <v>0</v>
      </c>
      <c r="BB95" s="101">
        <f>'01 - Budova - demolice'!F37</f>
        <v>0</v>
      </c>
      <c r="BC95" s="101">
        <f>'01 - Budova - demolice'!F38</f>
        <v>0</v>
      </c>
      <c r="BD95" s="103">
        <f>'01 - Budova - demolice'!F39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16.5" customHeight="1">
      <c r="A96" s="94" t="s">
        <v>77</v>
      </c>
      <c r="B96" s="95"/>
      <c r="C96" s="96"/>
      <c r="D96" s="284" t="s">
        <v>84</v>
      </c>
      <c r="E96" s="284"/>
      <c r="F96" s="284"/>
      <c r="G96" s="284"/>
      <c r="H96" s="284"/>
      <c r="I96" s="97"/>
      <c r="J96" s="284" t="s">
        <v>85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308">
        <f>'03 - Zpevněná plocha - de...'!J32</f>
        <v>0</v>
      </c>
      <c r="AH96" s="309"/>
      <c r="AI96" s="309"/>
      <c r="AJ96" s="309"/>
      <c r="AK96" s="309"/>
      <c r="AL96" s="309"/>
      <c r="AM96" s="309"/>
      <c r="AN96" s="308">
        <f t="shared" si="0"/>
        <v>0</v>
      </c>
      <c r="AO96" s="309"/>
      <c r="AP96" s="309"/>
      <c r="AQ96" s="98" t="s">
        <v>80</v>
      </c>
      <c r="AR96" s="99"/>
      <c r="AS96" s="100">
        <v>0</v>
      </c>
      <c r="AT96" s="101">
        <f t="shared" si="1"/>
        <v>0</v>
      </c>
      <c r="AU96" s="102">
        <f>'03 - Zpevněná plocha - de...'!P132</f>
        <v>0</v>
      </c>
      <c r="AV96" s="101">
        <f>'03 - Zpevněná plocha - de...'!J35</f>
        <v>0</v>
      </c>
      <c r="AW96" s="101">
        <f>'03 - Zpevněná plocha - de...'!J36</f>
        <v>0</v>
      </c>
      <c r="AX96" s="101">
        <f>'03 - Zpevněná plocha - de...'!J37</f>
        <v>0</v>
      </c>
      <c r="AY96" s="101">
        <f>'03 - Zpevněná plocha - de...'!J38</f>
        <v>0</v>
      </c>
      <c r="AZ96" s="101">
        <f>'03 - Zpevněná plocha - de...'!F35</f>
        <v>0</v>
      </c>
      <c r="BA96" s="101">
        <f>'03 - Zpevněná plocha - de...'!F36</f>
        <v>0</v>
      </c>
      <c r="BB96" s="101">
        <f>'03 - Zpevněná plocha - de...'!F37</f>
        <v>0</v>
      </c>
      <c r="BC96" s="101">
        <f>'03 - Zpevněná plocha - de...'!F38</f>
        <v>0</v>
      </c>
      <c r="BD96" s="103">
        <f>'03 - Zpevněná plocha - de...'!F39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91" s="7" customFormat="1" ht="50.25" customHeight="1">
      <c r="A97" s="94" t="s">
        <v>77</v>
      </c>
      <c r="B97" s="95"/>
      <c r="C97" s="96"/>
      <c r="D97" s="284" t="s">
        <v>87</v>
      </c>
      <c r="E97" s="284"/>
      <c r="F97" s="284"/>
      <c r="G97" s="284"/>
      <c r="H97" s="284"/>
      <c r="I97" s="97"/>
      <c r="J97" s="284" t="s">
        <v>88</v>
      </c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308">
        <f>'04 DPS SO01.2,SO01.3 - Bu...'!J32</f>
        <v>0</v>
      </c>
      <c r="AH97" s="309"/>
      <c r="AI97" s="309"/>
      <c r="AJ97" s="309"/>
      <c r="AK97" s="309"/>
      <c r="AL97" s="309"/>
      <c r="AM97" s="309"/>
      <c r="AN97" s="308">
        <f t="shared" si="0"/>
        <v>0</v>
      </c>
      <c r="AO97" s="309"/>
      <c r="AP97" s="309"/>
      <c r="AQ97" s="98" t="s">
        <v>80</v>
      </c>
      <c r="AR97" s="99"/>
      <c r="AS97" s="100">
        <v>0</v>
      </c>
      <c r="AT97" s="101">
        <f t="shared" si="1"/>
        <v>0</v>
      </c>
      <c r="AU97" s="102">
        <f>'04 DPS SO01.2,SO01.3 - Bu...'!P152</f>
        <v>0</v>
      </c>
      <c r="AV97" s="101">
        <f>'04 DPS SO01.2,SO01.3 - Bu...'!J35</f>
        <v>0</v>
      </c>
      <c r="AW97" s="101">
        <f>'04 DPS SO01.2,SO01.3 - Bu...'!J36</f>
        <v>0</v>
      </c>
      <c r="AX97" s="101">
        <f>'04 DPS SO01.2,SO01.3 - Bu...'!J37</f>
        <v>0</v>
      </c>
      <c r="AY97" s="101">
        <f>'04 DPS SO01.2,SO01.3 - Bu...'!J38</f>
        <v>0</v>
      </c>
      <c r="AZ97" s="101">
        <f>'04 DPS SO01.2,SO01.3 - Bu...'!F35</f>
        <v>0</v>
      </c>
      <c r="BA97" s="101">
        <f>'04 DPS SO01.2,SO01.3 - Bu...'!F36</f>
        <v>0</v>
      </c>
      <c r="BB97" s="101">
        <f>'04 DPS SO01.2,SO01.3 - Bu...'!F37</f>
        <v>0</v>
      </c>
      <c r="BC97" s="101">
        <f>'04 DPS SO01.2,SO01.3 - Bu...'!F38</f>
        <v>0</v>
      </c>
      <c r="BD97" s="103">
        <f>'04 DPS SO01.2,SO01.3 - Bu...'!F39</f>
        <v>0</v>
      </c>
      <c r="BT97" s="104" t="s">
        <v>81</v>
      </c>
      <c r="BV97" s="104" t="s">
        <v>75</v>
      </c>
      <c r="BW97" s="104" t="s">
        <v>89</v>
      </c>
      <c r="BX97" s="104" t="s">
        <v>5</v>
      </c>
      <c r="CL97" s="104" t="s">
        <v>1</v>
      </c>
      <c r="CM97" s="104" t="s">
        <v>83</v>
      </c>
    </row>
    <row r="98" spans="1:91" s="7" customFormat="1" ht="37.5" customHeight="1">
      <c r="A98" s="94" t="s">
        <v>77</v>
      </c>
      <c r="B98" s="95"/>
      <c r="C98" s="96"/>
      <c r="D98" s="284" t="s">
        <v>90</v>
      </c>
      <c r="E98" s="284"/>
      <c r="F98" s="284"/>
      <c r="G98" s="284"/>
      <c r="H98" s="284"/>
      <c r="I98" s="97"/>
      <c r="J98" s="284" t="s">
        <v>91</v>
      </c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308">
        <f>'05 DPS SO01.4 - Plocha s ...'!J32</f>
        <v>0</v>
      </c>
      <c r="AH98" s="309"/>
      <c r="AI98" s="309"/>
      <c r="AJ98" s="309"/>
      <c r="AK98" s="309"/>
      <c r="AL98" s="309"/>
      <c r="AM98" s="309"/>
      <c r="AN98" s="308">
        <f t="shared" si="0"/>
        <v>0</v>
      </c>
      <c r="AO98" s="309"/>
      <c r="AP98" s="309"/>
      <c r="AQ98" s="98" t="s">
        <v>80</v>
      </c>
      <c r="AR98" s="99"/>
      <c r="AS98" s="100">
        <v>0</v>
      </c>
      <c r="AT98" s="101">
        <f t="shared" si="1"/>
        <v>0</v>
      </c>
      <c r="AU98" s="102">
        <f>'05 DPS SO01.4 - Plocha s ...'!P136</f>
        <v>0</v>
      </c>
      <c r="AV98" s="101">
        <f>'05 DPS SO01.4 - Plocha s ...'!J35</f>
        <v>0</v>
      </c>
      <c r="AW98" s="101">
        <f>'05 DPS SO01.4 - Plocha s ...'!J36</f>
        <v>0</v>
      </c>
      <c r="AX98" s="101">
        <f>'05 DPS SO01.4 - Plocha s ...'!J37</f>
        <v>0</v>
      </c>
      <c r="AY98" s="101">
        <f>'05 DPS SO01.4 - Plocha s ...'!J38</f>
        <v>0</v>
      </c>
      <c r="AZ98" s="101">
        <f>'05 DPS SO01.4 - Plocha s ...'!F35</f>
        <v>0</v>
      </c>
      <c r="BA98" s="101">
        <f>'05 DPS SO01.4 - Plocha s ...'!F36</f>
        <v>0</v>
      </c>
      <c r="BB98" s="101">
        <f>'05 DPS SO01.4 - Plocha s ...'!F37</f>
        <v>0</v>
      </c>
      <c r="BC98" s="101">
        <f>'05 DPS SO01.4 - Plocha s ...'!F38</f>
        <v>0</v>
      </c>
      <c r="BD98" s="103">
        <f>'05 DPS SO01.4 - Plocha s ...'!F39</f>
        <v>0</v>
      </c>
      <c r="BT98" s="104" t="s">
        <v>81</v>
      </c>
      <c r="BV98" s="104" t="s">
        <v>75</v>
      </c>
      <c r="BW98" s="104" t="s">
        <v>92</v>
      </c>
      <c r="BX98" s="104" t="s">
        <v>5</v>
      </c>
      <c r="CL98" s="104" t="s">
        <v>1</v>
      </c>
      <c r="CM98" s="104" t="s">
        <v>83</v>
      </c>
    </row>
    <row r="99" spans="1:91" s="7" customFormat="1" ht="50.25" customHeight="1">
      <c r="A99" s="94" t="s">
        <v>77</v>
      </c>
      <c r="B99" s="95"/>
      <c r="C99" s="96"/>
      <c r="D99" s="284" t="s">
        <v>93</v>
      </c>
      <c r="E99" s="284"/>
      <c r="F99" s="284"/>
      <c r="G99" s="284"/>
      <c r="H99" s="284"/>
      <c r="I99" s="97"/>
      <c r="J99" s="284" t="s">
        <v>94</v>
      </c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308">
        <f>'06 DPS SO01.5,SO01.6 - Tr...'!J32</f>
        <v>0</v>
      </c>
      <c r="AH99" s="309"/>
      <c r="AI99" s="309"/>
      <c r="AJ99" s="309"/>
      <c r="AK99" s="309"/>
      <c r="AL99" s="309"/>
      <c r="AM99" s="309"/>
      <c r="AN99" s="308">
        <f t="shared" si="0"/>
        <v>0</v>
      </c>
      <c r="AO99" s="309"/>
      <c r="AP99" s="309"/>
      <c r="AQ99" s="98" t="s">
        <v>80</v>
      </c>
      <c r="AR99" s="99"/>
      <c r="AS99" s="100">
        <v>0</v>
      </c>
      <c r="AT99" s="101">
        <f t="shared" si="1"/>
        <v>0</v>
      </c>
      <c r="AU99" s="102">
        <f>'06 DPS SO01.5,SO01.6 - Tr...'!P140</f>
        <v>0</v>
      </c>
      <c r="AV99" s="101">
        <f>'06 DPS SO01.5,SO01.6 - Tr...'!J35</f>
        <v>0</v>
      </c>
      <c r="AW99" s="101">
        <f>'06 DPS SO01.5,SO01.6 - Tr...'!J36</f>
        <v>0</v>
      </c>
      <c r="AX99" s="101">
        <f>'06 DPS SO01.5,SO01.6 - Tr...'!J37</f>
        <v>0</v>
      </c>
      <c r="AY99" s="101">
        <f>'06 DPS SO01.5,SO01.6 - Tr...'!J38</f>
        <v>0</v>
      </c>
      <c r="AZ99" s="101">
        <f>'06 DPS SO01.5,SO01.6 - Tr...'!F35</f>
        <v>0</v>
      </c>
      <c r="BA99" s="101">
        <f>'06 DPS SO01.5,SO01.6 - Tr...'!F36</f>
        <v>0</v>
      </c>
      <c r="BB99" s="101">
        <f>'06 DPS SO01.5,SO01.6 - Tr...'!F37</f>
        <v>0</v>
      </c>
      <c r="BC99" s="101">
        <f>'06 DPS SO01.5,SO01.6 - Tr...'!F38</f>
        <v>0</v>
      </c>
      <c r="BD99" s="103">
        <f>'06 DPS SO01.5,SO01.6 - Tr...'!F39</f>
        <v>0</v>
      </c>
      <c r="BT99" s="104" t="s">
        <v>81</v>
      </c>
      <c r="BV99" s="104" t="s">
        <v>75</v>
      </c>
      <c r="BW99" s="104" t="s">
        <v>95</v>
      </c>
      <c r="BX99" s="104" t="s">
        <v>5</v>
      </c>
      <c r="CL99" s="104" t="s">
        <v>1</v>
      </c>
      <c r="CM99" s="104" t="s">
        <v>83</v>
      </c>
    </row>
    <row r="100" spans="1:91" s="7" customFormat="1" ht="37.5" customHeight="1">
      <c r="A100" s="94" t="s">
        <v>77</v>
      </c>
      <c r="B100" s="95"/>
      <c r="C100" s="96"/>
      <c r="D100" s="284" t="s">
        <v>96</v>
      </c>
      <c r="E100" s="284"/>
      <c r="F100" s="284"/>
      <c r="G100" s="284"/>
      <c r="H100" s="284"/>
      <c r="I100" s="97"/>
      <c r="J100" s="284" t="s">
        <v>97</v>
      </c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308">
        <f>'07 DPS SO01.7 - Přípojka ...'!J32</f>
        <v>0</v>
      </c>
      <c r="AH100" s="309"/>
      <c r="AI100" s="309"/>
      <c r="AJ100" s="309"/>
      <c r="AK100" s="309"/>
      <c r="AL100" s="309"/>
      <c r="AM100" s="309"/>
      <c r="AN100" s="308">
        <f t="shared" si="0"/>
        <v>0</v>
      </c>
      <c r="AO100" s="309"/>
      <c r="AP100" s="309"/>
      <c r="AQ100" s="98" t="s">
        <v>80</v>
      </c>
      <c r="AR100" s="99"/>
      <c r="AS100" s="100">
        <v>0</v>
      </c>
      <c r="AT100" s="101">
        <f t="shared" si="1"/>
        <v>0</v>
      </c>
      <c r="AU100" s="102">
        <f>'07 DPS SO01.7 - Přípojka ...'!P132</f>
        <v>0</v>
      </c>
      <c r="AV100" s="101">
        <f>'07 DPS SO01.7 - Přípojka ...'!J35</f>
        <v>0</v>
      </c>
      <c r="AW100" s="101">
        <f>'07 DPS SO01.7 - Přípojka ...'!J36</f>
        <v>0</v>
      </c>
      <c r="AX100" s="101">
        <f>'07 DPS SO01.7 - Přípojka ...'!J37</f>
        <v>0</v>
      </c>
      <c r="AY100" s="101">
        <f>'07 DPS SO01.7 - Přípojka ...'!J38</f>
        <v>0</v>
      </c>
      <c r="AZ100" s="101">
        <f>'07 DPS SO01.7 - Přípojka ...'!F35</f>
        <v>0</v>
      </c>
      <c r="BA100" s="101">
        <f>'07 DPS SO01.7 - Přípojka ...'!F36</f>
        <v>0</v>
      </c>
      <c r="BB100" s="101">
        <f>'07 DPS SO01.7 - Přípojka ...'!F37</f>
        <v>0</v>
      </c>
      <c r="BC100" s="101">
        <f>'07 DPS SO01.7 - Přípojka ...'!F38</f>
        <v>0</v>
      </c>
      <c r="BD100" s="103">
        <f>'07 DPS SO01.7 - Přípojka ...'!F39</f>
        <v>0</v>
      </c>
      <c r="BT100" s="104" t="s">
        <v>81</v>
      </c>
      <c r="BV100" s="104" t="s">
        <v>75</v>
      </c>
      <c r="BW100" s="104" t="s">
        <v>98</v>
      </c>
      <c r="BX100" s="104" t="s">
        <v>5</v>
      </c>
      <c r="CL100" s="104" t="s">
        <v>1</v>
      </c>
      <c r="CM100" s="104" t="s">
        <v>83</v>
      </c>
    </row>
    <row r="101" spans="1:91" s="7" customFormat="1" ht="37.5" customHeight="1">
      <c r="A101" s="94" t="s">
        <v>77</v>
      </c>
      <c r="B101" s="95"/>
      <c r="C101" s="96"/>
      <c r="D101" s="284" t="s">
        <v>99</v>
      </c>
      <c r="E101" s="284"/>
      <c r="F101" s="284"/>
      <c r="G101" s="284"/>
      <c r="H101" s="284"/>
      <c r="I101" s="97"/>
      <c r="J101" s="284" t="s">
        <v>100</v>
      </c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308">
        <f>'08 DPS SO03 - Odvodnění a...'!J32</f>
        <v>0</v>
      </c>
      <c r="AH101" s="309"/>
      <c r="AI101" s="309"/>
      <c r="AJ101" s="309"/>
      <c r="AK101" s="309"/>
      <c r="AL101" s="309"/>
      <c r="AM101" s="309"/>
      <c r="AN101" s="308">
        <f t="shared" si="0"/>
        <v>0</v>
      </c>
      <c r="AO101" s="309"/>
      <c r="AP101" s="309"/>
      <c r="AQ101" s="98" t="s">
        <v>80</v>
      </c>
      <c r="AR101" s="99"/>
      <c r="AS101" s="100">
        <v>0</v>
      </c>
      <c r="AT101" s="101">
        <f t="shared" si="1"/>
        <v>0</v>
      </c>
      <c r="AU101" s="102">
        <f>'08 DPS SO03 - Odvodnění a...'!P130</f>
        <v>0</v>
      </c>
      <c r="AV101" s="101">
        <f>'08 DPS SO03 - Odvodnění a...'!J35</f>
        <v>0</v>
      </c>
      <c r="AW101" s="101">
        <f>'08 DPS SO03 - Odvodnění a...'!J36</f>
        <v>0</v>
      </c>
      <c r="AX101" s="101">
        <f>'08 DPS SO03 - Odvodnění a...'!J37</f>
        <v>0</v>
      </c>
      <c r="AY101" s="101">
        <f>'08 DPS SO03 - Odvodnění a...'!J38</f>
        <v>0</v>
      </c>
      <c r="AZ101" s="101">
        <f>'08 DPS SO03 - Odvodnění a...'!F35</f>
        <v>0</v>
      </c>
      <c r="BA101" s="101">
        <f>'08 DPS SO03 - Odvodnění a...'!F36</f>
        <v>0</v>
      </c>
      <c r="BB101" s="101">
        <f>'08 DPS SO03 - Odvodnění a...'!F37</f>
        <v>0</v>
      </c>
      <c r="BC101" s="101">
        <f>'08 DPS SO03 - Odvodnění a...'!F38</f>
        <v>0</v>
      </c>
      <c r="BD101" s="103">
        <f>'08 DPS SO03 - Odvodnění a...'!F39</f>
        <v>0</v>
      </c>
      <c r="BT101" s="104" t="s">
        <v>81</v>
      </c>
      <c r="BV101" s="104" t="s">
        <v>75</v>
      </c>
      <c r="BW101" s="104" t="s">
        <v>101</v>
      </c>
      <c r="BX101" s="104" t="s">
        <v>5</v>
      </c>
      <c r="CL101" s="104" t="s">
        <v>1</v>
      </c>
      <c r="CM101" s="104" t="s">
        <v>83</v>
      </c>
    </row>
    <row r="102" spans="1:91" s="7" customFormat="1" ht="24.75" customHeight="1">
      <c r="A102" s="94" t="s">
        <v>77</v>
      </c>
      <c r="B102" s="95"/>
      <c r="C102" s="96"/>
      <c r="D102" s="284" t="s">
        <v>102</v>
      </c>
      <c r="E102" s="284"/>
      <c r="F102" s="284"/>
      <c r="G102" s="284"/>
      <c r="H102" s="284"/>
      <c r="I102" s="97"/>
      <c r="J102" s="284" t="s">
        <v>103</v>
      </c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308">
        <f>'09 D 1.4 - Elektroinstalace'!J32</f>
        <v>0</v>
      </c>
      <c r="AH102" s="309"/>
      <c r="AI102" s="309"/>
      <c r="AJ102" s="309"/>
      <c r="AK102" s="309"/>
      <c r="AL102" s="309"/>
      <c r="AM102" s="309"/>
      <c r="AN102" s="308">
        <f t="shared" si="0"/>
        <v>0</v>
      </c>
      <c r="AO102" s="309"/>
      <c r="AP102" s="309"/>
      <c r="AQ102" s="98" t="s">
        <v>80</v>
      </c>
      <c r="AR102" s="99"/>
      <c r="AS102" s="100">
        <v>0</v>
      </c>
      <c r="AT102" s="101">
        <f t="shared" si="1"/>
        <v>0</v>
      </c>
      <c r="AU102" s="102">
        <f>'09 D 1.4 - Elektroinstalace'!P129</f>
        <v>0</v>
      </c>
      <c r="AV102" s="101">
        <f>'09 D 1.4 - Elektroinstalace'!J35</f>
        <v>0</v>
      </c>
      <c r="AW102" s="101">
        <f>'09 D 1.4 - Elektroinstalace'!J36</f>
        <v>0</v>
      </c>
      <c r="AX102" s="101">
        <f>'09 D 1.4 - Elektroinstalace'!J37</f>
        <v>0</v>
      </c>
      <c r="AY102" s="101">
        <f>'09 D 1.4 - Elektroinstalace'!J38</f>
        <v>0</v>
      </c>
      <c r="AZ102" s="101">
        <f>'09 D 1.4 - Elektroinstalace'!F35</f>
        <v>0</v>
      </c>
      <c r="BA102" s="101">
        <f>'09 D 1.4 - Elektroinstalace'!F36</f>
        <v>0</v>
      </c>
      <c r="BB102" s="101">
        <f>'09 D 1.4 - Elektroinstalace'!F37</f>
        <v>0</v>
      </c>
      <c r="BC102" s="101">
        <f>'09 D 1.4 - Elektroinstalace'!F38</f>
        <v>0</v>
      </c>
      <c r="BD102" s="103">
        <f>'09 D 1.4 - Elektroinstalace'!F39</f>
        <v>0</v>
      </c>
      <c r="BT102" s="104" t="s">
        <v>81</v>
      </c>
      <c r="BV102" s="104" t="s">
        <v>75</v>
      </c>
      <c r="BW102" s="104" t="s">
        <v>104</v>
      </c>
      <c r="BX102" s="104" t="s">
        <v>5</v>
      </c>
      <c r="CL102" s="104" t="s">
        <v>1</v>
      </c>
      <c r="CM102" s="104" t="s">
        <v>83</v>
      </c>
    </row>
    <row r="103" spans="1:91" s="7" customFormat="1" ht="24.75" customHeight="1">
      <c r="A103" s="94" t="s">
        <v>77</v>
      </c>
      <c r="B103" s="95"/>
      <c r="C103" s="96"/>
      <c r="D103" s="284" t="s">
        <v>105</v>
      </c>
      <c r="E103" s="284"/>
      <c r="F103" s="284"/>
      <c r="G103" s="284"/>
      <c r="H103" s="284"/>
      <c r="I103" s="97"/>
      <c r="J103" s="284" t="s">
        <v>106</v>
      </c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308">
        <f>'10 D 1.5 - Jímací soustava'!J32</f>
        <v>0</v>
      </c>
      <c r="AH103" s="309"/>
      <c r="AI103" s="309"/>
      <c r="AJ103" s="309"/>
      <c r="AK103" s="309"/>
      <c r="AL103" s="309"/>
      <c r="AM103" s="309"/>
      <c r="AN103" s="308">
        <f t="shared" si="0"/>
        <v>0</v>
      </c>
      <c r="AO103" s="309"/>
      <c r="AP103" s="309"/>
      <c r="AQ103" s="98" t="s">
        <v>80</v>
      </c>
      <c r="AR103" s="99"/>
      <c r="AS103" s="100">
        <v>0</v>
      </c>
      <c r="AT103" s="101">
        <f t="shared" si="1"/>
        <v>0</v>
      </c>
      <c r="AU103" s="102">
        <f>'10 D 1.5 - Jímací soustava'!P127</f>
        <v>0</v>
      </c>
      <c r="AV103" s="101">
        <f>'10 D 1.5 - Jímací soustava'!J35</f>
        <v>0</v>
      </c>
      <c r="AW103" s="101">
        <f>'10 D 1.5 - Jímací soustava'!J36</f>
        <v>0</v>
      </c>
      <c r="AX103" s="101">
        <f>'10 D 1.5 - Jímací soustava'!J37</f>
        <v>0</v>
      </c>
      <c r="AY103" s="101">
        <f>'10 D 1.5 - Jímací soustava'!J38</f>
        <v>0</v>
      </c>
      <c r="AZ103" s="101">
        <f>'10 D 1.5 - Jímací soustava'!F35</f>
        <v>0</v>
      </c>
      <c r="BA103" s="101">
        <f>'10 D 1.5 - Jímací soustava'!F36</f>
        <v>0</v>
      </c>
      <c r="BB103" s="101">
        <f>'10 D 1.5 - Jímací soustava'!F37</f>
        <v>0</v>
      </c>
      <c r="BC103" s="101">
        <f>'10 D 1.5 - Jímací soustava'!F38</f>
        <v>0</v>
      </c>
      <c r="BD103" s="103">
        <f>'10 D 1.5 - Jímací soustava'!F39</f>
        <v>0</v>
      </c>
      <c r="BT103" s="104" t="s">
        <v>81</v>
      </c>
      <c r="BV103" s="104" t="s">
        <v>75</v>
      </c>
      <c r="BW103" s="104" t="s">
        <v>107</v>
      </c>
      <c r="BX103" s="104" t="s">
        <v>5</v>
      </c>
      <c r="CL103" s="104" t="s">
        <v>1</v>
      </c>
      <c r="CM103" s="104" t="s">
        <v>83</v>
      </c>
    </row>
    <row r="104" spans="1:91" s="7" customFormat="1" ht="50.25" customHeight="1">
      <c r="A104" s="94" t="s">
        <v>77</v>
      </c>
      <c r="B104" s="95"/>
      <c r="C104" s="96"/>
      <c r="D104" s="284" t="s">
        <v>108</v>
      </c>
      <c r="E104" s="284"/>
      <c r="F104" s="284"/>
      <c r="G104" s="284"/>
      <c r="H104" s="284"/>
      <c r="I104" s="97"/>
      <c r="J104" s="284" t="s">
        <v>109</v>
      </c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308">
        <f>'11 DPS SO02 DEM - Příjezd...'!J32</f>
        <v>0</v>
      </c>
      <c r="AH104" s="309"/>
      <c r="AI104" s="309"/>
      <c r="AJ104" s="309"/>
      <c r="AK104" s="309"/>
      <c r="AL104" s="309"/>
      <c r="AM104" s="309"/>
      <c r="AN104" s="308">
        <f t="shared" si="0"/>
        <v>0</v>
      </c>
      <c r="AO104" s="309"/>
      <c r="AP104" s="309"/>
      <c r="AQ104" s="98" t="s">
        <v>80</v>
      </c>
      <c r="AR104" s="99"/>
      <c r="AS104" s="105">
        <v>0</v>
      </c>
      <c r="AT104" s="106">
        <f t="shared" si="1"/>
        <v>0</v>
      </c>
      <c r="AU104" s="107">
        <f>'11 DPS SO02 DEM - Příjezd...'!P132</f>
        <v>0</v>
      </c>
      <c r="AV104" s="106">
        <f>'11 DPS SO02 DEM - Příjezd...'!J35</f>
        <v>0</v>
      </c>
      <c r="AW104" s="106">
        <f>'11 DPS SO02 DEM - Příjezd...'!J36</f>
        <v>0</v>
      </c>
      <c r="AX104" s="106">
        <f>'11 DPS SO02 DEM - Příjezd...'!J37</f>
        <v>0</v>
      </c>
      <c r="AY104" s="106">
        <f>'11 DPS SO02 DEM - Příjezd...'!J38</f>
        <v>0</v>
      </c>
      <c r="AZ104" s="106">
        <f>'11 DPS SO02 DEM - Příjezd...'!F35</f>
        <v>0</v>
      </c>
      <c r="BA104" s="106">
        <f>'11 DPS SO02 DEM - Příjezd...'!F36</f>
        <v>0</v>
      </c>
      <c r="BB104" s="106">
        <f>'11 DPS SO02 DEM - Příjezd...'!F37</f>
        <v>0</v>
      </c>
      <c r="BC104" s="106">
        <f>'11 DPS SO02 DEM - Příjezd...'!F38</f>
        <v>0</v>
      </c>
      <c r="BD104" s="108">
        <f>'11 DPS SO02 DEM - Příjezd...'!F39</f>
        <v>0</v>
      </c>
      <c r="BT104" s="104" t="s">
        <v>81</v>
      </c>
      <c r="BV104" s="104" t="s">
        <v>75</v>
      </c>
      <c r="BW104" s="104" t="s">
        <v>110</v>
      </c>
      <c r="BX104" s="104" t="s">
        <v>5</v>
      </c>
      <c r="CL104" s="104" t="s">
        <v>1</v>
      </c>
      <c r="CM104" s="104" t="s">
        <v>83</v>
      </c>
    </row>
    <row r="105" spans="1:57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iURJ3Er0JbKRNy1U5klkEXot+6q7/dS/OsKVM2wYRHs/QkVMqZRScw6NTFRRLSiDMvSwf9s9jbNAXbPojIlF5Q==" saltValue="mi8x0SYX0827feC5OATlhao5cWqL2yvt7FoacHF++jiDo5nn6jS8jDN9gvRcnHxr9VS5xYGjzPHuIVLO8pBs8Q==" spinCount="100000" sheet="1" objects="1" scenarios="1" formatColumns="0" formatRows="0"/>
  <mergeCells count="78"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G94:AM94"/>
    <mergeCell ref="AN94:AP94"/>
    <mergeCell ref="AK33:AO33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L85:AJ8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Budova - demolice'!C2" display="/"/>
    <hyperlink ref="A96" location="'03 - Zpevněná plocha - de...'!C2" display="/"/>
    <hyperlink ref="A97" location="'04 DPS SO01.2,SO01.3 - Bu...'!C2" display="/"/>
    <hyperlink ref="A98" location="'05 DPS SO01.4 - Plocha s ...'!C2" display="/"/>
    <hyperlink ref="A99" location="'06 DPS SO01.5,SO01.6 - Tr...'!C2" display="/"/>
    <hyperlink ref="A100" location="'07 DPS SO01.7 - Přípojka ...'!C2" display="/"/>
    <hyperlink ref="A101" location="'08 DPS SO03 - Odvodnění a...'!C2" display="/"/>
    <hyperlink ref="A102" location="'09 D 1.4 - Elektroinstalace'!C2" display="/"/>
    <hyperlink ref="A103" location="'10 D 1.5 - Jímací soustava'!C2" display="/"/>
    <hyperlink ref="A104" location="'11 DPS SO02 DEM - Příjez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107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2895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ROUND((SUM(BE100:BE107)+SUM(BE127:BE146)),2)</f>
        <v>0</v>
      </c>
      <c r="G35" s="35"/>
      <c r="H35" s="35"/>
      <c r="I35" s="127">
        <v>0.21</v>
      </c>
      <c r="J35" s="126">
        <f>ROUND(((SUM(BE100:BE107)+SUM(BE127:BE146))*I35),2)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ROUND((SUM(BF100:BF107)+SUM(BF127:BF146)),2)</f>
        <v>0</v>
      </c>
      <c r="G36" s="35"/>
      <c r="H36" s="35"/>
      <c r="I36" s="127">
        <v>0.15</v>
      </c>
      <c r="J36" s="126">
        <f>ROUND(((SUM(BF100:BF107)+SUM(BF127:BF146))*I36),2)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ROUND((SUM(BG100:BG107)+SUM(BG127:BG146)),2)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ROUND((SUM(BH100:BH107)+SUM(BH127:BH146)),2)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ROUND((SUM(BI100:BI107)+SUM(BI127:BI146)),2)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10 D 1.5 - Jímací soustava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2896</v>
      </c>
      <c r="E97" s="153"/>
      <c r="F97" s="153"/>
      <c r="G97" s="153"/>
      <c r="H97" s="153"/>
      <c r="I97" s="153"/>
      <c r="J97" s="154">
        <f>J128</f>
        <v>0</v>
      </c>
      <c r="K97" s="151"/>
      <c r="L97" s="155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9.25" customHeight="1">
      <c r="A100" s="35"/>
      <c r="B100" s="36"/>
      <c r="C100" s="149" t="s">
        <v>135</v>
      </c>
      <c r="D100" s="37"/>
      <c r="E100" s="37"/>
      <c r="F100" s="37"/>
      <c r="G100" s="37"/>
      <c r="H100" s="37"/>
      <c r="I100" s="37"/>
      <c r="J100" s="162">
        <f>ROUND(J101+J102+J103+J104+J105+J106,2)</f>
        <v>0</v>
      </c>
      <c r="K100" s="37"/>
      <c r="L100" s="52"/>
      <c r="N100" s="163" t="s">
        <v>37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33" t="s">
        <v>136</v>
      </c>
      <c r="E101" s="334"/>
      <c r="F101" s="334"/>
      <c r="G101" s="37"/>
      <c r="H101" s="37"/>
      <c r="I101" s="37"/>
      <c r="J101" s="165">
        <v>0</v>
      </c>
      <c r="K101" s="37"/>
      <c r="L101" s="166"/>
      <c r="M101" s="167"/>
      <c r="N101" s="168" t="s">
        <v>38</v>
      </c>
      <c r="O101" s="167"/>
      <c r="P101" s="167"/>
      <c r="Q101" s="167"/>
      <c r="R101" s="167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70" t="s">
        <v>137</v>
      </c>
      <c r="AZ101" s="167"/>
      <c r="BA101" s="167"/>
      <c r="BB101" s="167"/>
      <c r="BC101" s="167"/>
      <c r="BD101" s="167"/>
      <c r="BE101" s="171">
        <f aca="true" t="shared" si="0" ref="BE101:BE106">IF(N101="základní",J101,0)</f>
        <v>0</v>
      </c>
      <c r="BF101" s="171">
        <f aca="true" t="shared" si="1" ref="BF101:BF106">IF(N101="snížená",J101,0)</f>
        <v>0</v>
      </c>
      <c r="BG101" s="171">
        <f aca="true" t="shared" si="2" ref="BG101:BG106">IF(N101="zákl. přenesená",J101,0)</f>
        <v>0</v>
      </c>
      <c r="BH101" s="171">
        <f aca="true" t="shared" si="3" ref="BH101:BH106">IF(N101="sníž. přenesená",J101,0)</f>
        <v>0</v>
      </c>
      <c r="BI101" s="171">
        <f aca="true" t="shared" si="4" ref="BI101:BI106">IF(N101="nulová",J101,0)</f>
        <v>0</v>
      </c>
      <c r="BJ101" s="170" t="s">
        <v>81</v>
      </c>
      <c r="BK101" s="167"/>
      <c r="BL101" s="167"/>
      <c r="BM101" s="167"/>
    </row>
    <row r="102" spans="1:65" s="2" customFormat="1" ht="18" customHeight="1">
      <c r="A102" s="35"/>
      <c r="B102" s="36"/>
      <c r="C102" s="37"/>
      <c r="D102" s="333" t="s">
        <v>138</v>
      </c>
      <c r="E102" s="334"/>
      <c r="F102" s="334"/>
      <c r="G102" s="37"/>
      <c r="H102" s="37"/>
      <c r="I102" s="37"/>
      <c r="J102" s="165">
        <v>0</v>
      </c>
      <c r="K102" s="37"/>
      <c r="L102" s="166"/>
      <c r="M102" s="167"/>
      <c r="N102" s="168" t="s">
        <v>38</v>
      </c>
      <c r="O102" s="167"/>
      <c r="P102" s="167"/>
      <c r="Q102" s="167"/>
      <c r="R102" s="167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70" t="s">
        <v>137</v>
      </c>
      <c r="AZ102" s="167"/>
      <c r="BA102" s="167"/>
      <c r="BB102" s="167"/>
      <c r="BC102" s="167"/>
      <c r="BD102" s="167"/>
      <c r="BE102" s="171">
        <f t="shared" si="0"/>
        <v>0</v>
      </c>
      <c r="BF102" s="171">
        <f t="shared" si="1"/>
        <v>0</v>
      </c>
      <c r="BG102" s="171">
        <f t="shared" si="2"/>
        <v>0</v>
      </c>
      <c r="BH102" s="171">
        <f t="shared" si="3"/>
        <v>0</v>
      </c>
      <c r="BI102" s="171">
        <f t="shared" si="4"/>
        <v>0</v>
      </c>
      <c r="BJ102" s="170" t="s">
        <v>81</v>
      </c>
      <c r="BK102" s="167"/>
      <c r="BL102" s="167"/>
      <c r="BM102" s="167"/>
    </row>
    <row r="103" spans="1:65" s="2" customFormat="1" ht="18" customHeight="1">
      <c r="A103" s="35"/>
      <c r="B103" s="36"/>
      <c r="C103" s="37"/>
      <c r="D103" s="333" t="s">
        <v>139</v>
      </c>
      <c r="E103" s="334"/>
      <c r="F103" s="334"/>
      <c r="G103" s="37"/>
      <c r="H103" s="37"/>
      <c r="I103" s="37"/>
      <c r="J103" s="165">
        <v>0</v>
      </c>
      <c r="K103" s="37"/>
      <c r="L103" s="166"/>
      <c r="M103" s="167"/>
      <c r="N103" s="168" t="s">
        <v>38</v>
      </c>
      <c r="O103" s="167"/>
      <c r="P103" s="167"/>
      <c r="Q103" s="167"/>
      <c r="R103" s="167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70" t="s">
        <v>137</v>
      </c>
      <c r="AZ103" s="167"/>
      <c r="BA103" s="167"/>
      <c r="BB103" s="167"/>
      <c r="BC103" s="167"/>
      <c r="BD103" s="167"/>
      <c r="BE103" s="171">
        <f t="shared" si="0"/>
        <v>0</v>
      </c>
      <c r="BF103" s="171">
        <f t="shared" si="1"/>
        <v>0</v>
      </c>
      <c r="BG103" s="171">
        <f t="shared" si="2"/>
        <v>0</v>
      </c>
      <c r="BH103" s="171">
        <f t="shared" si="3"/>
        <v>0</v>
      </c>
      <c r="BI103" s="171">
        <f t="shared" si="4"/>
        <v>0</v>
      </c>
      <c r="BJ103" s="170" t="s">
        <v>81</v>
      </c>
      <c r="BK103" s="167"/>
      <c r="BL103" s="167"/>
      <c r="BM103" s="167"/>
    </row>
    <row r="104" spans="1:65" s="2" customFormat="1" ht="18" customHeight="1">
      <c r="A104" s="35"/>
      <c r="B104" s="36"/>
      <c r="C104" s="37"/>
      <c r="D104" s="333" t="s">
        <v>140</v>
      </c>
      <c r="E104" s="334"/>
      <c r="F104" s="334"/>
      <c r="G104" s="37"/>
      <c r="H104" s="37"/>
      <c r="I104" s="37"/>
      <c r="J104" s="165">
        <v>0</v>
      </c>
      <c r="K104" s="37"/>
      <c r="L104" s="166"/>
      <c r="M104" s="167"/>
      <c r="N104" s="168" t="s">
        <v>38</v>
      </c>
      <c r="O104" s="167"/>
      <c r="P104" s="167"/>
      <c r="Q104" s="167"/>
      <c r="R104" s="167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70" t="s">
        <v>137</v>
      </c>
      <c r="AZ104" s="167"/>
      <c r="BA104" s="167"/>
      <c r="BB104" s="167"/>
      <c r="BC104" s="167"/>
      <c r="BD104" s="167"/>
      <c r="BE104" s="171">
        <f t="shared" si="0"/>
        <v>0</v>
      </c>
      <c r="BF104" s="171">
        <f t="shared" si="1"/>
        <v>0</v>
      </c>
      <c r="BG104" s="171">
        <f t="shared" si="2"/>
        <v>0</v>
      </c>
      <c r="BH104" s="171">
        <f t="shared" si="3"/>
        <v>0</v>
      </c>
      <c r="BI104" s="171">
        <f t="shared" si="4"/>
        <v>0</v>
      </c>
      <c r="BJ104" s="170" t="s">
        <v>81</v>
      </c>
      <c r="BK104" s="167"/>
      <c r="BL104" s="167"/>
      <c r="BM104" s="167"/>
    </row>
    <row r="105" spans="1:65" s="2" customFormat="1" ht="18" customHeight="1">
      <c r="A105" s="35"/>
      <c r="B105" s="36"/>
      <c r="C105" s="37"/>
      <c r="D105" s="333" t="s">
        <v>141</v>
      </c>
      <c r="E105" s="334"/>
      <c r="F105" s="334"/>
      <c r="G105" s="37"/>
      <c r="H105" s="37"/>
      <c r="I105" s="37"/>
      <c r="J105" s="165">
        <v>0</v>
      </c>
      <c r="K105" s="37"/>
      <c r="L105" s="166"/>
      <c r="M105" s="167"/>
      <c r="N105" s="168" t="s">
        <v>38</v>
      </c>
      <c r="O105" s="167"/>
      <c r="P105" s="167"/>
      <c r="Q105" s="167"/>
      <c r="R105" s="167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70" t="s">
        <v>137</v>
      </c>
      <c r="AZ105" s="167"/>
      <c r="BA105" s="167"/>
      <c r="BB105" s="167"/>
      <c r="BC105" s="167"/>
      <c r="BD105" s="167"/>
      <c r="BE105" s="171">
        <f t="shared" si="0"/>
        <v>0</v>
      </c>
      <c r="BF105" s="171">
        <f t="shared" si="1"/>
        <v>0</v>
      </c>
      <c r="BG105" s="171">
        <f t="shared" si="2"/>
        <v>0</v>
      </c>
      <c r="BH105" s="171">
        <f t="shared" si="3"/>
        <v>0</v>
      </c>
      <c r="BI105" s="171">
        <f t="shared" si="4"/>
        <v>0</v>
      </c>
      <c r="BJ105" s="170" t="s">
        <v>81</v>
      </c>
      <c r="BK105" s="167"/>
      <c r="BL105" s="167"/>
      <c r="BM105" s="167"/>
    </row>
    <row r="106" spans="1:65" s="2" customFormat="1" ht="18" customHeight="1">
      <c r="A106" s="35"/>
      <c r="B106" s="36"/>
      <c r="C106" s="37"/>
      <c r="D106" s="164" t="s">
        <v>142</v>
      </c>
      <c r="E106" s="37"/>
      <c r="F106" s="37"/>
      <c r="G106" s="37"/>
      <c r="H106" s="37"/>
      <c r="I106" s="37"/>
      <c r="J106" s="165">
        <f>ROUND(J30*T106,2)</f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143</v>
      </c>
      <c r="AZ106" s="167"/>
      <c r="BA106" s="167"/>
      <c r="BB106" s="167"/>
      <c r="BC106" s="167"/>
      <c r="BD106" s="167"/>
      <c r="BE106" s="171">
        <f t="shared" si="0"/>
        <v>0</v>
      </c>
      <c r="BF106" s="171">
        <f t="shared" si="1"/>
        <v>0</v>
      </c>
      <c r="BG106" s="171">
        <f t="shared" si="2"/>
        <v>0</v>
      </c>
      <c r="BH106" s="171">
        <f t="shared" si="3"/>
        <v>0</v>
      </c>
      <c r="BI106" s="171">
        <f t="shared" si="4"/>
        <v>0</v>
      </c>
      <c r="BJ106" s="170" t="s">
        <v>81</v>
      </c>
      <c r="BK106" s="167"/>
      <c r="BL106" s="167"/>
      <c r="BM106" s="167"/>
    </row>
    <row r="107" spans="1:31" s="2" customFormat="1" ht="11.2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9.25" customHeight="1">
      <c r="A108" s="35"/>
      <c r="B108" s="36"/>
      <c r="C108" s="172" t="s">
        <v>144</v>
      </c>
      <c r="D108" s="147"/>
      <c r="E108" s="147"/>
      <c r="F108" s="147"/>
      <c r="G108" s="147"/>
      <c r="H108" s="147"/>
      <c r="I108" s="147"/>
      <c r="J108" s="173">
        <f>ROUND(J96+J100,2)</f>
        <v>0</v>
      </c>
      <c r="K108" s="14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145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0" t="str">
        <f>E7</f>
        <v>Rekonstrukce areálu - Skatepark Ostrava-Výškovice</v>
      </c>
      <c r="F117" s="331"/>
      <c r="G117" s="331"/>
      <c r="H117" s="33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112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86" t="str">
        <f>E9</f>
        <v>10 D 1.5 - Jímací soustava</v>
      </c>
      <c r="F119" s="332"/>
      <c r="G119" s="332"/>
      <c r="H119" s="332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 xml:space="preserve"> 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 xml:space="preserve"> </v>
      </c>
      <c r="G123" s="37"/>
      <c r="H123" s="37"/>
      <c r="I123" s="30" t="s">
        <v>29</v>
      </c>
      <c r="J123" s="33" t="str">
        <f>E21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27</v>
      </c>
      <c r="D124" s="37"/>
      <c r="E124" s="37"/>
      <c r="F124" s="28" t="str">
        <f>IF(E18="","",E18)</f>
        <v>Vyplň údaj</v>
      </c>
      <c r="G124" s="37"/>
      <c r="H124" s="37"/>
      <c r="I124" s="30" t="s">
        <v>31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74"/>
      <c r="B126" s="175"/>
      <c r="C126" s="176" t="s">
        <v>146</v>
      </c>
      <c r="D126" s="177" t="s">
        <v>58</v>
      </c>
      <c r="E126" s="177" t="s">
        <v>54</v>
      </c>
      <c r="F126" s="177" t="s">
        <v>55</v>
      </c>
      <c r="G126" s="177" t="s">
        <v>147</v>
      </c>
      <c r="H126" s="177" t="s">
        <v>148</v>
      </c>
      <c r="I126" s="177" t="s">
        <v>149</v>
      </c>
      <c r="J126" s="178" t="s">
        <v>119</v>
      </c>
      <c r="K126" s="179" t="s">
        <v>150</v>
      </c>
      <c r="L126" s="180"/>
      <c r="M126" s="76" t="s">
        <v>1</v>
      </c>
      <c r="N126" s="77" t="s">
        <v>37</v>
      </c>
      <c r="O126" s="77" t="s">
        <v>151</v>
      </c>
      <c r="P126" s="77" t="s">
        <v>152</v>
      </c>
      <c r="Q126" s="77" t="s">
        <v>153</v>
      </c>
      <c r="R126" s="77" t="s">
        <v>154</v>
      </c>
      <c r="S126" s="77" t="s">
        <v>155</v>
      </c>
      <c r="T126" s="78" t="s">
        <v>156</v>
      </c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</row>
    <row r="127" spans="1:63" s="2" customFormat="1" ht="22.9" customHeight="1">
      <c r="A127" s="35"/>
      <c r="B127" s="36"/>
      <c r="C127" s="83" t="s">
        <v>157</v>
      </c>
      <c r="D127" s="37"/>
      <c r="E127" s="37"/>
      <c r="F127" s="37"/>
      <c r="G127" s="37"/>
      <c r="H127" s="37"/>
      <c r="I127" s="37"/>
      <c r="J127" s="181">
        <f>BK127</f>
        <v>0</v>
      </c>
      <c r="K127" s="37"/>
      <c r="L127" s="40"/>
      <c r="M127" s="79"/>
      <c r="N127" s="182"/>
      <c r="O127" s="80"/>
      <c r="P127" s="183">
        <f>P128</f>
        <v>0</v>
      </c>
      <c r="Q127" s="80"/>
      <c r="R127" s="183">
        <f>R128</f>
        <v>0</v>
      </c>
      <c r="S127" s="80"/>
      <c r="T127" s="184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72</v>
      </c>
      <c r="AU127" s="18" t="s">
        <v>121</v>
      </c>
      <c r="BK127" s="185">
        <f>BK128</f>
        <v>0</v>
      </c>
    </row>
    <row r="128" spans="2:63" s="12" customFormat="1" ht="25.9" customHeight="1">
      <c r="B128" s="186"/>
      <c r="C128" s="187"/>
      <c r="D128" s="188" t="s">
        <v>72</v>
      </c>
      <c r="E128" s="189" t="s">
        <v>72</v>
      </c>
      <c r="F128" s="189" t="s">
        <v>106</v>
      </c>
      <c r="G128" s="187"/>
      <c r="H128" s="187"/>
      <c r="I128" s="190"/>
      <c r="J128" s="191">
        <f>BK128</f>
        <v>0</v>
      </c>
      <c r="K128" s="187"/>
      <c r="L128" s="192"/>
      <c r="M128" s="193"/>
      <c r="N128" s="194"/>
      <c r="O128" s="194"/>
      <c r="P128" s="195">
        <f>SUM(P129:P146)</f>
        <v>0</v>
      </c>
      <c r="Q128" s="194"/>
      <c r="R128" s="195">
        <f>SUM(R129:R146)</f>
        <v>0</v>
      </c>
      <c r="S128" s="194"/>
      <c r="T128" s="196">
        <f>SUM(T129:T146)</f>
        <v>0</v>
      </c>
      <c r="AR128" s="197" t="s">
        <v>81</v>
      </c>
      <c r="AT128" s="198" t="s">
        <v>72</v>
      </c>
      <c r="AU128" s="198" t="s">
        <v>73</v>
      </c>
      <c r="AY128" s="197" t="s">
        <v>160</v>
      </c>
      <c r="BK128" s="199">
        <f>SUM(BK129:BK146)</f>
        <v>0</v>
      </c>
    </row>
    <row r="129" spans="1:65" s="2" customFormat="1" ht="76.35" customHeight="1">
      <c r="A129" s="35"/>
      <c r="B129" s="36"/>
      <c r="C129" s="202" t="s">
        <v>81</v>
      </c>
      <c r="D129" s="202" t="s">
        <v>163</v>
      </c>
      <c r="E129" s="203" t="s">
        <v>163</v>
      </c>
      <c r="F129" s="204" t="s">
        <v>2897</v>
      </c>
      <c r="G129" s="205" t="s">
        <v>218</v>
      </c>
      <c r="H129" s="206">
        <v>56</v>
      </c>
      <c r="I129" s="207"/>
      <c r="J129" s="208">
        <f>ROUND(I129*H129,2)</f>
        <v>0</v>
      </c>
      <c r="K129" s="209"/>
      <c r="L129" s="40"/>
      <c r="M129" s="210" t="s">
        <v>1</v>
      </c>
      <c r="N129" s="211" t="s">
        <v>38</v>
      </c>
      <c r="O129" s="72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4" t="s">
        <v>167</v>
      </c>
      <c r="AT129" s="214" t="s">
        <v>163</v>
      </c>
      <c r="AU129" s="214" t="s">
        <v>81</v>
      </c>
      <c r="AY129" s="18" t="s">
        <v>160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81</v>
      </c>
      <c r="BK129" s="215">
        <f>ROUND(I129*H129,2)</f>
        <v>0</v>
      </c>
      <c r="BL129" s="18" t="s">
        <v>167</v>
      </c>
      <c r="BM129" s="214" t="s">
        <v>83</v>
      </c>
    </row>
    <row r="130" spans="1:47" s="2" customFormat="1" ht="58.5">
      <c r="A130" s="35"/>
      <c r="B130" s="36"/>
      <c r="C130" s="37"/>
      <c r="D130" s="216" t="s">
        <v>169</v>
      </c>
      <c r="E130" s="37"/>
      <c r="F130" s="217" t="s">
        <v>2898</v>
      </c>
      <c r="G130" s="37"/>
      <c r="H130" s="37"/>
      <c r="I130" s="169"/>
      <c r="J130" s="37"/>
      <c r="K130" s="37"/>
      <c r="L130" s="40"/>
      <c r="M130" s="218"/>
      <c r="N130" s="219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169</v>
      </c>
      <c r="AU130" s="18" t="s">
        <v>81</v>
      </c>
    </row>
    <row r="131" spans="1:65" s="2" customFormat="1" ht="76.35" customHeight="1">
      <c r="A131" s="35"/>
      <c r="B131" s="36"/>
      <c r="C131" s="202" t="s">
        <v>83</v>
      </c>
      <c r="D131" s="202" t="s">
        <v>163</v>
      </c>
      <c r="E131" s="203" t="s">
        <v>2768</v>
      </c>
      <c r="F131" s="204" t="s">
        <v>2899</v>
      </c>
      <c r="G131" s="205" t="s">
        <v>218</v>
      </c>
      <c r="H131" s="206">
        <v>16</v>
      </c>
      <c r="I131" s="207"/>
      <c r="J131" s="208">
        <f>ROUND(I131*H131,2)</f>
        <v>0</v>
      </c>
      <c r="K131" s="209"/>
      <c r="L131" s="40"/>
      <c r="M131" s="210" t="s">
        <v>1</v>
      </c>
      <c r="N131" s="211" t="s">
        <v>38</v>
      </c>
      <c r="O131" s="72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4" t="s">
        <v>167</v>
      </c>
      <c r="AT131" s="214" t="s">
        <v>163</v>
      </c>
      <c r="AU131" s="214" t="s">
        <v>81</v>
      </c>
      <c r="AY131" s="18" t="s">
        <v>160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81</v>
      </c>
      <c r="BK131" s="215">
        <f>ROUND(I131*H131,2)</f>
        <v>0</v>
      </c>
      <c r="BL131" s="18" t="s">
        <v>167</v>
      </c>
      <c r="BM131" s="214" t="s">
        <v>167</v>
      </c>
    </row>
    <row r="132" spans="1:47" s="2" customFormat="1" ht="48.75">
      <c r="A132" s="35"/>
      <c r="B132" s="36"/>
      <c r="C132" s="37"/>
      <c r="D132" s="216" t="s">
        <v>169</v>
      </c>
      <c r="E132" s="37"/>
      <c r="F132" s="217" t="s">
        <v>2900</v>
      </c>
      <c r="G132" s="37"/>
      <c r="H132" s="37"/>
      <c r="I132" s="169"/>
      <c r="J132" s="37"/>
      <c r="K132" s="37"/>
      <c r="L132" s="40"/>
      <c r="M132" s="218"/>
      <c r="N132" s="219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169</v>
      </c>
      <c r="AU132" s="18" t="s">
        <v>81</v>
      </c>
    </row>
    <row r="133" spans="1:65" s="2" customFormat="1" ht="55.5" customHeight="1">
      <c r="A133" s="35"/>
      <c r="B133" s="36"/>
      <c r="C133" s="202" t="s">
        <v>182</v>
      </c>
      <c r="D133" s="202" t="s">
        <v>163</v>
      </c>
      <c r="E133" s="203" t="s">
        <v>2770</v>
      </c>
      <c r="F133" s="204" t="s">
        <v>2901</v>
      </c>
      <c r="G133" s="205" t="s">
        <v>2673</v>
      </c>
      <c r="H133" s="206">
        <v>4</v>
      </c>
      <c r="I133" s="207"/>
      <c r="J133" s="208">
        <f>ROUND(I133*H133,2)</f>
        <v>0</v>
      </c>
      <c r="K133" s="209"/>
      <c r="L133" s="40"/>
      <c r="M133" s="210" t="s">
        <v>1</v>
      </c>
      <c r="N133" s="211" t="s">
        <v>38</v>
      </c>
      <c r="O133" s="72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4" t="s">
        <v>167</v>
      </c>
      <c r="AT133" s="214" t="s">
        <v>163</v>
      </c>
      <c r="AU133" s="214" t="s">
        <v>81</v>
      </c>
      <c r="AY133" s="18" t="s">
        <v>160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8" t="s">
        <v>81</v>
      </c>
      <c r="BK133" s="215">
        <f>ROUND(I133*H133,2)</f>
        <v>0</v>
      </c>
      <c r="BL133" s="18" t="s">
        <v>167</v>
      </c>
      <c r="BM133" s="214" t="s">
        <v>197</v>
      </c>
    </row>
    <row r="134" spans="1:47" s="2" customFormat="1" ht="39">
      <c r="A134" s="35"/>
      <c r="B134" s="36"/>
      <c r="C134" s="37"/>
      <c r="D134" s="216" t="s">
        <v>169</v>
      </c>
      <c r="E134" s="37"/>
      <c r="F134" s="217" t="s">
        <v>2901</v>
      </c>
      <c r="G134" s="37"/>
      <c r="H134" s="37"/>
      <c r="I134" s="169"/>
      <c r="J134" s="37"/>
      <c r="K134" s="37"/>
      <c r="L134" s="40"/>
      <c r="M134" s="218"/>
      <c r="N134" s="21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169</v>
      </c>
      <c r="AU134" s="18" t="s">
        <v>81</v>
      </c>
    </row>
    <row r="135" spans="1:65" s="2" customFormat="1" ht="49.15" customHeight="1">
      <c r="A135" s="35"/>
      <c r="B135" s="36"/>
      <c r="C135" s="202" t="s">
        <v>167</v>
      </c>
      <c r="D135" s="202" t="s">
        <v>163</v>
      </c>
      <c r="E135" s="203" t="s">
        <v>2772</v>
      </c>
      <c r="F135" s="204" t="s">
        <v>2902</v>
      </c>
      <c r="G135" s="205" t="s">
        <v>2673</v>
      </c>
      <c r="H135" s="206">
        <v>4</v>
      </c>
      <c r="I135" s="207"/>
      <c r="J135" s="208">
        <f>ROUND(I135*H135,2)</f>
        <v>0</v>
      </c>
      <c r="K135" s="209"/>
      <c r="L135" s="40"/>
      <c r="M135" s="210" t="s">
        <v>1</v>
      </c>
      <c r="N135" s="211" t="s">
        <v>38</v>
      </c>
      <c r="O135" s="72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167</v>
      </c>
      <c r="AT135" s="214" t="s">
        <v>163</v>
      </c>
      <c r="AU135" s="214" t="s">
        <v>81</v>
      </c>
      <c r="AY135" s="18" t="s">
        <v>160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167</v>
      </c>
      <c r="BM135" s="214" t="s">
        <v>207</v>
      </c>
    </row>
    <row r="136" spans="1:47" s="2" customFormat="1" ht="29.25">
      <c r="A136" s="35"/>
      <c r="B136" s="36"/>
      <c r="C136" s="37"/>
      <c r="D136" s="216" t="s">
        <v>169</v>
      </c>
      <c r="E136" s="37"/>
      <c r="F136" s="217" t="s">
        <v>2902</v>
      </c>
      <c r="G136" s="37"/>
      <c r="H136" s="37"/>
      <c r="I136" s="169"/>
      <c r="J136" s="37"/>
      <c r="K136" s="37"/>
      <c r="L136" s="40"/>
      <c r="M136" s="218"/>
      <c r="N136" s="21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169</v>
      </c>
      <c r="AU136" s="18" t="s">
        <v>81</v>
      </c>
    </row>
    <row r="137" spans="1:65" s="2" customFormat="1" ht="44.25" customHeight="1">
      <c r="A137" s="35"/>
      <c r="B137" s="36"/>
      <c r="C137" s="202" t="s">
        <v>192</v>
      </c>
      <c r="D137" s="202" t="s">
        <v>163</v>
      </c>
      <c r="E137" s="203" t="s">
        <v>2774</v>
      </c>
      <c r="F137" s="204" t="s">
        <v>2903</v>
      </c>
      <c r="G137" s="205" t="s">
        <v>2673</v>
      </c>
      <c r="H137" s="206">
        <v>4</v>
      </c>
      <c r="I137" s="207"/>
      <c r="J137" s="208">
        <f>ROUND(I137*H137,2)</f>
        <v>0</v>
      </c>
      <c r="K137" s="209"/>
      <c r="L137" s="40"/>
      <c r="M137" s="210" t="s">
        <v>1</v>
      </c>
      <c r="N137" s="211" t="s">
        <v>38</v>
      </c>
      <c r="O137" s="72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4" t="s">
        <v>167</v>
      </c>
      <c r="AT137" s="214" t="s">
        <v>163</v>
      </c>
      <c r="AU137" s="214" t="s">
        <v>81</v>
      </c>
      <c r="AY137" s="18" t="s">
        <v>160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81</v>
      </c>
      <c r="BK137" s="215">
        <f>ROUND(I137*H137,2)</f>
        <v>0</v>
      </c>
      <c r="BL137" s="18" t="s">
        <v>167</v>
      </c>
      <c r="BM137" s="214" t="s">
        <v>224</v>
      </c>
    </row>
    <row r="138" spans="1:47" s="2" customFormat="1" ht="29.25">
      <c r="A138" s="35"/>
      <c r="B138" s="36"/>
      <c r="C138" s="37"/>
      <c r="D138" s="216" t="s">
        <v>169</v>
      </c>
      <c r="E138" s="37"/>
      <c r="F138" s="217" t="s">
        <v>2903</v>
      </c>
      <c r="G138" s="37"/>
      <c r="H138" s="37"/>
      <c r="I138" s="169"/>
      <c r="J138" s="37"/>
      <c r="K138" s="37"/>
      <c r="L138" s="40"/>
      <c r="M138" s="218"/>
      <c r="N138" s="21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169</v>
      </c>
      <c r="AU138" s="18" t="s">
        <v>81</v>
      </c>
    </row>
    <row r="139" spans="1:65" s="2" customFormat="1" ht="76.35" customHeight="1">
      <c r="A139" s="35"/>
      <c r="B139" s="36"/>
      <c r="C139" s="202" t="s">
        <v>197</v>
      </c>
      <c r="D139" s="202" t="s">
        <v>163</v>
      </c>
      <c r="E139" s="203" t="s">
        <v>2776</v>
      </c>
      <c r="F139" s="204" t="s">
        <v>2904</v>
      </c>
      <c r="G139" s="205" t="s">
        <v>218</v>
      </c>
      <c r="H139" s="206">
        <v>60</v>
      </c>
      <c r="I139" s="207"/>
      <c r="J139" s="208">
        <f>ROUND(I139*H139,2)</f>
        <v>0</v>
      </c>
      <c r="K139" s="209"/>
      <c r="L139" s="40"/>
      <c r="M139" s="210" t="s">
        <v>1</v>
      </c>
      <c r="N139" s="211" t="s">
        <v>38</v>
      </c>
      <c r="O139" s="72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4" t="s">
        <v>167</v>
      </c>
      <c r="AT139" s="214" t="s">
        <v>163</v>
      </c>
      <c r="AU139" s="214" t="s">
        <v>81</v>
      </c>
      <c r="AY139" s="18" t="s">
        <v>160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167</v>
      </c>
      <c r="BM139" s="214" t="s">
        <v>237</v>
      </c>
    </row>
    <row r="140" spans="1:47" s="2" customFormat="1" ht="48.75">
      <c r="A140" s="35"/>
      <c r="B140" s="36"/>
      <c r="C140" s="37"/>
      <c r="D140" s="216" t="s">
        <v>169</v>
      </c>
      <c r="E140" s="37"/>
      <c r="F140" s="217" t="s">
        <v>2905</v>
      </c>
      <c r="G140" s="37"/>
      <c r="H140" s="37"/>
      <c r="I140" s="169"/>
      <c r="J140" s="37"/>
      <c r="K140" s="37"/>
      <c r="L140" s="40"/>
      <c r="M140" s="218"/>
      <c r="N140" s="21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169</v>
      </c>
      <c r="AU140" s="18" t="s">
        <v>81</v>
      </c>
    </row>
    <row r="141" spans="1:65" s="2" customFormat="1" ht="49.15" customHeight="1">
      <c r="A141" s="35"/>
      <c r="B141" s="36"/>
      <c r="C141" s="202" t="s">
        <v>202</v>
      </c>
      <c r="D141" s="202" t="s">
        <v>163</v>
      </c>
      <c r="E141" s="203" t="s">
        <v>2778</v>
      </c>
      <c r="F141" s="204" t="s">
        <v>2906</v>
      </c>
      <c r="G141" s="205" t="s">
        <v>2673</v>
      </c>
      <c r="H141" s="206">
        <v>4</v>
      </c>
      <c r="I141" s="207"/>
      <c r="J141" s="208">
        <f>ROUND(I141*H141,2)</f>
        <v>0</v>
      </c>
      <c r="K141" s="209"/>
      <c r="L141" s="40"/>
      <c r="M141" s="210" t="s">
        <v>1</v>
      </c>
      <c r="N141" s="211" t="s">
        <v>38</v>
      </c>
      <c r="O141" s="72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4" t="s">
        <v>167</v>
      </c>
      <c r="AT141" s="214" t="s">
        <v>163</v>
      </c>
      <c r="AU141" s="214" t="s">
        <v>81</v>
      </c>
      <c r="AY141" s="18" t="s">
        <v>160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8" t="s">
        <v>81</v>
      </c>
      <c r="BK141" s="215">
        <f>ROUND(I141*H141,2)</f>
        <v>0</v>
      </c>
      <c r="BL141" s="18" t="s">
        <v>167</v>
      </c>
      <c r="BM141" s="214" t="s">
        <v>251</v>
      </c>
    </row>
    <row r="142" spans="1:47" s="2" customFormat="1" ht="29.25">
      <c r="A142" s="35"/>
      <c r="B142" s="36"/>
      <c r="C142" s="37"/>
      <c r="D142" s="216" t="s">
        <v>169</v>
      </c>
      <c r="E142" s="37"/>
      <c r="F142" s="217" t="s">
        <v>2906</v>
      </c>
      <c r="G142" s="37"/>
      <c r="H142" s="37"/>
      <c r="I142" s="169"/>
      <c r="J142" s="37"/>
      <c r="K142" s="37"/>
      <c r="L142" s="40"/>
      <c r="M142" s="218"/>
      <c r="N142" s="21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169</v>
      </c>
      <c r="AU142" s="18" t="s">
        <v>81</v>
      </c>
    </row>
    <row r="143" spans="1:65" s="2" customFormat="1" ht="44.25" customHeight="1">
      <c r="A143" s="35"/>
      <c r="B143" s="36"/>
      <c r="C143" s="202" t="s">
        <v>207</v>
      </c>
      <c r="D143" s="202" t="s">
        <v>163</v>
      </c>
      <c r="E143" s="203" t="s">
        <v>2780</v>
      </c>
      <c r="F143" s="204" t="s">
        <v>2907</v>
      </c>
      <c r="G143" s="205" t="s">
        <v>2673</v>
      </c>
      <c r="H143" s="206">
        <v>1</v>
      </c>
      <c r="I143" s="207"/>
      <c r="J143" s="208">
        <f>ROUND(I143*H143,2)</f>
        <v>0</v>
      </c>
      <c r="K143" s="209"/>
      <c r="L143" s="40"/>
      <c r="M143" s="210" t="s">
        <v>1</v>
      </c>
      <c r="N143" s="211" t="s">
        <v>38</v>
      </c>
      <c r="O143" s="72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4" t="s">
        <v>167</v>
      </c>
      <c r="AT143" s="214" t="s">
        <v>163</v>
      </c>
      <c r="AU143" s="214" t="s">
        <v>81</v>
      </c>
      <c r="AY143" s="18" t="s">
        <v>160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8" t="s">
        <v>81</v>
      </c>
      <c r="BK143" s="215">
        <f>ROUND(I143*H143,2)</f>
        <v>0</v>
      </c>
      <c r="BL143" s="18" t="s">
        <v>167</v>
      </c>
      <c r="BM143" s="214" t="s">
        <v>219</v>
      </c>
    </row>
    <row r="144" spans="1:47" s="2" customFormat="1" ht="29.25">
      <c r="A144" s="35"/>
      <c r="B144" s="36"/>
      <c r="C144" s="37"/>
      <c r="D144" s="216" t="s">
        <v>169</v>
      </c>
      <c r="E144" s="37"/>
      <c r="F144" s="217" t="s">
        <v>2907</v>
      </c>
      <c r="G144" s="37"/>
      <c r="H144" s="37"/>
      <c r="I144" s="169"/>
      <c r="J144" s="37"/>
      <c r="K144" s="37"/>
      <c r="L144" s="40"/>
      <c r="M144" s="218"/>
      <c r="N144" s="21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169</v>
      </c>
      <c r="AU144" s="18" t="s">
        <v>81</v>
      </c>
    </row>
    <row r="145" spans="1:65" s="2" customFormat="1" ht="16.5" customHeight="1">
      <c r="A145" s="35"/>
      <c r="B145" s="36"/>
      <c r="C145" s="202" t="s">
        <v>161</v>
      </c>
      <c r="D145" s="202" t="s">
        <v>163</v>
      </c>
      <c r="E145" s="203" t="s">
        <v>2782</v>
      </c>
      <c r="F145" s="204" t="s">
        <v>2908</v>
      </c>
      <c r="G145" s="205" t="s">
        <v>305</v>
      </c>
      <c r="H145" s="206">
        <v>1</v>
      </c>
      <c r="I145" s="207"/>
      <c r="J145" s="208">
        <f>ROUND(I145*H145,2)</f>
        <v>0</v>
      </c>
      <c r="K145" s="209"/>
      <c r="L145" s="40"/>
      <c r="M145" s="210" t="s">
        <v>1</v>
      </c>
      <c r="N145" s="211" t="s">
        <v>38</v>
      </c>
      <c r="O145" s="72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4" t="s">
        <v>167</v>
      </c>
      <c r="AT145" s="214" t="s">
        <v>163</v>
      </c>
      <c r="AU145" s="214" t="s">
        <v>81</v>
      </c>
      <c r="AY145" s="18" t="s">
        <v>160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8" t="s">
        <v>81</v>
      </c>
      <c r="BK145" s="215">
        <f>ROUND(I145*H145,2)</f>
        <v>0</v>
      </c>
      <c r="BL145" s="18" t="s">
        <v>167</v>
      </c>
      <c r="BM145" s="214" t="s">
        <v>2909</v>
      </c>
    </row>
    <row r="146" spans="1:47" s="2" customFormat="1" ht="11.25">
      <c r="A146" s="35"/>
      <c r="B146" s="36"/>
      <c r="C146" s="37"/>
      <c r="D146" s="216" t="s">
        <v>169</v>
      </c>
      <c r="E146" s="37"/>
      <c r="F146" s="217" t="s">
        <v>2908</v>
      </c>
      <c r="G146" s="37"/>
      <c r="H146" s="37"/>
      <c r="I146" s="169"/>
      <c r="J146" s="37"/>
      <c r="K146" s="37"/>
      <c r="L146" s="40"/>
      <c r="M146" s="252"/>
      <c r="N146" s="253"/>
      <c r="O146" s="254"/>
      <c r="P146" s="254"/>
      <c r="Q146" s="254"/>
      <c r="R146" s="254"/>
      <c r="S146" s="254"/>
      <c r="T146" s="25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169</v>
      </c>
      <c r="AU146" s="18" t="s">
        <v>81</v>
      </c>
    </row>
    <row r="147" spans="1:31" s="2" customFormat="1" ht="6.95" customHeight="1">
      <c r="A147" s="35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40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algorithmName="SHA-512" hashValue="Xzgtbv6xz2qXMtDlu9pzz7D9CeTr4UNdU84/VivWial1sJUfRSH+Qdz+LNkgREszawmxo0OQXmla2xDsSoG1XA==" saltValue="n4T8k1b9hJ8JXs5RurlWh4CZYsbyGx7/tSgaL1+cIJwKJyVAVD4nEaiUBy3G80LY/SG58E9KiTpMq6VxqGKcpA==" spinCount="100000" sheet="1" objects="1" scenarios="1" formatColumns="0" formatRows="0" autoFilter="0"/>
  <autoFilter ref="C126:K146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110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25" t="s">
        <v>2910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114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J105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ROUND((SUM(BE105:BE112)+SUM(BE132:BE178)),2)</f>
        <v>0</v>
      </c>
      <c r="G35" s="35"/>
      <c r="H35" s="35"/>
      <c r="I35" s="127">
        <v>0.21</v>
      </c>
      <c r="J35" s="126">
        <f>ROUND(((SUM(BE105:BE112)+SUM(BE132:BE178))*I35),2)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ROUND((SUM(BF105:BF112)+SUM(BF132:BF178)),2)</f>
        <v>0</v>
      </c>
      <c r="G36" s="35"/>
      <c r="H36" s="35"/>
      <c r="I36" s="127">
        <v>0.15</v>
      </c>
      <c r="J36" s="126">
        <f>ROUND(((SUM(BF105:BF112)+SUM(BF132:BF178))*I36),2)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ROUND((SUM(BG105:BG112)+SUM(BG132:BG178)),2)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ROUND((SUM(BH105:BH112)+SUM(BH132:BH178)),2)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ROUND((SUM(BI105:BI112)+SUM(BI132:BI178)),2)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286" t="str">
        <f>E9</f>
        <v>11 DPS SO02 DEM - Příjezdová komunikace -var. bez panelů demontáž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J133</f>
        <v>0</v>
      </c>
      <c r="K97" s="151"/>
      <c r="L97" s="155"/>
    </row>
    <row r="98" spans="2:12" s="10" customFormat="1" ht="19.9" customHeight="1">
      <c r="B98" s="156"/>
      <c r="C98" s="157"/>
      <c r="D98" s="158" t="s">
        <v>368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2:12" s="10" customFormat="1" ht="19.9" customHeight="1">
      <c r="B99" s="156"/>
      <c r="C99" s="157"/>
      <c r="D99" s="158" t="s">
        <v>422</v>
      </c>
      <c r="E99" s="159"/>
      <c r="F99" s="159"/>
      <c r="G99" s="159"/>
      <c r="H99" s="159"/>
      <c r="I99" s="159"/>
      <c r="J99" s="160">
        <f>J152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124</v>
      </c>
      <c r="E100" s="159"/>
      <c r="F100" s="159"/>
      <c r="G100" s="159"/>
      <c r="H100" s="159"/>
      <c r="I100" s="159"/>
      <c r="J100" s="160">
        <f>J155</f>
        <v>0</v>
      </c>
      <c r="K100" s="157"/>
      <c r="L100" s="161"/>
    </row>
    <row r="101" spans="2:12" s="9" customFormat="1" ht="24.95" customHeight="1">
      <c r="B101" s="150"/>
      <c r="C101" s="151"/>
      <c r="D101" s="152" t="s">
        <v>435</v>
      </c>
      <c r="E101" s="153"/>
      <c r="F101" s="153"/>
      <c r="G101" s="153"/>
      <c r="H101" s="153"/>
      <c r="I101" s="153"/>
      <c r="J101" s="154">
        <f>J169</f>
        <v>0</v>
      </c>
      <c r="K101" s="151"/>
      <c r="L101" s="155"/>
    </row>
    <row r="102" spans="2:12" s="10" customFormat="1" ht="19.9" customHeight="1">
      <c r="B102" s="156"/>
      <c r="C102" s="157"/>
      <c r="D102" s="158" t="s">
        <v>2911</v>
      </c>
      <c r="E102" s="159"/>
      <c r="F102" s="159"/>
      <c r="G102" s="159"/>
      <c r="H102" s="159"/>
      <c r="I102" s="159"/>
      <c r="J102" s="160">
        <f>J170</f>
        <v>0</v>
      </c>
      <c r="K102" s="157"/>
      <c r="L102" s="161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9.25" customHeight="1">
      <c r="A105" s="35"/>
      <c r="B105" s="36"/>
      <c r="C105" s="149" t="s">
        <v>135</v>
      </c>
      <c r="D105" s="37"/>
      <c r="E105" s="37"/>
      <c r="F105" s="37"/>
      <c r="G105" s="37"/>
      <c r="H105" s="37"/>
      <c r="I105" s="37"/>
      <c r="J105" s="162">
        <f>ROUND(J106+J107+J108+J109+J110+J111,2)</f>
        <v>0</v>
      </c>
      <c r="K105" s="37"/>
      <c r="L105" s="52"/>
      <c r="N105" s="163" t="s">
        <v>37</v>
      </c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18" customHeight="1">
      <c r="A106" s="35"/>
      <c r="B106" s="36"/>
      <c r="C106" s="37"/>
      <c r="D106" s="333" t="s">
        <v>136</v>
      </c>
      <c r="E106" s="334"/>
      <c r="F106" s="334"/>
      <c r="G106" s="37"/>
      <c r="H106" s="37"/>
      <c r="I106" s="37"/>
      <c r="J106" s="165"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137</v>
      </c>
      <c r="AZ106" s="167"/>
      <c r="BA106" s="167"/>
      <c r="BB106" s="167"/>
      <c r="BC106" s="167"/>
      <c r="BD106" s="167"/>
      <c r="BE106" s="171">
        <f aca="true" t="shared" si="0" ref="BE106:BE111">IF(N106="základní",J106,0)</f>
        <v>0</v>
      </c>
      <c r="BF106" s="171">
        <f aca="true" t="shared" si="1" ref="BF106:BF111">IF(N106="snížená",J106,0)</f>
        <v>0</v>
      </c>
      <c r="BG106" s="171">
        <f aca="true" t="shared" si="2" ref="BG106:BG111">IF(N106="zákl. přenesená",J106,0)</f>
        <v>0</v>
      </c>
      <c r="BH106" s="171">
        <f aca="true" t="shared" si="3" ref="BH106:BH111">IF(N106="sníž. přenesená",J106,0)</f>
        <v>0</v>
      </c>
      <c r="BI106" s="171">
        <f aca="true" t="shared" si="4" ref="BI106:BI111">IF(N106="nulová",J106,0)</f>
        <v>0</v>
      </c>
      <c r="BJ106" s="170" t="s">
        <v>81</v>
      </c>
      <c r="BK106" s="167"/>
      <c r="BL106" s="167"/>
      <c r="BM106" s="167"/>
    </row>
    <row r="107" spans="1:65" s="2" customFormat="1" ht="18" customHeight="1">
      <c r="A107" s="35"/>
      <c r="B107" s="36"/>
      <c r="C107" s="37"/>
      <c r="D107" s="333" t="s">
        <v>138</v>
      </c>
      <c r="E107" s="334"/>
      <c r="F107" s="334"/>
      <c r="G107" s="37"/>
      <c r="H107" s="37"/>
      <c r="I107" s="37"/>
      <c r="J107" s="165">
        <v>0</v>
      </c>
      <c r="K107" s="37"/>
      <c r="L107" s="166"/>
      <c r="M107" s="167"/>
      <c r="N107" s="168" t="s">
        <v>38</v>
      </c>
      <c r="O107" s="167"/>
      <c r="P107" s="167"/>
      <c r="Q107" s="167"/>
      <c r="R107" s="167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70" t="s">
        <v>137</v>
      </c>
      <c r="AZ107" s="167"/>
      <c r="BA107" s="167"/>
      <c r="BB107" s="167"/>
      <c r="BC107" s="167"/>
      <c r="BD107" s="167"/>
      <c r="BE107" s="171">
        <f t="shared" si="0"/>
        <v>0</v>
      </c>
      <c r="BF107" s="171">
        <f t="shared" si="1"/>
        <v>0</v>
      </c>
      <c r="BG107" s="171">
        <f t="shared" si="2"/>
        <v>0</v>
      </c>
      <c r="BH107" s="171">
        <f t="shared" si="3"/>
        <v>0</v>
      </c>
      <c r="BI107" s="171">
        <f t="shared" si="4"/>
        <v>0</v>
      </c>
      <c r="BJ107" s="170" t="s">
        <v>81</v>
      </c>
      <c r="BK107" s="167"/>
      <c r="BL107" s="167"/>
      <c r="BM107" s="167"/>
    </row>
    <row r="108" spans="1:65" s="2" customFormat="1" ht="18" customHeight="1">
      <c r="A108" s="35"/>
      <c r="B108" s="36"/>
      <c r="C108" s="37"/>
      <c r="D108" s="333" t="s">
        <v>139</v>
      </c>
      <c r="E108" s="334"/>
      <c r="F108" s="334"/>
      <c r="G108" s="37"/>
      <c r="H108" s="37"/>
      <c r="I108" s="37"/>
      <c r="J108" s="165">
        <v>0</v>
      </c>
      <c r="K108" s="37"/>
      <c r="L108" s="166"/>
      <c r="M108" s="167"/>
      <c r="N108" s="168" t="s">
        <v>38</v>
      </c>
      <c r="O108" s="167"/>
      <c r="P108" s="167"/>
      <c r="Q108" s="167"/>
      <c r="R108" s="167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70" t="s">
        <v>137</v>
      </c>
      <c r="AZ108" s="167"/>
      <c r="BA108" s="167"/>
      <c r="BB108" s="167"/>
      <c r="BC108" s="167"/>
      <c r="BD108" s="167"/>
      <c r="BE108" s="171">
        <f t="shared" si="0"/>
        <v>0</v>
      </c>
      <c r="BF108" s="171">
        <f t="shared" si="1"/>
        <v>0</v>
      </c>
      <c r="BG108" s="171">
        <f t="shared" si="2"/>
        <v>0</v>
      </c>
      <c r="BH108" s="171">
        <f t="shared" si="3"/>
        <v>0</v>
      </c>
      <c r="BI108" s="171">
        <f t="shared" si="4"/>
        <v>0</v>
      </c>
      <c r="BJ108" s="170" t="s">
        <v>81</v>
      </c>
      <c r="BK108" s="167"/>
      <c r="BL108" s="167"/>
      <c r="BM108" s="167"/>
    </row>
    <row r="109" spans="1:65" s="2" customFormat="1" ht="18" customHeight="1">
      <c r="A109" s="35"/>
      <c r="B109" s="36"/>
      <c r="C109" s="37"/>
      <c r="D109" s="333" t="s">
        <v>140</v>
      </c>
      <c r="E109" s="334"/>
      <c r="F109" s="334"/>
      <c r="G109" s="37"/>
      <c r="H109" s="37"/>
      <c r="I109" s="37"/>
      <c r="J109" s="165">
        <v>0</v>
      </c>
      <c r="K109" s="37"/>
      <c r="L109" s="166"/>
      <c r="M109" s="167"/>
      <c r="N109" s="168" t="s">
        <v>38</v>
      </c>
      <c r="O109" s="167"/>
      <c r="P109" s="167"/>
      <c r="Q109" s="167"/>
      <c r="R109" s="167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70" t="s">
        <v>137</v>
      </c>
      <c r="AZ109" s="167"/>
      <c r="BA109" s="167"/>
      <c r="BB109" s="167"/>
      <c r="BC109" s="167"/>
      <c r="BD109" s="167"/>
      <c r="BE109" s="171">
        <f t="shared" si="0"/>
        <v>0</v>
      </c>
      <c r="BF109" s="171">
        <f t="shared" si="1"/>
        <v>0</v>
      </c>
      <c r="BG109" s="171">
        <f t="shared" si="2"/>
        <v>0</v>
      </c>
      <c r="BH109" s="171">
        <f t="shared" si="3"/>
        <v>0</v>
      </c>
      <c r="BI109" s="171">
        <f t="shared" si="4"/>
        <v>0</v>
      </c>
      <c r="BJ109" s="170" t="s">
        <v>81</v>
      </c>
      <c r="BK109" s="167"/>
      <c r="BL109" s="167"/>
      <c r="BM109" s="167"/>
    </row>
    <row r="110" spans="1:65" s="2" customFormat="1" ht="18" customHeight="1">
      <c r="A110" s="35"/>
      <c r="B110" s="36"/>
      <c r="C110" s="37"/>
      <c r="D110" s="333" t="s">
        <v>141</v>
      </c>
      <c r="E110" s="334"/>
      <c r="F110" s="334"/>
      <c r="G110" s="37"/>
      <c r="H110" s="37"/>
      <c r="I110" s="37"/>
      <c r="J110" s="165">
        <v>0</v>
      </c>
      <c r="K110" s="37"/>
      <c r="L110" s="166"/>
      <c r="M110" s="167"/>
      <c r="N110" s="168" t="s">
        <v>38</v>
      </c>
      <c r="O110" s="167"/>
      <c r="P110" s="167"/>
      <c r="Q110" s="167"/>
      <c r="R110" s="167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70" t="s">
        <v>137</v>
      </c>
      <c r="AZ110" s="167"/>
      <c r="BA110" s="167"/>
      <c r="BB110" s="167"/>
      <c r="BC110" s="167"/>
      <c r="BD110" s="167"/>
      <c r="BE110" s="171">
        <f t="shared" si="0"/>
        <v>0</v>
      </c>
      <c r="BF110" s="171">
        <f t="shared" si="1"/>
        <v>0</v>
      </c>
      <c r="BG110" s="171">
        <f t="shared" si="2"/>
        <v>0</v>
      </c>
      <c r="BH110" s="171">
        <f t="shared" si="3"/>
        <v>0</v>
      </c>
      <c r="BI110" s="171">
        <f t="shared" si="4"/>
        <v>0</v>
      </c>
      <c r="BJ110" s="170" t="s">
        <v>81</v>
      </c>
      <c r="BK110" s="167"/>
      <c r="BL110" s="167"/>
      <c r="BM110" s="167"/>
    </row>
    <row r="111" spans="1:65" s="2" customFormat="1" ht="18" customHeight="1">
      <c r="A111" s="35"/>
      <c r="B111" s="36"/>
      <c r="C111" s="37"/>
      <c r="D111" s="164" t="s">
        <v>142</v>
      </c>
      <c r="E111" s="37"/>
      <c r="F111" s="37"/>
      <c r="G111" s="37"/>
      <c r="H111" s="37"/>
      <c r="I111" s="37"/>
      <c r="J111" s="165">
        <f>ROUND(J30*T111,2)</f>
        <v>0</v>
      </c>
      <c r="K111" s="37"/>
      <c r="L111" s="166"/>
      <c r="M111" s="167"/>
      <c r="N111" s="168" t="s">
        <v>38</v>
      </c>
      <c r="O111" s="167"/>
      <c r="P111" s="167"/>
      <c r="Q111" s="167"/>
      <c r="R111" s="167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70" t="s">
        <v>143</v>
      </c>
      <c r="AZ111" s="167"/>
      <c r="BA111" s="167"/>
      <c r="BB111" s="167"/>
      <c r="BC111" s="167"/>
      <c r="BD111" s="167"/>
      <c r="BE111" s="171">
        <f t="shared" si="0"/>
        <v>0</v>
      </c>
      <c r="BF111" s="171">
        <f t="shared" si="1"/>
        <v>0</v>
      </c>
      <c r="BG111" s="171">
        <f t="shared" si="2"/>
        <v>0</v>
      </c>
      <c r="BH111" s="171">
        <f t="shared" si="3"/>
        <v>0</v>
      </c>
      <c r="BI111" s="171">
        <f t="shared" si="4"/>
        <v>0</v>
      </c>
      <c r="BJ111" s="170" t="s">
        <v>81</v>
      </c>
      <c r="BK111" s="167"/>
      <c r="BL111" s="167"/>
      <c r="BM111" s="167"/>
    </row>
    <row r="112" spans="1:31" s="2" customFormat="1" ht="11.2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9.25" customHeight="1">
      <c r="A113" s="35"/>
      <c r="B113" s="36"/>
      <c r="C113" s="172" t="s">
        <v>144</v>
      </c>
      <c r="D113" s="147"/>
      <c r="E113" s="147"/>
      <c r="F113" s="147"/>
      <c r="G113" s="147"/>
      <c r="H113" s="147"/>
      <c r="I113" s="147"/>
      <c r="J113" s="173">
        <f>ROUND(J96+J105,2)</f>
        <v>0</v>
      </c>
      <c r="K113" s="14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30" t="str">
        <f>E7</f>
        <v>Rekonstrukce areálu - Skatepark Ostrava-Výškovice</v>
      </c>
      <c r="F122" s="331"/>
      <c r="G122" s="331"/>
      <c r="H122" s="331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112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30" customHeight="1">
      <c r="A124" s="35"/>
      <c r="B124" s="36"/>
      <c r="C124" s="37"/>
      <c r="D124" s="37"/>
      <c r="E124" s="286" t="str">
        <f>E9</f>
        <v>11 DPS SO02 DEM - Příjezdová komunikace -var. bez panelů demontáž</v>
      </c>
      <c r="F124" s="332"/>
      <c r="G124" s="332"/>
      <c r="H124" s="33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Ostrava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 xml:space="preserve"> </v>
      </c>
      <c r="G128" s="37"/>
      <c r="H128" s="37"/>
      <c r="I128" s="30" t="s">
        <v>29</v>
      </c>
      <c r="J128" s="33" t="str">
        <f>E21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27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74"/>
      <c r="B131" s="175"/>
      <c r="C131" s="176" t="s">
        <v>146</v>
      </c>
      <c r="D131" s="177" t="s">
        <v>58</v>
      </c>
      <c r="E131" s="177" t="s">
        <v>54</v>
      </c>
      <c r="F131" s="177" t="s">
        <v>55</v>
      </c>
      <c r="G131" s="177" t="s">
        <v>147</v>
      </c>
      <c r="H131" s="177" t="s">
        <v>148</v>
      </c>
      <c r="I131" s="177" t="s">
        <v>149</v>
      </c>
      <c r="J131" s="178" t="s">
        <v>119</v>
      </c>
      <c r="K131" s="179" t="s">
        <v>150</v>
      </c>
      <c r="L131" s="180"/>
      <c r="M131" s="76" t="s">
        <v>1</v>
      </c>
      <c r="N131" s="77" t="s">
        <v>37</v>
      </c>
      <c r="O131" s="77" t="s">
        <v>151</v>
      </c>
      <c r="P131" s="77" t="s">
        <v>152</v>
      </c>
      <c r="Q131" s="77" t="s">
        <v>153</v>
      </c>
      <c r="R131" s="77" t="s">
        <v>154</v>
      </c>
      <c r="S131" s="77" t="s">
        <v>155</v>
      </c>
      <c r="T131" s="78" t="s">
        <v>156</v>
      </c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</row>
    <row r="132" spans="1:63" s="2" customFormat="1" ht="22.9" customHeight="1">
      <c r="A132" s="35"/>
      <c r="B132" s="36"/>
      <c r="C132" s="83" t="s">
        <v>157</v>
      </c>
      <c r="D132" s="37"/>
      <c r="E132" s="37"/>
      <c r="F132" s="37"/>
      <c r="G132" s="37"/>
      <c r="H132" s="37"/>
      <c r="I132" s="37"/>
      <c r="J132" s="181">
        <f>BK132</f>
        <v>0</v>
      </c>
      <c r="K132" s="37"/>
      <c r="L132" s="40"/>
      <c r="M132" s="79"/>
      <c r="N132" s="182"/>
      <c r="O132" s="80"/>
      <c r="P132" s="183">
        <f>P133+P169</f>
        <v>0</v>
      </c>
      <c r="Q132" s="80"/>
      <c r="R132" s="183">
        <f>R133+R169</f>
        <v>0.038141</v>
      </c>
      <c r="S132" s="80"/>
      <c r="T132" s="184">
        <f>T133+T169</f>
        <v>1707.903472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72</v>
      </c>
      <c r="AU132" s="18" t="s">
        <v>121</v>
      </c>
      <c r="BK132" s="185">
        <f>BK133+BK169</f>
        <v>0</v>
      </c>
    </row>
    <row r="133" spans="2:63" s="12" customFormat="1" ht="25.9" customHeight="1">
      <c r="B133" s="186"/>
      <c r="C133" s="187"/>
      <c r="D133" s="188" t="s">
        <v>72</v>
      </c>
      <c r="E133" s="189" t="s">
        <v>158</v>
      </c>
      <c r="F133" s="189" t="s">
        <v>159</v>
      </c>
      <c r="G133" s="187"/>
      <c r="H133" s="187"/>
      <c r="I133" s="190"/>
      <c r="J133" s="191">
        <f>BK133</f>
        <v>0</v>
      </c>
      <c r="K133" s="187"/>
      <c r="L133" s="192"/>
      <c r="M133" s="193"/>
      <c r="N133" s="194"/>
      <c r="O133" s="194"/>
      <c r="P133" s="195">
        <f>P134+P152+P155</f>
        <v>0</v>
      </c>
      <c r="Q133" s="194"/>
      <c r="R133" s="195">
        <f>R134+R152+R155</f>
        <v>0.038141</v>
      </c>
      <c r="S133" s="194"/>
      <c r="T133" s="196">
        <f>T134+T152+T155</f>
        <v>1707.903472</v>
      </c>
      <c r="AR133" s="197" t="s">
        <v>81</v>
      </c>
      <c r="AT133" s="198" t="s">
        <v>72</v>
      </c>
      <c r="AU133" s="198" t="s">
        <v>73</v>
      </c>
      <c r="AY133" s="197" t="s">
        <v>160</v>
      </c>
      <c r="BK133" s="199">
        <f>BK134+BK152+BK155</f>
        <v>0</v>
      </c>
    </row>
    <row r="134" spans="2:63" s="12" customFormat="1" ht="22.9" customHeight="1">
      <c r="B134" s="186"/>
      <c r="C134" s="187"/>
      <c r="D134" s="188" t="s">
        <v>72</v>
      </c>
      <c r="E134" s="200" t="s">
        <v>81</v>
      </c>
      <c r="F134" s="200" t="s">
        <v>370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SUM(P135:P151)</f>
        <v>0</v>
      </c>
      <c r="Q134" s="194"/>
      <c r="R134" s="195">
        <f>SUM(R135:R151)</f>
        <v>0.038141</v>
      </c>
      <c r="S134" s="194"/>
      <c r="T134" s="196">
        <f>SUM(T135:T151)</f>
        <v>1707.903472</v>
      </c>
      <c r="AR134" s="197" t="s">
        <v>81</v>
      </c>
      <c r="AT134" s="198" t="s">
        <v>72</v>
      </c>
      <c r="AU134" s="198" t="s">
        <v>81</v>
      </c>
      <c r="AY134" s="197" t="s">
        <v>160</v>
      </c>
      <c r="BK134" s="199">
        <f>SUM(BK135:BK151)</f>
        <v>0</v>
      </c>
    </row>
    <row r="135" spans="1:65" s="2" customFormat="1" ht="24.2" customHeight="1">
      <c r="A135" s="35"/>
      <c r="B135" s="36"/>
      <c r="C135" s="202" t="s">
        <v>81</v>
      </c>
      <c r="D135" s="202" t="s">
        <v>163</v>
      </c>
      <c r="E135" s="203" t="s">
        <v>2912</v>
      </c>
      <c r="F135" s="204" t="s">
        <v>2913</v>
      </c>
      <c r="G135" s="205" t="s">
        <v>247</v>
      </c>
      <c r="H135" s="206">
        <v>3664.915</v>
      </c>
      <c r="I135" s="207"/>
      <c r="J135" s="208">
        <f>ROUND(I135*H135,2)</f>
        <v>0</v>
      </c>
      <c r="K135" s="209"/>
      <c r="L135" s="40"/>
      <c r="M135" s="210" t="s">
        <v>1</v>
      </c>
      <c r="N135" s="211" t="s">
        <v>38</v>
      </c>
      <c r="O135" s="72"/>
      <c r="P135" s="212">
        <f>O135*H135</f>
        <v>0</v>
      </c>
      <c r="Q135" s="212">
        <v>0</v>
      </c>
      <c r="R135" s="212">
        <f>Q135*H135</f>
        <v>0</v>
      </c>
      <c r="S135" s="212">
        <v>0.44</v>
      </c>
      <c r="T135" s="213">
        <f>S135*H135</f>
        <v>1612.5626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167</v>
      </c>
      <c r="AT135" s="214" t="s">
        <v>163</v>
      </c>
      <c r="AU135" s="214" t="s">
        <v>83</v>
      </c>
      <c r="AY135" s="18" t="s">
        <v>160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167</v>
      </c>
      <c r="BM135" s="214" t="s">
        <v>2914</v>
      </c>
    </row>
    <row r="136" spans="1:47" s="2" customFormat="1" ht="39">
      <c r="A136" s="35"/>
      <c r="B136" s="36"/>
      <c r="C136" s="37"/>
      <c r="D136" s="216" t="s">
        <v>169</v>
      </c>
      <c r="E136" s="37"/>
      <c r="F136" s="217" t="s">
        <v>2915</v>
      </c>
      <c r="G136" s="37"/>
      <c r="H136" s="37"/>
      <c r="I136" s="169"/>
      <c r="J136" s="37"/>
      <c r="K136" s="37"/>
      <c r="L136" s="40"/>
      <c r="M136" s="218"/>
      <c r="N136" s="21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169</v>
      </c>
      <c r="AU136" s="18" t="s">
        <v>83</v>
      </c>
    </row>
    <row r="137" spans="1:65" s="2" customFormat="1" ht="16.5" customHeight="1">
      <c r="A137" s="35"/>
      <c r="B137" s="36"/>
      <c r="C137" s="202" t="s">
        <v>83</v>
      </c>
      <c r="D137" s="202" t="s">
        <v>163</v>
      </c>
      <c r="E137" s="203" t="s">
        <v>2916</v>
      </c>
      <c r="F137" s="204" t="s">
        <v>2917</v>
      </c>
      <c r="G137" s="205" t="s">
        <v>247</v>
      </c>
      <c r="H137" s="206">
        <v>264</v>
      </c>
      <c r="I137" s="207"/>
      <c r="J137" s="208">
        <f>ROUND(I137*H137,2)</f>
        <v>0</v>
      </c>
      <c r="K137" s="209"/>
      <c r="L137" s="40"/>
      <c r="M137" s="210" t="s">
        <v>1</v>
      </c>
      <c r="N137" s="211" t="s">
        <v>38</v>
      </c>
      <c r="O137" s="72"/>
      <c r="P137" s="212">
        <f>O137*H137</f>
        <v>0</v>
      </c>
      <c r="Q137" s="212">
        <v>0</v>
      </c>
      <c r="R137" s="212">
        <f>Q137*H137</f>
        <v>0</v>
      </c>
      <c r="S137" s="212">
        <v>0.355</v>
      </c>
      <c r="T137" s="213">
        <f>S137*H137</f>
        <v>93.72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4" t="s">
        <v>167</v>
      </c>
      <c r="AT137" s="214" t="s">
        <v>163</v>
      </c>
      <c r="AU137" s="214" t="s">
        <v>83</v>
      </c>
      <c r="AY137" s="18" t="s">
        <v>160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81</v>
      </c>
      <c r="BK137" s="215">
        <f>ROUND(I137*H137,2)</f>
        <v>0</v>
      </c>
      <c r="BL137" s="18" t="s">
        <v>167</v>
      </c>
      <c r="BM137" s="214" t="s">
        <v>2918</v>
      </c>
    </row>
    <row r="138" spans="1:47" s="2" customFormat="1" ht="29.25">
      <c r="A138" s="35"/>
      <c r="B138" s="36"/>
      <c r="C138" s="37"/>
      <c r="D138" s="216" t="s">
        <v>169</v>
      </c>
      <c r="E138" s="37"/>
      <c r="F138" s="217" t="s">
        <v>2919</v>
      </c>
      <c r="G138" s="37"/>
      <c r="H138" s="37"/>
      <c r="I138" s="169"/>
      <c r="J138" s="37"/>
      <c r="K138" s="37"/>
      <c r="L138" s="40"/>
      <c r="M138" s="218"/>
      <c r="N138" s="21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169</v>
      </c>
      <c r="AU138" s="18" t="s">
        <v>83</v>
      </c>
    </row>
    <row r="139" spans="1:65" s="2" customFormat="1" ht="16.5" customHeight="1">
      <c r="A139" s="35"/>
      <c r="B139" s="36"/>
      <c r="C139" s="202" t="s">
        <v>182</v>
      </c>
      <c r="D139" s="202" t="s">
        <v>163</v>
      </c>
      <c r="E139" s="203" t="s">
        <v>2920</v>
      </c>
      <c r="F139" s="204" t="s">
        <v>2921</v>
      </c>
      <c r="G139" s="205" t="s">
        <v>247</v>
      </c>
      <c r="H139" s="206">
        <v>2026.09</v>
      </c>
      <c r="I139" s="207"/>
      <c r="J139" s="208">
        <f>ROUND(I139*H139,2)</f>
        <v>0</v>
      </c>
      <c r="K139" s="209"/>
      <c r="L139" s="40"/>
      <c r="M139" s="210" t="s">
        <v>1</v>
      </c>
      <c r="N139" s="211" t="s">
        <v>38</v>
      </c>
      <c r="O139" s="72"/>
      <c r="P139" s="212">
        <f>O139*H139</f>
        <v>0</v>
      </c>
      <c r="Q139" s="212">
        <v>0</v>
      </c>
      <c r="R139" s="212">
        <f>Q139*H139</f>
        <v>0</v>
      </c>
      <c r="S139" s="212">
        <v>0.0008</v>
      </c>
      <c r="T139" s="213">
        <f>S139*H139</f>
        <v>1.620872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4" t="s">
        <v>167</v>
      </c>
      <c r="AT139" s="214" t="s">
        <v>163</v>
      </c>
      <c r="AU139" s="214" t="s">
        <v>83</v>
      </c>
      <c r="AY139" s="18" t="s">
        <v>160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167</v>
      </c>
      <c r="BM139" s="214" t="s">
        <v>2922</v>
      </c>
    </row>
    <row r="140" spans="1:47" s="2" customFormat="1" ht="19.5">
      <c r="A140" s="35"/>
      <c r="B140" s="36"/>
      <c r="C140" s="37"/>
      <c r="D140" s="216" t="s">
        <v>169</v>
      </c>
      <c r="E140" s="37"/>
      <c r="F140" s="217" t="s">
        <v>2923</v>
      </c>
      <c r="G140" s="37"/>
      <c r="H140" s="37"/>
      <c r="I140" s="169"/>
      <c r="J140" s="37"/>
      <c r="K140" s="37"/>
      <c r="L140" s="40"/>
      <c r="M140" s="218"/>
      <c r="N140" s="21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169</v>
      </c>
      <c r="AU140" s="18" t="s">
        <v>83</v>
      </c>
    </row>
    <row r="141" spans="1:65" s="2" customFormat="1" ht="24.2" customHeight="1">
      <c r="A141" s="35"/>
      <c r="B141" s="36"/>
      <c r="C141" s="202" t="s">
        <v>167</v>
      </c>
      <c r="D141" s="202" t="s">
        <v>163</v>
      </c>
      <c r="E141" s="203" t="s">
        <v>2924</v>
      </c>
      <c r="F141" s="204" t="s">
        <v>2925</v>
      </c>
      <c r="G141" s="205" t="s">
        <v>247</v>
      </c>
      <c r="H141" s="206">
        <v>2542.7</v>
      </c>
      <c r="I141" s="207"/>
      <c r="J141" s="208">
        <f>ROUND(I141*H141,2)</f>
        <v>0</v>
      </c>
      <c r="K141" s="209"/>
      <c r="L141" s="40"/>
      <c r="M141" s="210" t="s">
        <v>1</v>
      </c>
      <c r="N141" s="211" t="s">
        <v>38</v>
      </c>
      <c r="O141" s="72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4" t="s">
        <v>167</v>
      </c>
      <c r="AT141" s="214" t="s">
        <v>163</v>
      </c>
      <c r="AU141" s="214" t="s">
        <v>83</v>
      </c>
      <c r="AY141" s="18" t="s">
        <v>160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8" t="s">
        <v>81</v>
      </c>
      <c r="BK141" s="215">
        <f>ROUND(I141*H141,2)</f>
        <v>0</v>
      </c>
      <c r="BL141" s="18" t="s">
        <v>167</v>
      </c>
      <c r="BM141" s="214" t="s">
        <v>2926</v>
      </c>
    </row>
    <row r="142" spans="1:47" s="2" customFormat="1" ht="19.5">
      <c r="A142" s="35"/>
      <c r="B142" s="36"/>
      <c r="C142" s="37"/>
      <c r="D142" s="216" t="s">
        <v>169</v>
      </c>
      <c r="E142" s="37"/>
      <c r="F142" s="217" t="s">
        <v>2927</v>
      </c>
      <c r="G142" s="37"/>
      <c r="H142" s="37"/>
      <c r="I142" s="169"/>
      <c r="J142" s="37"/>
      <c r="K142" s="37"/>
      <c r="L142" s="40"/>
      <c r="M142" s="218"/>
      <c r="N142" s="21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169</v>
      </c>
      <c r="AU142" s="18" t="s">
        <v>83</v>
      </c>
    </row>
    <row r="143" spans="2:51" s="13" customFormat="1" ht="11.25">
      <c r="B143" s="220"/>
      <c r="C143" s="221"/>
      <c r="D143" s="216" t="s">
        <v>171</v>
      </c>
      <c r="E143" s="222" t="s">
        <v>1</v>
      </c>
      <c r="F143" s="223" t="s">
        <v>2928</v>
      </c>
      <c r="G143" s="221"/>
      <c r="H143" s="224">
        <v>1276.7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171</v>
      </c>
      <c r="AU143" s="230" t="s">
        <v>83</v>
      </c>
      <c r="AV143" s="13" t="s">
        <v>83</v>
      </c>
      <c r="AW143" s="13" t="s">
        <v>30</v>
      </c>
      <c r="AX143" s="13" t="s">
        <v>73</v>
      </c>
      <c r="AY143" s="230" t="s">
        <v>160</v>
      </c>
    </row>
    <row r="144" spans="2:51" s="15" customFormat="1" ht="11.25">
      <c r="B144" s="242"/>
      <c r="C144" s="243"/>
      <c r="D144" s="216" t="s">
        <v>171</v>
      </c>
      <c r="E144" s="244" t="s">
        <v>1</v>
      </c>
      <c r="F144" s="245" t="s">
        <v>2929</v>
      </c>
      <c r="G144" s="243"/>
      <c r="H144" s="244" t="s">
        <v>1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171</v>
      </c>
      <c r="AU144" s="251" t="s">
        <v>83</v>
      </c>
      <c r="AV144" s="15" t="s">
        <v>81</v>
      </c>
      <c r="AW144" s="15" t="s">
        <v>30</v>
      </c>
      <c r="AX144" s="15" t="s">
        <v>73</v>
      </c>
      <c r="AY144" s="251" t="s">
        <v>160</v>
      </c>
    </row>
    <row r="145" spans="2:51" s="13" customFormat="1" ht="11.25">
      <c r="B145" s="220"/>
      <c r="C145" s="221"/>
      <c r="D145" s="216" t="s">
        <v>171</v>
      </c>
      <c r="E145" s="222" t="s">
        <v>1</v>
      </c>
      <c r="F145" s="223" t="s">
        <v>2930</v>
      </c>
      <c r="G145" s="221"/>
      <c r="H145" s="224">
        <v>1266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171</v>
      </c>
      <c r="AU145" s="230" t="s">
        <v>83</v>
      </c>
      <c r="AV145" s="13" t="s">
        <v>83</v>
      </c>
      <c r="AW145" s="13" t="s">
        <v>30</v>
      </c>
      <c r="AX145" s="13" t="s">
        <v>73</v>
      </c>
      <c r="AY145" s="230" t="s">
        <v>160</v>
      </c>
    </row>
    <row r="146" spans="2:51" s="14" customFormat="1" ht="11.25">
      <c r="B146" s="231"/>
      <c r="C146" s="232"/>
      <c r="D146" s="216" t="s">
        <v>171</v>
      </c>
      <c r="E146" s="233" t="s">
        <v>1</v>
      </c>
      <c r="F146" s="234" t="s">
        <v>174</v>
      </c>
      <c r="G146" s="232"/>
      <c r="H146" s="235">
        <v>2542.7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171</v>
      </c>
      <c r="AU146" s="241" t="s">
        <v>83</v>
      </c>
      <c r="AV146" s="14" t="s">
        <v>167</v>
      </c>
      <c r="AW146" s="14" t="s">
        <v>30</v>
      </c>
      <c r="AX146" s="14" t="s">
        <v>81</v>
      </c>
      <c r="AY146" s="241" t="s">
        <v>160</v>
      </c>
    </row>
    <row r="147" spans="1:65" s="2" customFormat="1" ht="16.5" customHeight="1">
      <c r="A147" s="35"/>
      <c r="B147" s="36"/>
      <c r="C147" s="256" t="s">
        <v>192</v>
      </c>
      <c r="D147" s="256" t="s">
        <v>494</v>
      </c>
      <c r="E147" s="257" t="s">
        <v>2931</v>
      </c>
      <c r="F147" s="258" t="s">
        <v>2932</v>
      </c>
      <c r="G147" s="259" t="s">
        <v>325</v>
      </c>
      <c r="H147" s="260">
        <v>38.141</v>
      </c>
      <c r="I147" s="261"/>
      <c r="J147" s="262">
        <f>ROUND(I147*H147,2)</f>
        <v>0</v>
      </c>
      <c r="K147" s="263"/>
      <c r="L147" s="264"/>
      <c r="M147" s="265" t="s">
        <v>1</v>
      </c>
      <c r="N147" s="266" t="s">
        <v>38</v>
      </c>
      <c r="O147" s="72"/>
      <c r="P147" s="212">
        <f>O147*H147</f>
        <v>0</v>
      </c>
      <c r="Q147" s="212">
        <v>0.001</v>
      </c>
      <c r="R147" s="212">
        <f>Q147*H147</f>
        <v>0.038141</v>
      </c>
      <c r="S147" s="212">
        <v>0</v>
      </c>
      <c r="T147" s="21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4" t="s">
        <v>207</v>
      </c>
      <c r="AT147" s="214" t="s">
        <v>494</v>
      </c>
      <c r="AU147" s="214" t="s">
        <v>83</v>
      </c>
      <c r="AY147" s="18" t="s">
        <v>160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81</v>
      </c>
      <c r="BK147" s="215">
        <f>ROUND(I147*H147,2)</f>
        <v>0</v>
      </c>
      <c r="BL147" s="18" t="s">
        <v>167</v>
      </c>
      <c r="BM147" s="214" t="s">
        <v>2933</v>
      </c>
    </row>
    <row r="148" spans="1:47" s="2" customFormat="1" ht="11.25">
      <c r="A148" s="35"/>
      <c r="B148" s="36"/>
      <c r="C148" s="37"/>
      <c r="D148" s="216" t="s">
        <v>169</v>
      </c>
      <c r="E148" s="37"/>
      <c r="F148" s="217" t="s">
        <v>2932</v>
      </c>
      <c r="G148" s="37"/>
      <c r="H148" s="37"/>
      <c r="I148" s="169"/>
      <c r="J148" s="37"/>
      <c r="K148" s="37"/>
      <c r="L148" s="40"/>
      <c r="M148" s="218"/>
      <c r="N148" s="219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169</v>
      </c>
      <c r="AU148" s="18" t="s">
        <v>83</v>
      </c>
    </row>
    <row r="149" spans="2:51" s="13" customFormat="1" ht="11.25">
      <c r="B149" s="220"/>
      <c r="C149" s="221"/>
      <c r="D149" s="216" t="s">
        <v>171</v>
      </c>
      <c r="E149" s="221"/>
      <c r="F149" s="223" t="s">
        <v>2934</v>
      </c>
      <c r="G149" s="221"/>
      <c r="H149" s="224">
        <v>38.141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171</v>
      </c>
      <c r="AU149" s="230" t="s">
        <v>83</v>
      </c>
      <c r="AV149" s="13" t="s">
        <v>83</v>
      </c>
      <c r="AW149" s="13" t="s">
        <v>4</v>
      </c>
      <c r="AX149" s="13" t="s">
        <v>81</v>
      </c>
      <c r="AY149" s="230" t="s">
        <v>160</v>
      </c>
    </row>
    <row r="150" spans="1:65" s="2" customFormat="1" ht="33" customHeight="1">
      <c r="A150" s="35"/>
      <c r="B150" s="36"/>
      <c r="C150" s="202" t="s">
        <v>197</v>
      </c>
      <c r="D150" s="202" t="s">
        <v>163</v>
      </c>
      <c r="E150" s="203" t="s">
        <v>2935</v>
      </c>
      <c r="F150" s="204" t="s">
        <v>2936</v>
      </c>
      <c r="G150" s="205" t="s">
        <v>247</v>
      </c>
      <c r="H150" s="206">
        <v>1319.3</v>
      </c>
      <c r="I150" s="207"/>
      <c r="J150" s="208">
        <f>ROUND(I150*H150,2)</f>
        <v>0</v>
      </c>
      <c r="K150" s="209"/>
      <c r="L150" s="40"/>
      <c r="M150" s="210" t="s">
        <v>1</v>
      </c>
      <c r="N150" s="211" t="s">
        <v>38</v>
      </c>
      <c r="O150" s="72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4" t="s">
        <v>167</v>
      </c>
      <c r="AT150" s="214" t="s">
        <v>163</v>
      </c>
      <c r="AU150" s="214" t="s">
        <v>83</v>
      </c>
      <c r="AY150" s="18" t="s">
        <v>160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167</v>
      </c>
      <c r="BM150" s="214" t="s">
        <v>2937</v>
      </c>
    </row>
    <row r="151" spans="1:47" s="2" customFormat="1" ht="29.25">
      <c r="A151" s="35"/>
      <c r="B151" s="36"/>
      <c r="C151" s="37"/>
      <c r="D151" s="216" t="s">
        <v>169</v>
      </c>
      <c r="E151" s="37"/>
      <c r="F151" s="217" t="s">
        <v>2938</v>
      </c>
      <c r="G151" s="37"/>
      <c r="H151" s="37"/>
      <c r="I151" s="169"/>
      <c r="J151" s="37"/>
      <c r="K151" s="37"/>
      <c r="L151" s="40"/>
      <c r="M151" s="218"/>
      <c r="N151" s="21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169</v>
      </c>
      <c r="AU151" s="18" t="s">
        <v>83</v>
      </c>
    </row>
    <row r="152" spans="2:63" s="12" customFormat="1" ht="22.9" customHeight="1">
      <c r="B152" s="186"/>
      <c r="C152" s="187"/>
      <c r="D152" s="188" t="s">
        <v>72</v>
      </c>
      <c r="E152" s="200" t="s">
        <v>83</v>
      </c>
      <c r="F152" s="200" t="s">
        <v>499</v>
      </c>
      <c r="G152" s="187"/>
      <c r="H152" s="187"/>
      <c r="I152" s="190"/>
      <c r="J152" s="201">
        <f>BK152</f>
        <v>0</v>
      </c>
      <c r="K152" s="187"/>
      <c r="L152" s="192"/>
      <c r="M152" s="193"/>
      <c r="N152" s="194"/>
      <c r="O152" s="194"/>
      <c r="P152" s="195">
        <f>SUM(P153:P154)</f>
        <v>0</v>
      </c>
      <c r="Q152" s="194"/>
      <c r="R152" s="195">
        <f>SUM(R153:R154)</f>
        <v>0</v>
      </c>
      <c r="S152" s="194"/>
      <c r="T152" s="196">
        <f>SUM(T153:T154)</f>
        <v>0</v>
      </c>
      <c r="AR152" s="197" t="s">
        <v>81</v>
      </c>
      <c r="AT152" s="198" t="s">
        <v>72</v>
      </c>
      <c r="AU152" s="198" t="s">
        <v>81</v>
      </c>
      <c r="AY152" s="197" t="s">
        <v>160</v>
      </c>
      <c r="BK152" s="199">
        <f>SUM(BK153:BK154)</f>
        <v>0</v>
      </c>
    </row>
    <row r="153" spans="1:65" s="2" customFormat="1" ht="16.5" customHeight="1">
      <c r="A153" s="35"/>
      <c r="B153" s="36"/>
      <c r="C153" s="202" t="s">
        <v>202</v>
      </c>
      <c r="D153" s="202" t="s">
        <v>163</v>
      </c>
      <c r="E153" s="203" t="s">
        <v>2939</v>
      </c>
      <c r="F153" s="204" t="s">
        <v>2940</v>
      </c>
      <c r="G153" s="205" t="s">
        <v>1709</v>
      </c>
      <c r="H153" s="206">
        <v>2</v>
      </c>
      <c r="I153" s="207"/>
      <c r="J153" s="208">
        <f>ROUND(I153*H153,2)</f>
        <v>0</v>
      </c>
      <c r="K153" s="209"/>
      <c r="L153" s="40"/>
      <c r="M153" s="210" t="s">
        <v>1</v>
      </c>
      <c r="N153" s="211" t="s">
        <v>38</v>
      </c>
      <c r="O153" s="72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4" t="s">
        <v>167</v>
      </c>
      <c r="AT153" s="214" t="s">
        <v>163</v>
      </c>
      <c r="AU153" s="214" t="s">
        <v>83</v>
      </c>
      <c r="AY153" s="18" t="s">
        <v>160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81</v>
      </c>
      <c r="BK153" s="215">
        <f>ROUND(I153*H153,2)</f>
        <v>0</v>
      </c>
      <c r="BL153" s="18" t="s">
        <v>167</v>
      </c>
      <c r="BM153" s="214" t="s">
        <v>2941</v>
      </c>
    </row>
    <row r="154" spans="1:47" s="2" customFormat="1" ht="11.25">
      <c r="A154" s="35"/>
      <c r="B154" s="36"/>
      <c r="C154" s="37"/>
      <c r="D154" s="216" t="s">
        <v>169</v>
      </c>
      <c r="E154" s="37"/>
      <c r="F154" s="217" t="s">
        <v>2940</v>
      </c>
      <c r="G154" s="37"/>
      <c r="H154" s="37"/>
      <c r="I154" s="169"/>
      <c r="J154" s="37"/>
      <c r="K154" s="37"/>
      <c r="L154" s="40"/>
      <c r="M154" s="218"/>
      <c r="N154" s="219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169</v>
      </c>
      <c r="AU154" s="18" t="s">
        <v>83</v>
      </c>
    </row>
    <row r="155" spans="2:63" s="12" customFormat="1" ht="22.9" customHeight="1">
      <c r="B155" s="186"/>
      <c r="C155" s="187"/>
      <c r="D155" s="188" t="s">
        <v>72</v>
      </c>
      <c r="E155" s="200" t="s">
        <v>175</v>
      </c>
      <c r="F155" s="200" t="s">
        <v>176</v>
      </c>
      <c r="G155" s="187"/>
      <c r="H155" s="187"/>
      <c r="I155" s="190"/>
      <c r="J155" s="201">
        <f>BK155</f>
        <v>0</v>
      </c>
      <c r="K155" s="187"/>
      <c r="L155" s="192"/>
      <c r="M155" s="193"/>
      <c r="N155" s="194"/>
      <c r="O155" s="194"/>
      <c r="P155" s="195">
        <f>SUM(P156:P168)</f>
        <v>0</v>
      </c>
      <c r="Q155" s="194"/>
      <c r="R155" s="195">
        <f>SUM(R156:R168)</f>
        <v>0</v>
      </c>
      <c r="S155" s="194"/>
      <c r="T155" s="196">
        <f>SUM(T156:T168)</f>
        <v>0</v>
      </c>
      <c r="AR155" s="197" t="s">
        <v>81</v>
      </c>
      <c r="AT155" s="198" t="s">
        <v>72</v>
      </c>
      <c r="AU155" s="198" t="s">
        <v>81</v>
      </c>
      <c r="AY155" s="197" t="s">
        <v>160</v>
      </c>
      <c r="BK155" s="199">
        <f>SUM(BK156:BK168)</f>
        <v>0</v>
      </c>
    </row>
    <row r="156" spans="1:65" s="2" customFormat="1" ht="24.2" customHeight="1">
      <c r="A156" s="35"/>
      <c r="B156" s="36"/>
      <c r="C156" s="202" t="s">
        <v>207</v>
      </c>
      <c r="D156" s="202" t="s">
        <v>163</v>
      </c>
      <c r="E156" s="203" t="s">
        <v>2942</v>
      </c>
      <c r="F156" s="204" t="s">
        <v>2943</v>
      </c>
      <c r="G156" s="205" t="s">
        <v>179</v>
      </c>
      <c r="H156" s="206">
        <v>15371.127</v>
      </c>
      <c r="I156" s="207"/>
      <c r="J156" s="208">
        <f>ROUND(I156*H156,2)</f>
        <v>0</v>
      </c>
      <c r="K156" s="209"/>
      <c r="L156" s="40"/>
      <c r="M156" s="210" t="s">
        <v>1</v>
      </c>
      <c r="N156" s="211" t="s">
        <v>38</v>
      </c>
      <c r="O156" s="72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4" t="s">
        <v>167</v>
      </c>
      <c r="AT156" s="214" t="s">
        <v>163</v>
      </c>
      <c r="AU156" s="214" t="s">
        <v>83</v>
      </c>
      <c r="AY156" s="18" t="s">
        <v>160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81</v>
      </c>
      <c r="BK156" s="215">
        <f>ROUND(I156*H156,2)</f>
        <v>0</v>
      </c>
      <c r="BL156" s="18" t="s">
        <v>167</v>
      </c>
      <c r="BM156" s="214" t="s">
        <v>2944</v>
      </c>
    </row>
    <row r="157" spans="1:47" s="2" customFormat="1" ht="29.25">
      <c r="A157" s="35"/>
      <c r="B157" s="36"/>
      <c r="C157" s="37"/>
      <c r="D157" s="216" t="s">
        <v>169</v>
      </c>
      <c r="E157" s="37"/>
      <c r="F157" s="217" t="s">
        <v>2945</v>
      </c>
      <c r="G157" s="37"/>
      <c r="H157" s="37"/>
      <c r="I157" s="169"/>
      <c r="J157" s="37"/>
      <c r="K157" s="37"/>
      <c r="L157" s="40"/>
      <c r="M157" s="218"/>
      <c r="N157" s="21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169</v>
      </c>
      <c r="AU157" s="18" t="s">
        <v>83</v>
      </c>
    </row>
    <row r="158" spans="2:51" s="13" customFormat="1" ht="11.25">
      <c r="B158" s="220"/>
      <c r="C158" s="221"/>
      <c r="D158" s="216" t="s">
        <v>171</v>
      </c>
      <c r="E158" s="221"/>
      <c r="F158" s="223" t="s">
        <v>2946</v>
      </c>
      <c r="G158" s="221"/>
      <c r="H158" s="224">
        <v>15371.127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171</v>
      </c>
      <c r="AU158" s="230" t="s">
        <v>83</v>
      </c>
      <c r="AV158" s="13" t="s">
        <v>83</v>
      </c>
      <c r="AW158" s="13" t="s">
        <v>4</v>
      </c>
      <c r="AX158" s="13" t="s">
        <v>81</v>
      </c>
      <c r="AY158" s="230" t="s">
        <v>160</v>
      </c>
    </row>
    <row r="159" spans="1:65" s="2" customFormat="1" ht="16.5" customHeight="1">
      <c r="A159" s="35"/>
      <c r="B159" s="36"/>
      <c r="C159" s="202" t="s">
        <v>161</v>
      </c>
      <c r="D159" s="202" t="s">
        <v>163</v>
      </c>
      <c r="E159" s="203" t="s">
        <v>2947</v>
      </c>
      <c r="F159" s="204" t="s">
        <v>2948</v>
      </c>
      <c r="G159" s="205" t="s">
        <v>179</v>
      </c>
      <c r="H159" s="206">
        <v>1707.903</v>
      </c>
      <c r="I159" s="207"/>
      <c r="J159" s="208">
        <f>ROUND(I159*H159,2)</f>
        <v>0</v>
      </c>
      <c r="K159" s="209"/>
      <c r="L159" s="40"/>
      <c r="M159" s="210" t="s">
        <v>1</v>
      </c>
      <c r="N159" s="211" t="s">
        <v>38</v>
      </c>
      <c r="O159" s="72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4" t="s">
        <v>167</v>
      </c>
      <c r="AT159" s="214" t="s">
        <v>163</v>
      </c>
      <c r="AU159" s="214" t="s">
        <v>83</v>
      </c>
      <c r="AY159" s="18" t="s">
        <v>160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167</v>
      </c>
      <c r="BM159" s="214" t="s">
        <v>2949</v>
      </c>
    </row>
    <row r="160" spans="1:47" s="2" customFormat="1" ht="19.5">
      <c r="A160" s="35"/>
      <c r="B160" s="36"/>
      <c r="C160" s="37"/>
      <c r="D160" s="216" t="s">
        <v>169</v>
      </c>
      <c r="E160" s="37"/>
      <c r="F160" s="217" t="s">
        <v>2950</v>
      </c>
      <c r="G160" s="37"/>
      <c r="H160" s="37"/>
      <c r="I160" s="169"/>
      <c r="J160" s="37"/>
      <c r="K160" s="37"/>
      <c r="L160" s="40"/>
      <c r="M160" s="218"/>
      <c r="N160" s="219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169</v>
      </c>
      <c r="AU160" s="18" t="s">
        <v>83</v>
      </c>
    </row>
    <row r="161" spans="1:65" s="2" customFormat="1" ht="24.2" customHeight="1">
      <c r="A161" s="35"/>
      <c r="B161" s="36"/>
      <c r="C161" s="202" t="s">
        <v>224</v>
      </c>
      <c r="D161" s="202" t="s">
        <v>163</v>
      </c>
      <c r="E161" s="203" t="s">
        <v>2951</v>
      </c>
      <c r="F161" s="204" t="s">
        <v>2952</v>
      </c>
      <c r="G161" s="205" t="s">
        <v>179</v>
      </c>
      <c r="H161" s="206">
        <v>1707.903</v>
      </c>
      <c r="I161" s="207"/>
      <c r="J161" s="208">
        <f>ROUND(I161*H161,2)</f>
        <v>0</v>
      </c>
      <c r="K161" s="209"/>
      <c r="L161" s="40"/>
      <c r="M161" s="210" t="s">
        <v>1</v>
      </c>
      <c r="N161" s="211" t="s">
        <v>38</v>
      </c>
      <c r="O161" s="72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4" t="s">
        <v>167</v>
      </c>
      <c r="AT161" s="214" t="s">
        <v>163</v>
      </c>
      <c r="AU161" s="214" t="s">
        <v>83</v>
      </c>
      <c r="AY161" s="18" t="s">
        <v>160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167</v>
      </c>
      <c r="BM161" s="214" t="s">
        <v>2953</v>
      </c>
    </row>
    <row r="162" spans="1:47" s="2" customFormat="1" ht="11.25">
      <c r="A162" s="35"/>
      <c r="B162" s="36"/>
      <c r="C162" s="37"/>
      <c r="D162" s="216" t="s">
        <v>169</v>
      </c>
      <c r="E162" s="37"/>
      <c r="F162" s="217" t="s">
        <v>2954</v>
      </c>
      <c r="G162" s="37"/>
      <c r="H162" s="37"/>
      <c r="I162" s="169"/>
      <c r="J162" s="37"/>
      <c r="K162" s="37"/>
      <c r="L162" s="40"/>
      <c r="M162" s="218"/>
      <c r="N162" s="21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169</v>
      </c>
      <c r="AU162" s="18" t="s">
        <v>83</v>
      </c>
    </row>
    <row r="163" spans="1:65" s="2" customFormat="1" ht="37.9" customHeight="1">
      <c r="A163" s="35"/>
      <c r="B163" s="36"/>
      <c r="C163" s="202" t="s">
        <v>231</v>
      </c>
      <c r="D163" s="202" t="s">
        <v>163</v>
      </c>
      <c r="E163" s="203" t="s">
        <v>2955</v>
      </c>
      <c r="F163" s="204" t="s">
        <v>409</v>
      </c>
      <c r="G163" s="205" t="s">
        <v>179</v>
      </c>
      <c r="H163" s="206">
        <v>93.72</v>
      </c>
      <c r="I163" s="207"/>
      <c r="J163" s="208">
        <f>ROUND(I163*H163,2)</f>
        <v>0</v>
      </c>
      <c r="K163" s="209"/>
      <c r="L163" s="40"/>
      <c r="M163" s="210" t="s">
        <v>1</v>
      </c>
      <c r="N163" s="211" t="s">
        <v>38</v>
      </c>
      <c r="O163" s="72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4" t="s">
        <v>167</v>
      </c>
      <c r="AT163" s="214" t="s">
        <v>163</v>
      </c>
      <c r="AU163" s="214" t="s">
        <v>83</v>
      </c>
      <c r="AY163" s="18" t="s">
        <v>160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8" t="s">
        <v>81</v>
      </c>
      <c r="BK163" s="215">
        <f>ROUND(I163*H163,2)</f>
        <v>0</v>
      </c>
      <c r="BL163" s="18" t="s">
        <v>167</v>
      </c>
      <c r="BM163" s="214" t="s">
        <v>2956</v>
      </c>
    </row>
    <row r="164" spans="1:47" s="2" customFormat="1" ht="29.25">
      <c r="A164" s="35"/>
      <c r="B164" s="36"/>
      <c r="C164" s="37"/>
      <c r="D164" s="216" t="s">
        <v>169</v>
      </c>
      <c r="E164" s="37"/>
      <c r="F164" s="217" t="s">
        <v>411</v>
      </c>
      <c r="G164" s="37"/>
      <c r="H164" s="37"/>
      <c r="I164" s="169"/>
      <c r="J164" s="37"/>
      <c r="K164" s="37"/>
      <c r="L164" s="40"/>
      <c r="M164" s="218"/>
      <c r="N164" s="21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169</v>
      </c>
      <c r="AU164" s="18" t="s">
        <v>83</v>
      </c>
    </row>
    <row r="165" spans="2:51" s="13" customFormat="1" ht="11.25">
      <c r="B165" s="220"/>
      <c r="C165" s="221"/>
      <c r="D165" s="216" t="s">
        <v>171</v>
      </c>
      <c r="E165" s="222" t="s">
        <v>1</v>
      </c>
      <c r="F165" s="223" t="s">
        <v>2957</v>
      </c>
      <c r="G165" s="221"/>
      <c r="H165" s="224">
        <v>93.72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171</v>
      </c>
      <c r="AU165" s="230" t="s">
        <v>83</v>
      </c>
      <c r="AV165" s="13" t="s">
        <v>83</v>
      </c>
      <c r="AW165" s="13" t="s">
        <v>30</v>
      </c>
      <c r="AX165" s="13" t="s">
        <v>81</v>
      </c>
      <c r="AY165" s="230" t="s">
        <v>160</v>
      </c>
    </row>
    <row r="166" spans="2:51" s="15" customFormat="1" ht="11.25">
      <c r="B166" s="242"/>
      <c r="C166" s="243"/>
      <c r="D166" s="216" t="s">
        <v>171</v>
      </c>
      <c r="E166" s="244" t="s">
        <v>1</v>
      </c>
      <c r="F166" s="245" t="s">
        <v>2958</v>
      </c>
      <c r="G166" s="243"/>
      <c r="H166" s="244" t="s">
        <v>1</v>
      </c>
      <c r="I166" s="246"/>
      <c r="J166" s="243"/>
      <c r="K166" s="243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171</v>
      </c>
      <c r="AU166" s="251" t="s">
        <v>83</v>
      </c>
      <c r="AV166" s="15" t="s">
        <v>81</v>
      </c>
      <c r="AW166" s="15" t="s">
        <v>30</v>
      </c>
      <c r="AX166" s="15" t="s">
        <v>73</v>
      </c>
      <c r="AY166" s="251" t="s">
        <v>160</v>
      </c>
    </row>
    <row r="167" spans="1:65" s="2" customFormat="1" ht="44.25" customHeight="1">
      <c r="A167" s="35"/>
      <c r="B167" s="36"/>
      <c r="C167" s="202" t="s">
        <v>237</v>
      </c>
      <c r="D167" s="202" t="s">
        <v>163</v>
      </c>
      <c r="E167" s="203" t="s">
        <v>2959</v>
      </c>
      <c r="F167" s="204" t="s">
        <v>2960</v>
      </c>
      <c r="G167" s="205" t="s">
        <v>179</v>
      </c>
      <c r="H167" s="206">
        <v>1614.183</v>
      </c>
      <c r="I167" s="207"/>
      <c r="J167" s="208">
        <f>ROUND(I167*H167,2)</f>
        <v>0</v>
      </c>
      <c r="K167" s="209"/>
      <c r="L167" s="40"/>
      <c r="M167" s="210" t="s">
        <v>1</v>
      </c>
      <c r="N167" s="211" t="s">
        <v>38</v>
      </c>
      <c r="O167" s="72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4" t="s">
        <v>167</v>
      </c>
      <c r="AT167" s="214" t="s">
        <v>163</v>
      </c>
      <c r="AU167" s="214" t="s">
        <v>83</v>
      </c>
      <c r="AY167" s="18" t="s">
        <v>160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81</v>
      </c>
      <c r="BK167" s="215">
        <f>ROUND(I167*H167,2)</f>
        <v>0</v>
      </c>
      <c r="BL167" s="18" t="s">
        <v>167</v>
      </c>
      <c r="BM167" s="214" t="s">
        <v>2961</v>
      </c>
    </row>
    <row r="168" spans="1:47" s="2" customFormat="1" ht="29.25">
      <c r="A168" s="35"/>
      <c r="B168" s="36"/>
      <c r="C168" s="37"/>
      <c r="D168" s="216" t="s">
        <v>169</v>
      </c>
      <c r="E168" s="37"/>
      <c r="F168" s="217" t="s">
        <v>2960</v>
      </c>
      <c r="G168" s="37"/>
      <c r="H168" s="37"/>
      <c r="I168" s="169"/>
      <c r="J168" s="37"/>
      <c r="K168" s="37"/>
      <c r="L168" s="40"/>
      <c r="M168" s="218"/>
      <c r="N168" s="21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169</v>
      </c>
      <c r="AU168" s="18" t="s">
        <v>83</v>
      </c>
    </row>
    <row r="169" spans="2:63" s="12" customFormat="1" ht="25.9" customHeight="1">
      <c r="B169" s="186"/>
      <c r="C169" s="187"/>
      <c r="D169" s="188" t="s">
        <v>72</v>
      </c>
      <c r="E169" s="189" t="s">
        <v>137</v>
      </c>
      <c r="F169" s="189" t="s">
        <v>2016</v>
      </c>
      <c r="G169" s="187"/>
      <c r="H169" s="187"/>
      <c r="I169" s="190"/>
      <c r="J169" s="191">
        <f>BK169</f>
        <v>0</v>
      </c>
      <c r="K169" s="187"/>
      <c r="L169" s="192"/>
      <c r="M169" s="193"/>
      <c r="N169" s="194"/>
      <c r="O169" s="194"/>
      <c r="P169" s="195">
        <f>P170</f>
        <v>0</v>
      </c>
      <c r="Q169" s="194"/>
      <c r="R169" s="195">
        <f>R170</f>
        <v>0</v>
      </c>
      <c r="S169" s="194"/>
      <c r="T169" s="196">
        <f>T170</f>
        <v>0</v>
      </c>
      <c r="AR169" s="197" t="s">
        <v>192</v>
      </c>
      <c r="AT169" s="198" t="s">
        <v>72</v>
      </c>
      <c r="AU169" s="198" t="s">
        <v>73</v>
      </c>
      <c r="AY169" s="197" t="s">
        <v>160</v>
      </c>
      <c r="BK169" s="199">
        <f>BK170</f>
        <v>0</v>
      </c>
    </row>
    <row r="170" spans="2:63" s="12" customFormat="1" ht="22.9" customHeight="1">
      <c r="B170" s="186"/>
      <c r="C170" s="187"/>
      <c r="D170" s="188" t="s">
        <v>72</v>
      </c>
      <c r="E170" s="200" t="s">
        <v>2962</v>
      </c>
      <c r="F170" s="200" t="s">
        <v>136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SUM(P171:P178)</f>
        <v>0</v>
      </c>
      <c r="Q170" s="194"/>
      <c r="R170" s="195">
        <f>SUM(R171:R178)</f>
        <v>0</v>
      </c>
      <c r="S170" s="194"/>
      <c r="T170" s="196">
        <f>SUM(T171:T178)</f>
        <v>0</v>
      </c>
      <c r="AR170" s="197" t="s">
        <v>192</v>
      </c>
      <c r="AT170" s="198" t="s">
        <v>72</v>
      </c>
      <c r="AU170" s="198" t="s">
        <v>81</v>
      </c>
      <c r="AY170" s="197" t="s">
        <v>160</v>
      </c>
      <c r="BK170" s="199">
        <f>SUM(BK171:BK178)</f>
        <v>0</v>
      </c>
    </row>
    <row r="171" spans="1:65" s="2" customFormat="1" ht="16.5" customHeight="1">
      <c r="A171" s="35"/>
      <c r="B171" s="36"/>
      <c r="C171" s="202" t="s">
        <v>251</v>
      </c>
      <c r="D171" s="202" t="s">
        <v>163</v>
      </c>
      <c r="E171" s="203" t="s">
        <v>2963</v>
      </c>
      <c r="F171" s="204" t="s">
        <v>2964</v>
      </c>
      <c r="G171" s="205" t="s">
        <v>234</v>
      </c>
      <c r="H171" s="206">
        <v>1</v>
      </c>
      <c r="I171" s="207"/>
      <c r="J171" s="208">
        <f>ROUND(I171*H171,2)</f>
        <v>0</v>
      </c>
      <c r="K171" s="209"/>
      <c r="L171" s="40"/>
      <c r="M171" s="210" t="s">
        <v>1</v>
      </c>
      <c r="N171" s="211" t="s">
        <v>38</v>
      </c>
      <c r="O171" s="72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2022</v>
      </c>
      <c r="AT171" s="214" t="s">
        <v>163</v>
      </c>
      <c r="AU171" s="214" t="s">
        <v>83</v>
      </c>
      <c r="AY171" s="18" t="s">
        <v>160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81</v>
      </c>
      <c r="BK171" s="215">
        <f>ROUND(I171*H171,2)</f>
        <v>0</v>
      </c>
      <c r="BL171" s="18" t="s">
        <v>2022</v>
      </c>
      <c r="BM171" s="214" t="s">
        <v>2965</v>
      </c>
    </row>
    <row r="172" spans="1:47" s="2" customFormat="1" ht="11.25">
      <c r="A172" s="35"/>
      <c r="B172" s="36"/>
      <c r="C172" s="37"/>
      <c r="D172" s="216" t="s">
        <v>169</v>
      </c>
      <c r="E172" s="37"/>
      <c r="F172" s="217" t="s">
        <v>2964</v>
      </c>
      <c r="G172" s="37"/>
      <c r="H172" s="37"/>
      <c r="I172" s="169"/>
      <c r="J172" s="37"/>
      <c r="K172" s="37"/>
      <c r="L172" s="40"/>
      <c r="M172" s="218"/>
      <c r="N172" s="21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83</v>
      </c>
    </row>
    <row r="173" spans="1:65" s="2" customFormat="1" ht="16.5" customHeight="1">
      <c r="A173" s="35"/>
      <c r="B173" s="36"/>
      <c r="C173" s="202" t="s">
        <v>8</v>
      </c>
      <c r="D173" s="202" t="s">
        <v>163</v>
      </c>
      <c r="E173" s="203" t="s">
        <v>2966</v>
      </c>
      <c r="F173" s="204" t="s">
        <v>2967</v>
      </c>
      <c r="G173" s="205" t="s">
        <v>234</v>
      </c>
      <c r="H173" s="206">
        <v>1</v>
      </c>
      <c r="I173" s="207"/>
      <c r="J173" s="208">
        <f>ROUND(I173*H173,2)</f>
        <v>0</v>
      </c>
      <c r="K173" s="209"/>
      <c r="L173" s="40"/>
      <c r="M173" s="210" t="s">
        <v>1</v>
      </c>
      <c r="N173" s="211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2022</v>
      </c>
      <c r="AT173" s="214" t="s">
        <v>163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2022</v>
      </c>
      <c r="BM173" s="214" t="s">
        <v>2968</v>
      </c>
    </row>
    <row r="174" spans="1:47" s="2" customFormat="1" ht="11.25">
      <c r="A174" s="35"/>
      <c r="B174" s="36"/>
      <c r="C174" s="37"/>
      <c r="D174" s="216" t="s">
        <v>169</v>
      </c>
      <c r="E174" s="37"/>
      <c r="F174" s="217" t="s">
        <v>2967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1:65" s="2" customFormat="1" ht="24.2" customHeight="1">
      <c r="A175" s="35"/>
      <c r="B175" s="36"/>
      <c r="C175" s="202" t="s">
        <v>219</v>
      </c>
      <c r="D175" s="202" t="s">
        <v>163</v>
      </c>
      <c r="E175" s="203" t="s">
        <v>2969</v>
      </c>
      <c r="F175" s="204" t="s">
        <v>2970</v>
      </c>
      <c r="G175" s="205" t="s">
        <v>234</v>
      </c>
      <c r="H175" s="206">
        <v>1</v>
      </c>
      <c r="I175" s="207"/>
      <c r="J175" s="208">
        <f>ROUND(I175*H175,2)</f>
        <v>0</v>
      </c>
      <c r="K175" s="209"/>
      <c r="L175" s="40"/>
      <c r="M175" s="210" t="s">
        <v>1</v>
      </c>
      <c r="N175" s="211" t="s">
        <v>38</v>
      </c>
      <c r="O175" s="72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4" t="s">
        <v>2022</v>
      </c>
      <c r="AT175" s="214" t="s">
        <v>163</v>
      </c>
      <c r="AU175" s="214" t="s">
        <v>83</v>
      </c>
      <c r="AY175" s="18" t="s">
        <v>160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81</v>
      </c>
      <c r="BK175" s="215">
        <f>ROUND(I175*H175,2)</f>
        <v>0</v>
      </c>
      <c r="BL175" s="18" t="s">
        <v>2022</v>
      </c>
      <c r="BM175" s="214" t="s">
        <v>2971</v>
      </c>
    </row>
    <row r="176" spans="1:47" s="2" customFormat="1" ht="11.25">
      <c r="A176" s="35"/>
      <c r="B176" s="36"/>
      <c r="C176" s="37"/>
      <c r="D176" s="216" t="s">
        <v>169</v>
      </c>
      <c r="E176" s="37"/>
      <c r="F176" s="217" t="s">
        <v>2967</v>
      </c>
      <c r="G176" s="37"/>
      <c r="H176" s="37"/>
      <c r="I176" s="169"/>
      <c r="J176" s="37"/>
      <c r="K176" s="37"/>
      <c r="L176" s="40"/>
      <c r="M176" s="218"/>
      <c r="N176" s="21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169</v>
      </c>
      <c r="AU176" s="18" t="s">
        <v>83</v>
      </c>
    </row>
    <row r="177" spans="1:65" s="2" customFormat="1" ht="24.2" customHeight="1">
      <c r="A177" s="35"/>
      <c r="B177" s="36"/>
      <c r="C177" s="202" t="s">
        <v>267</v>
      </c>
      <c r="D177" s="202" t="s">
        <v>163</v>
      </c>
      <c r="E177" s="203" t="s">
        <v>2972</v>
      </c>
      <c r="F177" s="204" t="s">
        <v>2973</v>
      </c>
      <c r="G177" s="205" t="s">
        <v>234</v>
      </c>
      <c r="H177" s="206">
        <v>1</v>
      </c>
      <c r="I177" s="207"/>
      <c r="J177" s="208">
        <f>ROUND(I177*H177,2)</f>
        <v>0</v>
      </c>
      <c r="K177" s="209"/>
      <c r="L177" s="40"/>
      <c r="M177" s="210" t="s">
        <v>1</v>
      </c>
      <c r="N177" s="211" t="s">
        <v>38</v>
      </c>
      <c r="O177" s="72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4" t="s">
        <v>2022</v>
      </c>
      <c r="AT177" s="214" t="s">
        <v>163</v>
      </c>
      <c r="AU177" s="214" t="s">
        <v>83</v>
      </c>
      <c r="AY177" s="18" t="s">
        <v>160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8" t="s">
        <v>81</v>
      </c>
      <c r="BK177" s="215">
        <f>ROUND(I177*H177,2)</f>
        <v>0</v>
      </c>
      <c r="BL177" s="18" t="s">
        <v>2022</v>
      </c>
      <c r="BM177" s="214" t="s">
        <v>2974</v>
      </c>
    </row>
    <row r="178" spans="1:47" s="2" customFormat="1" ht="11.25">
      <c r="A178" s="35"/>
      <c r="B178" s="36"/>
      <c r="C178" s="37"/>
      <c r="D178" s="216" t="s">
        <v>169</v>
      </c>
      <c r="E178" s="37"/>
      <c r="F178" s="217" t="s">
        <v>2967</v>
      </c>
      <c r="G178" s="37"/>
      <c r="H178" s="37"/>
      <c r="I178" s="169"/>
      <c r="J178" s="37"/>
      <c r="K178" s="37"/>
      <c r="L178" s="40"/>
      <c r="M178" s="252"/>
      <c r="N178" s="253"/>
      <c r="O178" s="254"/>
      <c r="P178" s="254"/>
      <c r="Q178" s="254"/>
      <c r="R178" s="254"/>
      <c r="S178" s="254"/>
      <c r="T178" s="25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169</v>
      </c>
      <c r="AU178" s="18" t="s">
        <v>83</v>
      </c>
    </row>
    <row r="179" spans="1:31" s="2" customFormat="1" ht="6.95" customHeight="1">
      <c r="A179" s="35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40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algorithmName="SHA-512" hashValue="ri2jawNIghXyDWwmZJX5FGfnzV3HLhsQMT2BwryIQkFvXvt8QeLAtwQrYYcwF6yX9bma361xSlYQRdAmvhgTJg==" saltValue="N68YytVjo64l68NYA5WUJA31Mq8175la9vq6QRYm4Me5bUZMLmWvd1dwR/JVTrHIN0ZauD5yOUd5UBtgU5nbPQ==" spinCount="100000" sheet="1" objects="1" scenarios="1" formatColumns="0" formatRows="0" autoFilter="0"/>
  <autoFilter ref="C131:K17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113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114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J112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ROUND((SUM(BE112:BE119)+SUM(BE139:BE242)),2)</f>
        <v>0</v>
      </c>
      <c r="G35" s="35"/>
      <c r="H35" s="35"/>
      <c r="I35" s="127">
        <v>0.21</v>
      </c>
      <c r="J35" s="126">
        <f>ROUND(((SUM(BE112:BE119)+SUM(BE139:BE242))*I35),2)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ROUND((SUM(BF112:BF119)+SUM(BF139:BF242)),2)</f>
        <v>0</v>
      </c>
      <c r="G36" s="35"/>
      <c r="H36" s="35"/>
      <c r="I36" s="127">
        <v>0.15</v>
      </c>
      <c r="J36" s="126">
        <f>ROUND(((SUM(BF112:BF119)+SUM(BF139:BF242))*I36),2)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ROUND((SUM(BG112:BG119)+SUM(BG139:BG242)),2)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ROUND((SUM(BH112:BH119)+SUM(BH139:BH242)),2)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ROUND((SUM(BI112:BI119)+SUM(BI139:BI242)),2)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01 - Budova - demolice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J140</f>
        <v>0</v>
      </c>
      <c r="K97" s="151"/>
      <c r="L97" s="155"/>
    </row>
    <row r="98" spans="2:12" s="10" customFormat="1" ht="19.9" customHeight="1">
      <c r="B98" s="156"/>
      <c r="C98" s="157"/>
      <c r="D98" s="158" t="s">
        <v>123</v>
      </c>
      <c r="E98" s="159"/>
      <c r="F98" s="159"/>
      <c r="G98" s="159"/>
      <c r="H98" s="159"/>
      <c r="I98" s="159"/>
      <c r="J98" s="160">
        <f>J141</f>
        <v>0</v>
      </c>
      <c r="K98" s="157"/>
      <c r="L98" s="161"/>
    </row>
    <row r="99" spans="2:12" s="10" customFormat="1" ht="19.9" customHeight="1">
      <c r="B99" s="156"/>
      <c r="C99" s="157"/>
      <c r="D99" s="158" t="s">
        <v>124</v>
      </c>
      <c r="E99" s="159"/>
      <c r="F99" s="159"/>
      <c r="G99" s="159"/>
      <c r="H99" s="159"/>
      <c r="I99" s="159"/>
      <c r="J99" s="160">
        <f>J147</f>
        <v>0</v>
      </c>
      <c r="K99" s="157"/>
      <c r="L99" s="161"/>
    </row>
    <row r="100" spans="2:12" s="9" customFormat="1" ht="24.95" customHeight="1">
      <c r="B100" s="150"/>
      <c r="C100" s="151"/>
      <c r="D100" s="152" t="s">
        <v>125</v>
      </c>
      <c r="E100" s="153"/>
      <c r="F100" s="153"/>
      <c r="G100" s="153"/>
      <c r="H100" s="153"/>
      <c r="I100" s="153"/>
      <c r="J100" s="154">
        <f>J163</f>
        <v>0</v>
      </c>
      <c r="K100" s="151"/>
      <c r="L100" s="155"/>
    </row>
    <row r="101" spans="2:12" s="10" customFormat="1" ht="19.9" customHeight="1">
      <c r="B101" s="156"/>
      <c r="C101" s="157"/>
      <c r="D101" s="158" t="s">
        <v>126</v>
      </c>
      <c r="E101" s="159"/>
      <c r="F101" s="159"/>
      <c r="G101" s="159"/>
      <c r="H101" s="159"/>
      <c r="I101" s="159"/>
      <c r="J101" s="160">
        <f>J164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127</v>
      </c>
      <c r="E102" s="159"/>
      <c r="F102" s="159"/>
      <c r="G102" s="159"/>
      <c r="H102" s="159"/>
      <c r="I102" s="159"/>
      <c r="J102" s="160">
        <f>J167</f>
        <v>0</v>
      </c>
      <c r="K102" s="157"/>
      <c r="L102" s="161"/>
    </row>
    <row r="103" spans="2:12" s="10" customFormat="1" ht="19.9" customHeight="1">
      <c r="B103" s="156"/>
      <c r="C103" s="157"/>
      <c r="D103" s="158" t="s">
        <v>128</v>
      </c>
      <c r="E103" s="159"/>
      <c r="F103" s="159"/>
      <c r="G103" s="159"/>
      <c r="H103" s="159"/>
      <c r="I103" s="159"/>
      <c r="J103" s="160">
        <f>J170</f>
        <v>0</v>
      </c>
      <c r="K103" s="157"/>
      <c r="L103" s="161"/>
    </row>
    <row r="104" spans="2:12" s="10" customFormat="1" ht="19.9" customHeight="1">
      <c r="B104" s="156"/>
      <c r="C104" s="157"/>
      <c r="D104" s="158" t="s">
        <v>129</v>
      </c>
      <c r="E104" s="159"/>
      <c r="F104" s="159"/>
      <c r="G104" s="159"/>
      <c r="H104" s="159"/>
      <c r="I104" s="159"/>
      <c r="J104" s="160">
        <f>J175</f>
        <v>0</v>
      </c>
      <c r="K104" s="157"/>
      <c r="L104" s="161"/>
    </row>
    <row r="105" spans="2:12" s="10" customFormat="1" ht="19.9" customHeight="1">
      <c r="B105" s="156"/>
      <c r="C105" s="157"/>
      <c r="D105" s="158" t="s">
        <v>130</v>
      </c>
      <c r="E105" s="159"/>
      <c r="F105" s="159"/>
      <c r="G105" s="159"/>
      <c r="H105" s="159"/>
      <c r="I105" s="159"/>
      <c r="J105" s="160">
        <f>J197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131</v>
      </c>
      <c r="E106" s="159"/>
      <c r="F106" s="159"/>
      <c r="G106" s="159"/>
      <c r="H106" s="159"/>
      <c r="I106" s="159"/>
      <c r="J106" s="160">
        <f>J205</f>
        <v>0</v>
      </c>
      <c r="K106" s="157"/>
      <c r="L106" s="161"/>
    </row>
    <row r="107" spans="2:12" s="10" customFormat="1" ht="19.9" customHeight="1">
      <c r="B107" s="156"/>
      <c r="C107" s="157"/>
      <c r="D107" s="158" t="s">
        <v>132</v>
      </c>
      <c r="E107" s="159"/>
      <c r="F107" s="159"/>
      <c r="G107" s="159"/>
      <c r="H107" s="159"/>
      <c r="I107" s="159"/>
      <c r="J107" s="160">
        <f>J210</f>
        <v>0</v>
      </c>
      <c r="K107" s="157"/>
      <c r="L107" s="161"/>
    </row>
    <row r="108" spans="2:12" s="10" customFormat="1" ht="19.9" customHeight="1">
      <c r="B108" s="156"/>
      <c r="C108" s="157"/>
      <c r="D108" s="158" t="s">
        <v>133</v>
      </c>
      <c r="E108" s="159"/>
      <c r="F108" s="159"/>
      <c r="G108" s="159"/>
      <c r="H108" s="159"/>
      <c r="I108" s="159"/>
      <c r="J108" s="160">
        <f>J221</f>
        <v>0</v>
      </c>
      <c r="K108" s="157"/>
      <c r="L108" s="161"/>
    </row>
    <row r="109" spans="2:12" s="9" customFormat="1" ht="24.95" customHeight="1">
      <c r="B109" s="150"/>
      <c r="C109" s="151"/>
      <c r="D109" s="152" t="s">
        <v>134</v>
      </c>
      <c r="E109" s="153"/>
      <c r="F109" s="153"/>
      <c r="G109" s="153"/>
      <c r="H109" s="153"/>
      <c r="I109" s="153"/>
      <c r="J109" s="154">
        <f>J227</f>
        <v>0</v>
      </c>
      <c r="K109" s="151"/>
      <c r="L109" s="15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9.25" customHeight="1">
      <c r="A112" s="35"/>
      <c r="B112" s="36"/>
      <c r="C112" s="149" t="s">
        <v>135</v>
      </c>
      <c r="D112" s="37"/>
      <c r="E112" s="37"/>
      <c r="F112" s="37"/>
      <c r="G112" s="37"/>
      <c r="H112" s="37"/>
      <c r="I112" s="37"/>
      <c r="J112" s="162">
        <f>ROUND(J113+J114+J115+J116+J117+J118,2)</f>
        <v>0</v>
      </c>
      <c r="K112" s="37"/>
      <c r="L112" s="52"/>
      <c r="N112" s="163" t="s">
        <v>37</v>
      </c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8" customHeight="1">
      <c r="A113" s="35"/>
      <c r="B113" s="36"/>
      <c r="C113" s="37"/>
      <c r="D113" s="333" t="s">
        <v>136</v>
      </c>
      <c r="E113" s="334"/>
      <c r="F113" s="334"/>
      <c r="G113" s="37"/>
      <c r="H113" s="37"/>
      <c r="I113" s="37"/>
      <c r="J113" s="165">
        <v>0</v>
      </c>
      <c r="K113" s="37"/>
      <c r="L113" s="166"/>
      <c r="M113" s="167"/>
      <c r="N113" s="168" t="s">
        <v>38</v>
      </c>
      <c r="O113" s="167"/>
      <c r="P113" s="167"/>
      <c r="Q113" s="167"/>
      <c r="R113" s="167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70" t="s">
        <v>137</v>
      </c>
      <c r="AZ113" s="167"/>
      <c r="BA113" s="167"/>
      <c r="BB113" s="167"/>
      <c r="BC113" s="167"/>
      <c r="BD113" s="167"/>
      <c r="BE113" s="171">
        <f aca="true" t="shared" si="0" ref="BE113:BE118">IF(N113="základní",J113,0)</f>
        <v>0</v>
      </c>
      <c r="BF113" s="171">
        <f aca="true" t="shared" si="1" ref="BF113:BF118">IF(N113="snížená",J113,0)</f>
        <v>0</v>
      </c>
      <c r="BG113" s="171">
        <f aca="true" t="shared" si="2" ref="BG113:BG118">IF(N113="zákl. přenesená",J113,0)</f>
        <v>0</v>
      </c>
      <c r="BH113" s="171">
        <f aca="true" t="shared" si="3" ref="BH113:BH118">IF(N113="sníž. přenesená",J113,0)</f>
        <v>0</v>
      </c>
      <c r="BI113" s="171">
        <f aca="true" t="shared" si="4" ref="BI113:BI118">IF(N113="nulová",J113,0)</f>
        <v>0</v>
      </c>
      <c r="BJ113" s="170" t="s">
        <v>81</v>
      </c>
      <c r="BK113" s="167"/>
      <c r="BL113" s="167"/>
      <c r="BM113" s="167"/>
    </row>
    <row r="114" spans="1:65" s="2" customFormat="1" ht="18" customHeight="1">
      <c r="A114" s="35"/>
      <c r="B114" s="36"/>
      <c r="C114" s="37"/>
      <c r="D114" s="333" t="s">
        <v>138</v>
      </c>
      <c r="E114" s="334"/>
      <c r="F114" s="334"/>
      <c r="G114" s="37"/>
      <c r="H114" s="37"/>
      <c r="I114" s="37"/>
      <c r="J114" s="165">
        <v>0</v>
      </c>
      <c r="K114" s="37"/>
      <c r="L114" s="166"/>
      <c r="M114" s="167"/>
      <c r="N114" s="168" t="s">
        <v>38</v>
      </c>
      <c r="O114" s="167"/>
      <c r="P114" s="167"/>
      <c r="Q114" s="167"/>
      <c r="R114" s="167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70" t="s">
        <v>137</v>
      </c>
      <c r="AZ114" s="167"/>
      <c r="BA114" s="167"/>
      <c r="BB114" s="167"/>
      <c r="BC114" s="167"/>
      <c r="BD114" s="167"/>
      <c r="BE114" s="171">
        <f t="shared" si="0"/>
        <v>0</v>
      </c>
      <c r="BF114" s="171">
        <f t="shared" si="1"/>
        <v>0</v>
      </c>
      <c r="BG114" s="171">
        <f t="shared" si="2"/>
        <v>0</v>
      </c>
      <c r="BH114" s="171">
        <f t="shared" si="3"/>
        <v>0</v>
      </c>
      <c r="BI114" s="171">
        <f t="shared" si="4"/>
        <v>0</v>
      </c>
      <c r="BJ114" s="170" t="s">
        <v>81</v>
      </c>
      <c r="BK114" s="167"/>
      <c r="BL114" s="167"/>
      <c r="BM114" s="167"/>
    </row>
    <row r="115" spans="1:65" s="2" customFormat="1" ht="18" customHeight="1">
      <c r="A115" s="35"/>
      <c r="B115" s="36"/>
      <c r="C115" s="37"/>
      <c r="D115" s="333" t="s">
        <v>139</v>
      </c>
      <c r="E115" s="334"/>
      <c r="F115" s="334"/>
      <c r="G115" s="37"/>
      <c r="H115" s="37"/>
      <c r="I115" s="37"/>
      <c r="J115" s="165">
        <v>0</v>
      </c>
      <c r="K115" s="37"/>
      <c r="L115" s="166"/>
      <c r="M115" s="167"/>
      <c r="N115" s="168" t="s">
        <v>38</v>
      </c>
      <c r="O115" s="167"/>
      <c r="P115" s="167"/>
      <c r="Q115" s="167"/>
      <c r="R115" s="167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70" t="s">
        <v>137</v>
      </c>
      <c r="AZ115" s="167"/>
      <c r="BA115" s="167"/>
      <c r="BB115" s="167"/>
      <c r="BC115" s="167"/>
      <c r="BD115" s="167"/>
      <c r="BE115" s="171">
        <f t="shared" si="0"/>
        <v>0</v>
      </c>
      <c r="BF115" s="171">
        <f t="shared" si="1"/>
        <v>0</v>
      </c>
      <c r="BG115" s="171">
        <f t="shared" si="2"/>
        <v>0</v>
      </c>
      <c r="BH115" s="171">
        <f t="shared" si="3"/>
        <v>0</v>
      </c>
      <c r="BI115" s="171">
        <f t="shared" si="4"/>
        <v>0</v>
      </c>
      <c r="BJ115" s="170" t="s">
        <v>81</v>
      </c>
      <c r="BK115" s="167"/>
      <c r="BL115" s="167"/>
      <c r="BM115" s="167"/>
    </row>
    <row r="116" spans="1:65" s="2" customFormat="1" ht="18" customHeight="1">
      <c r="A116" s="35"/>
      <c r="B116" s="36"/>
      <c r="C116" s="37"/>
      <c r="D116" s="333" t="s">
        <v>140</v>
      </c>
      <c r="E116" s="334"/>
      <c r="F116" s="334"/>
      <c r="G116" s="37"/>
      <c r="H116" s="37"/>
      <c r="I116" s="37"/>
      <c r="J116" s="165">
        <v>0</v>
      </c>
      <c r="K116" s="37"/>
      <c r="L116" s="166"/>
      <c r="M116" s="167"/>
      <c r="N116" s="168" t="s">
        <v>38</v>
      </c>
      <c r="O116" s="167"/>
      <c r="P116" s="167"/>
      <c r="Q116" s="167"/>
      <c r="R116" s="167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70" t="s">
        <v>137</v>
      </c>
      <c r="AZ116" s="167"/>
      <c r="BA116" s="167"/>
      <c r="BB116" s="167"/>
      <c r="BC116" s="167"/>
      <c r="BD116" s="167"/>
      <c r="BE116" s="171">
        <f t="shared" si="0"/>
        <v>0</v>
      </c>
      <c r="BF116" s="171">
        <f t="shared" si="1"/>
        <v>0</v>
      </c>
      <c r="BG116" s="171">
        <f t="shared" si="2"/>
        <v>0</v>
      </c>
      <c r="BH116" s="171">
        <f t="shared" si="3"/>
        <v>0</v>
      </c>
      <c r="BI116" s="171">
        <f t="shared" si="4"/>
        <v>0</v>
      </c>
      <c r="BJ116" s="170" t="s">
        <v>81</v>
      </c>
      <c r="BK116" s="167"/>
      <c r="BL116" s="167"/>
      <c r="BM116" s="167"/>
    </row>
    <row r="117" spans="1:65" s="2" customFormat="1" ht="18" customHeight="1">
      <c r="A117" s="35"/>
      <c r="B117" s="36"/>
      <c r="C117" s="37"/>
      <c r="D117" s="333" t="s">
        <v>141</v>
      </c>
      <c r="E117" s="334"/>
      <c r="F117" s="334"/>
      <c r="G117" s="37"/>
      <c r="H117" s="37"/>
      <c r="I117" s="37"/>
      <c r="J117" s="165">
        <v>0</v>
      </c>
      <c r="K117" s="37"/>
      <c r="L117" s="166"/>
      <c r="M117" s="167"/>
      <c r="N117" s="168" t="s">
        <v>38</v>
      </c>
      <c r="O117" s="167"/>
      <c r="P117" s="167"/>
      <c r="Q117" s="167"/>
      <c r="R117" s="167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70" t="s">
        <v>137</v>
      </c>
      <c r="AZ117" s="167"/>
      <c r="BA117" s="167"/>
      <c r="BB117" s="167"/>
      <c r="BC117" s="167"/>
      <c r="BD117" s="167"/>
      <c r="BE117" s="171">
        <f t="shared" si="0"/>
        <v>0</v>
      </c>
      <c r="BF117" s="171">
        <f t="shared" si="1"/>
        <v>0</v>
      </c>
      <c r="BG117" s="171">
        <f t="shared" si="2"/>
        <v>0</v>
      </c>
      <c r="BH117" s="171">
        <f t="shared" si="3"/>
        <v>0</v>
      </c>
      <c r="BI117" s="171">
        <f t="shared" si="4"/>
        <v>0</v>
      </c>
      <c r="BJ117" s="170" t="s">
        <v>81</v>
      </c>
      <c r="BK117" s="167"/>
      <c r="BL117" s="167"/>
      <c r="BM117" s="167"/>
    </row>
    <row r="118" spans="1:65" s="2" customFormat="1" ht="18" customHeight="1">
      <c r="A118" s="35"/>
      <c r="B118" s="36"/>
      <c r="C118" s="37"/>
      <c r="D118" s="164" t="s">
        <v>142</v>
      </c>
      <c r="E118" s="37"/>
      <c r="F118" s="37"/>
      <c r="G118" s="37"/>
      <c r="H118" s="37"/>
      <c r="I118" s="37"/>
      <c r="J118" s="165">
        <f>ROUND(J30*T118,2)</f>
        <v>0</v>
      </c>
      <c r="K118" s="37"/>
      <c r="L118" s="166"/>
      <c r="M118" s="167"/>
      <c r="N118" s="168" t="s">
        <v>38</v>
      </c>
      <c r="O118" s="167"/>
      <c r="P118" s="167"/>
      <c r="Q118" s="167"/>
      <c r="R118" s="167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70" t="s">
        <v>143</v>
      </c>
      <c r="AZ118" s="167"/>
      <c r="BA118" s="167"/>
      <c r="BB118" s="167"/>
      <c r="BC118" s="167"/>
      <c r="BD118" s="167"/>
      <c r="BE118" s="171">
        <f t="shared" si="0"/>
        <v>0</v>
      </c>
      <c r="BF118" s="171">
        <f t="shared" si="1"/>
        <v>0</v>
      </c>
      <c r="BG118" s="171">
        <f t="shared" si="2"/>
        <v>0</v>
      </c>
      <c r="BH118" s="171">
        <f t="shared" si="3"/>
        <v>0</v>
      </c>
      <c r="BI118" s="171">
        <f t="shared" si="4"/>
        <v>0</v>
      </c>
      <c r="BJ118" s="170" t="s">
        <v>81</v>
      </c>
      <c r="BK118" s="167"/>
      <c r="BL118" s="167"/>
      <c r="BM118" s="167"/>
    </row>
    <row r="119" spans="1:31" s="2" customFormat="1" ht="11.2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9.25" customHeight="1">
      <c r="A120" s="35"/>
      <c r="B120" s="36"/>
      <c r="C120" s="172" t="s">
        <v>144</v>
      </c>
      <c r="D120" s="147"/>
      <c r="E120" s="147"/>
      <c r="F120" s="147"/>
      <c r="G120" s="147"/>
      <c r="H120" s="147"/>
      <c r="I120" s="147"/>
      <c r="J120" s="173">
        <f>ROUND(J96+J112,2)</f>
        <v>0</v>
      </c>
      <c r="K120" s="14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145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30" t="str">
        <f>E7</f>
        <v>Rekonstrukce areálu - Skatepark Ostrava-Výškovice</v>
      </c>
      <c r="F129" s="331"/>
      <c r="G129" s="331"/>
      <c r="H129" s="331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112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6.5" customHeight="1">
      <c r="A131" s="35"/>
      <c r="B131" s="36"/>
      <c r="C131" s="37"/>
      <c r="D131" s="37"/>
      <c r="E131" s="286" t="str">
        <f>E9</f>
        <v>01 - Budova - demolice</v>
      </c>
      <c r="F131" s="332"/>
      <c r="G131" s="332"/>
      <c r="H131" s="332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20</v>
      </c>
      <c r="D133" s="37"/>
      <c r="E133" s="37"/>
      <c r="F133" s="28" t="str">
        <f>F12</f>
        <v>Ostrava</v>
      </c>
      <c r="G133" s="37"/>
      <c r="H133" s="37"/>
      <c r="I133" s="30" t="s">
        <v>22</v>
      </c>
      <c r="J133" s="67" t="str">
        <f>IF(J12="","",J12)</f>
        <v>21. 8. 2023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24</v>
      </c>
      <c r="D135" s="37"/>
      <c r="E135" s="37"/>
      <c r="F135" s="28" t="str">
        <f>E15</f>
        <v xml:space="preserve"> </v>
      </c>
      <c r="G135" s="37"/>
      <c r="H135" s="37"/>
      <c r="I135" s="30" t="s">
        <v>29</v>
      </c>
      <c r="J135" s="33" t="str">
        <f>E21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2" customHeight="1">
      <c r="A136" s="35"/>
      <c r="B136" s="36"/>
      <c r="C136" s="30" t="s">
        <v>27</v>
      </c>
      <c r="D136" s="37"/>
      <c r="E136" s="37"/>
      <c r="F136" s="28" t="str">
        <f>IF(E18="","",E18)</f>
        <v>Vyplň údaj</v>
      </c>
      <c r="G136" s="37"/>
      <c r="H136" s="37"/>
      <c r="I136" s="30" t="s">
        <v>31</v>
      </c>
      <c r="J136" s="33" t="str">
        <f>E24</f>
        <v xml:space="preserve"> 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0.3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11" customFormat="1" ht="29.25" customHeight="1">
      <c r="A138" s="174"/>
      <c r="B138" s="175"/>
      <c r="C138" s="176" t="s">
        <v>146</v>
      </c>
      <c r="D138" s="177" t="s">
        <v>58</v>
      </c>
      <c r="E138" s="177" t="s">
        <v>54</v>
      </c>
      <c r="F138" s="177" t="s">
        <v>55</v>
      </c>
      <c r="G138" s="177" t="s">
        <v>147</v>
      </c>
      <c r="H138" s="177" t="s">
        <v>148</v>
      </c>
      <c r="I138" s="177" t="s">
        <v>149</v>
      </c>
      <c r="J138" s="178" t="s">
        <v>119</v>
      </c>
      <c r="K138" s="179" t="s">
        <v>150</v>
      </c>
      <c r="L138" s="180"/>
      <c r="M138" s="76" t="s">
        <v>1</v>
      </c>
      <c r="N138" s="77" t="s">
        <v>37</v>
      </c>
      <c r="O138" s="77" t="s">
        <v>151</v>
      </c>
      <c r="P138" s="77" t="s">
        <v>152</v>
      </c>
      <c r="Q138" s="77" t="s">
        <v>153</v>
      </c>
      <c r="R138" s="77" t="s">
        <v>154</v>
      </c>
      <c r="S138" s="77" t="s">
        <v>155</v>
      </c>
      <c r="T138" s="78" t="s">
        <v>156</v>
      </c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</row>
    <row r="139" spans="1:63" s="2" customFormat="1" ht="22.9" customHeight="1">
      <c r="A139" s="35"/>
      <c r="B139" s="36"/>
      <c r="C139" s="83" t="s">
        <v>157</v>
      </c>
      <c r="D139" s="37"/>
      <c r="E139" s="37"/>
      <c r="F139" s="37"/>
      <c r="G139" s="37"/>
      <c r="H139" s="37"/>
      <c r="I139" s="37"/>
      <c r="J139" s="181">
        <f>BK139</f>
        <v>0</v>
      </c>
      <c r="K139" s="37"/>
      <c r="L139" s="40"/>
      <c r="M139" s="79"/>
      <c r="N139" s="182"/>
      <c r="O139" s="80"/>
      <c r="P139" s="183">
        <f>P140+P163+P227</f>
        <v>0</v>
      </c>
      <c r="Q139" s="80"/>
      <c r="R139" s="183">
        <f>R140+R163+R227</f>
        <v>0</v>
      </c>
      <c r="S139" s="80"/>
      <c r="T139" s="184">
        <f>T140+T163+T227</f>
        <v>18.1551928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72</v>
      </c>
      <c r="AU139" s="18" t="s">
        <v>121</v>
      </c>
      <c r="BK139" s="185">
        <f>BK140+BK163+BK227</f>
        <v>0</v>
      </c>
    </row>
    <row r="140" spans="2:63" s="12" customFormat="1" ht="25.9" customHeight="1">
      <c r="B140" s="186"/>
      <c r="C140" s="187"/>
      <c r="D140" s="188" t="s">
        <v>72</v>
      </c>
      <c r="E140" s="189" t="s">
        <v>158</v>
      </c>
      <c r="F140" s="189" t="s">
        <v>159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P141+P147</f>
        <v>0</v>
      </c>
      <c r="Q140" s="194"/>
      <c r="R140" s="195">
        <f>R141+R147</f>
        <v>0</v>
      </c>
      <c r="S140" s="194"/>
      <c r="T140" s="196">
        <f>T141+T147</f>
        <v>16.82568</v>
      </c>
      <c r="AR140" s="197" t="s">
        <v>81</v>
      </c>
      <c r="AT140" s="198" t="s">
        <v>72</v>
      </c>
      <c r="AU140" s="198" t="s">
        <v>73</v>
      </c>
      <c r="AY140" s="197" t="s">
        <v>160</v>
      </c>
      <c r="BK140" s="199">
        <f>BK141+BK147</f>
        <v>0</v>
      </c>
    </row>
    <row r="141" spans="2:63" s="12" customFormat="1" ht="22.9" customHeight="1">
      <c r="B141" s="186"/>
      <c r="C141" s="187"/>
      <c r="D141" s="188" t="s">
        <v>72</v>
      </c>
      <c r="E141" s="200" t="s">
        <v>161</v>
      </c>
      <c r="F141" s="200" t="s">
        <v>162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SUM(P142:P146)</f>
        <v>0</v>
      </c>
      <c r="Q141" s="194"/>
      <c r="R141" s="195">
        <f>SUM(R142:R146)</f>
        <v>0</v>
      </c>
      <c r="S141" s="194"/>
      <c r="T141" s="196">
        <f>SUM(T142:T146)</f>
        <v>16.82568</v>
      </c>
      <c r="AR141" s="197" t="s">
        <v>81</v>
      </c>
      <c r="AT141" s="198" t="s">
        <v>72</v>
      </c>
      <c r="AU141" s="198" t="s">
        <v>81</v>
      </c>
      <c r="AY141" s="197" t="s">
        <v>160</v>
      </c>
      <c r="BK141" s="199">
        <f>SUM(BK142:BK146)</f>
        <v>0</v>
      </c>
    </row>
    <row r="142" spans="1:65" s="2" customFormat="1" ht="24.2" customHeight="1">
      <c r="A142" s="35"/>
      <c r="B142" s="36"/>
      <c r="C142" s="202" t="s">
        <v>81</v>
      </c>
      <c r="D142" s="202" t="s">
        <v>163</v>
      </c>
      <c r="E142" s="203" t="s">
        <v>164</v>
      </c>
      <c r="F142" s="204" t="s">
        <v>165</v>
      </c>
      <c r="G142" s="205" t="s">
        <v>166</v>
      </c>
      <c r="H142" s="206">
        <v>70.107</v>
      </c>
      <c r="I142" s="207"/>
      <c r="J142" s="208">
        <f>ROUND(I142*H142,2)</f>
        <v>0</v>
      </c>
      <c r="K142" s="209"/>
      <c r="L142" s="40"/>
      <c r="M142" s="210" t="s">
        <v>1</v>
      </c>
      <c r="N142" s="211" t="s">
        <v>38</v>
      </c>
      <c r="O142" s="72"/>
      <c r="P142" s="212">
        <f>O142*H142</f>
        <v>0</v>
      </c>
      <c r="Q142" s="212">
        <v>0</v>
      </c>
      <c r="R142" s="212">
        <f>Q142*H142</f>
        <v>0</v>
      </c>
      <c r="S142" s="212">
        <v>0.24</v>
      </c>
      <c r="T142" s="213">
        <f>S142*H142</f>
        <v>16.82568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4" t="s">
        <v>167</v>
      </c>
      <c r="AT142" s="214" t="s">
        <v>163</v>
      </c>
      <c r="AU142" s="214" t="s">
        <v>83</v>
      </c>
      <c r="AY142" s="18" t="s">
        <v>160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81</v>
      </c>
      <c r="BK142" s="215">
        <f>ROUND(I142*H142,2)</f>
        <v>0</v>
      </c>
      <c r="BL142" s="18" t="s">
        <v>167</v>
      </c>
      <c r="BM142" s="214" t="s">
        <v>168</v>
      </c>
    </row>
    <row r="143" spans="1:47" s="2" customFormat="1" ht="19.5">
      <c r="A143" s="35"/>
      <c r="B143" s="36"/>
      <c r="C143" s="37"/>
      <c r="D143" s="216" t="s">
        <v>169</v>
      </c>
      <c r="E143" s="37"/>
      <c r="F143" s="217" t="s">
        <v>170</v>
      </c>
      <c r="G143" s="37"/>
      <c r="H143" s="37"/>
      <c r="I143" s="169"/>
      <c r="J143" s="37"/>
      <c r="K143" s="37"/>
      <c r="L143" s="40"/>
      <c r="M143" s="218"/>
      <c r="N143" s="21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169</v>
      </c>
      <c r="AU143" s="18" t="s">
        <v>83</v>
      </c>
    </row>
    <row r="144" spans="2:51" s="13" customFormat="1" ht="11.25">
      <c r="B144" s="220"/>
      <c r="C144" s="221"/>
      <c r="D144" s="216" t="s">
        <v>171</v>
      </c>
      <c r="E144" s="222" t="s">
        <v>1</v>
      </c>
      <c r="F144" s="223" t="s">
        <v>172</v>
      </c>
      <c r="G144" s="221"/>
      <c r="H144" s="224">
        <v>23.594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171</v>
      </c>
      <c r="AU144" s="230" t="s">
        <v>83</v>
      </c>
      <c r="AV144" s="13" t="s">
        <v>83</v>
      </c>
      <c r="AW144" s="13" t="s">
        <v>30</v>
      </c>
      <c r="AX144" s="13" t="s">
        <v>73</v>
      </c>
      <c r="AY144" s="230" t="s">
        <v>160</v>
      </c>
    </row>
    <row r="145" spans="2:51" s="13" customFormat="1" ht="11.25">
      <c r="B145" s="220"/>
      <c r="C145" s="221"/>
      <c r="D145" s="216" t="s">
        <v>171</v>
      </c>
      <c r="E145" s="222" t="s">
        <v>1</v>
      </c>
      <c r="F145" s="223" t="s">
        <v>173</v>
      </c>
      <c r="G145" s="221"/>
      <c r="H145" s="224">
        <v>46.513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171</v>
      </c>
      <c r="AU145" s="230" t="s">
        <v>83</v>
      </c>
      <c r="AV145" s="13" t="s">
        <v>83</v>
      </c>
      <c r="AW145" s="13" t="s">
        <v>30</v>
      </c>
      <c r="AX145" s="13" t="s">
        <v>73</v>
      </c>
      <c r="AY145" s="230" t="s">
        <v>160</v>
      </c>
    </row>
    <row r="146" spans="2:51" s="14" customFormat="1" ht="11.25">
      <c r="B146" s="231"/>
      <c r="C146" s="232"/>
      <c r="D146" s="216" t="s">
        <v>171</v>
      </c>
      <c r="E146" s="233" t="s">
        <v>1</v>
      </c>
      <c r="F146" s="234" t="s">
        <v>174</v>
      </c>
      <c r="G146" s="232"/>
      <c r="H146" s="235">
        <v>70.107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171</v>
      </c>
      <c r="AU146" s="241" t="s">
        <v>83</v>
      </c>
      <c r="AV146" s="14" t="s">
        <v>167</v>
      </c>
      <c r="AW146" s="14" t="s">
        <v>30</v>
      </c>
      <c r="AX146" s="14" t="s">
        <v>81</v>
      </c>
      <c r="AY146" s="241" t="s">
        <v>160</v>
      </c>
    </row>
    <row r="147" spans="2:63" s="12" customFormat="1" ht="22.9" customHeight="1">
      <c r="B147" s="186"/>
      <c r="C147" s="187"/>
      <c r="D147" s="188" t="s">
        <v>72</v>
      </c>
      <c r="E147" s="200" t="s">
        <v>175</v>
      </c>
      <c r="F147" s="200" t="s">
        <v>176</v>
      </c>
      <c r="G147" s="187"/>
      <c r="H147" s="187"/>
      <c r="I147" s="190"/>
      <c r="J147" s="201">
        <f>BK147</f>
        <v>0</v>
      </c>
      <c r="K147" s="187"/>
      <c r="L147" s="192"/>
      <c r="M147" s="193"/>
      <c r="N147" s="194"/>
      <c r="O147" s="194"/>
      <c r="P147" s="195">
        <f>SUM(P148:P162)</f>
        <v>0</v>
      </c>
      <c r="Q147" s="194"/>
      <c r="R147" s="195">
        <f>SUM(R148:R162)</f>
        <v>0</v>
      </c>
      <c r="S147" s="194"/>
      <c r="T147" s="196">
        <f>SUM(T148:T162)</f>
        <v>0</v>
      </c>
      <c r="AR147" s="197" t="s">
        <v>81</v>
      </c>
      <c r="AT147" s="198" t="s">
        <v>72</v>
      </c>
      <c r="AU147" s="198" t="s">
        <v>81</v>
      </c>
      <c r="AY147" s="197" t="s">
        <v>160</v>
      </c>
      <c r="BK147" s="199">
        <f>SUM(BK148:BK162)</f>
        <v>0</v>
      </c>
    </row>
    <row r="148" spans="1:65" s="2" customFormat="1" ht="24.2" customHeight="1">
      <c r="A148" s="35"/>
      <c r="B148" s="36"/>
      <c r="C148" s="202" t="s">
        <v>83</v>
      </c>
      <c r="D148" s="202" t="s">
        <v>163</v>
      </c>
      <c r="E148" s="203" t="s">
        <v>177</v>
      </c>
      <c r="F148" s="204" t="s">
        <v>178</v>
      </c>
      <c r="G148" s="205" t="s">
        <v>179</v>
      </c>
      <c r="H148" s="206">
        <v>18.155</v>
      </c>
      <c r="I148" s="207"/>
      <c r="J148" s="208">
        <f>ROUND(I148*H148,2)</f>
        <v>0</v>
      </c>
      <c r="K148" s="209"/>
      <c r="L148" s="40"/>
      <c r="M148" s="210" t="s">
        <v>1</v>
      </c>
      <c r="N148" s="211" t="s">
        <v>38</v>
      </c>
      <c r="O148" s="72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4" t="s">
        <v>167</v>
      </c>
      <c r="AT148" s="214" t="s">
        <v>163</v>
      </c>
      <c r="AU148" s="214" t="s">
        <v>83</v>
      </c>
      <c r="AY148" s="18" t="s">
        <v>160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81</v>
      </c>
      <c r="BK148" s="215">
        <f>ROUND(I148*H148,2)</f>
        <v>0</v>
      </c>
      <c r="BL148" s="18" t="s">
        <v>167</v>
      </c>
      <c r="BM148" s="214" t="s">
        <v>180</v>
      </c>
    </row>
    <row r="149" spans="1:47" s="2" customFormat="1" ht="19.5">
      <c r="A149" s="35"/>
      <c r="B149" s="36"/>
      <c r="C149" s="37"/>
      <c r="D149" s="216" t="s">
        <v>169</v>
      </c>
      <c r="E149" s="37"/>
      <c r="F149" s="217" t="s">
        <v>181</v>
      </c>
      <c r="G149" s="37"/>
      <c r="H149" s="37"/>
      <c r="I149" s="169"/>
      <c r="J149" s="37"/>
      <c r="K149" s="37"/>
      <c r="L149" s="40"/>
      <c r="M149" s="218"/>
      <c r="N149" s="21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169</v>
      </c>
      <c r="AU149" s="18" t="s">
        <v>83</v>
      </c>
    </row>
    <row r="150" spans="1:65" s="2" customFormat="1" ht="24.2" customHeight="1">
      <c r="A150" s="35"/>
      <c r="B150" s="36"/>
      <c r="C150" s="202" t="s">
        <v>182</v>
      </c>
      <c r="D150" s="202" t="s">
        <v>163</v>
      </c>
      <c r="E150" s="203" t="s">
        <v>183</v>
      </c>
      <c r="F150" s="204" t="s">
        <v>184</v>
      </c>
      <c r="G150" s="205" t="s">
        <v>179</v>
      </c>
      <c r="H150" s="206">
        <v>18.155</v>
      </c>
      <c r="I150" s="207"/>
      <c r="J150" s="208">
        <f>ROUND(I150*H150,2)</f>
        <v>0</v>
      </c>
      <c r="K150" s="209"/>
      <c r="L150" s="40"/>
      <c r="M150" s="210" t="s">
        <v>1</v>
      </c>
      <c r="N150" s="211" t="s">
        <v>38</v>
      </c>
      <c r="O150" s="72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4" t="s">
        <v>167</v>
      </c>
      <c r="AT150" s="214" t="s">
        <v>163</v>
      </c>
      <c r="AU150" s="214" t="s">
        <v>83</v>
      </c>
      <c r="AY150" s="18" t="s">
        <v>160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167</v>
      </c>
      <c r="BM150" s="214" t="s">
        <v>185</v>
      </c>
    </row>
    <row r="151" spans="1:47" s="2" customFormat="1" ht="19.5">
      <c r="A151" s="35"/>
      <c r="B151" s="36"/>
      <c r="C151" s="37"/>
      <c r="D151" s="216" t="s">
        <v>169</v>
      </c>
      <c r="E151" s="37"/>
      <c r="F151" s="217" t="s">
        <v>186</v>
      </c>
      <c r="G151" s="37"/>
      <c r="H151" s="37"/>
      <c r="I151" s="169"/>
      <c r="J151" s="37"/>
      <c r="K151" s="37"/>
      <c r="L151" s="40"/>
      <c r="M151" s="218"/>
      <c r="N151" s="21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169</v>
      </c>
      <c r="AU151" s="18" t="s">
        <v>83</v>
      </c>
    </row>
    <row r="152" spans="1:65" s="2" customFormat="1" ht="24.2" customHeight="1">
      <c r="A152" s="35"/>
      <c r="B152" s="36"/>
      <c r="C152" s="202" t="s">
        <v>167</v>
      </c>
      <c r="D152" s="202" t="s">
        <v>163</v>
      </c>
      <c r="E152" s="203" t="s">
        <v>187</v>
      </c>
      <c r="F152" s="204" t="s">
        <v>188</v>
      </c>
      <c r="G152" s="205" t="s">
        <v>179</v>
      </c>
      <c r="H152" s="206">
        <v>163.395</v>
      </c>
      <c r="I152" s="207"/>
      <c r="J152" s="208">
        <f>ROUND(I152*H152,2)</f>
        <v>0</v>
      </c>
      <c r="K152" s="209"/>
      <c r="L152" s="40"/>
      <c r="M152" s="210" t="s">
        <v>1</v>
      </c>
      <c r="N152" s="211" t="s">
        <v>38</v>
      </c>
      <c r="O152" s="72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4" t="s">
        <v>167</v>
      </c>
      <c r="AT152" s="214" t="s">
        <v>163</v>
      </c>
      <c r="AU152" s="214" t="s">
        <v>83</v>
      </c>
      <c r="AY152" s="18" t="s">
        <v>160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81</v>
      </c>
      <c r="BK152" s="215">
        <f>ROUND(I152*H152,2)</f>
        <v>0</v>
      </c>
      <c r="BL152" s="18" t="s">
        <v>167</v>
      </c>
      <c r="BM152" s="214" t="s">
        <v>189</v>
      </c>
    </row>
    <row r="153" spans="1:47" s="2" customFormat="1" ht="29.25">
      <c r="A153" s="35"/>
      <c r="B153" s="36"/>
      <c r="C153" s="37"/>
      <c r="D153" s="216" t="s">
        <v>169</v>
      </c>
      <c r="E153" s="37"/>
      <c r="F153" s="217" t="s">
        <v>190</v>
      </c>
      <c r="G153" s="37"/>
      <c r="H153" s="37"/>
      <c r="I153" s="169"/>
      <c r="J153" s="37"/>
      <c r="K153" s="37"/>
      <c r="L153" s="40"/>
      <c r="M153" s="218"/>
      <c r="N153" s="21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169</v>
      </c>
      <c r="AU153" s="18" t="s">
        <v>83</v>
      </c>
    </row>
    <row r="154" spans="2:51" s="13" customFormat="1" ht="11.25">
      <c r="B154" s="220"/>
      <c r="C154" s="221"/>
      <c r="D154" s="216" t="s">
        <v>171</v>
      </c>
      <c r="E154" s="221"/>
      <c r="F154" s="223" t="s">
        <v>191</v>
      </c>
      <c r="G154" s="221"/>
      <c r="H154" s="224">
        <v>163.395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171</v>
      </c>
      <c r="AU154" s="230" t="s">
        <v>83</v>
      </c>
      <c r="AV154" s="13" t="s">
        <v>83</v>
      </c>
      <c r="AW154" s="13" t="s">
        <v>4</v>
      </c>
      <c r="AX154" s="13" t="s">
        <v>81</v>
      </c>
      <c r="AY154" s="230" t="s">
        <v>160</v>
      </c>
    </row>
    <row r="155" spans="1:65" s="2" customFormat="1" ht="33" customHeight="1">
      <c r="A155" s="35"/>
      <c r="B155" s="36"/>
      <c r="C155" s="202" t="s">
        <v>192</v>
      </c>
      <c r="D155" s="202" t="s">
        <v>163</v>
      </c>
      <c r="E155" s="203" t="s">
        <v>193</v>
      </c>
      <c r="F155" s="204" t="s">
        <v>194</v>
      </c>
      <c r="G155" s="205" t="s">
        <v>179</v>
      </c>
      <c r="H155" s="206">
        <v>0.643</v>
      </c>
      <c r="I155" s="207"/>
      <c r="J155" s="208">
        <f>ROUND(I155*H155,2)</f>
        <v>0</v>
      </c>
      <c r="K155" s="209"/>
      <c r="L155" s="40"/>
      <c r="M155" s="210" t="s">
        <v>1</v>
      </c>
      <c r="N155" s="211" t="s">
        <v>38</v>
      </c>
      <c r="O155" s="7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4" t="s">
        <v>167</v>
      </c>
      <c r="AT155" s="214" t="s">
        <v>163</v>
      </c>
      <c r="AU155" s="214" t="s">
        <v>83</v>
      </c>
      <c r="AY155" s="18" t="s">
        <v>160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81</v>
      </c>
      <c r="BK155" s="215">
        <f>ROUND(I155*H155,2)</f>
        <v>0</v>
      </c>
      <c r="BL155" s="18" t="s">
        <v>167</v>
      </c>
      <c r="BM155" s="214" t="s">
        <v>195</v>
      </c>
    </row>
    <row r="156" spans="1:47" s="2" customFormat="1" ht="29.25">
      <c r="A156" s="35"/>
      <c r="B156" s="36"/>
      <c r="C156" s="37"/>
      <c r="D156" s="216" t="s">
        <v>169</v>
      </c>
      <c r="E156" s="37"/>
      <c r="F156" s="217" t="s">
        <v>196</v>
      </c>
      <c r="G156" s="37"/>
      <c r="H156" s="37"/>
      <c r="I156" s="169"/>
      <c r="J156" s="37"/>
      <c r="K156" s="37"/>
      <c r="L156" s="40"/>
      <c r="M156" s="218"/>
      <c r="N156" s="219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169</v>
      </c>
      <c r="AU156" s="18" t="s">
        <v>83</v>
      </c>
    </row>
    <row r="157" spans="1:65" s="2" customFormat="1" ht="33" customHeight="1">
      <c r="A157" s="35"/>
      <c r="B157" s="36"/>
      <c r="C157" s="202" t="s">
        <v>197</v>
      </c>
      <c r="D157" s="202" t="s">
        <v>163</v>
      </c>
      <c r="E157" s="203" t="s">
        <v>198</v>
      </c>
      <c r="F157" s="204" t="s">
        <v>199</v>
      </c>
      <c r="G157" s="205" t="s">
        <v>179</v>
      </c>
      <c r="H157" s="206">
        <v>0.621</v>
      </c>
      <c r="I157" s="207"/>
      <c r="J157" s="208">
        <f>ROUND(I157*H157,2)</f>
        <v>0</v>
      </c>
      <c r="K157" s="209"/>
      <c r="L157" s="40"/>
      <c r="M157" s="210" t="s">
        <v>1</v>
      </c>
      <c r="N157" s="211" t="s">
        <v>38</v>
      </c>
      <c r="O157" s="72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4" t="s">
        <v>167</v>
      </c>
      <c r="AT157" s="214" t="s">
        <v>163</v>
      </c>
      <c r="AU157" s="214" t="s">
        <v>83</v>
      </c>
      <c r="AY157" s="18" t="s">
        <v>160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81</v>
      </c>
      <c r="BK157" s="215">
        <f>ROUND(I157*H157,2)</f>
        <v>0</v>
      </c>
      <c r="BL157" s="18" t="s">
        <v>167</v>
      </c>
      <c r="BM157" s="214" t="s">
        <v>200</v>
      </c>
    </row>
    <row r="158" spans="1:47" s="2" customFormat="1" ht="29.25">
      <c r="A158" s="35"/>
      <c r="B158" s="36"/>
      <c r="C158" s="37"/>
      <c r="D158" s="216" t="s">
        <v>169</v>
      </c>
      <c r="E158" s="37"/>
      <c r="F158" s="217" t="s">
        <v>201</v>
      </c>
      <c r="G158" s="37"/>
      <c r="H158" s="37"/>
      <c r="I158" s="169"/>
      <c r="J158" s="37"/>
      <c r="K158" s="37"/>
      <c r="L158" s="40"/>
      <c r="M158" s="218"/>
      <c r="N158" s="219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169</v>
      </c>
      <c r="AU158" s="18" t="s">
        <v>83</v>
      </c>
    </row>
    <row r="159" spans="1:65" s="2" customFormat="1" ht="33" customHeight="1">
      <c r="A159" s="35"/>
      <c r="B159" s="36"/>
      <c r="C159" s="202" t="s">
        <v>202</v>
      </c>
      <c r="D159" s="202" t="s">
        <v>163</v>
      </c>
      <c r="E159" s="203" t="s">
        <v>203</v>
      </c>
      <c r="F159" s="204" t="s">
        <v>204</v>
      </c>
      <c r="G159" s="205" t="s">
        <v>179</v>
      </c>
      <c r="H159" s="206">
        <v>0.018</v>
      </c>
      <c r="I159" s="207"/>
      <c r="J159" s="208">
        <f>ROUND(I159*H159,2)</f>
        <v>0</v>
      </c>
      <c r="K159" s="209"/>
      <c r="L159" s="40"/>
      <c r="M159" s="210" t="s">
        <v>1</v>
      </c>
      <c r="N159" s="211" t="s">
        <v>38</v>
      </c>
      <c r="O159" s="72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4" t="s">
        <v>167</v>
      </c>
      <c r="AT159" s="214" t="s">
        <v>163</v>
      </c>
      <c r="AU159" s="214" t="s">
        <v>83</v>
      </c>
      <c r="AY159" s="18" t="s">
        <v>160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167</v>
      </c>
      <c r="BM159" s="214" t="s">
        <v>205</v>
      </c>
    </row>
    <row r="160" spans="1:47" s="2" customFormat="1" ht="19.5">
      <c r="A160" s="35"/>
      <c r="B160" s="36"/>
      <c r="C160" s="37"/>
      <c r="D160" s="216" t="s">
        <v>169</v>
      </c>
      <c r="E160" s="37"/>
      <c r="F160" s="217" t="s">
        <v>206</v>
      </c>
      <c r="G160" s="37"/>
      <c r="H160" s="37"/>
      <c r="I160" s="169"/>
      <c r="J160" s="37"/>
      <c r="K160" s="37"/>
      <c r="L160" s="40"/>
      <c r="M160" s="218"/>
      <c r="N160" s="219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169</v>
      </c>
      <c r="AU160" s="18" t="s">
        <v>83</v>
      </c>
    </row>
    <row r="161" spans="1:65" s="2" customFormat="1" ht="33" customHeight="1">
      <c r="A161" s="35"/>
      <c r="B161" s="36"/>
      <c r="C161" s="202" t="s">
        <v>207</v>
      </c>
      <c r="D161" s="202" t="s">
        <v>163</v>
      </c>
      <c r="E161" s="203" t="s">
        <v>208</v>
      </c>
      <c r="F161" s="204" t="s">
        <v>209</v>
      </c>
      <c r="G161" s="205" t="s">
        <v>179</v>
      </c>
      <c r="H161" s="206">
        <v>15.564</v>
      </c>
      <c r="I161" s="207"/>
      <c r="J161" s="208">
        <f>ROUND(I161*H161,2)</f>
        <v>0</v>
      </c>
      <c r="K161" s="209"/>
      <c r="L161" s="40"/>
      <c r="M161" s="210" t="s">
        <v>1</v>
      </c>
      <c r="N161" s="211" t="s">
        <v>38</v>
      </c>
      <c r="O161" s="72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4" t="s">
        <v>167</v>
      </c>
      <c r="AT161" s="214" t="s">
        <v>163</v>
      </c>
      <c r="AU161" s="214" t="s">
        <v>83</v>
      </c>
      <c r="AY161" s="18" t="s">
        <v>160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167</v>
      </c>
      <c r="BM161" s="214" t="s">
        <v>210</v>
      </c>
    </row>
    <row r="162" spans="1:47" s="2" customFormat="1" ht="19.5">
      <c r="A162" s="35"/>
      <c r="B162" s="36"/>
      <c r="C162" s="37"/>
      <c r="D162" s="216" t="s">
        <v>169</v>
      </c>
      <c r="E162" s="37"/>
      <c r="F162" s="217" t="s">
        <v>211</v>
      </c>
      <c r="G162" s="37"/>
      <c r="H162" s="37"/>
      <c r="I162" s="169"/>
      <c r="J162" s="37"/>
      <c r="K162" s="37"/>
      <c r="L162" s="40"/>
      <c r="M162" s="218"/>
      <c r="N162" s="21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169</v>
      </c>
      <c r="AU162" s="18" t="s">
        <v>83</v>
      </c>
    </row>
    <row r="163" spans="2:63" s="12" customFormat="1" ht="25.9" customHeight="1">
      <c r="B163" s="186"/>
      <c r="C163" s="187"/>
      <c r="D163" s="188" t="s">
        <v>72</v>
      </c>
      <c r="E163" s="189" t="s">
        <v>212</v>
      </c>
      <c r="F163" s="189" t="s">
        <v>213</v>
      </c>
      <c r="G163" s="187"/>
      <c r="H163" s="187"/>
      <c r="I163" s="190"/>
      <c r="J163" s="191">
        <f>BK163</f>
        <v>0</v>
      </c>
      <c r="K163" s="187"/>
      <c r="L163" s="192"/>
      <c r="M163" s="193"/>
      <c r="N163" s="194"/>
      <c r="O163" s="194"/>
      <c r="P163" s="195">
        <f>P164+P167+P170+P175+P197+P205+P210+P221</f>
        <v>0</v>
      </c>
      <c r="Q163" s="194"/>
      <c r="R163" s="195">
        <f>R164+R167+R170+R175+R197+R205+R210+R221</f>
        <v>0</v>
      </c>
      <c r="S163" s="194"/>
      <c r="T163" s="196">
        <f>T164+T167+T170+T175+T197+T205+T210+T221</f>
        <v>1.3295127999999998</v>
      </c>
      <c r="AR163" s="197" t="s">
        <v>83</v>
      </c>
      <c r="AT163" s="198" t="s">
        <v>72</v>
      </c>
      <c r="AU163" s="198" t="s">
        <v>73</v>
      </c>
      <c r="AY163" s="197" t="s">
        <v>160</v>
      </c>
      <c r="BK163" s="199">
        <f>BK164+BK167+BK170+BK175+BK197+BK205+BK210+BK221</f>
        <v>0</v>
      </c>
    </row>
    <row r="164" spans="2:63" s="12" customFormat="1" ht="22.9" customHeight="1">
      <c r="B164" s="186"/>
      <c r="C164" s="187"/>
      <c r="D164" s="188" t="s">
        <v>72</v>
      </c>
      <c r="E164" s="200" t="s">
        <v>214</v>
      </c>
      <c r="F164" s="200" t="s">
        <v>215</v>
      </c>
      <c r="G164" s="187"/>
      <c r="H164" s="187"/>
      <c r="I164" s="190"/>
      <c r="J164" s="201">
        <f>BK164</f>
        <v>0</v>
      </c>
      <c r="K164" s="187"/>
      <c r="L164" s="192"/>
      <c r="M164" s="193"/>
      <c r="N164" s="194"/>
      <c r="O164" s="194"/>
      <c r="P164" s="195">
        <f>SUM(P165:P166)</f>
        <v>0</v>
      </c>
      <c r="Q164" s="194"/>
      <c r="R164" s="195">
        <f>SUM(R165:R166)</f>
        <v>0</v>
      </c>
      <c r="S164" s="194"/>
      <c r="T164" s="196">
        <f>SUM(T165:T166)</f>
        <v>0.01386</v>
      </c>
      <c r="AR164" s="197" t="s">
        <v>83</v>
      </c>
      <c r="AT164" s="198" t="s">
        <v>72</v>
      </c>
      <c r="AU164" s="198" t="s">
        <v>81</v>
      </c>
      <c r="AY164" s="197" t="s">
        <v>160</v>
      </c>
      <c r="BK164" s="199">
        <f>SUM(BK165:BK166)</f>
        <v>0</v>
      </c>
    </row>
    <row r="165" spans="1:65" s="2" customFormat="1" ht="16.5" customHeight="1">
      <c r="A165" s="35"/>
      <c r="B165" s="36"/>
      <c r="C165" s="202" t="s">
        <v>161</v>
      </c>
      <c r="D165" s="202" t="s">
        <v>163</v>
      </c>
      <c r="E165" s="203" t="s">
        <v>216</v>
      </c>
      <c r="F165" s="204" t="s">
        <v>217</v>
      </c>
      <c r="G165" s="205" t="s">
        <v>218</v>
      </c>
      <c r="H165" s="206">
        <v>7</v>
      </c>
      <c r="I165" s="207"/>
      <c r="J165" s="208">
        <f>ROUND(I165*H165,2)</f>
        <v>0</v>
      </c>
      <c r="K165" s="209"/>
      <c r="L165" s="40"/>
      <c r="M165" s="210" t="s">
        <v>1</v>
      </c>
      <c r="N165" s="211" t="s">
        <v>38</v>
      </c>
      <c r="O165" s="72"/>
      <c r="P165" s="212">
        <f>O165*H165</f>
        <v>0</v>
      </c>
      <c r="Q165" s="212">
        <v>0</v>
      </c>
      <c r="R165" s="212">
        <f>Q165*H165</f>
        <v>0</v>
      </c>
      <c r="S165" s="212">
        <v>0.00198</v>
      </c>
      <c r="T165" s="213">
        <f>S165*H165</f>
        <v>0.01386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4" t="s">
        <v>219</v>
      </c>
      <c r="AT165" s="214" t="s">
        <v>163</v>
      </c>
      <c r="AU165" s="214" t="s">
        <v>83</v>
      </c>
      <c r="AY165" s="18" t="s">
        <v>160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81</v>
      </c>
      <c r="BK165" s="215">
        <f>ROUND(I165*H165,2)</f>
        <v>0</v>
      </c>
      <c r="BL165" s="18" t="s">
        <v>219</v>
      </c>
      <c r="BM165" s="214" t="s">
        <v>220</v>
      </c>
    </row>
    <row r="166" spans="1:47" s="2" customFormat="1" ht="19.5">
      <c r="A166" s="35"/>
      <c r="B166" s="36"/>
      <c r="C166" s="37"/>
      <c r="D166" s="216" t="s">
        <v>169</v>
      </c>
      <c r="E166" s="37"/>
      <c r="F166" s="217" t="s">
        <v>221</v>
      </c>
      <c r="G166" s="37"/>
      <c r="H166" s="37"/>
      <c r="I166" s="169"/>
      <c r="J166" s="37"/>
      <c r="K166" s="37"/>
      <c r="L166" s="40"/>
      <c r="M166" s="218"/>
      <c r="N166" s="21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169</v>
      </c>
      <c r="AU166" s="18" t="s">
        <v>83</v>
      </c>
    </row>
    <row r="167" spans="2:63" s="12" customFormat="1" ht="22.9" customHeight="1">
      <c r="B167" s="186"/>
      <c r="C167" s="187"/>
      <c r="D167" s="188" t="s">
        <v>72</v>
      </c>
      <c r="E167" s="200" t="s">
        <v>222</v>
      </c>
      <c r="F167" s="200" t="s">
        <v>223</v>
      </c>
      <c r="G167" s="187"/>
      <c r="H167" s="187"/>
      <c r="I167" s="190"/>
      <c r="J167" s="201">
        <f>BK167</f>
        <v>0</v>
      </c>
      <c r="K167" s="187"/>
      <c r="L167" s="192"/>
      <c r="M167" s="193"/>
      <c r="N167" s="194"/>
      <c r="O167" s="194"/>
      <c r="P167" s="195">
        <f>SUM(P168:P169)</f>
        <v>0</v>
      </c>
      <c r="Q167" s="194"/>
      <c r="R167" s="195">
        <f>SUM(R168:R169)</f>
        <v>0</v>
      </c>
      <c r="S167" s="194"/>
      <c r="T167" s="196">
        <f>SUM(T168:T169)</f>
        <v>0.005599999999999999</v>
      </c>
      <c r="AR167" s="197" t="s">
        <v>83</v>
      </c>
      <c r="AT167" s="198" t="s">
        <v>72</v>
      </c>
      <c r="AU167" s="198" t="s">
        <v>81</v>
      </c>
      <c r="AY167" s="197" t="s">
        <v>160</v>
      </c>
      <c r="BK167" s="199">
        <f>SUM(BK168:BK169)</f>
        <v>0</v>
      </c>
    </row>
    <row r="168" spans="1:65" s="2" customFormat="1" ht="16.5" customHeight="1">
      <c r="A168" s="35"/>
      <c r="B168" s="36"/>
      <c r="C168" s="202" t="s">
        <v>224</v>
      </c>
      <c r="D168" s="202" t="s">
        <v>163</v>
      </c>
      <c r="E168" s="203" t="s">
        <v>225</v>
      </c>
      <c r="F168" s="204" t="s">
        <v>226</v>
      </c>
      <c r="G168" s="205" t="s">
        <v>218</v>
      </c>
      <c r="H168" s="206">
        <v>20</v>
      </c>
      <c r="I168" s="207"/>
      <c r="J168" s="208">
        <f>ROUND(I168*H168,2)</f>
        <v>0</v>
      </c>
      <c r="K168" s="209"/>
      <c r="L168" s="40"/>
      <c r="M168" s="210" t="s">
        <v>1</v>
      </c>
      <c r="N168" s="211" t="s">
        <v>38</v>
      </c>
      <c r="O168" s="72"/>
      <c r="P168" s="212">
        <f>O168*H168</f>
        <v>0</v>
      </c>
      <c r="Q168" s="212">
        <v>0</v>
      </c>
      <c r="R168" s="212">
        <f>Q168*H168</f>
        <v>0</v>
      </c>
      <c r="S168" s="212">
        <v>0.00028</v>
      </c>
      <c r="T168" s="213">
        <f>S168*H168</f>
        <v>0.005599999999999999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4" t="s">
        <v>219</v>
      </c>
      <c r="AT168" s="214" t="s">
        <v>163</v>
      </c>
      <c r="AU168" s="214" t="s">
        <v>83</v>
      </c>
      <c r="AY168" s="18" t="s">
        <v>160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81</v>
      </c>
      <c r="BK168" s="215">
        <f>ROUND(I168*H168,2)</f>
        <v>0</v>
      </c>
      <c r="BL168" s="18" t="s">
        <v>219</v>
      </c>
      <c r="BM168" s="214" t="s">
        <v>227</v>
      </c>
    </row>
    <row r="169" spans="1:47" s="2" customFormat="1" ht="11.25">
      <c r="A169" s="35"/>
      <c r="B169" s="36"/>
      <c r="C169" s="37"/>
      <c r="D169" s="216" t="s">
        <v>169</v>
      </c>
      <c r="E169" s="37"/>
      <c r="F169" s="217" t="s">
        <v>228</v>
      </c>
      <c r="G169" s="37"/>
      <c r="H169" s="37"/>
      <c r="I169" s="169"/>
      <c r="J169" s="37"/>
      <c r="K169" s="37"/>
      <c r="L169" s="40"/>
      <c r="M169" s="218"/>
      <c r="N169" s="21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169</v>
      </c>
      <c r="AU169" s="18" t="s">
        <v>83</v>
      </c>
    </row>
    <row r="170" spans="2:63" s="12" customFormat="1" ht="22.9" customHeight="1">
      <c r="B170" s="186"/>
      <c r="C170" s="187"/>
      <c r="D170" s="188" t="s">
        <v>72</v>
      </c>
      <c r="E170" s="200" t="s">
        <v>229</v>
      </c>
      <c r="F170" s="200" t="s">
        <v>230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SUM(P171:P174)</f>
        <v>0</v>
      </c>
      <c r="Q170" s="194"/>
      <c r="R170" s="195">
        <f>SUM(R171:R174)</f>
        <v>0</v>
      </c>
      <c r="S170" s="194"/>
      <c r="T170" s="196">
        <f>SUM(T171:T174)</f>
        <v>0.038790000000000005</v>
      </c>
      <c r="AR170" s="197" t="s">
        <v>83</v>
      </c>
      <c r="AT170" s="198" t="s">
        <v>72</v>
      </c>
      <c r="AU170" s="198" t="s">
        <v>81</v>
      </c>
      <c r="AY170" s="197" t="s">
        <v>160</v>
      </c>
      <c r="BK170" s="199">
        <f>SUM(BK171:BK174)</f>
        <v>0</v>
      </c>
    </row>
    <row r="171" spans="1:65" s="2" customFormat="1" ht="16.5" customHeight="1">
      <c r="A171" s="35"/>
      <c r="B171" s="36"/>
      <c r="C171" s="202" t="s">
        <v>231</v>
      </c>
      <c r="D171" s="202" t="s">
        <v>163</v>
      </c>
      <c r="E171" s="203" t="s">
        <v>232</v>
      </c>
      <c r="F171" s="204" t="s">
        <v>233</v>
      </c>
      <c r="G171" s="205" t="s">
        <v>234</v>
      </c>
      <c r="H171" s="206">
        <v>1</v>
      </c>
      <c r="I171" s="207"/>
      <c r="J171" s="208">
        <f>ROUND(I171*H171,2)</f>
        <v>0</v>
      </c>
      <c r="K171" s="209"/>
      <c r="L171" s="40"/>
      <c r="M171" s="210" t="s">
        <v>1</v>
      </c>
      <c r="N171" s="211" t="s">
        <v>38</v>
      </c>
      <c r="O171" s="72"/>
      <c r="P171" s="212">
        <f>O171*H171</f>
        <v>0</v>
      </c>
      <c r="Q171" s="212">
        <v>0</v>
      </c>
      <c r="R171" s="212">
        <f>Q171*H171</f>
        <v>0</v>
      </c>
      <c r="S171" s="212">
        <v>0.01933</v>
      </c>
      <c r="T171" s="213">
        <f>S171*H171</f>
        <v>0.01933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219</v>
      </c>
      <c r="AT171" s="214" t="s">
        <v>163</v>
      </c>
      <c r="AU171" s="214" t="s">
        <v>83</v>
      </c>
      <c r="AY171" s="18" t="s">
        <v>160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81</v>
      </c>
      <c r="BK171" s="215">
        <f>ROUND(I171*H171,2)</f>
        <v>0</v>
      </c>
      <c r="BL171" s="18" t="s">
        <v>219</v>
      </c>
      <c r="BM171" s="214" t="s">
        <v>235</v>
      </c>
    </row>
    <row r="172" spans="1:47" s="2" customFormat="1" ht="19.5">
      <c r="A172" s="35"/>
      <c r="B172" s="36"/>
      <c r="C172" s="37"/>
      <c r="D172" s="216" t="s">
        <v>169</v>
      </c>
      <c r="E172" s="37"/>
      <c r="F172" s="217" t="s">
        <v>236</v>
      </c>
      <c r="G172" s="37"/>
      <c r="H172" s="37"/>
      <c r="I172" s="169"/>
      <c r="J172" s="37"/>
      <c r="K172" s="37"/>
      <c r="L172" s="40"/>
      <c r="M172" s="218"/>
      <c r="N172" s="21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83</v>
      </c>
    </row>
    <row r="173" spans="1:65" s="2" customFormat="1" ht="16.5" customHeight="1">
      <c r="A173" s="35"/>
      <c r="B173" s="36"/>
      <c r="C173" s="202" t="s">
        <v>237</v>
      </c>
      <c r="D173" s="202" t="s">
        <v>163</v>
      </c>
      <c r="E173" s="203" t="s">
        <v>238</v>
      </c>
      <c r="F173" s="204" t="s">
        <v>239</v>
      </c>
      <c r="G173" s="205" t="s">
        <v>234</v>
      </c>
      <c r="H173" s="206">
        <v>1</v>
      </c>
      <c r="I173" s="207"/>
      <c r="J173" s="208">
        <f>ROUND(I173*H173,2)</f>
        <v>0</v>
      </c>
      <c r="K173" s="209"/>
      <c r="L173" s="40"/>
      <c r="M173" s="210" t="s">
        <v>1</v>
      </c>
      <c r="N173" s="211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0.01946</v>
      </c>
      <c r="T173" s="213">
        <f>S173*H173</f>
        <v>0.01946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219</v>
      </c>
      <c r="AT173" s="214" t="s">
        <v>163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219</v>
      </c>
      <c r="BM173" s="214" t="s">
        <v>240</v>
      </c>
    </row>
    <row r="174" spans="1:47" s="2" customFormat="1" ht="11.25">
      <c r="A174" s="35"/>
      <c r="B174" s="36"/>
      <c r="C174" s="37"/>
      <c r="D174" s="216" t="s">
        <v>169</v>
      </c>
      <c r="E174" s="37"/>
      <c r="F174" s="217" t="s">
        <v>241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2:63" s="12" customFormat="1" ht="22.9" customHeight="1">
      <c r="B175" s="186"/>
      <c r="C175" s="187"/>
      <c r="D175" s="188" t="s">
        <v>72</v>
      </c>
      <c r="E175" s="200" t="s">
        <v>242</v>
      </c>
      <c r="F175" s="200" t="s">
        <v>243</v>
      </c>
      <c r="G175" s="187"/>
      <c r="H175" s="187"/>
      <c r="I175" s="190"/>
      <c r="J175" s="201">
        <f>BK175</f>
        <v>0</v>
      </c>
      <c r="K175" s="187"/>
      <c r="L175" s="192"/>
      <c r="M175" s="193"/>
      <c r="N175" s="194"/>
      <c r="O175" s="194"/>
      <c r="P175" s="195">
        <f>SUM(P176:P196)</f>
        <v>0</v>
      </c>
      <c r="Q175" s="194"/>
      <c r="R175" s="195">
        <f>SUM(R176:R196)</f>
        <v>0</v>
      </c>
      <c r="S175" s="194"/>
      <c r="T175" s="196">
        <f>SUM(T176:T196)</f>
        <v>0.37312855999999994</v>
      </c>
      <c r="AR175" s="197" t="s">
        <v>83</v>
      </c>
      <c r="AT175" s="198" t="s">
        <v>72</v>
      </c>
      <c r="AU175" s="198" t="s">
        <v>81</v>
      </c>
      <c r="AY175" s="197" t="s">
        <v>160</v>
      </c>
      <c r="BK175" s="199">
        <f>SUM(BK176:BK196)</f>
        <v>0</v>
      </c>
    </row>
    <row r="176" spans="1:65" s="2" customFormat="1" ht="16.5" customHeight="1">
      <c r="A176" s="35"/>
      <c r="B176" s="36"/>
      <c r="C176" s="202" t="s">
        <v>244</v>
      </c>
      <c r="D176" s="202" t="s">
        <v>163</v>
      </c>
      <c r="E176" s="203" t="s">
        <v>245</v>
      </c>
      <c r="F176" s="204" t="s">
        <v>246</v>
      </c>
      <c r="G176" s="205" t="s">
        <v>247</v>
      </c>
      <c r="H176" s="206">
        <v>64.448</v>
      </c>
      <c r="I176" s="207"/>
      <c r="J176" s="208">
        <f>ROUND(I176*H176,2)</f>
        <v>0</v>
      </c>
      <c r="K176" s="209"/>
      <c r="L176" s="40"/>
      <c r="M176" s="210" t="s">
        <v>1</v>
      </c>
      <c r="N176" s="211" t="s">
        <v>38</v>
      </c>
      <c r="O176" s="72"/>
      <c r="P176" s="212">
        <f>O176*H176</f>
        <v>0</v>
      </c>
      <c r="Q176" s="212">
        <v>0</v>
      </c>
      <c r="R176" s="212">
        <f>Q176*H176</f>
        <v>0</v>
      </c>
      <c r="S176" s="212">
        <v>0.00312</v>
      </c>
      <c r="T176" s="213">
        <f>S176*H176</f>
        <v>0.20107775999999997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4" t="s">
        <v>219</v>
      </c>
      <c r="AT176" s="214" t="s">
        <v>163</v>
      </c>
      <c r="AU176" s="214" t="s">
        <v>83</v>
      </c>
      <c r="AY176" s="18" t="s">
        <v>160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81</v>
      </c>
      <c r="BK176" s="215">
        <f>ROUND(I176*H176,2)</f>
        <v>0</v>
      </c>
      <c r="BL176" s="18" t="s">
        <v>219</v>
      </c>
      <c r="BM176" s="214" t="s">
        <v>248</v>
      </c>
    </row>
    <row r="177" spans="1:47" s="2" customFormat="1" ht="11.25">
      <c r="A177" s="35"/>
      <c r="B177" s="36"/>
      <c r="C177" s="37"/>
      <c r="D177" s="216" t="s">
        <v>169</v>
      </c>
      <c r="E177" s="37"/>
      <c r="F177" s="217" t="s">
        <v>249</v>
      </c>
      <c r="G177" s="37"/>
      <c r="H177" s="37"/>
      <c r="I177" s="169"/>
      <c r="J177" s="37"/>
      <c r="K177" s="37"/>
      <c r="L177" s="40"/>
      <c r="M177" s="218"/>
      <c r="N177" s="21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169</v>
      </c>
      <c r="AU177" s="18" t="s">
        <v>83</v>
      </c>
    </row>
    <row r="178" spans="2:51" s="13" customFormat="1" ht="11.25">
      <c r="B178" s="220"/>
      <c r="C178" s="221"/>
      <c r="D178" s="216" t="s">
        <v>171</v>
      </c>
      <c r="E178" s="222" t="s">
        <v>1</v>
      </c>
      <c r="F178" s="223" t="s">
        <v>250</v>
      </c>
      <c r="G178" s="221"/>
      <c r="H178" s="224">
        <v>64.448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171</v>
      </c>
      <c r="AU178" s="230" t="s">
        <v>83</v>
      </c>
      <c r="AV178" s="13" t="s">
        <v>83</v>
      </c>
      <c r="AW178" s="13" t="s">
        <v>30</v>
      </c>
      <c r="AX178" s="13" t="s">
        <v>81</v>
      </c>
      <c r="AY178" s="230" t="s">
        <v>160</v>
      </c>
    </row>
    <row r="179" spans="1:65" s="2" customFormat="1" ht="16.5" customHeight="1">
      <c r="A179" s="35"/>
      <c r="B179" s="36"/>
      <c r="C179" s="202" t="s">
        <v>251</v>
      </c>
      <c r="D179" s="202" t="s">
        <v>163</v>
      </c>
      <c r="E179" s="203" t="s">
        <v>252</v>
      </c>
      <c r="F179" s="204" t="s">
        <v>253</v>
      </c>
      <c r="G179" s="205" t="s">
        <v>218</v>
      </c>
      <c r="H179" s="206">
        <v>8.5</v>
      </c>
      <c r="I179" s="207"/>
      <c r="J179" s="208">
        <f>ROUND(I179*H179,2)</f>
        <v>0</v>
      </c>
      <c r="K179" s="209"/>
      <c r="L179" s="40"/>
      <c r="M179" s="210" t="s">
        <v>1</v>
      </c>
      <c r="N179" s="211" t="s">
        <v>38</v>
      </c>
      <c r="O179" s="72"/>
      <c r="P179" s="212">
        <f>O179*H179</f>
        <v>0</v>
      </c>
      <c r="Q179" s="212">
        <v>0</v>
      </c>
      <c r="R179" s="212">
        <f>Q179*H179</f>
        <v>0</v>
      </c>
      <c r="S179" s="212">
        <v>0.00187</v>
      </c>
      <c r="T179" s="213">
        <f>S179*H179</f>
        <v>0.015895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4" t="s">
        <v>219</v>
      </c>
      <c r="AT179" s="214" t="s">
        <v>163</v>
      </c>
      <c r="AU179" s="214" t="s">
        <v>83</v>
      </c>
      <c r="AY179" s="18" t="s">
        <v>160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8" t="s">
        <v>81</v>
      </c>
      <c r="BK179" s="215">
        <f>ROUND(I179*H179,2)</f>
        <v>0</v>
      </c>
      <c r="BL179" s="18" t="s">
        <v>219</v>
      </c>
      <c r="BM179" s="214" t="s">
        <v>254</v>
      </c>
    </row>
    <row r="180" spans="1:47" s="2" customFormat="1" ht="19.5">
      <c r="A180" s="35"/>
      <c r="B180" s="36"/>
      <c r="C180" s="37"/>
      <c r="D180" s="216" t="s">
        <v>169</v>
      </c>
      <c r="E180" s="37"/>
      <c r="F180" s="217" t="s">
        <v>255</v>
      </c>
      <c r="G180" s="37"/>
      <c r="H180" s="37"/>
      <c r="I180" s="169"/>
      <c r="J180" s="37"/>
      <c r="K180" s="37"/>
      <c r="L180" s="40"/>
      <c r="M180" s="218"/>
      <c r="N180" s="21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169</v>
      </c>
      <c r="AU180" s="18" t="s">
        <v>83</v>
      </c>
    </row>
    <row r="181" spans="2:51" s="13" customFormat="1" ht="11.25">
      <c r="B181" s="220"/>
      <c r="C181" s="221"/>
      <c r="D181" s="216" t="s">
        <v>171</v>
      </c>
      <c r="E181" s="222" t="s">
        <v>1</v>
      </c>
      <c r="F181" s="223" t="s">
        <v>256</v>
      </c>
      <c r="G181" s="221"/>
      <c r="H181" s="224">
        <v>8.5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171</v>
      </c>
      <c r="AU181" s="230" t="s">
        <v>83</v>
      </c>
      <c r="AV181" s="13" t="s">
        <v>83</v>
      </c>
      <c r="AW181" s="13" t="s">
        <v>30</v>
      </c>
      <c r="AX181" s="13" t="s">
        <v>81</v>
      </c>
      <c r="AY181" s="230" t="s">
        <v>160</v>
      </c>
    </row>
    <row r="182" spans="1:65" s="2" customFormat="1" ht="24.2" customHeight="1">
      <c r="A182" s="35"/>
      <c r="B182" s="36"/>
      <c r="C182" s="202" t="s">
        <v>8</v>
      </c>
      <c r="D182" s="202" t="s">
        <v>163</v>
      </c>
      <c r="E182" s="203" t="s">
        <v>257</v>
      </c>
      <c r="F182" s="204" t="s">
        <v>258</v>
      </c>
      <c r="G182" s="205" t="s">
        <v>218</v>
      </c>
      <c r="H182" s="206">
        <v>4.8</v>
      </c>
      <c r="I182" s="207"/>
      <c r="J182" s="208">
        <f>ROUND(I182*H182,2)</f>
        <v>0</v>
      </c>
      <c r="K182" s="209"/>
      <c r="L182" s="40"/>
      <c r="M182" s="210" t="s">
        <v>1</v>
      </c>
      <c r="N182" s="211" t="s">
        <v>38</v>
      </c>
      <c r="O182" s="72"/>
      <c r="P182" s="212">
        <f>O182*H182</f>
        <v>0</v>
      </c>
      <c r="Q182" s="212">
        <v>0</v>
      </c>
      <c r="R182" s="212">
        <f>Q182*H182</f>
        <v>0</v>
      </c>
      <c r="S182" s="212">
        <v>0.00338</v>
      </c>
      <c r="T182" s="213">
        <f>S182*H182</f>
        <v>0.016224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4" t="s">
        <v>219</v>
      </c>
      <c r="AT182" s="214" t="s">
        <v>163</v>
      </c>
      <c r="AU182" s="214" t="s">
        <v>83</v>
      </c>
      <c r="AY182" s="18" t="s">
        <v>160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81</v>
      </c>
      <c r="BK182" s="215">
        <f>ROUND(I182*H182,2)</f>
        <v>0</v>
      </c>
      <c r="BL182" s="18" t="s">
        <v>219</v>
      </c>
      <c r="BM182" s="214" t="s">
        <v>259</v>
      </c>
    </row>
    <row r="183" spans="1:47" s="2" customFormat="1" ht="19.5">
      <c r="A183" s="35"/>
      <c r="B183" s="36"/>
      <c r="C183" s="37"/>
      <c r="D183" s="216" t="s">
        <v>169</v>
      </c>
      <c r="E183" s="37"/>
      <c r="F183" s="217" t="s">
        <v>260</v>
      </c>
      <c r="G183" s="37"/>
      <c r="H183" s="37"/>
      <c r="I183" s="169"/>
      <c r="J183" s="37"/>
      <c r="K183" s="37"/>
      <c r="L183" s="40"/>
      <c r="M183" s="218"/>
      <c r="N183" s="219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169</v>
      </c>
      <c r="AU183" s="18" t="s">
        <v>83</v>
      </c>
    </row>
    <row r="184" spans="2:51" s="13" customFormat="1" ht="11.25">
      <c r="B184" s="220"/>
      <c r="C184" s="221"/>
      <c r="D184" s="216" t="s">
        <v>171</v>
      </c>
      <c r="E184" s="222" t="s">
        <v>1</v>
      </c>
      <c r="F184" s="223" t="s">
        <v>261</v>
      </c>
      <c r="G184" s="221"/>
      <c r="H184" s="224">
        <v>4.8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171</v>
      </c>
      <c r="AU184" s="230" t="s">
        <v>83</v>
      </c>
      <c r="AV184" s="13" t="s">
        <v>83</v>
      </c>
      <c r="AW184" s="13" t="s">
        <v>30</v>
      </c>
      <c r="AX184" s="13" t="s">
        <v>81</v>
      </c>
      <c r="AY184" s="230" t="s">
        <v>160</v>
      </c>
    </row>
    <row r="185" spans="1:65" s="2" customFormat="1" ht="16.5" customHeight="1">
      <c r="A185" s="35"/>
      <c r="B185" s="36"/>
      <c r="C185" s="202" t="s">
        <v>219</v>
      </c>
      <c r="D185" s="202" t="s">
        <v>163</v>
      </c>
      <c r="E185" s="203" t="s">
        <v>262</v>
      </c>
      <c r="F185" s="204" t="s">
        <v>263</v>
      </c>
      <c r="G185" s="205" t="s">
        <v>218</v>
      </c>
      <c r="H185" s="206">
        <v>12</v>
      </c>
      <c r="I185" s="207"/>
      <c r="J185" s="208">
        <f>ROUND(I185*H185,2)</f>
        <v>0</v>
      </c>
      <c r="K185" s="209"/>
      <c r="L185" s="40"/>
      <c r="M185" s="210" t="s">
        <v>1</v>
      </c>
      <c r="N185" s="211" t="s">
        <v>38</v>
      </c>
      <c r="O185" s="72"/>
      <c r="P185" s="212">
        <f>O185*H185</f>
        <v>0</v>
      </c>
      <c r="Q185" s="212">
        <v>0</v>
      </c>
      <c r="R185" s="212">
        <f>Q185*H185</f>
        <v>0</v>
      </c>
      <c r="S185" s="212">
        <v>0.0017</v>
      </c>
      <c r="T185" s="213">
        <f>S185*H185</f>
        <v>0.020399999999999998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4" t="s">
        <v>219</v>
      </c>
      <c r="AT185" s="214" t="s">
        <v>163</v>
      </c>
      <c r="AU185" s="214" t="s">
        <v>83</v>
      </c>
      <c r="AY185" s="18" t="s">
        <v>160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81</v>
      </c>
      <c r="BK185" s="215">
        <f>ROUND(I185*H185,2)</f>
        <v>0</v>
      </c>
      <c r="BL185" s="18" t="s">
        <v>219</v>
      </c>
      <c r="BM185" s="214" t="s">
        <v>264</v>
      </c>
    </row>
    <row r="186" spans="1:47" s="2" customFormat="1" ht="11.25">
      <c r="A186" s="35"/>
      <c r="B186" s="36"/>
      <c r="C186" s="37"/>
      <c r="D186" s="216" t="s">
        <v>169</v>
      </c>
      <c r="E186" s="37"/>
      <c r="F186" s="217" t="s">
        <v>265</v>
      </c>
      <c r="G186" s="37"/>
      <c r="H186" s="37"/>
      <c r="I186" s="169"/>
      <c r="J186" s="37"/>
      <c r="K186" s="37"/>
      <c r="L186" s="40"/>
      <c r="M186" s="218"/>
      <c r="N186" s="219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169</v>
      </c>
      <c r="AU186" s="18" t="s">
        <v>83</v>
      </c>
    </row>
    <row r="187" spans="2:51" s="13" customFormat="1" ht="11.25">
      <c r="B187" s="220"/>
      <c r="C187" s="221"/>
      <c r="D187" s="216" t="s">
        <v>171</v>
      </c>
      <c r="E187" s="222" t="s">
        <v>1</v>
      </c>
      <c r="F187" s="223" t="s">
        <v>266</v>
      </c>
      <c r="G187" s="221"/>
      <c r="H187" s="224">
        <v>12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171</v>
      </c>
      <c r="AU187" s="230" t="s">
        <v>83</v>
      </c>
      <c r="AV187" s="13" t="s">
        <v>83</v>
      </c>
      <c r="AW187" s="13" t="s">
        <v>30</v>
      </c>
      <c r="AX187" s="13" t="s">
        <v>81</v>
      </c>
      <c r="AY187" s="230" t="s">
        <v>160</v>
      </c>
    </row>
    <row r="188" spans="1:65" s="2" customFormat="1" ht="24.2" customHeight="1">
      <c r="A188" s="35"/>
      <c r="B188" s="36"/>
      <c r="C188" s="202" t="s">
        <v>267</v>
      </c>
      <c r="D188" s="202" t="s">
        <v>163</v>
      </c>
      <c r="E188" s="203" t="s">
        <v>268</v>
      </c>
      <c r="F188" s="204" t="s">
        <v>269</v>
      </c>
      <c r="G188" s="205" t="s">
        <v>218</v>
      </c>
      <c r="H188" s="206">
        <v>20.14</v>
      </c>
      <c r="I188" s="207"/>
      <c r="J188" s="208">
        <f>ROUND(I188*H188,2)</f>
        <v>0</v>
      </c>
      <c r="K188" s="209"/>
      <c r="L188" s="40"/>
      <c r="M188" s="210" t="s">
        <v>1</v>
      </c>
      <c r="N188" s="211" t="s">
        <v>38</v>
      </c>
      <c r="O188" s="72"/>
      <c r="P188" s="212">
        <f>O188*H188</f>
        <v>0</v>
      </c>
      <c r="Q188" s="212">
        <v>0</v>
      </c>
      <c r="R188" s="212">
        <f>Q188*H188</f>
        <v>0</v>
      </c>
      <c r="S188" s="212">
        <v>0.00177</v>
      </c>
      <c r="T188" s="213">
        <f>S188*H188</f>
        <v>0.0356478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4" t="s">
        <v>219</v>
      </c>
      <c r="AT188" s="214" t="s">
        <v>163</v>
      </c>
      <c r="AU188" s="214" t="s">
        <v>83</v>
      </c>
      <c r="AY188" s="18" t="s">
        <v>160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8" t="s">
        <v>81</v>
      </c>
      <c r="BK188" s="215">
        <f>ROUND(I188*H188,2)</f>
        <v>0</v>
      </c>
      <c r="BL188" s="18" t="s">
        <v>219</v>
      </c>
      <c r="BM188" s="214" t="s">
        <v>270</v>
      </c>
    </row>
    <row r="189" spans="1:47" s="2" customFormat="1" ht="19.5">
      <c r="A189" s="35"/>
      <c r="B189" s="36"/>
      <c r="C189" s="37"/>
      <c r="D189" s="216" t="s">
        <v>169</v>
      </c>
      <c r="E189" s="37"/>
      <c r="F189" s="217" t="s">
        <v>271</v>
      </c>
      <c r="G189" s="37"/>
      <c r="H189" s="37"/>
      <c r="I189" s="169"/>
      <c r="J189" s="37"/>
      <c r="K189" s="37"/>
      <c r="L189" s="40"/>
      <c r="M189" s="218"/>
      <c r="N189" s="21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169</v>
      </c>
      <c r="AU189" s="18" t="s">
        <v>83</v>
      </c>
    </row>
    <row r="190" spans="2:51" s="13" customFormat="1" ht="11.25">
      <c r="B190" s="220"/>
      <c r="C190" s="221"/>
      <c r="D190" s="216" t="s">
        <v>171</v>
      </c>
      <c r="E190" s="222" t="s">
        <v>1</v>
      </c>
      <c r="F190" s="223" t="s">
        <v>272</v>
      </c>
      <c r="G190" s="221"/>
      <c r="H190" s="224">
        <v>20.14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171</v>
      </c>
      <c r="AU190" s="230" t="s">
        <v>83</v>
      </c>
      <c r="AV190" s="13" t="s">
        <v>83</v>
      </c>
      <c r="AW190" s="13" t="s">
        <v>30</v>
      </c>
      <c r="AX190" s="13" t="s">
        <v>81</v>
      </c>
      <c r="AY190" s="230" t="s">
        <v>160</v>
      </c>
    </row>
    <row r="191" spans="1:65" s="2" customFormat="1" ht="16.5" customHeight="1">
      <c r="A191" s="35"/>
      <c r="B191" s="36"/>
      <c r="C191" s="202" t="s">
        <v>273</v>
      </c>
      <c r="D191" s="202" t="s">
        <v>163</v>
      </c>
      <c r="E191" s="203" t="s">
        <v>274</v>
      </c>
      <c r="F191" s="204" t="s">
        <v>275</v>
      </c>
      <c r="G191" s="205" t="s">
        <v>218</v>
      </c>
      <c r="H191" s="206">
        <v>20.14</v>
      </c>
      <c r="I191" s="207"/>
      <c r="J191" s="208">
        <f>ROUND(I191*H191,2)</f>
        <v>0</v>
      </c>
      <c r="K191" s="209"/>
      <c r="L191" s="40"/>
      <c r="M191" s="210" t="s">
        <v>1</v>
      </c>
      <c r="N191" s="211" t="s">
        <v>38</v>
      </c>
      <c r="O191" s="72"/>
      <c r="P191" s="212">
        <f>O191*H191</f>
        <v>0</v>
      </c>
      <c r="Q191" s="212">
        <v>0</v>
      </c>
      <c r="R191" s="212">
        <f>Q191*H191</f>
        <v>0</v>
      </c>
      <c r="S191" s="212">
        <v>0.0026</v>
      </c>
      <c r="T191" s="213">
        <f>S191*H191</f>
        <v>0.052364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4" t="s">
        <v>219</v>
      </c>
      <c r="AT191" s="214" t="s">
        <v>163</v>
      </c>
      <c r="AU191" s="214" t="s">
        <v>83</v>
      </c>
      <c r="AY191" s="18" t="s">
        <v>160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81</v>
      </c>
      <c r="BK191" s="215">
        <f>ROUND(I191*H191,2)</f>
        <v>0</v>
      </c>
      <c r="BL191" s="18" t="s">
        <v>219</v>
      </c>
      <c r="BM191" s="214" t="s">
        <v>276</v>
      </c>
    </row>
    <row r="192" spans="1:47" s="2" customFormat="1" ht="11.25">
      <c r="A192" s="35"/>
      <c r="B192" s="36"/>
      <c r="C192" s="37"/>
      <c r="D192" s="216" t="s">
        <v>169</v>
      </c>
      <c r="E192" s="37"/>
      <c r="F192" s="217" t="s">
        <v>277</v>
      </c>
      <c r="G192" s="37"/>
      <c r="H192" s="37"/>
      <c r="I192" s="169"/>
      <c r="J192" s="37"/>
      <c r="K192" s="37"/>
      <c r="L192" s="40"/>
      <c r="M192" s="218"/>
      <c r="N192" s="219"/>
      <c r="O192" s="72"/>
      <c r="P192" s="72"/>
      <c r="Q192" s="72"/>
      <c r="R192" s="72"/>
      <c r="S192" s="72"/>
      <c r="T192" s="73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169</v>
      </c>
      <c r="AU192" s="18" t="s">
        <v>83</v>
      </c>
    </row>
    <row r="193" spans="2:51" s="13" customFormat="1" ht="11.25">
      <c r="B193" s="220"/>
      <c r="C193" s="221"/>
      <c r="D193" s="216" t="s">
        <v>171</v>
      </c>
      <c r="E193" s="222" t="s">
        <v>1</v>
      </c>
      <c r="F193" s="223" t="s">
        <v>272</v>
      </c>
      <c r="G193" s="221"/>
      <c r="H193" s="224">
        <v>20.14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171</v>
      </c>
      <c r="AU193" s="230" t="s">
        <v>83</v>
      </c>
      <c r="AV193" s="13" t="s">
        <v>83</v>
      </c>
      <c r="AW193" s="13" t="s">
        <v>30</v>
      </c>
      <c r="AX193" s="13" t="s">
        <v>81</v>
      </c>
      <c r="AY193" s="230" t="s">
        <v>160</v>
      </c>
    </row>
    <row r="194" spans="1:65" s="2" customFormat="1" ht="16.5" customHeight="1">
      <c r="A194" s="35"/>
      <c r="B194" s="36"/>
      <c r="C194" s="202" t="s">
        <v>278</v>
      </c>
      <c r="D194" s="202" t="s">
        <v>163</v>
      </c>
      <c r="E194" s="203" t="s">
        <v>279</v>
      </c>
      <c r="F194" s="204" t="s">
        <v>280</v>
      </c>
      <c r="G194" s="205" t="s">
        <v>218</v>
      </c>
      <c r="H194" s="206">
        <v>8</v>
      </c>
      <c r="I194" s="207"/>
      <c r="J194" s="208">
        <f>ROUND(I194*H194,2)</f>
        <v>0</v>
      </c>
      <c r="K194" s="209"/>
      <c r="L194" s="40"/>
      <c r="M194" s="210" t="s">
        <v>1</v>
      </c>
      <c r="N194" s="211" t="s">
        <v>38</v>
      </c>
      <c r="O194" s="72"/>
      <c r="P194" s="212">
        <f>O194*H194</f>
        <v>0</v>
      </c>
      <c r="Q194" s="212">
        <v>0</v>
      </c>
      <c r="R194" s="212">
        <f>Q194*H194</f>
        <v>0</v>
      </c>
      <c r="S194" s="212">
        <v>0.00394</v>
      </c>
      <c r="T194" s="213">
        <f>S194*H194</f>
        <v>0.03152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4" t="s">
        <v>219</v>
      </c>
      <c r="AT194" s="214" t="s">
        <v>163</v>
      </c>
      <c r="AU194" s="214" t="s">
        <v>83</v>
      </c>
      <c r="AY194" s="18" t="s">
        <v>160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8" t="s">
        <v>81</v>
      </c>
      <c r="BK194" s="215">
        <f>ROUND(I194*H194,2)</f>
        <v>0</v>
      </c>
      <c r="BL194" s="18" t="s">
        <v>219</v>
      </c>
      <c r="BM194" s="214" t="s">
        <v>281</v>
      </c>
    </row>
    <row r="195" spans="1:47" s="2" customFormat="1" ht="11.25">
      <c r="A195" s="35"/>
      <c r="B195" s="36"/>
      <c r="C195" s="37"/>
      <c r="D195" s="216" t="s">
        <v>169</v>
      </c>
      <c r="E195" s="37"/>
      <c r="F195" s="217" t="s">
        <v>282</v>
      </c>
      <c r="G195" s="37"/>
      <c r="H195" s="37"/>
      <c r="I195" s="169"/>
      <c r="J195" s="37"/>
      <c r="K195" s="37"/>
      <c r="L195" s="40"/>
      <c r="M195" s="218"/>
      <c r="N195" s="21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169</v>
      </c>
      <c r="AU195" s="18" t="s">
        <v>83</v>
      </c>
    </row>
    <row r="196" spans="2:51" s="13" customFormat="1" ht="11.25">
      <c r="B196" s="220"/>
      <c r="C196" s="221"/>
      <c r="D196" s="216" t="s">
        <v>171</v>
      </c>
      <c r="E196" s="222" t="s">
        <v>1</v>
      </c>
      <c r="F196" s="223" t="s">
        <v>283</v>
      </c>
      <c r="G196" s="221"/>
      <c r="H196" s="224">
        <v>8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171</v>
      </c>
      <c r="AU196" s="230" t="s">
        <v>83</v>
      </c>
      <c r="AV196" s="13" t="s">
        <v>83</v>
      </c>
      <c r="AW196" s="13" t="s">
        <v>30</v>
      </c>
      <c r="AX196" s="13" t="s">
        <v>81</v>
      </c>
      <c r="AY196" s="230" t="s">
        <v>160</v>
      </c>
    </row>
    <row r="197" spans="2:63" s="12" customFormat="1" ht="22.9" customHeight="1">
      <c r="B197" s="186"/>
      <c r="C197" s="187"/>
      <c r="D197" s="188" t="s">
        <v>72</v>
      </c>
      <c r="E197" s="200" t="s">
        <v>284</v>
      </c>
      <c r="F197" s="200" t="s">
        <v>285</v>
      </c>
      <c r="G197" s="187"/>
      <c r="H197" s="187"/>
      <c r="I197" s="190"/>
      <c r="J197" s="201">
        <f>BK197</f>
        <v>0</v>
      </c>
      <c r="K197" s="187"/>
      <c r="L197" s="192"/>
      <c r="M197" s="193"/>
      <c r="N197" s="194"/>
      <c r="O197" s="194"/>
      <c r="P197" s="195">
        <f>SUM(P198:P204)</f>
        <v>0</v>
      </c>
      <c r="Q197" s="194"/>
      <c r="R197" s="195">
        <f>SUM(R198:R204)</f>
        <v>0</v>
      </c>
      <c r="S197" s="194"/>
      <c r="T197" s="196">
        <f>SUM(T198:T204)</f>
        <v>0.6206342399999999</v>
      </c>
      <c r="AR197" s="197" t="s">
        <v>83</v>
      </c>
      <c r="AT197" s="198" t="s">
        <v>72</v>
      </c>
      <c r="AU197" s="198" t="s">
        <v>81</v>
      </c>
      <c r="AY197" s="197" t="s">
        <v>160</v>
      </c>
      <c r="BK197" s="199">
        <f>SUM(BK198:BK204)</f>
        <v>0</v>
      </c>
    </row>
    <row r="198" spans="1:65" s="2" customFormat="1" ht="16.5" customHeight="1">
      <c r="A198" s="35"/>
      <c r="B198" s="36"/>
      <c r="C198" s="202" t="s">
        <v>286</v>
      </c>
      <c r="D198" s="202" t="s">
        <v>163</v>
      </c>
      <c r="E198" s="203" t="s">
        <v>287</v>
      </c>
      <c r="F198" s="204" t="s">
        <v>288</v>
      </c>
      <c r="G198" s="205" t="s">
        <v>247</v>
      </c>
      <c r="H198" s="206">
        <v>64.448</v>
      </c>
      <c r="I198" s="207"/>
      <c r="J198" s="208">
        <f>ROUND(I198*H198,2)</f>
        <v>0</v>
      </c>
      <c r="K198" s="209"/>
      <c r="L198" s="40"/>
      <c r="M198" s="210" t="s">
        <v>1</v>
      </c>
      <c r="N198" s="211" t="s">
        <v>38</v>
      </c>
      <c r="O198" s="72"/>
      <c r="P198" s="212">
        <f>O198*H198</f>
        <v>0</v>
      </c>
      <c r="Q198" s="212">
        <v>0</v>
      </c>
      <c r="R198" s="212">
        <f>Q198*H198</f>
        <v>0</v>
      </c>
      <c r="S198" s="212">
        <v>0.0095</v>
      </c>
      <c r="T198" s="213">
        <f>S198*H198</f>
        <v>0.6122559999999999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4" t="s">
        <v>219</v>
      </c>
      <c r="AT198" s="214" t="s">
        <v>163</v>
      </c>
      <c r="AU198" s="214" t="s">
        <v>83</v>
      </c>
      <c r="AY198" s="18" t="s">
        <v>160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81</v>
      </c>
      <c r="BK198" s="215">
        <f>ROUND(I198*H198,2)</f>
        <v>0</v>
      </c>
      <c r="BL198" s="18" t="s">
        <v>219</v>
      </c>
      <c r="BM198" s="214" t="s">
        <v>289</v>
      </c>
    </row>
    <row r="199" spans="1:47" s="2" customFormat="1" ht="11.25">
      <c r="A199" s="35"/>
      <c r="B199" s="36"/>
      <c r="C199" s="37"/>
      <c r="D199" s="216" t="s">
        <v>169</v>
      </c>
      <c r="E199" s="37"/>
      <c r="F199" s="217" t="s">
        <v>290</v>
      </c>
      <c r="G199" s="37"/>
      <c r="H199" s="37"/>
      <c r="I199" s="169"/>
      <c r="J199" s="37"/>
      <c r="K199" s="37"/>
      <c r="L199" s="40"/>
      <c r="M199" s="218"/>
      <c r="N199" s="21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169</v>
      </c>
      <c r="AU199" s="18" t="s">
        <v>83</v>
      </c>
    </row>
    <row r="200" spans="2:51" s="13" customFormat="1" ht="11.25">
      <c r="B200" s="220"/>
      <c r="C200" s="221"/>
      <c r="D200" s="216" t="s">
        <v>171</v>
      </c>
      <c r="E200" s="222" t="s">
        <v>1</v>
      </c>
      <c r="F200" s="223" t="s">
        <v>250</v>
      </c>
      <c r="G200" s="221"/>
      <c r="H200" s="224">
        <v>64.448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171</v>
      </c>
      <c r="AU200" s="230" t="s">
        <v>83</v>
      </c>
      <c r="AV200" s="13" t="s">
        <v>83</v>
      </c>
      <c r="AW200" s="13" t="s">
        <v>30</v>
      </c>
      <c r="AX200" s="13" t="s">
        <v>81</v>
      </c>
      <c r="AY200" s="230" t="s">
        <v>160</v>
      </c>
    </row>
    <row r="201" spans="1:65" s="2" customFormat="1" ht="24.2" customHeight="1">
      <c r="A201" s="35"/>
      <c r="B201" s="36"/>
      <c r="C201" s="202" t="s">
        <v>7</v>
      </c>
      <c r="D201" s="202" t="s">
        <v>163</v>
      </c>
      <c r="E201" s="203" t="s">
        <v>291</v>
      </c>
      <c r="F201" s="204" t="s">
        <v>292</v>
      </c>
      <c r="G201" s="205" t="s">
        <v>247</v>
      </c>
      <c r="H201" s="206">
        <v>64.448</v>
      </c>
      <c r="I201" s="207"/>
      <c r="J201" s="208">
        <f>ROUND(I201*H201,2)</f>
        <v>0</v>
      </c>
      <c r="K201" s="209"/>
      <c r="L201" s="40"/>
      <c r="M201" s="210" t="s">
        <v>1</v>
      </c>
      <c r="N201" s="211" t="s">
        <v>38</v>
      </c>
      <c r="O201" s="72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4" t="s">
        <v>219</v>
      </c>
      <c r="AT201" s="214" t="s">
        <v>163</v>
      </c>
      <c r="AU201" s="214" t="s">
        <v>83</v>
      </c>
      <c r="AY201" s="18" t="s">
        <v>160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8" t="s">
        <v>81</v>
      </c>
      <c r="BK201" s="215">
        <f>ROUND(I201*H201,2)</f>
        <v>0</v>
      </c>
      <c r="BL201" s="18" t="s">
        <v>219</v>
      </c>
      <c r="BM201" s="214" t="s">
        <v>293</v>
      </c>
    </row>
    <row r="202" spans="1:47" s="2" customFormat="1" ht="19.5">
      <c r="A202" s="35"/>
      <c r="B202" s="36"/>
      <c r="C202" s="37"/>
      <c r="D202" s="216" t="s">
        <v>169</v>
      </c>
      <c r="E202" s="37"/>
      <c r="F202" s="217" t="s">
        <v>294</v>
      </c>
      <c r="G202" s="37"/>
      <c r="H202" s="37"/>
      <c r="I202" s="169"/>
      <c r="J202" s="37"/>
      <c r="K202" s="37"/>
      <c r="L202" s="40"/>
      <c r="M202" s="218"/>
      <c r="N202" s="219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169</v>
      </c>
      <c r="AU202" s="18" t="s">
        <v>83</v>
      </c>
    </row>
    <row r="203" spans="1:65" s="2" customFormat="1" ht="24.2" customHeight="1">
      <c r="A203" s="35"/>
      <c r="B203" s="36"/>
      <c r="C203" s="202" t="s">
        <v>295</v>
      </c>
      <c r="D203" s="202" t="s">
        <v>163</v>
      </c>
      <c r="E203" s="203" t="s">
        <v>296</v>
      </c>
      <c r="F203" s="204" t="s">
        <v>297</v>
      </c>
      <c r="G203" s="205" t="s">
        <v>247</v>
      </c>
      <c r="H203" s="206">
        <v>64.448</v>
      </c>
      <c r="I203" s="207"/>
      <c r="J203" s="208">
        <f>ROUND(I203*H203,2)</f>
        <v>0</v>
      </c>
      <c r="K203" s="209"/>
      <c r="L203" s="40"/>
      <c r="M203" s="210" t="s">
        <v>1</v>
      </c>
      <c r="N203" s="211" t="s">
        <v>38</v>
      </c>
      <c r="O203" s="72"/>
      <c r="P203" s="212">
        <f>O203*H203</f>
        <v>0</v>
      </c>
      <c r="Q203" s="212">
        <v>0</v>
      </c>
      <c r="R203" s="212">
        <f>Q203*H203</f>
        <v>0</v>
      </c>
      <c r="S203" s="212">
        <v>0.00013</v>
      </c>
      <c r="T203" s="213">
        <f>S203*H203</f>
        <v>0.008378239999999999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4" t="s">
        <v>219</v>
      </c>
      <c r="AT203" s="214" t="s">
        <v>163</v>
      </c>
      <c r="AU203" s="214" t="s">
        <v>83</v>
      </c>
      <c r="AY203" s="18" t="s">
        <v>160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8" t="s">
        <v>81</v>
      </c>
      <c r="BK203" s="215">
        <f>ROUND(I203*H203,2)</f>
        <v>0</v>
      </c>
      <c r="BL203" s="18" t="s">
        <v>219</v>
      </c>
      <c r="BM203" s="214" t="s">
        <v>298</v>
      </c>
    </row>
    <row r="204" spans="1:47" s="2" customFormat="1" ht="11.25">
      <c r="A204" s="35"/>
      <c r="B204" s="36"/>
      <c r="C204" s="37"/>
      <c r="D204" s="216" t="s">
        <v>169</v>
      </c>
      <c r="E204" s="37"/>
      <c r="F204" s="217" t="s">
        <v>299</v>
      </c>
      <c r="G204" s="37"/>
      <c r="H204" s="37"/>
      <c r="I204" s="169"/>
      <c r="J204" s="37"/>
      <c r="K204" s="37"/>
      <c r="L204" s="40"/>
      <c r="M204" s="218"/>
      <c r="N204" s="21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169</v>
      </c>
      <c r="AU204" s="18" t="s">
        <v>83</v>
      </c>
    </row>
    <row r="205" spans="2:63" s="12" customFormat="1" ht="22.9" customHeight="1">
      <c r="B205" s="186"/>
      <c r="C205" s="187"/>
      <c r="D205" s="188" t="s">
        <v>72</v>
      </c>
      <c r="E205" s="200" t="s">
        <v>300</v>
      </c>
      <c r="F205" s="200" t="s">
        <v>301</v>
      </c>
      <c r="G205" s="187"/>
      <c r="H205" s="187"/>
      <c r="I205" s="190"/>
      <c r="J205" s="201">
        <f>BK205</f>
        <v>0</v>
      </c>
      <c r="K205" s="187"/>
      <c r="L205" s="192"/>
      <c r="M205" s="193"/>
      <c r="N205" s="194"/>
      <c r="O205" s="194"/>
      <c r="P205" s="195">
        <f>SUM(P206:P209)</f>
        <v>0</v>
      </c>
      <c r="Q205" s="194"/>
      <c r="R205" s="195">
        <f>SUM(R206:R209)</f>
        <v>0</v>
      </c>
      <c r="S205" s="194"/>
      <c r="T205" s="196">
        <f>SUM(T206:T209)</f>
        <v>0.10950000000000001</v>
      </c>
      <c r="AR205" s="197" t="s">
        <v>83</v>
      </c>
      <c r="AT205" s="198" t="s">
        <v>72</v>
      </c>
      <c r="AU205" s="198" t="s">
        <v>81</v>
      </c>
      <c r="AY205" s="197" t="s">
        <v>160</v>
      </c>
      <c r="BK205" s="199">
        <f>SUM(BK206:BK209)</f>
        <v>0</v>
      </c>
    </row>
    <row r="206" spans="1:65" s="2" customFormat="1" ht="24.2" customHeight="1">
      <c r="A206" s="35"/>
      <c r="B206" s="36"/>
      <c r="C206" s="202" t="s">
        <v>302</v>
      </c>
      <c r="D206" s="202" t="s">
        <v>163</v>
      </c>
      <c r="E206" s="203" t="s">
        <v>303</v>
      </c>
      <c r="F206" s="204" t="s">
        <v>304</v>
      </c>
      <c r="G206" s="205" t="s">
        <v>305</v>
      </c>
      <c r="H206" s="206">
        <v>3</v>
      </c>
      <c r="I206" s="207"/>
      <c r="J206" s="208">
        <f>ROUND(I206*H206,2)</f>
        <v>0</v>
      </c>
      <c r="K206" s="209"/>
      <c r="L206" s="40"/>
      <c r="M206" s="210" t="s">
        <v>1</v>
      </c>
      <c r="N206" s="211" t="s">
        <v>38</v>
      </c>
      <c r="O206" s="72"/>
      <c r="P206" s="212">
        <f>O206*H206</f>
        <v>0</v>
      </c>
      <c r="Q206" s="212">
        <v>0</v>
      </c>
      <c r="R206" s="212">
        <f>Q206*H206</f>
        <v>0</v>
      </c>
      <c r="S206" s="212">
        <v>0.0125</v>
      </c>
      <c r="T206" s="213">
        <f>S206*H206</f>
        <v>0.037500000000000006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4" t="s">
        <v>219</v>
      </c>
      <c r="AT206" s="214" t="s">
        <v>163</v>
      </c>
      <c r="AU206" s="214" t="s">
        <v>83</v>
      </c>
      <c r="AY206" s="18" t="s">
        <v>160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219</v>
      </c>
      <c r="BM206" s="214" t="s">
        <v>306</v>
      </c>
    </row>
    <row r="207" spans="1:47" s="2" customFormat="1" ht="29.25">
      <c r="A207" s="35"/>
      <c r="B207" s="36"/>
      <c r="C207" s="37"/>
      <c r="D207" s="216" t="s">
        <v>169</v>
      </c>
      <c r="E207" s="37"/>
      <c r="F207" s="217" t="s">
        <v>307</v>
      </c>
      <c r="G207" s="37"/>
      <c r="H207" s="37"/>
      <c r="I207" s="169"/>
      <c r="J207" s="37"/>
      <c r="K207" s="37"/>
      <c r="L207" s="40"/>
      <c r="M207" s="218"/>
      <c r="N207" s="21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169</v>
      </c>
      <c r="AU207" s="18" t="s">
        <v>83</v>
      </c>
    </row>
    <row r="208" spans="1:65" s="2" customFormat="1" ht="24.2" customHeight="1">
      <c r="A208" s="35"/>
      <c r="B208" s="36"/>
      <c r="C208" s="202" t="s">
        <v>308</v>
      </c>
      <c r="D208" s="202" t="s">
        <v>163</v>
      </c>
      <c r="E208" s="203" t="s">
        <v>309</v>
      </c>
      <c r="F208" s="204" t="s">
        <v>310</v>
      </c>
      <c r="G208" s="205" t="s">
        <v>305</v>
      </c>
      <c r="H208" s="206">
        <v>3</v>
      </c>
      <c r="I208" s="207"/>
      <c r="J208" s="208">
        <f>ROUND(I208*H208,2)</f>
        <v>0</v>
      </c>
      <c r="K208" s="209"/>
      <c r="L208" s="40"/>
      <c r="M208" s="210" t="s">
        <v>1</v>
      </c>
      <c r="N208" s="211" t="s">
        <v>38</v>
      </c>
      <c r="O208" s="72"/>
      <c r="P208" s="212">
        <f>O208*H208</f>
        <v>0</v>
      </c>
      <c r="Q208" s="212">
        <v>0</v>
      </c>
      <c r="R208" s="212">
        <f>Q208*H208</f>
        <v>0</v>
      </c>
      <c r="S208" s="212">
        <v>0.024</v>
      </c>
      <c r="T208" s="213">
        <f>S208*H208</f>
        <v>0.07200000000000001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4" t="s">
        <v>219</v>
      </c>
      <c r="AT208" s="214" t="s">
        <v>163</v>
      </c>
      <c r="AU208" s="214" t="s">
        <v>83</v>
      </c>
      <c r="AY208" s="18" t="s">
        <v>160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8" t="s">
        <v>81</v>
      </c>
      <c r="BK208" s="215">
        <f>ROUND(I208*H208,2)</f>
        <v>0</v>
      </c>
      <c r="BL208" s="18" t="s">
        <v>219</v>
      </c>
      <c r="BM208" s="214" t="s">
        <v>311</v>
      </c>
    </row>
    <row r="209" spans="1:47" s="2" customFormat="1" ht="29.25">
      <c r="A209" s="35"/>
      <c r="B209" s="36"/>
      <c r="C209" s="37"/>
      <c r="D209" s="216" t="s">
        <v>169</v>
      </c>
      <c r="E209" s="37"/>
      <c r="F209" s="217" t="s">
        <v>312</v>
      </c>
      <c r="G209" s="37"/>
      <c r="H209" s="37"/>
      <c r="I209" s="169"/>
      <c r="J209" s="37"/>
      <c r="K209" s="37"/>
      <c r="L209" s="40"/>
      <c r="M209" s="218"/>
      <c r="N209" s="219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169</v>
      </c>
      <c r="AU209" s="18" t="s">
        <v>83</v>
      </c>
    </row>
    <row r="210" spans="2:63" s="12" customFormat="1" ht="22.9" customHeight="1">
      <c r="B210" s="186"/>
      <c r="C210" s="187"/>
      <c r="D210" s="188" t="s">
        <v>72</v>
      </c>
      <c r="E210" s="200" t="s">
        <v>313</v>
      </c>
      <c r="F210" s="200" t="s">
        <v>314</v>
      </c>
      <c r="G210" s="187"/>
      <c r="H210" s="187"/>
      <c r="I210" s="190"/>
      <c r="J210" s="201">
        <f>BK210</f>
        <v>0</v>
      </c>
      <c r="K210" s="187"/>
      <c r="L210" s="192"/>
      <c r="M210" s="193"/>
      <c r="N210" s="194"/>
      <c r="O210" s="194"/>
      <c r="P210" s="195">
        <f>SUM(P211:P220)</f>
        <v>0</v>
      </c>
      <c r="Q210" s="194"/>
      <c r="R210" s="195">
        <f>SUM(R211:R220)</f>
        <v>0</v>
      </c>
      <c r="S210" s="194"/>
      <c r="T210" s="196">
        <f>SUM(T211:T220)</f>
        <v>0.15</v>
      </c>
      <c r="AR210" s="197" t="s">
        <v>83</v>
      </c>
      <c r="AT210" s="198" t="s">
        <v>72</v>
      </c>
      <c r="AU210" s="198" t="s">
        <v>81</v>
      </c>
      <c r="AY210" s="197" t="s">
        <v>160</v>
      </c>
      <c r="BK210" s="199">
        <f>SUM(BK211:BK220)</f>
        <v>0</v>
      </c>
    </row>
    <row r="211" spans="1:65" s="2" customFormat="1" ht="16.5" customHeight="1">
      <c r="A211" s="35"/>
      <c r="B211" s="36"/>
      <c r="C211" s="202" t="s">
        <v>315</v>
      </c>
      <c r="D211" s="202" t="s">
        <v>163</v>
      </c>
      <c r="E211" s="203" t="s">
        <v>316</v>
      </c>
      <c r="F211" s="204" t="s">
        <v>317</v>
      </c>
      <c r="G211" s="205" t="s">
        <v>247</v>
      </c>
      <c r="H211" s="206">
        <v>5.1</v>
      </c>
      <c r="I211" s="207"/>
      <c r="J211" s="208">
        <f>ROUND(I211*H211,2)</f>
        <v>0</v>
      </c>
      <c r="K211" s="209"/>
      <c r="L211" s="40"/>
      <c r="M211" s="210" t="s">
        <v>1</v>
      </c>
      <c r="N211" s="211" t="s">
        <v>38</v>
      </c>
      <c r="O211" s="72"/>
      <c r="P211" s="212">
        <f>O211*H211</f>
        <v>0</v>
      </c>
      <c r="Q211" s="212">
        <v>0</v>
      </c>
      <c r="R211" s="212">
        <f>Q211*H211</f>
        <v>0</v>
      </c>
      <c r="S211" s="212">
        <v>0.02</v>
      </c>
      <c r="T211" s="213">
        <f>S211*H211</f>
        <v>0.102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4" t="s">
        <v>219</v>
      </c>
      <c r="AT211" s="214" t="s">
        <v>163</v>
      </c>
      <c r="AU211" s="214" t="s">
        <v>83</v>
      </c>
      <c r="AY211" s="18" t="s">
        <v>160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8" t="s">
        <v>81</v>
      </c>
      <c r="BK211" s="215">
        <f>ROUND(I211*H211,2)</f>
        <v>0</v>
      </c>
      <c r="BL211" s="18" t="s">
        <v>219</v>
      </c>
      <c r="BM211" s="214" t="s">
        <v>318</v>
      </c>
    </row>
    <row r="212" spans="1:47" s="2" customFormat="1" ht="11.25">
      <c r="A212" s="35"/>
      <c r="B212" s="36"/>
      <c r="C212" s="37"/>
      <c r="D212" s="216" t="s">
        <v>169</v>
      </c>
      <c r="E212" s="37"/>
      <c r="F212" s="217" t="s">
        <v>317</v>
      </c>
      <c r="G212" s="37"/>
      <c r="H212" s="37"/>
      <c r="I212" s="169"/>
      <c r="J212" s="37"/>
      <c r="K212" s="37"/>
      <c r="L212" s="40"/>
      <c r="M212" s="218"/>
      <c r="N212" s="21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169</v>
      </c>
      <c r="AU212" s="18" t="s">
        <v>83</v>
      </c>
    </row>
    <row r="213" spans="2:51" s="13" customFormat="1" ht="11.25">
      <c r="B213" s="220"/>
      <c r="C213" s="221"/>
      <c r="D213" s="216" t="s">
        <v>171</v>
      </c>
      <c r="E213" s="222" t="s">
        <v>1</v>
      </c>
      <c r="F213" s="223" t="s">
        <v>319</v>
      </c>
      <c r="G213" s="221"/>
      <c r="H213" s="224">
        <v>2.2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171</v>
      </c>
      <c r="AU213" s="230" t="s">
        <v>83</v>
      </c>
      <c r="AV213" s="13" t="s">
        <v>83</v>
      </c>
      <c r="AW213" s="13" t="s">
        <v>30</v>
      </c>
      <c r="AX213" s="13" t="s">
        <v>73</v>
      </c>
      <c r="AY213" s="230" t="s">
        <v>160</v>
      </c>
    </row>
    <row r="214" spans="2:51" s="13" customFormat="1" ht="11.25">
      <c r="B214" s="220"/>
      <c r="C214" s="221"/>
      <c r="D214" s="216" t="s">
        <v>171</v>
      </c>
      <c r="E214" s="222" t="s">
        <v>1</v>
      </c>
      <c r="F214" s="223" t="s">
        <v>320</v>
      </c>
      <c r="G214" s="221"/>
      <c r="H214" s="224">
        <v>2.6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171</v>
      </c>
      <c r="AU214" s="230" t="s">
        <v>83</v>
      </c>
      <c r="AV214" s="13" t="s">
        <v>83</v>
      </c>
      <c r="AW214" s="13" t="s">
        <v>30</v>
      </c>
      <c r="AX214" s="13" t="s">
        <v>73</v>
      </c>
      <c r="AY214" s="230" t="s">
        <v>160</v>
      </c>
    </row>
    <row r="215" spans="2:51" s="13" customFormat="1" ht="11.25">
      <c r="B215" s="220"/>
      <c r="C215" s="221"/>
      <c r="D215" s="216" t="s">
        <v>171</v>
      </c>
      <c r="E215" s="222" t="s">
        <v>1</v>
      </c>
      <c r="F215" s="223" t="s">
        <v>321</v>
      </c>
      <c r="G215" s="221"/>
      <c r="H215" s="224">
        <v>0.3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171</v>
      </c>
      <c r="AU215" s="230" t="s">
        <v>83</v>
      </c>
      <c r="AV215" s="13" t="s">
        <v>83</v>
      </c>
      <c r="AW215" s="13" t="s">
        <v>30</v>
      </c>
      <c r="AX215" s="13" t="s">
        <v>73</v>
      </c>
      <c r="AY215" s="230" t="s">
        <v>160</v>
      </c>
    </row>
    <row r="216" spans="2:51" s="14" customFormat="1" ht="11.25">
      <c r="B216" s="231"/>
      <c r="C216" s="232"/>
      <c r="D216" s="216" t="s">
        <v>171</v>
      </c>
      <c r="E216" s="233" t="s">
        <v>1</v>
      </c>
      <c r="F216" s="234" t="s">
        <v>174</v>
      </c>
      <c r="G216" s="232"/>
      <c r="H216" s="235">
        <v>5.1000000000000005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171</v>
      </c>
      <c r="AU216" s="241" t="s">
        <v>83</v>
      </c>
      <c r="AV216" s="14" t="s">
        <v>167</v>
      </c>
      <c r="AW216" s="14" t="s">
        <v>30</v>
      </c>
      <c r="AX216" s="14" t="s">
        <v>81</v>
      </c>
      <c r="AY216" s="241" t="s">
        <v>160</v>
      </c>
    </row>
    <row r="217" spans="1:65" s="2" customFormat="1" ht="24.2" customHeight="1">
      <c r="A217" s="35"/>
      <c r="B217" s="36"/>
      <c r="C217" s="202" t="s">
        <v>322</v>
      </c>
      <c r="D217" s="202" t="s">
        <v>163</v>
      </c>
      <c r="E217" s="203" t="s">
        <v>323</v>
      </c>
      <c r="F217" s="204" t="s">
        <v>324</v>
      </c>
      <c r="G217" s="205" t="s">
        <v>325</v>
      </c>
      <c r="H217" s="206">
        <v>48</v>
      </c>
      <c r="I217" s="207"/>
      <c r="J217" s="208">
        <f>ROUND(I217*H217,2)</f>
        <v>0</v>
      </c>
      <c r="K217" s="209"/>
      <c r="L217" s="40"/>
      <c r="M217" s="210" t="s">
        <v>1</v>
      </c>
      <c r="N217" s="211" t="s">
        <v>38</v>
      </c>
      <c r="O217" s="72"/>
      <c r="P217" s="212">
        <f>O217*H217</f>
        <v>0</v>
      </c>
      <c r="Q217" s="212">
        <v>0</v>
      </c>
      <c r="R217" s="212">
        <f>Q217*H217</f>
        <v>0</v>
      </c>
      <c r="S217" s="212">
        <v>0.001</v>
      </c>
      <c r="T217" s="213">
        <f>S217*H217</f>
        <v>0.048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4" t="s">
        <v>219</v>
      </c>
      <c r="AT217" s="214" t="s">
        <v>163</v>
      </c>
      <c r="AU217" s="214" t="s">
        <v>83</v>
      </c>
      <c r="AY217" s="18" t="s">
        <v>160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8" t="s">
        <v>81</v>
      </c>
      <c r="BK217" s="215">
        <f>ROUND(I217*H217,2)</f>
        <v>0</v>
      </c>
      <c r="BL217" s="18" t="s">
        <v>219</v>
      </c>
      <c r="BM217" s="214" t="s">
        <v>326</v>
      </c>
    </row>
    <row r="218" spans="1:47" s="2" customFormat="1" ht="19.5">
      <c r="A218" s="35"/>
      <c r="B218" s="36"/>
      <c r="C218" s="37"/>
      <c r="D218" s="216" t="s">
        <v>169</v>
      </c>
      <c r="E218" s="37"/>
      <c r="F218" s="217" t="s">
        <v>327</v>
      </c>
      <c r="G218" s="37"/>
      <c r="H218" s="37"/>
      <c r="I218" s="169"/>
      <c r="J218" s="37"/>
      <c r="K218" s="37"/>
      <c r="L218" s="40"/>
      <c r="M218" s="218"/>
      <c r="N218" s="219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169</v>
      </c>
      <c r="AU218" s="18" t="s">
        <v>83</v>
      </c>
    </row>
    <row r="219" spans="2:51" s="15" customFormat="1" ht="11.25">
      <c r="B219" s="242"/>
      <c r="C219" s="243"/>
      <c r="D219" s="216" t="s">
        <v>171</v>
      </c>
      <c r="E219" s="244" t="s">
        <v>1</v>
      </c>
      <c r="F219" s="245" t="s">
        <v>328</v>
      </c>
      <c r="G219" s="243"/>
      <c r="H219" s="244" t="s">
        <v>1</v>
      </c>
      <c r="I219" s="246"/>
      <c r="J219" s="243"/>
      <c r="K219" s="243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171</v>
      </c>
      <c r="AU219" s="251" t="s">
        <v>83</v>
      </c>
      <c r="AV219" s="15" t="s">
        <v>81</v>
      </c>
      <c r="AW219" s="15" t="s">
        <v>30</v>
      </c>
      <c r="AX219" s="15" t="s">
        <v>73</v>
      </c>
      <c r="AY219" s="251" t="s">
        <v>160</v>
      </c>
    </row>
    <row r="220" spans="2:51" s="13" customFormat="1" ht="11.25">
      <c r="B220" s="220"/>
      <c r="C220" s="221"/>
      <c r="D220" s="216" t="s">
        <v>171</v>
      </c>
      <c r="E220" s="222" t="s">
        <v>1</v>
      </c>
      <c r="F220" s="223" t="s">
        <v>329</v>
      </c>
      <c r="G220" s="221"/>
      <c r="H220" s="224">
        <v>48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171</v>
      </c>
      <c r="AU220" s="230" t="s">
        <v>83</v>
      </c>
      <c r="AV220" s="13" t="s">
        <v>83</v>
      </c>
      <c r="AW220" s="13" t="s">
        <v>30</v>
      </c>
      <c r="AX220" s="13" t="s">
        <v>81</v>
      </c>
      <c r="AY220" s="230" t="s">
        <v>160</v>
      </c>
    </row>
    <row r="221" spans="2:63" s="12" customFormat="1" ht="22.9" customHeight="1">
      <c r="B221" s="186"/>
      <c r="C221" s="187"/>
      <c r="D221" s="188" t="s">
        <v>72</v>
      </c>
      <c r="E221" s="200" t="s">
        <v>330</v>
      </c>
      <c r="F221" s="200" t="s">
        <v>331</v>
      </c>
      <c r="G221" s="187"/>
      <c r="H221" s="187"/>
      <c r="I221" s="190"/>
      <c r="J221" s="201">
        <f>BK221</f>
        <v>0</v>
      </c>
      <c r="K221" s="187"/>
      <c r="L221" s="192"/>
      <c r="M221" s="193"/>
      <c r="N221" s="194"/>
      <c r="O221" s="194"/>
      <c r="P221" s="195">
        <f>SUM(P222:P226)</f>
        <v>0</v>
      </c>
      <c r="Q221" s="194"/>
      <c r="R221" s="195">
        <f>SUM(R222:R226)</f>
        <v>0</v>
      </c>
      <c r="S221" s="194"/>
      <c r="T221" s="196">
        <f>SUM(T222:T226)</f>
        <v>0.018000000000000002</v>
      </c>
      <c r="AR221" s="197" t="s">
        <v>83</v>
      </c>
      <c r="AT221" s="198" t="s">
        <v>72</v>
      </c>
      <c r="AU221" s="198" t="s">
        <v>81</v>
      </c>
      <c r="AY221" s="197" t="s">
        <v>160</v>
      </c>
      <c r="BK221" s="199">
        <f>SUM(BK222:BK226)</f>
        <v>0</v>
      </c>
    </row>
    <row r="222" spans="1:65" s="2" customFormat="1" ht="21.75" customHeight="1">
      <c r="A222" s="35"/>
      <c r="B222" s="36"/>
      <c r="C222" s="202" t="s">
        <v>332</v>
      </c>
      <c r="D222" s="202" t="s">
        <v>163</v>
      </c>
      <c r="E222" s="203" t="s">
        <v>333</v>
      </c>
      <c r="F222" s="204" t="s">
        <v>334</v>
      </c>
      <c r="G222" s="205" t="s">
        <v>247</v>
      </c>
      <c r="H222" s="206">
        <v>1.8</v>
      </c>
      <c r="I222" s="207"/>
      <c r="J222" s="208">
        <f>ROUND(I222*H222,2)</f>
        <v>0</v>
      </c>
      <c r="K222" s="209"/>
      <c r="L222" s="40"/>
      <c r="M222" s="210" t="s">
        <v>1</v>
      </c>
      <c r="N222" s="211" t="s">
        <v>38</v>
      </c>
      <c r="O222" s="72"/>
      <c r="P222" s="212">
        <f>O222*H222</f>
        <v>0</v>
      </c>
      <c r="Q222" s="212">
        <v>0</v>
      </c>
      <c r="R222" s="212">
        <f>Q222*H222</f>
        <v>0</v>
      </c>
      <c r="S222" s="212">
        <v>0.01</v>
      </c>
      <c r="T222" s="213">
        <f>S222*H222</f>
        <v>0.018000000000000002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4" t="s">
        <v>219</v>
      </c>
      <c r="AT222" s="214" t="s">
        <v>163</v>
      </c>
      <c r="AU222" s="214" t="s">
        <v>83</v>
      </c>
      <c r="AY222" s="18" t="s">
        <v>160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8" t="s">
        <v>81</v>
      </c>
      <c r="BK222" s="215">
        <f>ROUND(I222*H222,2)</f>
        <v>0</v>
      </c>
      <c r="BL222" s="18" t="s">
        <v>219</v>
      </c>
      <c r="BM222" s="214" t="s">
        <v>335</v>
      </c>
    </row>
    <row r="223" spans="1:47" s="2" customFormat="1" ht="11.25">
      <c r="A223" s="35"/>
      <c r="B223" s="36"/>
      <c r="C223" s="37"/>
      <c r="D223" s="216" t="s">
        <v>169</v>
      </c>
      <c r="E223" s="37"/>
      <c r="F223" s="217" t="s">
        <v>336</v>
      </c>
      <c r="G223" s="37"/>
      <c r="H223" s="37"/>
      <c r="I223" s="169"/>
      <c r="J223" s="37"/>
      <c r="K223" s="37"/>
      <c r="L223" s="40"/>
      <c r="M223" s="218"/>
      <c r="N223" s="219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169</v>
      </c>
      <c r="AU223" s="18" t="s">
        <v>83</v>
      </c>
    </row>
    <row r="224" spans="2:51" s="13" customFormat="1" ht="11.25">
      <c r="B224" s="220"/>
      <c r="C224" s="221"/>
      <c r="D224" s="216" t="s">
        <v>171</v>
      </c>
      <c r="E224" s="222" t="s">
        <v>1</v>
      </c>
      <c r="F224" s="223" t="s">
        <v>337</v>
      </c>
      <c r="G224" s="221"/>
      <c r="H224" s="224">
        <v>1.4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171</v>
      </c>
      <c r="AU224" s="230" t="s">
        <v>83</v>
      </c>
      <c r="AV224" s="13" t="s">
        <v>83</v>
      </c>
      <c r="AW224" s="13" t="s">
        <v>30</v>
      </c>
      <c r="AX224" s="13" t="s">
        <v>73</v>
      </c>
      <c r="AY224" s="230" t="s">
        <v>160</v>
      </c>
    </row>
    <row r="225" spans="2:51" s="13" customFormat="1" ht="11.25">
      <c r="B225" s="220"/>
      <c r="C225" s="221"/>
      <c r="D225" s="216" t="s">
        <v>171</v>
      </c>
      <c r="E225" s="222" t="s">
        <v>1</v>
      </c>
      <c r="F225" s="223" t="s">
        <v>338</v>
      </c>
      <c r="G225" s="221"/>
      <c r="H225" s="224">
        <v>0.4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171</v>
      </c>
      <c r="AU225" s="230" t="s">
        <v>83</v>
      </c>
      <c r="AV225" s="13" t="s">
        <v>83</v>
      </c>
      <c r="AW225" s="13" t="s">
        <v>30</v>
      </c>
      <c r="AX225" s="13" t="s">
        <v>73</v>
      </c>
      <c r="AY225" s="230" t="s">
        <v>160</v>
      </c>
    </row>
    <row r="226" spans="2:51" s="14" customFormat="1" ht="11.25">
      <c r="B226" s="231"/>
      <c r="C226" s="232"/>
      <c r="D226" s="216" t="s">
        <v>171</v>
      </c>
      <c r="E226" s="233" t="s">
        <v>1</v>
      </c>
      <c r="F226" s="234" t="s">
        <v>174</v>
      </c>
      <c r="G226" s="232"/>
      <c r="H226" s="235">
        <v>1.7999999999999998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171</v>
      </c>
      <c r="AU226" s="241" t="s">
        <v>83</v>
      </c>
      <c r="AV226" s="14" t="s">
        <v>167</v>
      </c>
      <c r="AW226" s="14" t="s">
        <v>30</v>
      </c>
      <c r="AX226" s="14" t="s">
        <v>81</v>
      </c>
      <c r="AY226" s="241" t="s">
        <v>160</v>
      </c>
    </row>
    <row r="227" spans="2:63" s="12" customFormat="1" ht="25.9" customHeight="1">
      <c r="B227" s="186"/>
      <c r="C227" s="187"/>
      <c r="D227" s="188" t="s">
        <v>72</v>
      </c>
      <c r="E227" s="189" t="s">
        <v>339</v>
      </c>
      <c r="F227" s="189" t="s">
        <v>340</v>
      </c>
      <c r="G227" s="187"/>
      <c r="H227" s="187"/>
      <c r="I227" s="190"/>
      <c r="J227" s="191">
        <f>BK227</f>
        <v>0</v>
      </c>
      <c r="K227" s="187"/>
      <c r="L227" s="192"/>
      <c r="M227" s="193"/>
      <c r="N227" s="194"/>
      <c r="O227" s="194"/>
      <c r="P227" s="195">
        <f>SUM(P228:P242)</f>
        <v>0</v>
      </c>
      <c r="Q227" s="194"/>
      <c r="R227" s="195">
        <f>SUM(R228:R242)</f>
        <v>0</v>
      </c>
      <c r="S227" s="194"/>
      <c r="T227" s="196">
        <f>SUM(T228:T242)</f>
        <v>0</v>
      </c>
      <c r="AR227" s="197" t="s">
        <v>167</v>
      </c>
      <c r="AT227" s="198" t="s">
        <v>72</v>
      </c>
      <c r="AU227" s="198" t="s">
        <v>73</v>
      </c>
      <c r="AY227" s="197" t="s">
        <v>160</v>
      </c>
      <c r="BK227" s="199">
        <f>SUM(BK228:BK242)</f>
        <v>0</v>
      </c>
    </row>
    <row r="228" spans="1:65" s="2" customFormat="1" ht="16.5" customHeight="1">
      <c r="A228" s="35"/>
      <c r="B228" s="36"/>
      <c r="C228" s="202" t="s">
        <v>341</v>
      </c>
      <c r="D228" s="202" t="s">
        <v>163</v>
      </c>
      <c r="E228" s="203" t="s">
        <v>342</v>
      </c>
      <c r="F228" s="204" t="s">
        <v>343</v>
      </c>
      <c r="G228" s="205" t="s">
        <v>344</v>
      </c>
      <c r="H228" s="206">
        <v>12</v>
      </c>
      <c r="I228" s="207"/>
      <c r="J228" s="208">
        <f>ROUND(I228*H228,2)</f>
        <v>0</v>
      </c>
      <c r="K228" s="209"/>
      <c r="L228" s="40"/>
      <c r="M228" s="210" t="s">
        <v>1</v>
      </c>
      <c r="N228" s="211" t="s">
        <v>38</v>
      </c>
      <c r="O228" s="72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4" t="s">
        <v>345</v>
      </c>
      <c r="AT228" s="214" t="s">
        <v>163</v>
      </c>
      <c r="AU228" s="214" t="s">
        <v>81</v>
      </c>
      <c r="AY228" s="18" t="s">
        <v>160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8" t="s">
        <v>81</v>
      </c>
      <c r="BK228" s="215">
        <f>ROUND(I228*H228,2)</f>
        <v>0</v>
      </c>
      <c r="BL228" s="18" t="s">
        <v>345</v>
      </c>
      <c r="BM228" s="214" t="s">
        <v>346</v>
      </c>
    </row>
    <row r="229" spans="1:47" s="2" customFormat="1" ht="19.5">
      <c r="A229" s="35"/>
      <c r="B229" s="36"/>
      <c r="C229" s="37"/>
      <c r="D229" s="216" t="s">
        <v>169</v>
      </c>
      <c r="E229" s="37"/>
      <c r="F229" s="217" t="s">
        <v>347</v>
      </c>
      <c r="G229" s="37"/>
      <c r="H229" s="37"/>
      <c r="I229" s="169"/>
      <c r="J229" s="37"/>
      <c r="K229" s="37"/>
      <c r="L229" s="40"/>
      <c r="M229" s="218"/>
      <c r="N229" s="219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169</v>
      </c>
      <c r="AU229" s="18" t="s">
        <v>81</v>
      </c>
    </row>
    <row r="230" spans="2:51" s="15" customFormat="1" ht="22.5">
      <c r="B230" s="242"/>
      <c r="C230" s="243"/>
      <c r="D230" s="216" t="s">
        <v>171</v>
      </c>
      <c r="E230" s="244" t="s">
        <v>1</v>
      </c>
      <c r="F230" s="245" t="s">
        <v>348</v>
      </c>
      <c r="G230" s="243"/>
      <c r="H230" s="244" t="s">
        <v>1</v>
      </c>
      <c r="I230" s="246"/>
      <c r="J230" s="243"/>
      <c r="K230" s="243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171</v>
      </c>
      <c r="AU230" s="251" t="s">
        <v>81</v>
      </c>
      <c r="AV230" s="15" t="s">
        <v>81</v>
      </c>
      <c r="AW230" s="15" t="s">
        <v>30</v>
      </c>
      <c r="AX230" s="15" t="s">
        <v>73</v>
      </c>
      <c r="AY230" s="251" t="s">
        <v>160</v>
      </c>
    </row>
    <row r="231" spans="2:51" s="13" customFormat="1" ht="11.25">
      <c r="B231" s="220"/>
      <c r="C231" s="221"/>
      <c r="D231" s="216" t="s">
        <v>171</v>
      </c>
      <c r="E231" s="222" t="s">
        <v>1</v>
      </c>
      <c r="F231" s="223" t="s">
        <v>237</v>
      </c>
      <c r="G231" s="221"/>
      <c r="H231" s="224">
        <v>12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171</v>
      </c>
      <c r="AU231" s="230" t="s">
        <v>81</v>
      </c>
      <c r="AV231" s="13" t="s">
        <v>83</v>
      </c>
      <c r="AW231" s="13" t="s">
        <v>30</v>
      </c>
      <c r="AX231" s="13" t="s">
        <v>81</v>
      </c>
      <c r="AY231" s="230" t="s">
        <v>160</v>
      </c>
    </row>
    <row r="232" spans="1:65" s="2" customFormat="1" ht="16.5" customHeight="1">
      <c r="A232" s="35"/>
      <c r="B232" s="36"/>
      <c r="C232" s="202" t="s">
        <v>349</v>
      </c>
      <c r="D232" s="202" t="s">
        <v>163</v>
      </c>
      <c r="E232" s="203" t="s">
        <v>350</v>
      </c>
      <c r="F232" s="204" t="s">
        <v>351</v>
      </c>
      <c r="G232" s="205" t="s">
        <v>344</v>
      </c>
      <c r="H232" s="206">
        <v>12</v>
      </c>
      <c r="I232" s="207"/>
      <c r="J232" s="208">
        <f>ROUND(I232*H232,2)</f>
        <v>0</v>
      </c>
      <c r="K232" s="209"/>
      <c r="L232" s="40"/>
      <c r="M232" s="210" t="s">
        <v>1</v>
      </c>
      <c r="N232" s="211" t="s">
        <v>38</v>
      </c>
      <c r="O232" s="72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4" t="s">
        <v>345</v>
      </c>
      <c r="AT232" s="214" t="s">
        <v>163</v>
      </c>
      <c r="AU232" s="214" t="s">
        <v>81</v>
      </c>
      <c r="AY232" s="18" t="s">
        <v>160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8" t="s">
        <v>81</v>
      </c>
      <c r="BK232" s="215">
        <f>ROUND(I232*H232,2)</f>
        <v>0</v>
      </c>
      <c r="BL232" s="18" t="s">
        <v>345</v>
      </c>
      <c r="BM232" s="214" t="s">
        <v>352</v>
      </c>
    </row>
    <row r="233" spans="1:47" s="2" customFormat="1" ht="19.5">
      <c r="A233" s="35"/>
      <c r="B233" s="36"/>
      <c r="C233" s="37"/>
      <c r="D233" s="216" t="s">
        <v>169</v>
      </c>
      <c r="E233" s="37"/>
      <c r="F233" s="217" t="s">
        <v>353</v>
      </c>
      <c r="G233" s="37"/>
      <c r="H233" s="37"/>
      <c r="I233" s="169"/>
      <c r="J233" s="37"/>
      <c r="K233" s="37"/>
      <c r="L233" s="40"/>
      <c r="M233" s="218"/>
      <c r="N233" s="219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169</v>
      </c>
      <c r="AU233" s="18" t="s">
        <v>81</v>
      </c>
    </row>
    <row r="234" spans="2:51" s="15" customFormat="1" ht="22.5">
      <c r="B234" s="242"/>
      <c r="C234" s="243"/>
      <c r="D234" s="216" t="s">
        <v>171</v>
      </c>
      <c r="E234" s="244" t="s">
        <v>1</v>
      </c>
      <c r="F234" s="245" t="s">
        <v>354</v>
      </c>
      <c r="G234" s="243"/>
      <c r="H234" s="244" t="s">
        <v>1</v>
      </c>
      <c r="I234" s="246"/>
      <c r="J234" s="243"/>
      <c r="K234" s="243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171</v>
      </c>
      <c r="AU234" s="251" t="s">
        <v>81</v>
      </c>
      <c r="AV234" s="15" t="s">
        <v>81</v>
      </c>
      <c r="AW234" s="15" t="s">
        <v>30</v>
      </c>
      <c r="AX234" s="15" t="s">
        <v>73</v>
      </c>
      <c r="AY234" s="251" t="s">
        <v>160</v>
      </c>
    </row>
    <row r="235" spans="2:51" s="13" customFormat="1" ht="11.25">
      <c r="B235" s="220"/>
      <c r="C235" s="221"/>
      <c r="D235" s="216" t="s">
        <v>171</v>
      </c>
      <c r="E235" s="222" t="s">
        <v>1</v>
      </c>
      <c r="F235" s="223" t="s">
        <v>237</v>
      </c>
      <c r="G235" s="221"/>
      <c r="H235" s="224">
        <v>12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171</v>
      </c>
      <c r="AU235" s="230" t="s">
        <v>81</v>
      </c>
      <c r="AV235" s="13" t="s">
        <v>83</v>
      </c>
      <c r="AW235" s="13" t="s">
        <v>30</v>
      </c>
      <c r="AX235" s="13" t="s">
        <v>81</v>
      </c>
      <c r="AY235" s="230" t="s">
        <v>160</v>
      </c>
    </row>
    <row r="236" spans="1:65" s="2" customFormat="1" ht="16.5" customHeight="1">
      <c r="A236" s="35"/>
      <c r="B236" s="36"/>
      <c r="C236" s="202" t="s">
        <v>355</v>
      </c>
      <c r="D236" s="202" t="s">
        <v>163</v>
      </c>
      <c r="E236" s="203" t="s">
        <v>356</v>
      </c>
      <c r="F236" s="204" t="s">
        <v>357</v>
      </c>
      <c r="G236" s="205" t="s">
        <v>344</v>
      </c>
      <c r="H236" s="206">
        <v>24</v>
      </c>
      <c r="I236" s="207"/>
      <c r="J236" s="208">
        <f>ROUND(I236*H236,2)</f>
        <v>0</v>
      </c>
      <c r="K236" s="209"/>
      <c r="L236" s="40"/>
      <c r="M236" s="210" t="s">
        <v>1</v>
      </c>
      <c r="N236" s="211" t="s">
        <v>38</v>
      </c>
      <c r="O236" s="72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4" t="s">
        <v>345</v>
      </c>
      <c r="AT236" s="214" t="s">
        <v>163</v>
      </c>
      <c r="AU236" s="214" t="s">
        <v>81</v>
      </c>
      <c r="AY236" s="18" t="s">
        <v>160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8" t="s">
        <v>81</v>
      </c>
      <c r="BK236" s="215">
        <f>ROUND(I236*H236,2)</f>
        <v>0</v>
      </c>
      <c r="BL236" s="18" t="s">
        <v>345</v>
      </c>
      <c r="BM236" s="214" t="s">
        <v>358</v>
      </c>
    </row>
    <row r="237" spans="1:47" s="2" customFormat="1" ht="19.5">
      <c r="A237" s="35"/>
      <c r="B237" s="36"/>
      <c r="C237" s="37"/>
      <c r="D237" s="216" t="s">
        <v>169</v>
      </c>
      <c r="E237" s="37"/>
      <c r="F237" s="217" t="s">
        <v>359</v>
      </c>
      <c r="G237" s="37"/>
      <c r="H237" s="37"/>
      <c r="I237" s="169"/>
      <c r="J237" s="37"/>
      <c r="K237" s="37"/>
      <c r="L237" s="40"/>
      <c r="M237" s="218"/>
      <c r="N237" s="219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169</v>
      </c>
      <c r="AU237" s="18" t="s">
        <v>81</v>
      </c>
    </row>
    <row r="238" spans="2:51" s="15" customFormat="1" ht="22.5">
      <c r="B238" s="242"/>
      <c r="C238" s="243"/>
      <c r="D238" s="216" t="s">
        <v>171</v>
      </c>
      <c r="E238" s="244" t="s">
        <v>1</v>
      </c>
      <c r="F238" s="245" t="s">
        <v>360</v>
      </c>
      <c r="G238" s="243"/>
      <c r="H238" s="244" t="s">
        <v>1</v>
      </c>
      <c r="I238" s="246"/>
      <c r="J238" s="243"/>
      <c r="K238" s="243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171</v>
      </c>
      <c r="AU238" s="251" t="s">
        <v>81</v>
      </c>
      <c r="AV238" s="15" t="s">
        <v>81</v>
      </c>
      <c r="AW238" s="15" t="s">
        <v>30</v>
      </c>
      <c r="AX238" s="15" t="s">
        <v>73</v>
      </c>
      <c r="AY238" s="251" t="s">
        <v>160</v>
      </c>
    </row>
    <row r="239" spans="2:51" s="15" customFormat="1" ht="11.25">
      <c r="B239" s="242"/>
      <c r="C239" s="243"/>
      <c r="D239" s="216" t="s">
        <v>171</v>
      </c>
      <c r="E239" s="244" t="s">
        <v>1</v>
      </c>
      <c r="F239" s="245" t="s">
        <v>361</v>
      </c>
      <c r="G239" s="243"/>
      <c r="H239" s="244" t="s">
        <v>1</v>
      </c>
      <c r="I239" s="246"/>
      <c r="J239" s="243"/>
      <c r="K239" s="243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171</v>
      </c>
      <c r="AU239" s="251" t="s">
        <v>81</v>
      </c>
      <c r="AV239" s="15" t="s">
        <v>81</v>
      </c>
      <c r="AW239" s="15" t="s">
        <v>30</v>
      </c>
      <c r="AX239" s="15" t="s">
        <v>73</v>
      </c>
      <c r="AY239" s="251" t="s">
        <v>160</v>
      </c>
    </row>
    <row r="240" spans="2:51" s="13" customFormat="1" ht="11.25">
      <c r="B240" s="220"/>
      <c r="C240" s="221"/>
      <c r="D240" s="216" t="s">
        <v>171</v>
      </c>
      <c r="E240" s="222" t="s">
        <v>1</v>
      </c>
      <c r="F240" s="223" t="s">
        <v>308</v>
      </c>
      <c r="G240" s="221"/>
      <c r="H240" s="224">
        <v>24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171</v>
      </c>
      <c r="AU240" s="230" t="s">
        <v>81</v>
      </c>
      <c r="AV240" s="13" t="s">
        <v>83</v>
      </c>
      <c r="AW240" s="13" t="s">
        <v>30</v>
      </c>
      <c r="AX240" s="13" t="s">
        <v>81</v>
      </c>
      <c r="AY240" s="230" t="s">
        <v>160</v>
      </c>
    </row>
    <row r="241" spans="1:65" s="2" customFormat="1" ht="24.2" customHeight="1">
      <c r="A241" s="35"/>
      <c r="B241" s="36"/>
      <c r="C241" s="202" t="s">
        <v>362</v>
      </c>
      <c r="D241" s="202" t="s">
        <v>163</v>
      </c>
      <c r="E241" s="203" t="s">
        <v>363</v>
      </c>
      <c r="F241" s="204" t="s">
        <v>364</v>
      </c>
      <c r="G241" s="205" t="s">
        <v>344</v>
      </c>
      <c r="H241" s="206">
        <v>6</v>
      </c>
      <c r="I241" s="207"/>
      <c r="J241" s="208">
        <f>ROUND(I241*H241,2)</f>
        <v>0</v>
      </c>
      <c r="K241" s="209"/>
      <c r="L241" s="40"/>
      <c r="M241" s="210" t="s">
        <v>1</v>
      </c>
      <c r="N241" s="211" t="s">
        <v>38</v>
      </c>
      <c r="O241" s="72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4" t="s">
        <v>345</v>
      </c>
      <c r="AT241" s="214" t="s">
        <v>163</v>
      </c>
      <c r="AU241" s="214" t="s">
        <v>81</v>
      </c>
      <c r="AY241" s="18" t="s">
        <v>160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8" t="s">
        <v>81</v>
      </c>
      <c r="BK241" s="215">
        <f>ROUND(I241*H241,2)</f>
        <v>0</v>
      </c>
      <c r="BL241" s="18" t="s">
        <v>345</v>
      </c>
      <c r="BM241" s="214" t="s">
        <v>365</v>
      </c>
    </row>
    <row r="242" spans="1:47" s="2" customFormat="1" ht="19.5">
      <c r="A242" s="35"/>
      <c r="B242" s="36"/>
      <c r="C242" s="37"/>
      <c r="D242" s="216" t="s">
        <v>169</v>
      </c>
      <c r="E242" s="37"/>
      <c r="F242" s="217" t="s">
        <v>366</v>
      </c>
      <c r="G242" s="37"/>
      <c r="H242" s="37"/>
      <c r="I242" s="169"/>
      <c r="J242" s="37"/>
      <c r="K242" s="37"/>
      <c r="L242" s="40"/>
      <c r="M242" s="252"/>
      <c r="N242" s="253"/>
      <c r="O242" s="254"/>
      <c r="P242" s="254"/>
      <c r="Q242" s="254"/>
      <c r="R242" s="254"/>
      <c r="S242" s="254"/>
      <c r="T242" s="25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169</v>
      </c>
      <c r="AU242" s="18" t="s">
        <v>81</v>
      </c>
    </row>
    <row r="243" spans="1:31" s="2" customFormat="1" ht="6.95" customHeight="1">
      <c r="A243" s="35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40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algorithmName="SHA-512" hashValue="ocPYY5W29PCEWENlE5I/TAWKRgakHhMVp+Vu9BWWSd+HXXOyy8Txl2iP0ooyYJMLTlxP66Y/aoMsQr0hHe9V3w==" saltValue="Nc9tljPTqkF0qiPUSQbLFuZilEBMCqNoDu5Vc377WriK2ygIO5pOE5zvxxlNjLq1Y8ZO7L2elLodFvRFDnZPZg==" spinCount="100000" sheet="1" objects="1" scenarios="1" formatColumns="0" formatRows="0" autoFilter="0"/>
  <autoFilter ref="C138:K242"/>
  <mergeCells count="14">
    <mergeCell ref="D117:F117"/>
    <mergeCell ref="E129:H129"/>
    <mergeCell ref="E131:H131"/>
    <mergeCell ref="L2:V2"/>
    <mergeCell ref="E87:H87"/>
    <mergeCell ref="D113:F113"/>
    <mergeCell ref="D114:F114"/>
    <mergeCell ref="D115:F115"/>
    <mergeCell ref="D116:F11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367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114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J105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ROUND((SUM(BE105:BE112)+SUM(BE132:BE175)),2)</f>
        <v>0</v>
      </c>
      <c r="G35" s="35"/>
      <c r="H35" s="35"/>
      <c r="I35" s="127">
        <v>0.21</v>
      </c>
      <c r="J35" s="126">
        <f>ROUND(((SUM(BE105:BE112)+SUM(BE132:BE175))*I35),2)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ROUND((SUM(BF105:BF112)+SUM(BF132:BF175)),2)</f>
        <v>0</v>
      </c>
      <c r="G36" s="35"/>
      <c r="H36" s="35"/>
      <c r="I36" s="127">
        <v>0.15</v>
      </c>
      <c r="J36" s="126">
        <f>ROUND(((SUM(BF105:BF112)+SUM(BF132:BF175))*I36),2)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ROUND((SUM(BG105:BG112)+SUM(BG132:BG175)),2)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ROUND((SUM(BH105:BH112)+SUM(BH132:BH175)),2)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ROUND((SUM(BI105:BI112)+SUM(BI132:BI175)),2)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03 - Zpevněná plocha - demolice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J133</f>
        <v>0</v>
      </c>
      <c r="K97" s="151"/>
      <c r="L97" s="155"/>
    </row>
    <row r="98" spans="2:12" s="10" customFormat="1" ht="19.9" customHeight="1">
      <c r="B98" s="156"/>
      <c r="C98" s="157"/>
      <c r="D98" s="158" t="s">
        <v>368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2:12" s="10" customFormat="1" ht="19.9" customHeight="1">
      <c r="B99" s="156"/>
      <c r="C99" s="157"/>
      <c r="D99" s="158" t="s">
        <v>369</v>
      </c>
      <c r="E99" s="159"/>
      <c r="F99" s="159"/>
      <c r="G99" s="159"/>
      <c r="H99" s="159"/>
      <c r="I99" s="159"/>
      <c r="J99" s="160">
        <f>J155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124</v>
      </c>
      <c r="E100" s="159"/>
      <c r="F100" s="159"/>
      <c r="G100" s="159"/>
      <c r="H100" s="159"/>
      <c r="I100" s="159"/>
      <c r="J100" s="160">
        <f>J158</f>
        <v>0</v>
      </c>
      <c r="K100" s="157"/>
      <c r="L100" s="161"/>
    </row>
    <row r="101" spans="2:12" s="9" customFormat="1" ht="24.95" customHeight="1">
      <c r="B101" s="150"/>
      <c r="C101" s="151"/>
      <c r="D101" s="152" t="s">
        <v>125</v>
      </c>
      <c r="E101" s="153"/>
      <c r="F101" s="153"/>
      <c r="G101" s="153"/>
      <c r="H101" s="153"/>
      <c r="I101" s="153"/>
      <c r="J101" s="154">
        <f>J172</f>
        <v>0</v>
      </c>
      <c r="K101" s="151"/>
      <c r="L101" s="155"/>
    </row>
    <row r="102" spans="2:12" s="10" customFormat="1" ht="19.9" customHeight="1">
      <c r="B102" s="156"/>
      <c r="C102" s="157"/>
      <c r="D102" s="158" t="s">
        <v>132</v>
      </c>
      <c r="E102" s="159"/>
      <c r="F102" s="159"/>
      <c r="G102" s="159"/>
      <c r="H102" s="159"/>
      <c r="I102" s="159"/>
      <c r="J102" s="160">
        <f>J173</f>
        <v>0</v>
      </c>
      <c r="K102" s="157"/>
      <c r="L102" s="161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9.25" customHeight="1">
      <c r="A105" s="35"/>
      <c r="B105" s="36"/>
      <c r="C105" s="149" t="s">
        <v>135</v>
      </c>
      <c r="D105" s="37"/>
      <c r="E105" s="37"/>
      <c r="F105" s="37"/>
      <c r="G105" s="37"/>
      <c r="H105" s="37"/>
      <c r="I105" s="37"/>
      <c r="J105" s="162">
        <f>ROUND(J106+J107+J108+J109+J110+J111,2)</f>
        <v>0</v>
      </c>
      <c r="K105" s="37"/>
      <c r="L105" s="52"/>
      <c r="N105" s="163" t="s">
        <v>37</v>
      </c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18" customHeight="1">
      <c r="A106" s="35"/>
      <c r="B106" s="36"/>
      <c r="C106" s="37"/>
      <c r="D106" s="333" t="s">
        <v>136</v>
      </c>
      <c r="E106" s="334"/>
      <c r="F106" s="334"/>
      <c r="G106" s="37"/>
      <c r="H106" s="37"/>
      <c r="I106" s="37"/>
      <c r="J106" s="165"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137</v>
      </c>
      <c r="AZ106" s="167"/>
      <c r="BA106" s="167"/>
      <c r="BB106" s="167"/>
      <c r="BC106" s="167"/>
      <c r="BD106" s="167"/>
      <c r="BE106" s="171">
        <f aca="true" t="shared" si="0" ref="BE106:BE111">IF(N106="základní",J106,0)</f>
        <v>0</v>
      </c>
      <c r="BF106" s="171">
        <f aca="true" t="shared" si="1" ref="BF106:BF111">IF(N106="snížená",J106,0)</f>
        <v>0</v>
      </c>
      <c r="BG106" s="171">
        <f aca="true" t="shared" si="2" ref="BG106:BG111">IF(N106="zákl. přenesená",J106,0)</f>
        <v>0</v>
      </c>
      <c r="BH106" s="171">
        <f aca="true" t="shared" si="3" ref="BH106:BH111">IF(N106="sníž. přenesená",J106,0)</f>
        <v>0</v>
      </c>
      <c r="BI106" s="171">
        <f aca="true" t="shared" si="4" ref="BI106:BI111">IF(N106="nulová",J106,0)</f>
        <v>0</v>
      </c>
      <c r="BJ106" s="170" t="s">
        <v>81</v>
      </c>
      <c r="BK106" s="167"/>
      <c r="BL106" s="167"/>
      <c r="BM106" s="167"/>
    </row>
    <row r="107" spans="1:65" s="2" customFormat="1" ht="18" customHeight="1">
      <c r="A107" s="35"/>
      <c r="B107" s="36"/>
      <c r="C107" s="37"/>
      <c r="D107" s="333" t="s">
        <v>138</v>
      </c>
      <c r="E107" s="334"/>
      <c r="F107" s="334"/>
      <c r="G107" s="37"/>
      <c r="H107" s="37"/>
      <c r="I107" s="37"/>
      <c r="J107" s="165">
        <v>0</v>
      </c>
      <c r="K107" s="37"/>
      <c r="L107" s="166"/>
      <c r="M107" s="167"/>
      <c r="N107" s="168" t="s">
        <v>38</v>
      </c>
      <c r="O107" s="167"/>
      <c r="P107" s="167"/>
      <c r="Q107" s="167"/>
      <c r="R107" s="167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70" t="s">
        <v>137</v>
      </c>
      <c r="AZ107" s="167"/>
      <c r="BA107" s="167"/>
      <c r="BB107" s="167"/>
      <c r="BC107" s="167"/>
      <c r="BD107" s="167"/>
      <c r="BE107" s="171">
        <f t="shared" si="0"/>
        <v>0</v>
      </c>
      <c r="BF107" s="171">
        <f t="shared" si="1"/>
        <v>0</v>
      </c>
      <c r="BG107" s="171">
        <f t="shared" si="2"/>
        <v>0</v>
      </c>
      <c r="BH107" s="171">
        <f t="shared" si="3"/>
        <v>0</v>
      </c>
      <c r="BI107" s="171">
        <f t="shared" si="4"/>
        <v>0</v>
      </c>
      <c r="BJ107" s="170" t="s">
        <v>81</v>
      </c>
      <c r="BK107" s="167"/>
      <c r="BL107" s="167"/>
      <c r="BM107" s="167"/>
    </row>
    <row r="108" spans="1:65" s="2" customFormat="1" ht="18" customHeight="1">
      <c r="A108" s="35"/>
      <c r="B108" s="36"/>
      <c r="C108" s="37"/>
      <c r="D108" s="333" t="s">
        <v>139</v>
      </c>
      <c r="E108" s="334"/>
      <c r="F108" s="334"/>
      <c r="G108" s="37"/>
      <c r="H108" s="37"/>
      <c r="I108" s="37"/>
      <c r="J108" s="165">
        <v>0</v>
      </c>
      <c r="K108" s="37"/>
      <c r="L108" s="166"/>
      <c r="M108" s="167"/>
      <c r="N108" s="168" t="s">
        <v>38</v>
      </c>
      <c r="O108" s="167"/>
      <c r="P108" s="167"/>
      <c r="Q108" s="167"/>
      <c r="R108" s="167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70" t="s">
        <v>137</v>
      </c>
      <c r="AZ108" s="167"/>
      <c r="BA108" s="167"/>
      <c r="BB108" s="167"/>
      <c r="BC108" s="167"/>
      <c r="BD108" s="167"/>
      <c r="BE108" s="171">
        <f t="shared" si="0"/>
        <v>0</v>
      </c>
      <c r="BF108" s="171">
        <f t="shared" si="1"/>
        <v>0</v>
      </c>
      <c r="BG108" s="171">
        <f t="shared" si="2"/>
        <v>0</v>
      </c>
      <c r="BH108" s="171">
        <f t="shared" si="3"/>
        <v>0</v>
      </c>
      <c r="BI108" s="171">
        <f t="shared" si="4"/>
        <v>0</v>
      </c>
      <c r="BJ108" s="170" t="s">
        <v>81</v>
      </c>
      <c r="BK108" s="167"/>
      <c r="BL108" s="167"/>
      <c r="BM108" s="167"/>
    </row>
    <row r="109" spans="1:65" s="2" customFormat="1" ht="18" customHeight="1">
      <c r="A109" s="35"/>
      <c r="B109" s="36"/>
      <c r="C109" s="37"/>
      <c r="D109" s="333" t="s">
        <v>140</v>
      </c>
      <c r="E109" s="334"/>
      <c r="F109" s="334"/>
      <c r="G109" s="37"/>
      <c r="H109" s="37"/>
      <c r="I109" s="37"/>
      <c r="J109" s="165">
        <v>0</v>
      </c>
      <c r="K109" s="37"/>
      <c r="L109" s="166"/>
      <c r="M109" s="167"/>
      <c r="N109" s="168" t="s">
        <v>38</v>
      </c>
      <c r="O109" s="167"/>
      <c r="P109" s="167"/>
      <c r="Q109" s="167"/>
      <c r="R109" s="167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70" t="s">
        <v>137</v>
      </c>
      <c r="AZ109" s="167"/>
      <c r="BA109" s="167"/>
      <c r="BB109" s="167"/>
      <c r="BC109" s="167"/>
      <c r="BD109" s="167"/>
      <c r="BE109" s="171">
        <f t="shared" si="0"/>
        <v>0</v>
      </c>
      <c r="BF109" s="171">
        <f t="shared" si="1"/>
        <v>0</v>
      </c>
      <c r="BG109" s="171">
        <f t="shared" si="2"/>
        <v>0</v>
      </c>
      <c r="BH109" s="171">
        <f t="shared" si="3"/>
        <v>0</v>
      </c>
      <c r="BI109" s="171">
        <f t="shared" si="4"/>
        <v>0</v>
      </c>
      <c r="BJ109" s="170" t="s">
        <v>81</v>
      </c>
      <c r="BK109" s="167"/>
      <c r="BL109" s="167"/>
      <c r="BM109" s="167"/>
    </row>
    <row r="110" spans="1:65" s="2" customFormat="1" ht="18" customHeight="1">
      <c r="A110" s="35"/>
      <c r="B110" s="36"/>
      <c r="C110" s="37"/>
      <c r="D110" s="333" t="s">
        <v>141</v>
      </c>
      <c r="E110" s="334"/>
      <c r="F110" s="334"/>
      <c r="G110" s="37"/>
      <c r="H110" s="37"/>
      <c r="I110" s="37"/>
      <c r="J110" s="165">
        <v>0</v>
      </c>
      <c r="K110" s="37"/>
      <c r="L110" s="166"/>
      <c r="M110" s="167"/>
      <c r="N110" s="168" t="s">
        <v>38</v>
      </c>
      <c r="O110" s="167"/>
      <c r="P110" s="167"/>
      <c r="Q110" s="167"/>
      <c r="R110" s="167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70" t="s">
        <v>137</v>
      </c>
      <c r="AZ110" s="167"/>
      <c r="BA110" s="167"/>
      <c r="BB110" s="167"/>
      <c r="BC110" s="167"/>
      <c r="BD110" s="167"/>
      <c r="BE110" s="171">
        <f t="shared" si="0"/>
        <v>0</v>
      </c>
      <c r="BF110" s="171">
        <f t="shared" si="1"/>
        <v>0</v>
      </c>
      <c r="BG110" s="171">
        <f t="shared" si="2"/>
        <v>0</v>
      </c>
      <c r="BH110" s="171">
        <f t="shared" si="3"/>
        <v>0</v>
      </c>
      <c r="BI110" s="171">
        <f t="shared" si="4"/>
        <v>0</v>
      </c>
      <c r="BJ110" s="170" t="s">
        <v>81</v>
      </c>
      <c r="BK110" s="167"/>
      <c r="BL110" s="167"/>
      <c r="BM110" s="167"/>
    </row>
    <row r="111" spans="1:65" s="2" customFormat="1" ht="18" customHeight="1">
      <c r="A111" s="35"/>
      <c r="B111" s="36"/>
      <c r="C111" s="37"/>
      <c r="D111" s="164" t="s">
        <v>142</v>
      </c>
      <c r="E111" s="37"/>
      <c r="F111" s="37"/>
      <c r="G111" s="37"/>
      <c r="H111" s="37"/>
      <c r="I111" s="37"/>
      <c r="J111" s="165">
        <f>ROUND(J30*T111,2)</f>
        <v>0</v>
      </c>
      <c r="K111" s="37"/>
      <c r="L111" s="166"/>
      <c r="M111" s="167"/>
      <c r="N111" s="168" t="s">
        <v>38</v>
      </c>
      <c r="O111" s="167"/>
      <c r="P111" s="167"/>
      <c r="Q111" s="167"/>
      <c r="R111" s="167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70" t="s">
        <v>143</v>
      </c>
      <c r="AZ111" s="167"/>
      <c r="BA111" s="167"/>
      <c r="BB111" s="167"/>
      <c r="BC111" s="167"/>
      <c r="BD111" s="167"/>
      <c r="BE111" s="171">
        <f t="shared" si="0"/>
        <v>0</v>
      </c>
      <c r="BF111" s="171">
        <f t="shared" si="1"/>
        <v>0</v>
      </c>
      <c r="BG111" s="171">
        <f t="shared" si="2"/>
        <v>0</v>
      </c>
      <c r="BH111" s="171">
        <f t="shared" si="3"/>
        <v>0</v>
      </c>
      <c r="BI111" s="171">
        <f t="shared" si="4"/>
        <v>0</v>
      </c>
      <c r="BJ111" s="170" t="s">
        <v>81</v>
      </c>
      <c r="BK111" s="167"/>
      <c r="BL111" s="167"/>
      <c r="BM111" s="167"/>
    </row>
    <row r="112" spans="1:31" s="2" customFormat="1" ht="11.2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9.25" customHeight="1">
      <c r="A113" s="35"/>
      <c r="B113" s="36"/>
      <c r="C113" s="172" t="s">
        <v>144</v>
      </c>
      <c r="D113" s="147"/>
      <c r="E113" s="147"/>
      <c r="F113" s="147"/>
      <c r="G113" s="147"/>
      <c r="H113" s="147"/>
      <c r="I113" s="147"/>
      <c r="J113" s="173">
        <f>ROUND(J96+J105,2)</f>
        <v>0</v>
      </c>
      <c r="K113" s="14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30" t="str">
        <f>E7</f>
        <v>Rekonstrukce areálu - Skatepark Ostrava-Výškovice</v>
      </c>
      <c r="F122" s="331"/>
      <c r="G122" s="331"/>
      <c r="H122" s="331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112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86" t="str">
        <f>E9</f>
        <v>03 - Zpevněná plocha - demolice</v>
      </c>
      <c r="F124" s="332"/>
      <c r="G124" s="332"/>
      <c r="H124" s="33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Ostrava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 xml:space="preserve"> </v>
      </c>
      <c r="G128" s="37"/>
      <c r="H128" s="37"/>
      <c r="I128" s="30" t="s">
        <v>29</v>
      </c>
      <c r="J128" s="33" t="str">
        <f>E21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27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74"/>
      <c r="B131" s="175"/>
      <c r="C131" s="176" t="s">
        <v>146</v>
      </c>
      <c r="D131" s="177" t="s">
        <v>58</v>
      </c>
      <c r="E131" s="177" t="s">
        <v>54</v>
      </c>
      <c r="F131" s="177" t="s">
        <v>55</v>
      </c>
      <c r="G131" s="177" t="s">
        <v>147</v>
      </c>
      <c r="H131" s="177" t="s">
        <v>148</v>
      </c>
      <c r="I131" s="177" t="s">
        <v>149</v>
      </c>
      <c r="J131" s="178" t="s">
        <v>119</v>
      </c>
      <c r="K131" s="179" t="s">
        <v>150</v>
      </c>
      <c r="L131" s="180"/>
      <c r="M131" s="76" t="s">
        <v>1</v>
      </c>
      <c r="N131" s="77" t="s">
        <v>37</v>
      </c>
      <c r="O131" s="77" t="s">
        <v>151</v>
      </c>
      <c r="P131" s="77" t="s">
        <v>152</v>
      </c>
      <c r="Q131" s="77" t="s">
        <v>153</v>
      </c>
      <c r="R131" s="77" t="s">
        <v>154</v>
      </c>
      <c r="S131" s="77" t="s">
        <v>155</v>
      </c>
      <c r="T131" s="78" t="s">
        <v>156</v>
      </c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</row>
    <row r="132" spans="1:63" s="2" customFormat="1" ht="22.9" customHeight="1">
      <c r="A132" s="35"/>
      <c r="B132" s="36"/>
      <c r="C132" s="83" t="s">
        <v>157</v>
      </c>
      <c r="D132" s="37"/>
      <c r="E132" s="37"/>
      <c r="F132" s="37"/>
      <c r="G132" s="37"/>
      <c r="H132" s="37"/>
      <c r="I132" s="37"/>
      <c r="J132" s="181">
        <f>BK132</f>
        <v>0</v>
      </c>
      <c r="K132" s="37"/>
      <c r="L132" s="40"/>
      <c r="M132" s="79"/>
      <c r="N132" s="182"/>
      <c r="O132" s="80"/>
      <c r="P132" s="183">
        <f>P133+P172</f>
        <v>0</v>
      </c>
      <c r="Q132" s="80"/>
      <c r="R132" s="183">
        <f>R133+R172</f>
        <v>145.67095910999998</v>
      </c>
      <c r="S132" s="80"/>
      <c r="T132" s="184">
        <f>T133+T172</f>
        <v>1020.3686900000001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72</v>
      </c>
      <c r="AU132" s="18" t="s">
        <v>121</v>
      </c>
      <c r="BK132" s="185">
        <f>BK133+BK172</f>
        <v>0</v>
      </c>
    </row>
    <row r="133" spans="2:63" s="12" customFormat="1" ht="25.9" customHeight="1">
      <c r="B133" s="186"/>
      <c r="C133" s="187"/>
      <c r="D133" s="188" t="s">
        <v>72</v>
      </c>
      <c r="E133" s="189" t="s">
        <v>158</v>
      </c>
      <c r="F133" s="189" t="s">
        <v>159</v>
      </c>
      <c r="G133" s="187"/>
      <c r="H133" s="187"/>
      <c r="I133" s="190"/>
      <c r="J133" s="191">
        <f>BK133</f>
        <v>0</v>
      </c>
      <c r="K133" s="187"/>
      <c r="L133" s="192"/>
      <c r="M133" s="193"/>
      <c r="N133" s="194"/>
      <c r="O133" s="194"/>
      <c r="P133" s="195">
        <f>P134+P155+P158</f>
        <v>0</v>
      </c>
      <c r="Q133" s="194"/>
      <c r="R133" s="195">
        <f>R134+R155+R158</f>
        <v>145.67095910999998</v>
      </c>
      <c r="S133" s="194"/>
      <c r="T133" s="196">
        <f>T134+T155+T158</f>
        <v>1020.2086900000002</v>
      </c>
      <c r="AR133" s="197" t="s">
        <v>81</v>
      </c>
      <c r="AT133" s="198" t="s">
        <v>72</v>
      </c>
      <c r="AU133" s="198" t="s">
        <v>73</v>
      </c>
      <c r="AY133" s="197" t="s">
        <v>160</v>
      </c>
      <c r="BK133" s="199">
        <f>BK134+BK155+BK158</f>
        <v>0</v>
      </c>
    </row>
    <row r="134" spans="2:63" s="12" customFormat="1" ht="22.9" customHeight="1">
      <c r="B134" s="186"/>
      <c r="C134" s="187"/>
      <c r="D134" s="188" t="s">
        <v>72</v>
      </c>
      <c r="E134" s="200" t="s">
        <v>81</v>
      </c>
      <c r="F134" s="200" t="s">
        <v>370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SUM(P135:P154)</f>
        <v>0</v>
      </c>
      <c r="Q134" s="194"/>
      <c r="R134" s="195">
        <f>SUM(R135:R154)</f>
        <v>0.06959511</v>
      </c>
      <c r="S134" s="194"/>
      <c r="T134" s="196">
        <f>SUM(T135:T154)</f>
        <v>1020.2086900000002</v>
      </c>
      <c r="AR134" s="197" t="s">
        <v>81</v>
      </c>
      <c r="AT134" s="198" t="s">
        <v>72</v>
      </c>
      <c r="AU134" s="198" t="s">
        <v>81</v>
      </c>
      <c r="AY134" s="197" t="s">
        <v>160</v>
      </c>
      <c r="BK134" s="199">
        <f>SUM(BK135:BK154)</f>
        <v>0</v>
      </c>
    </row>
    <row r="135" spans="1:65" s="2" customFormat="1" ht="24.2" customHeight="1">
      <c r="A135" s="35"/>
      <c r="B135" s="36"/>
      <c r="C135" s="202" t="s">
        <v>81</v>
      </c>
      <c r="D135" s="202" t="s">
        <v>163</v>
      </c>
      <c r="E135" s="203" t="s">
        <v>371</v>
      </c>
      <c r="F135" s="204" t="s">
        <v>372</v>
      </c>
      <c r="G135" s="205" t="s">
        <v>247</v>
      </c>
      <c r="H135" s="206">
        <v>48.121</v>
      </c>
      <c r="I135" s="207"/>
      <c r="J135" s="208">
        <f>ROUND(I135*H135,2)</f>
        <v>0</v>
      </c>
      <c r="K135" s="209"/>
      <c r="L135" s="40"/>
      <c r="M135" s="210" t="s">
        <v>1</v>
      </c>
      <c r="N135" s="211" t="s">
        <v>38</v>
      </c>
      <c r="O135" s="72"/>
      <c r="P135" s="212">
        <f>O135*H135</f>
        <v>0</v>
      </c>
      <c r="Q135" s="212">
        <v>0</v>
      </c>
      <c r="R135" s="212">
        <f>Q135*H135</f>
        <v>0</v>
      </c>
      <c r="S135" s="212">
        <v>0.255</v>
      </c>
      <c r="T135" s="213">
        <f>S135*H135</f>
        <v>12.270855000000001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167</v>
      </c>
      <c r="AT135" s="214" t="s">
        <v>163</v>
      </c>
      <c r="AU135" s="214" t="s">
        <v>83</v>
      </c>
      <c r="AY135" s="18" t="s">
        <v>160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167</v>
      </c>
      <c r="BM135" s="214" t="s">
        <v>373</v>
      </c>
    </row>
    <row r="136" spans="1:47" s="2" customFormat="1" ht="48.75">
      <c r="A136" s="35"/>
      <c r="B136" s="36"/>
      <c r="C136" s="37"/>
      <c r="D136" s="216" t="s">
        <v>169</v>
      </c>
      <c r="E136" s="37"/>
      <c r="F136" s="217" t="s">
        <v>374</v>
      </c>
      <c r="G136" s="37"/>
      <c r="H136" s="37"/>
      <c r="I136" s="169"/>
      <c r="J136" s="37"/>
      <c r="K136" s="37"/>
      <c r="L136" s="40"/>
      <c r="M136" s="218"/>
      <c r="N136" s="21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169</v>
      </c>
      <c r="AU136" s="18" t="s">
        <v>83</v>
      </c>
    </row>
    <row r="137" spans="2:51" s="13" customFormat="1" ht="11.25">
      <c r="B137" s="220"/>
      <c r="C137" s="221"/>
      <c r="D137" s="216" t="s">
        <v>171</v>
      </c>
      <c r="E137" s="222" t="s">
        <v>1</v>
      </c>
      <c r="F137" s="223" t="s">
        <v>375</v>
      </c>
      <c r="G137" s="221"/>
      <c r="H137" s="224">
        <v>48.121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171</v>
      </c>
      <c r="AU137" s="230" t="s">
        <v>83</v>
      </c>
      <c r="AV137" s="13" t="s">
        <v>83</v>
      </c>
      <c r="AW137" s="13" t="s">
        <v>30</v>
      </c>
      <c r="AX137" s="13" t="s">
        <v>81</v>
      </c>
      <c r="AY137" s="230" t="s">
        <v>160</v>
      </c>
    </row>
    <row r="138" spans="1:65" s="2" customFormat="1" ht="24.2" customHeight="1">
      <c r="A138" s="35"/>
      <c r="B138" s="36"/>
      <c r="C138" s="202" t="s">
        <v>83</v>
      </c>
      <c r="D138" s="202" t="s">
        <v>163</v>
      </c>
      <c r="E138" s="203" t="s">
        <v>376</v>
      </c>
      <c r="F138" s="204" t="s">
        <v>377</v>
      </c>
      <c r="G138" s="205" t="s">
        <v>247</v>
      </c>
      <c r="H138" s="206">
        <v>821.4</v>
      </c>
      <c r="I138" s="207"/>
      <c r="J138" s="208">
        <f>ROUND(I138*H138,2)</f>
        <v>0</v>
      </c>
      <c r="K138" s="209"/>
      <c r="L138" s="40"/>
      <c r="M138" s="210" t="s">
        <v>1</v>
      </c>
      <c r="N138" s="211" t="s">
        <v>38</v>
      </c>
      <c r="O138" s="72"/>
      <c r="P138" s="212">
        <f>O138*H138</f>
        <v>0</v>
      </c>
      <c r="Q138" s="212">
        <v>0</v>
      </c>
      <c r="R138" s="212">
        <f>Q138*H138</f>
        <v>0</v>
      </c>
      <c r="S138" s="212">
        <v>0.44</v>
      </c>
      <c r="T138" s="213">
        <f>S138*H138</f>
        <v>361.416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4" t="s">
        <v>167</v>
      </c>
      <c r="AT138" s="214" t="s">
        <v>163</v>
      </c>
      <c r="AU138" s="214" t="s">
        <v>83</v>
      </c>
      <c r="AY138" s="18" t="s">
        <v>160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81</v>
      </c>
      <c r="BK138" s="215">
        <f>ROUND(I138*H138,2)</f>
        <v>0</v>
      </c>
      <c r="BL138" s="18" t="s">
        <v>167</v>
      </c>
      <c r="BM138" s="214" t="s">
        <v>378</v>
      </c>
    </row>
    <row r="139" spans="1:47" s="2" customFormat="1" ht="39">
      <c r="A139" s="35"/>
      <c r="B139" s="36"/>
      <c r="C139" s="37"/>
      <c r="D139" s="216" t="s">
        <v>169</v>
      </c>
      <c r="E139" s="37"/>
      <c r="F139" s="217" t="s">
        <v>379</v>
      </c>
      <c r="G139" s="37"/>
      <c r="H139" s="37"/>
      <c r="I139" s="169"/>
      <c r="J139" s="37"/>
      <c r="K139" s="37"/>
      <c r="L139" s="40"/>
      <c r="M139" s="218"/>
      <c r="N139" s="219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169</v>
      </c>
      <c r="AU139" s="18" t="s">
        <v>83</v>
      </c>
    </row>
    <row r="140" spans="1:65" s="2" customFormat="1" ht="24.2" customHeight="1">
      <c r="A140" s="35"/>
      <c r="B140" s="36"/>
      <c r="C140" s="202" t="s">
        <v>182</v>
      </c>
      <c r="D140" s="202" t="s">
        <v>163</v>
      </c>
      <c r="E140" s="203" t="s">
        <v>380</v>
      </c>
      <c r="F140" s="204" t="s">
        <v>381</v>
      </c>
      <c r="G140" s="205" t="s">
        <v>247</v>
      </c>
      <c r="H140" s="206">
        <v>838.1</v>
      </c>
      <c r="I140" s="207"/>
      <c r="J140" s="208">
        <f>ROUND(I140*H140,2)</f>
        <v>0</v>
      </c>
      <c r="K140" s="209"/>
      <c r="L140" s="40"/>
      <c r="M140" s="210" t="s">
        <v>1</v>
      </c>
      <c r="N140" s="211" t="s">
        <v>38</v>
      </c>
      <c r="O140" s="72"/>
      <c r="P140" s="212">
        <f>O140*H140</f>
        <v>0</v>
      </c>
      <c r="Q140" s="212">
        <v>0</v>
      </c>
      <c r="R140" s="212">
        <f>Q140*H140</f>
        <v>0</v>
      </c>
      <c r="S140" s="212">
        <v>0.63</v>
      </c>
      <c r="T140" s="213">
        <f>S140*H140</f>
        <v>528.003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4" t="s">
        <v>167</v>
      </c>
      <c r="AT140" s="214" t="s">
        <v>163</v>
      </c>
      <c r="AU140" s="214" t="s">
        <v>83</v>
      </c>
      <c r="AY140" s="18" t="s">
        <v>160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81</v>
      </c>
      <c r="BK140" s="215">
        <f>ROUND(I140*H140,2)</f>
        <v>0</v>
      </c>
      <c r="BL140" s="18" t="s">
        <v>167</v>
      </c>
      <c r="BM140" s="214" t="s">
        <v>382</v>
      </c>
    </row>
    <row r="141" spans="1:47" s="2" customFormat="1" ht="39">
      <c r="A141" s="35"/>
      <c r="B141" s="36"/>
      <c r="C141" s="37"/>
      <c r="D141" s="216" t="s">
        <v>169</v>
      </c>
      <c r="E141" s="37"/>
      <c r="F141" s="217" t="s">
        <v>383</v>
      </c>
      <c r="G141" s="37"/>
      <c r="H141" s="37"/>
      <c r="I141" s="169"/>
      <c r="J141" s="37"/>
      <c r="K141" s="37"/>
      <c r="L141" s="40"/>
      <c r="M141" s="218"/>
      <c r="N141" s="21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169</v>
      </c>
      <c r="AU141" s="18" t="s">
        <v>83</v>
      </c>
    </row>
    <row r="142" spans="2:51" s="15" customFormat="1" ht="11.25">
      <c r="B142" s="242"/>
      <c r="C142" s="243"/>
      <c r="D142" s="216" t="s">
        <v>171</v>
      </c>
      <c r="E142" s="244" t="s">
        <v>1</v>
      </c>
      <c r="F142" s="245" t="s">
        <v>384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171</v>
      </c>
      <c r="AU142" s="251" t="s">
        <v>83</v>
      </c>
      <c r="AV142" s="15" t="s">
        <v>81</v>
      </c>
      <c r="AW142" s="15" t="s">
        <v>30</v>
      </c>
      <c r="AX142" s="15" t="s">
        <v>73</v>
      </c>
      <c r="AY142" s="251" t="s">
        <v>160</v>
      </c>
    </row>
    <row r="143" spans="2:51" s="13" customFormat="1" ht="11.25">
      <c r="B143" s="220"/>
      <c r="C143" s="221"/>
      <c r="D143" s="216" t="s">
        <v>171</v>
      </c>
      <c r="E143" s="222" t="s">
        <v>1</v>
      </c>
      <c r="F143" s="223" t="s">
        <v>385</v>
      </c>
      <c r="G143" s="221"/>
      <c r="H143" s="224">
        <v>821.4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171</v>
      </c>
      <c r="AU143" s="230" t="s">
        <v>83</v>
      </c>
      <c r="AV143" s="13" t="s">
        <v>83</v>
      </c>
      <c r="AW143" s="13" t="s">
        <v>30</v>
      </c>
      <c r="AX143" s="13" t="s">
        <v>73</v>
      </c>
      <c r="AY143" s="230" t="s">
        <v>160</v>
      </c>
    </row>
    <row r="144" spans="2:51" s="15" customFormat="1" ht="11.25">
      <c r="B144" s="242"/>
      <c r="C144" s="243"/>
      <c r="D144" s="216" t="s">
        <v>171</v>
      </c>
      <c r="E144" s="244" t="s">
        <v>1</v>
      </c>
      <c r="F144" s="245" t="s">
        <v>386</v>
      </c>
      <c r="G144" s="243"/>
      <c r="H144" s="244" t="s">
        <v>1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171</v>
      </c>
      <c r="AU144" s="251" t="s">
        <v>83</v>
      </c>
      <c r="AV144" s="15" t="s">
        <v>81</v>
      </c>
      <c r="AW144" s="15" t="s">
        <v>30</v>
      </c>
      <c r="AX144" s="15" t="s">
        <v>73</v>
      </c>
      <c r="AY144" s="251" t="s">
        <v>160</v>
      </c>
    </row>
    <row r="145" spans="2:51" s="13" customFormat="1" ht="11.25">
      <c r="B145" s="220"/>
      <c r="C145" s="221"/>
      <c r="D145" s="216" t="s">
        <v>171</v>
      </c>
      <c r="E145" s="222" t="s">
        <v>1</v>
      </c>
      <c r="F145" s="223" t="s">
        <v>387</v>
      </c>
      <c r="G145" s="221"/>
      <c r="H145" s="224">
        <v>16.7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171</v>
      </c>
      <c r="AU145" s="230" t="s">
        <v>83</v>
      </c>
      <c r="AV145" s="13" t="s">
        <v>83</v>
      </c>
      <c r="AW145" s="13" t="s">
        <v>30</v>
      </c>
      <c r="AX145" s="13" t="s">
        <v>73</v>
      </c>
      <c r="AY145" s="230" t="s">
        <v>160</v>
      </c>
    </row>
    <row r="146" spans="2:51" s="14" customFormat="1" ht="11.25">
      <c r="B146" s="231"/>
      <c r="C146" s="232"/>
      <c r="D146" s="216" t="s">
        <v>171</v>
      </c>
      <c r="E146" s="233" t="s">
        <v>1</v>
      </c>
      <c r="F146" s="234" t="s">
        <v>174</v>
      </c>
      <c r="G146" s="232"/>
      <c r="H146" s="235">
        <v>838.1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171</v>
      </c>
      <c r="AU146" s="241" t="s">
        <v>83</v>
      </c>
      <c r="AV146" s="14" t="s">
        <v>167</v>
      </c>
      <c r="AW146" s="14" t="s">
        <v>30</v>
      </c>
      <c r="AX146" s="14" t="s">
        <v>81</v>
      </c>
      <c r="AY146" s="241" t="s">
        <v>160</v>
      </c>
    </row>
    <row r="147" spans="1:65" s="2" customFormat="1" ht="24.2" customHeight="1">
      <c r="A147" s="35"/>
      <c r="B147" s="36"/>
      <c r="C147" s="202" t="s">
        <v>167</v>
      </c>
      <c r="D147" s="202" t="s">
        <v>163</v>
      </c>
      <c r="E147" s="203" t="s">
        <v>388</v>
      </c>
      <c r="F147" s="204" t="s">
        <v>389</v>
      </c>
      <c r="G147" s="205" t="s">
        <v>247</v>
      </c>
      <c r="H147" s="206">
        <v>773.279</v>
      </c>
      <c r="I147" s="207"/>
      <c r="J147" s="208">
        <f>ROUND(I147*H147,2)</f>
        <v>0</v>
      </c>
      <c r="K147" s="209"/>
      <c r="L147" s="40"/>
      <c r="M147" s="210" t="s">
        <v>1</v>
      </c>
      <c r="N147" s="211" t="s">
        <v>38</v>
      </c>
      <c r="O147" s="72"/>
      <c r="P147" s="212">
        <f>O147*H147</f>
        <v>0</v>
      </c>
      <c r="Q147" s="212">
        <v>9E-05</v>
      </c>
      <c r="R147" s="212">
        <f>Q147*H147</f>
        <v>0.06959511</v>
      </c>
      <c r="S147" s="212">
        <v>0.115</v>
      </c>
      <c r="T147" s="213">
        <f>S147*H147</f>
        <v>88.927085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4" t="s">
        <v>167</v>
      </c>
      <c r="AT147" s="214" t="s">
        <v>163</v>
      </c>
      <c r="AU147" s="214" t="s">
        <v>83</v>
      </c>
      <c r="AY147" s="18" t="s">
        <v>160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81</v>
      </c>
      <c r="BK147" s="215">
        <f>ROUND(I147*H147,2)</f>
        <v>0</v>
      </c>
      <c r="BL147" s="18" t="s">
        <v>167</v>
      </c>
      <c r="BM147" s="214" t="s">
        <v>390</v>
      </c>
    </row>
    <row r="148" spans="1:47" s="2" customFormat="1" ht="29.25">
      <c r="A148" s="35"/>
      <c r="B148" s="36"/>
      <c r="C148" s="37"/>
      <c r="D148" s="216" t="s">
        <v>169</v>
      </c>
      <c r="E148" s="37"/>
      <c r="F148" s="217" t="s">
        <v>391</v>
      </c>
      <c r="G148" s="37"/>
      <c r="H148" s="37"/>
      <c r="I148" s="169"/>
      <c r="J148" s="37"/>
      <c r="K148" s="37"/>
      <c r="L148" s="40"/>
      <c r="M148" s="218"/>
      <c r="N148" s="219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169</v>
      </c>
      <c r="AU148" s="18" t="s">
        <v>83</v>
      </c>
    </row>
    <row r="149" spans="1:65" s="2" customFormat="1" ht="16.5" customHeight="1">
      <c r="A149" s="35"/>
      <c r="B149" s="36"/>
      <c r="C149" s="202" t="s">
        <v>192</v>
      </c>
      <c r="D149" s="202" t="s">
        <v>163</v>
      </c>
      <c r="E149" s="203" t="s">
        <v>392</v>
      </c>
      <c r="F149" s="204" t="s">
        <v>393</v>
      </c>
      <c r="G149" s="205" t="s">
        <v>218</v>
      </c>
      <c r="H149" s="206">
        <v>144.35</v>
      </c>
      <c r="I149" s="207"/>
      <c r="J149" s="208">
        <f>ROUND(I149*H149,2)</f>
        <v>0</v>
      </c>
      <c r="K149" s="209"/>
      <c r="L149" s="40"/>
      <c r="M149" s="210" t="s">
        <v>1</v>
      </c>
      <c r="N149" s="211" t="s">
        <v>38</v>
      </c>
      <c r="O149" s="72"/>
      <c r="P149" s="212">
        <f>O149*H149</f>
        <v>0</v>
      </c>
      <c r="Q149" s="212">
        <v>0</v>
      </c>
      <c r="R149" s="212">
        <f>Q149*H149</f>
        <v>0</v>
      </c>
      <c r="S149" s="212">
        <v>0.205</v>
      </c>
      <c r="T149" s="213">
        <f>S149*H149</f>
        <v>29.591749999999998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4" t="s">
        <v>167</v>
      </c>
      <c r="AT149" s="214" t="s">
        <v>163</v>
      </c>
      <c r="AU149" s="214" t="s">
        <v>83</v>
      </c>
      <c r="AY149" s="18" t="s">
        <v>160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8" t="s">
        <v>81</v>
      </c>
      <c r="BK149" s="215">
        <f>ROUND(I149*H149,2)</f>
        <v>0</v>
      </c>
      <c r="BL149" s="18" t="s">
        <v>167</v>
      </c>
      <c r="BM149" s="214" t="s">
        <v>394</v>
      </c>
    </row>
    <row r="150" spans="1:47" s="2" customFormat="1" ht="29.25">
      <c r="A150" s="35"/>
      <c r="B150" s="36"/>
      <c r="C150" s="37"/>
      <c r="D150" s="216" t="s">
        <v>169</v>
      </c>
      <c r="E150" s="37"/>
      <c r="F150" s="217" t="s">
        <v>395</v>
      </c>
      <c r="G150" s="37"/>
      <c r="H150" s="37"/>
      <c r="I150" s="169"/>
      <c r="J150" s="37"/>
      <c r="K150" s="37"/>
      <c r="L150" s="40"/>
      <c r="M150" s="218"/>
      <c r="N150" s="21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169</v>
      </c>
      <c r="AU150" s="18" t="s">
        <v>83</v>
      </c>
    </row>
    <row r="151" spans="2:51" s="13" customFormat="1" ht="11.25">
      <c r="B151" s="220"/>
      <c r="C151" s="221"/>
      <c r="D151" s="216" t="s">
        <v>171</v>
      </c>
      <c r="E151" s="222" t="s">
        <v>1</v>
      </c>
      <c r="F151" s="223" t="s">
        <v>396</v>
      </c>
      <c r="G151" s="221"/>
      <c r="H151" s="224">
        <v>133.85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171</v>
      </c>
      <c r="AU151" s="230" t="s">
        <v>83</v>
      </c>
      <c r="AV151" s="13" t="s">
        <v>83</v>
      </c>
      <c r="AW151" s="13" t="s">
        <v>30</v>
      </c>
      <c r="AX151" s="13" t="s">
        <v>73</v>
      </c>
      <c r="AY151" s="230" t="s">
        <v>160</v>
      </c>
    </row>
    <row r="152" spans="2:51" s="15" customFormat="1" ht="11.25">
      <c r="B152" s="242"/>
      <c r="C152" s="243"/>
      <c r="D152" s="216" t="s">
        <v>171</v>
      </c>
      <c r="E152" s="244" t="s">
        <v>1</v>
      </c>
      <c r="F152" s="245" t="s">
        <v>397</v>
      </c>
      <c r="G152" s="243"/>
      <c r="H152" s="244" t="s">
        <v>1</v>
      </c>
      <c r="I152" s="246"/>
      <c r="J152" s="243"/>
      <c r="K152" s="243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171</v>
      </c>
      <c r="AU152" s="251" t="s">
        <v>83</v>
      </c>
      <c r="AV152" s="15" t="s">
        <v>81</v>
      </c>
      <c r="AW152" s="15" t="s">
        <v>30</v>
      </c>
      <c r="AX152" s="15" t="s">
        <v>73</v>
      </c>
      <c r="AY152" s="251" t="s">
        <v>160</v>
      </c>
    </row>
    <row r="153" spans="2:51" s="13" customFormat="1" ht="11.25">
      <c r="B153" s="220"/>
      <c r="C153" s="221"/>
      <c r="D153" s="216" t="s">
        <v>171</v>
      </c>
      <c r="E153" s="222" t="s">
        <v>1</v>
      </c>
      <c r="F153" s="223" t="s">
        <v>398</v>
      </c>
      <c r="G153" s="221"/>
      <c r="H153" s="224">
        <v>10.5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171</v>
      </c>
      <c r="AU153" s="230" t="s">
        <v>83</v>
      </c>
      <c r="AV153" s="13" t="s">
        <v>83</v>
      </c>
      <c r="AW153" s="13" t="s">
        <v>30</v>
      </c>
      <c r="AX153" s="13" t="s">
        <v>73</v>
      </c>
      <c r="AY153" s="230" t="s">
        <v>160</v>
      </c>
    </row>
    <row r="154" spans="2:51" s="14" customFormat="1" ht="11.25">
      <c r="B154" s="231"/>
      <c r="C154" s="232"/>
      <c r="D154" s="216" t="s">
        <v>171</v>
      </c>
      <c r="E154" s="233" t="s">
        <v>1</v>
      </c>
      <c r="F154" s="234" t="s">
        <v>174</v>
      </c>
      <c r="G154" s="232"/>
      <c r="H154" s="235">
        <v>144.35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171</v>
      </c>
      <c r="AU154" s="241" t="s">
        <v>83</v>
      </c>
      <c r="AV154" s="14" t="s">
        <v>167</v>
      </c>
      <c r="AW154" s="14" t="s">
        <v>30</v>
      </c>
      <c r="AX154" s="14" t="s">
        <v>81</v>
      </c>
      <c r="AY154" s="241" t="s">
        <v>160</v>
      </c>
    </row>
    <row r="155" spans="2:63" s="12" customFormat="1" ht="22.9" customHeight="1">
      <c r="B155" s="186"/>
      <c r="C155" s="187"/>
      <c r="D155" s="188" t="s">
        <v>72</v>
      </c>
      <c r="E155" s="200" t="s">
        <v>192</v>
      </c>
      <c r="F155" s="200" t="s">
        <v>399</v>
      </c>
      <c r="G155" s="187"/>
      <c r="H155" s="187"/>
      <c r="I155" s="190"/>
      <c r="J155" s="201">
        <f>BK155</f>
        <v>0</v>
      </c>
      <c r="K155" s="187"/>
      <c r="L155" s="192"/>
      <c r="M155" s="193"/>
      <c r="N155" s="194"/>
      <c r="O155" s="194"/>
      <c r="P155" s="195">
        <f>SUM(P156:P157)</f>
        <v>0</v>
      </c>
      <c r="Q155" s="194"/>
      <c r="R155" s="195">
        <f>SUM(R156:R157)</f>
        <v>145.601364</v>
      </c>
      <c r="S155" s="194"/>
      <c r="T155" s="196">
        <f>SUM(T156:T157)</f>
        <v>0</v>
      </c>
      <c r="AR155" s="197" t="s">
        <v>81</v>
      </c>
      <c r="AT155" s="198" t="s">
        <v>72</v>
      </c>
      <c r="AU155" s="198" t="s">
        <v>81</v>
      </c>
      <c r="AY155" s="197" t="s">
        <v>160</v>
      </c>
      <c r="BK155" s="199">
        <f>SUM(BK156:BK157)</f>
        <v>0</v>
      </c>
    </row>
    <row r="156" spans="1:65" s="2" customFormat="1" ht="33" customHeight="1">
      <c r="A156" s="35"/>
      <c r="B156" s="36"/>
      <c r="C156" s="202" t="s">
        <v>197</v>
      </c>
      <c r="D156" s="202" t="s">
        <v>163</v>
      </c>
      <c r="E156" s="203" t="s">
        <v>400</v>
      </c>
      <c r="F156" s="204" t="s">
        <v>401</v>
      </c>
      <c r="G156" s="205" t="s">
        <v>247</v>
      </c>
      <c r="H156" s="206">
        <v>821.4</v>
      </c>
      <c r="I156" s="207"/>
      <c r="J156" s="208">
        <f>ROUND(I156*H156,2)</f>
        <v>0</v>
      </c>
      <c r="K156" s="209"/>
      <c r="L156" s="40"/>
      <c r="M156" s="210" t="s">
        <v>1</v>
      </c>
      <c r="N156" s="211" t="s">
        <v>38</v>
      </c>
      <c r="O156" s="72"/>
      <c r="P156" s="212">
        <f>O156*H156</f>
        <v>0</v>
      </c>
      <c r="Q156" s="212">
        <v>0.17726</v>
      </c>
      <c r="R156" s="212">
        <f>Q156*H156</f>
        <v>145.601364</v>
      </c>
      <c r="S156" s="212">
        <v>0</v>
      </c>
      <c r="T156" s="21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4" t="s">
        <v>167</v>
      </c>
      <c r="AT156" s="214" t="s">
        <v>163</v>
      </c>
      <c r="AU156" s="214" t="s">
        <v>83</v>
      </c>
      <c r="AY156" s="18" t="s">
        <v>160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81</v>
      </c>
      <c r="BK156" s="215">
        <f>ROUND(I156*H156,2)</f>
        <v>0</v>
      </c>
      <c r="BL156" s="18" t="s">
        <v>167</v>
      </c>
      <c r="BM156" s="214" t="s">
        <v>402</v>
      </c>
    </row>
    <row r="157" spans="1:47" s="2" customFormat="1" ht="39">
      <c r="A157" s="35"/>
      <c r="B157" s="36"/>
      <c r="C157" s="37"/>
      <c r="D157" s="216" t="s">
        <v>169</v>
      </c>
      <c r="E157" s="37"/>
      <c r="F157" s="217" t="s">
        <v>403</v>
      </c>
      <c r="G157" s="37"/>
      <c r="H157" s="37"/>
      <c r="I157" s="169"/>
      <c r="J157" s="37"/>
      <c r="K157" s="37"/>
      <c r="L157" s="40"/>
      <c r="M157" s="218"/>
      <c r="N157" s="21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169</v>
      </c>
      <c r="AU157" s="18" t="s">
        <v>83</v>
      </c>
    </row>
    <row r="158" spans="2:63" s="12" customFormat="1" ht="22.9" customHeight="1">
      <c r="B158" s="186"/>
      <c r="C158" s="187"/>
      <c r="D158" s="188" t="s">
        <v>72</v>
      </c>
      <c r="E158" s="200" t="s">
        <v>175</v>
      </c>
      <c r="F158" s="200" t="s">
        <v>176</v>
      </c>
      <c r="G158" s="187"/>
      <c r="H158" s="187"/>
      <c r="I158" s="190"/>
      <c r="J158" s="201">
        <f>BK158</f>
        <v>0</v>
      </c>
      <c r="K158" s="187"/>
      <c r="L158" s="192"/>
      <c r="M158" s="193"/>
      <c r="N158" s="194"/>
      <c r="O158" s="194"/>
      <c r="P158" s="195">
        <f>SUM(P159:P171)</f>
        <v>0</v>
      </c>
      <c r="Q158" s="194"/>
      <c r="R158" s="195">
        <f>SUM(R159:R171)</f>
        <v>0</v>
      </c>
      <c r="S158" s="194"/>
      <c r="T158" s="196">
        <f>SUM(T159:T171)</f>
        <v>0</v>
      </c>
      <c r="AR158" s="197" t="s">
        <v>81</v>
      </c>
      <c r="AT158" s="198" t="s">
        <v>72</v>
      </c>
      <c r="AU158" s="198" t="s">
        <v>81</v>
      </c>
      <c r="AY158" s="197" t="s">
        <v>160</v>
      </c>
      <c r="BK158" s="199">
        <f>SUM(BK159:BK171)</f>
        <v>0</v>
      </c>
    </row>
    <row r="159" spans="1:65" s="2" customFormat="1" ht="24.2" customHeight="1">
      <c r="A159" s="35"/>
      <c r="B159" s="36"/>
      <c r="C159" s="202" t="s">
        <v>202</v>
      </c>
      <c r="D159" s="202" t="s">
        <v>163</v>
      </c>
      <c r="E159" s="203" t="s">
        <v>177</v>
      </c>
      <c r="F159" s="204" t="s">
        <v>178</v>
      </c>
      <c r="G159" s="205" t="s">
        <v>179</v>
      </c>
      <c r="H159" s="206">
        <v>1020.369</v>
      </c>
      <c r="I159" s="207"/>
      <c r="J159" s="208">
        <f>ROUND(I159*H159,2)</f>
        <v>0</v>
      </c>
      <c r="K159" s="209"/>
      <c r="L159" s="40"/>
      <c r="M159" s="210" t="s">
        <v>1</v>
      </c>
      <c r="N159" s="211" t="s">
        <v>38</v>
      </c>
      <c r="O159" s="72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4" t="s">
        <v>167</v>
      </c>
      <c r="AT159" s="214" t="s">
        <v>163</v>
      </c>
      <c r="AU159" s="214" t="s">
        <v>83</v>
      </c>
      <c r="AY159" s="18" t="s">
        <v>160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167</v>
      </c>
      <c r="BM159" s="214" t="s">
        <v>404</v>
      </c>
    </row>
    <row r="160" spans="1:47" s="2" customFormat="1" ht="19.5">
      <c r="A160" s="35"/>
      <c r="B160" s="36"/>
      <c r="C160" s="37"/>
      <c r="D160" s="216" t="s">
        <v>169</v>
      </c>
      <c r="E160" s="37"/>
      <c r="F160" s="217" t="s">
        <v>181</v>
      </c>
      <c r="G160" s="37"/>
      <c r="H160" s="37"/>
      <c r="I160" s="169"/>
      <c r="J160" s="37"/>
      <c r="K160" s="37"/>
      <c r="L160" s="40"/>
      <c r="M160" s="218"/>
      <c r="N160" s="219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169</v>
      </c>
      <c r="AU160" s="18" t="s">
        <v>83</v>
      </c>
    </row>
    <row r="161" spans="1:65" s="2" customFormat="1" ht="24.2" customHeight="1">
      <c r="A161" s="35"/>
      <c r="B161" s="36"/>
      <c r="C161" s="202" t="s">
        <v>207</v>
      </c>
      <c r="D161" s="202" t="s">
        <v>163</v>
      </c>
      <c r="E161" s="203" t="s">
        <v>183</v>
      </c>
      <c r="F161" s="204" t="s">
        <v>184</v>
      </c>
      <c r="G161" s="205" t="s">
        <v>179</v>
      </c>
      <c r="H161" s="206">
        <v>1020.369</v>
      </c>
      <c r="I161" s="207"/>
      <c r="J161" s="208">
        <f>ROUND(I161*H161,2)</f>
        <v>0</v>
      </c>
      <c r="K161" s="209"/>
      <c r="L161" s="40"/>
      <c r="M161" s="210" t="s">
        <v>1</v>
      </c>
      <c r="N161" s="211" t="s">
        <v>38</v>
      </c>
      <c r="O161" s="72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4" t="s">
        <v>167</v>
      </c>
      <c r="AT161" s="214" t="s">
        <v>163</v>
      </c>
      <c r="AU161" s="214" t="s">
        <v>83</v>
      </c>
      <c r="AY161" s="18" t="s">
        <v>160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167</v>
      </c>
      <c r="BM161" s="214" t="s">
        <v>405</v>
      </c>
    </row>
    <row r="162" spans="1:47" s="2" customFormat="1" ht="19.5">
      <c r="A162" s="35"/>
      <c r="B162" s="36"/>
      <c r="C162" s="37"/>
      <c r="D162" s="216" t="s">
        <v>169</v>
      </c>
      <c r="E162" s="37"/>
      <c r="F162" s="217" t="s">
        <v>186</v>
      </c>
      <c r="G162" s="37"/>
      <c r="H162" s="37"/>
      <c r="I162" s="169"/>
      <c r="J162" s="37"/>
      <c r="K162" s="37"/>
      <c r="L162" s="40"/>
      <c r="M162" s="218"/>
      <c r="N162" s="21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169</v>
      </c>
      <c r="AU162" s="18" t="s">
        <v>83</v>
      </c>
    </row>
    <row r="163" spans="1:65" s="2" customFormat="1" ht="24.2" customHeight="1">
      <c r="A163" s="35"/>
      <c r="B163" s="36"/>
      <c r="C163" s="202" t="s">
        <v>161</v>
      </c>
      <c r="D163" s="202" t="s">
        <v>163</v>
      </c>
      <c r="E163" s="203" t="s">
        <v>187</v>
      </c>
      <c r="F163" s="204" t="s">
        <v>188</v>
      </c>
      <c r="G163" s="205" t="s">
        <v>179</v>
      </c>
      <c r="H163" s="206">
        <v>9183.321</v>
      </c>
      <c r="I163" s="207"/>
      <c r="J163" s="208">
        <f>ROUND(I163*H163,2)</f>
        <v>0</v>
      </c>
      <c r="K163" s="209"/>
      <c r="L163" s="40"/>
      <c r="M163" s="210" t="s">
        <v>1</v>
      </c>
      <c r="N163" s="211" t="s">
        <v>38</v>
      </c>
      <c r="O163" s="72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4" t="s">
        <v>167</v>
      </c>
      <c r="AT163" s="214" t="s">
        <v>163</v>
      </c>
      <c r="AU163" s="214" t="s">
        <v>83</v>
      </c>
      <c r="AY163" s="18" t="s">
        <v>160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8" t="s">
        <v>81</v>
      </c>
      <c r="BK163" s="215">
        <f>ROUND(I163*H163,2)</f>
        <v>0</v>
      </c>
      <c r="BL163" s="18" t="s">
        <v>167</v>
      </c>
      <c r="BM163" s="214" t="s">
        <v>406</v>
      </c>
    </row>
    <row r="164" spans="1:47" s="2" customFormat="1" ht="29.25">
      <c r="A164" s="35"/>
      <c r="B164" s="36"/>
      <c r="C164" s="37"/>
      <c r="D164" s="216" t="s">
        <v>169</v>
      </c>
      <c r="E164" s="37"/>
      <c r="F164" s="217" t="s">
        <v>190</v>
      </c>
      <c r="G164" s="37"/>
      <c r="H164" s="37"/>
      <c r="I164" s="169"/>
      <c r="J164" s="37"/>
      <c r="K164" s="37"/>
      <c r="L164" s="40"/>
      <c r="M164" s="218"/>
      <c r="N164" s="21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169</v>
      </c>
      <c r="AU164" s="18" t="s">
        <v>83</v>
      </c>
    </row>
    <row r="165" spans="2:51" s="13" customFormat="1" ht="11.25">
      <c r="B165" s="220"/>
      <c r="C165" s="221"/>
      <c r="D165" s="216" t="s">
        <v>171</v>
      </c>
      <c r="E165" s="221"/>
      <c r="F165" s="223" t="s">
        <v>407</v>
      </c>
      <c r="G165" s="221"/>
      <c r="H165" s="224">
        <v>9183.321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171</v>
      </c>
      <c r="AU165" s="230" t="s">
        <v>83</v>
      </c>
      <c r="AV165" s="13" t="s">
        <v>83</v>
      </c>
      <c r="AW165" s="13" t="s">
        <v>4</v>
      </c>
      <c r="AX165" s="13" t="s">
        <v>81</v>
      </c>
      <c r="AY165" s="230" t="s">
        <v>160</v>
      </c>
    </row>
    <row r="166" spans="1:65" s="2" customFormat="1" ht="37.9" customHeight="1">
      <c r="A166" s="35"/>
      <c r="B166" s="36"/>
      <c r="C166" s="202" t="s">
        <v>224</v>
      </c>
      <c r="D166" s="202" t="s">
        <v>163</v>
      </c>
      <c r="E166" s="203" t="s">
        <v>408</v>
      </c>
      <c r="F166" s="204" t="s">
        <v>409</v>
      </c>
      <c r="G166" s="205" t="s">
        <v>179</v>
      </c>
      <c r="H166" s="206">
        <v>569.866</v>
      </c>
      <c r="I166" s="207"/>
      <c r="J166" s="208">
        <f>ROUND(I166*H166,2)</f>
        <v>0</v>
      </c>
      <c r="K166" s="209"/>
      <c r="L166" s="40"/>
      <c r="M166" s="210" t="s">
        <v>1</v>
      </c>
      <c r="N166" s="211" t="s">
        <v>38</v>
      </c>
      <c r="O166" s="72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4" t="s">
        <v>167</v>
      </c>
      <c r="AT166" s="214" t="s">
        <v>163</v>
      </c>
      <c r="AU166" s="214" t="s">
        <v>83</v>
      </c>
      <c r="AY166" s="18" t="s">
        <v>160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81</v>
      </c>
      <c r="BK166" s="215">
        <f>ROUND(I166*H166,2)</f>
        <v>0</v>
      </c>
      <c r="BL166" s="18" t="s">
        <v>167</v>
      </c>
      <c r="BM166" s="214" t="s">
        <v>410</v>
      </c>
    </row>
    <row r="167" spans="1:47" s="2" customFormat="1" ht="29.25">
      <c r="A167" s="35"/>
      <c r="B167" s="36"/>
      <c r="C167" s="37"/>
      <c r="D167" s="216" t="s">
        <v>169</v>
      </c>
      <c r="E167" s="37"/>
      <c r="F167" s="217" t="s">
        <v>411</v>
      </c>
      <c r="G167" s="37"/>
      <c r="H167" s="37"/>
      <c r="I167" s="169"/>
      <c r="J167" s="37"/>
      <c r="K167" s="37"/>
      <c r="L167" s="40"/>
      <c r="M167" s="218"/>
      <c r="N167" s="21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169</v>
      </c>
      <c r="AU167" s="18" t="s">
        <v>83</v>
      </c>
    </row>
    <row r="168" spans="1:65" s="2" customFormat="1" ht="33" customHeight="1">
      <c r="A168" s="35"/>
      <c r="B168" s="36"/>
      <c r="C168" s="202" t="s">
        <v>231</v>
      </c>
      <c r="D168" s="202" t="s">
        <v>163</v>
      </c>
      <c r="E168" s="203" t="s">
        <v>198</v>
      </c>
      <c r="F168" s="204" t="s">
        <v>199</v>
      </c>
      <c r="G168" s="205" t="s">
        <v>179</v>
      </c>
      <c r="H168" s="206">
        <v>105.139</v>
      </c>
      <c r="I168" s="207"/>
      <c r="J168" s="208">
        <f>ROUND(I168*H168,2)</f>
        <v>0</v>
      </c>
      <c r="K168" s="209"/>
      <c r="L168" s="40"/>
      <c r="M168" s="210" t="s">
        <v>1</v>
      </c>
      <c r="N168" s="211" t="s">
        <v>38</v>
      </c>
      <c r="O168" s="72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4" t="s">
        <v>167</v>
      </c>
      <c r="AT168" s="214" t="s">
        <v>163</v>
      </c>
      <c r="AU168" s="214" t="s">
        <v>83</v>
      </c>
      <c r="AY168" s="18" t="s">
        <v>160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81</v>
      </c>
      <c r="BK168" s="215">
        <f>ROUND(I168*H168,2)</f>
        <v>0</v>
      </c>
      <c r="BL168" s="18" t="s">
        <v>167</v>
      </c>
      <c r="BM168" s="214" t="s">
        <v>412</v>
      </c>
    </row>
    <row r="169" spans="1:47" s="2" customFormat="1" ht="29.25">
      <c r="A169" s="35"/>
      <c r="B169" s="36"/>
      <c r="C169" s="37"/>
      <c r="D169" s="216" t="s">
        <v>169</v>
      </c>
      <c r="E169" s="37"/>
      <c r="F169" s="217" t="s">
        <v>201</v>
      </c>
      <c r="G169" s="37"/>
      <c r="H169" s="37"/>
      <c r="I169" s="169"/>
      <c r="J169" s="37"/>
      <c r="K169" s="37"/>
      <c r="L169" s="40"/>
      <c r="M169" s="218"/>
      <c r="N169" s="21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169</v>
      </c>
      <c r="AU169" s="18" t="s">
        <v>83</v>
      </c>
    </row>
    <row r="170" spans="1:65" s="2" customFormat="1" ht="24.2" customHeight="1">
      <c r="A170" s="35"/>
      <c r="B170" s="36"/>
      <c r="C170" s="202" t="s">
        <v>237</v>
      </c>
      <c r="D170" s="202" t="s">
        <v>163</v>
      </c>
      <c r="E170" s="203" t="s">
        <v>413</v>
      </c>
      <c r="F170" s="204" t="s">
        <v>414</v>
      </c>
      <c r="G170" s="205" t="s">
        <v>179</v>
      </c>
      <c r="H170" s="206">
        <v>345.364</v>
      </c>
      <c r="I170" s="207"/>
      <c r="J170" s="208">
        <f>ROUND(I170*H170,2)</f>
        <v>0</v>
      </c>
      <c r="K170" s="209"/>
      <c r="L170" s="40"/>
      <c r="M170" s="210" t="s">
        <v>1</v>
      </c>
      <c r="N170" s="211" t="s">
        <v>38</v>
      </c>
      <c r="O170" s="72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4" t="s">
        <v>167</v>
      </c>
      <c r="AT170" s="214" t="s">
        <v>163</v>
      </c>
      <c r="AU170" s="214" t="s">
        <v>83</v>
      </c>
      <c r="AY170" s="18" t="s">
        <v>160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81</v>
      </c>
      <c r="BK170" s="215">
        <f>ROUND(I170*H170,2)</f>
        <v>0</v>
      </c>
      <c r="BL170" s="18" t="s">
        <v>167</v>
      </c>
      <c r="BM170" s="214" t="s">
        <v>415</v>
      </c>
    </row>
    <row r="171" spans="1:47" s="2" customFormat="1" ht="29.25">
      <c r="A171" s="35"/>
      <c r="B171" s="36"/>
      <c r="C171" s="37"/>
      <c r="D171" s="216" t="s">
        <v>169</v>
      </c>
      <c r="E171" s="37"/>
      <c r="F171" s="217" t="s">
        <v>416</v>
      </c>
      <c r="G171" s="37"/>
      <c r="H171" s="37"/>
      <c r="I171" s="169"/>
      <c r="J171" s="37"/>
      <c r="K171" s="37"/>
      <c r="L171" s="40"/>
      <c r="M171" s="218"/>
      <c r="N171" s="219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169</v>
      </c>
      <c r="AU171" s="18" t="s">
        <v>83</v>
      </c>
    </row>
    <row r="172" spans="2:63" s="12" customFormat="1" ht="25.9" customHeight="1">
      <c r="B172" s="186"/>
      <c r="C172" s="187"/>
      <c r="D172" s="188" t="s">
        <v>72</v>
      </c>
      <c r="E172" s="189" t="s">
        <v>212</v>
      </c>
      <c r="F172" s="189" t="s">
        <v>213</v>
      </c>
      <c r="G172" s="187"/>
      <c r="H172" s="187"/>
      <c r="I172" s="190"/>
      <c r="J172" s="191">
        <f>BK172</f>
        <v>0</v>
      </c>
      <c r="K172" s="187"/>
      <c r="L172" s="192"/>
      <c r="M172" s="193"/>
      <c r="N172" s="194"/>
      <c r="O172" s="194"/>
      <c r="P172" s="195">
        <f>P173</f>
        <v>0</v>
      </c>
      <c r="Q172" s="194"/>
      <c r="R172" s="195">
        <f>R173</f>
        <v>0</v>
      </c>
      <c r="S172" s="194"/>
      <c r="T172" s="196">
        <f>T173</f>
        <v>0.16</v>
      </c>
      <c r="AR172" s="197" t="s">
        <v>83</v>
      </c>
      <c r="AT172" s="198" t="s">
        <v>72</v>
      </c>
      <c r="AU172" s="198" t="s">
        <v>73</v>
      </c>
      <c r="AY172" s="197" t="s">
        <v>160</v>
      </c>
      <c r="BK172" s="199">
        <f>BK173</f>
        <v>0</v>
      </c>
    </row>
    <row r="173" spans="2:63" s="12" customFormat="1" ht="22.9" customHeight="1">
      <c r="B173" s="186"/>
      <c r="C173" s="187"/>
      <c r="D173" s="188" t="s">
        <v>72</v>
      </c>
      <c r="E173" s="200" t="s">
        <v>313</v>
      </c>
      <c r="F173" s="200" t="s">
        <v>314</v>
      </c>
      <c r="G173" s="187"/>
      <c r="H173" s="187"/>
      <c r="I173" s="190"/>
      <c r="J173" s="201">
        <f>BK173</f>
        <v>0</v>
      </c>
      <c r="K173" s="187"/>
      <c r="L173" s="192"/>
      <c r="M173" s="193"/>
      <c r="N173" s="194"/>
      <c r="O173" s="194"/>
      <c r="P173" s="195">
        <f>SUM(P174:P175)</f>
        <v>0</v>
      </c>
      <c r="Q173" s="194"/>
      <c r="R173" s="195">
        <f>SUM(R174:R175)</f>
        <v>0</v>
      </c>
      <c r="S173" s="194"/>
      <c r="T173" s="196">
        <f>SUM(T174:T175)</f>
        <v>0.16</v>
      </c>
      <c r="AR173" s="197" t="s">
        <v>83</v>
      </c>
      <c r="AT173" s="198" t="s">
        <v>72</v>
      </c>
      <c r="AU173" s="198" t="s">
        <v>81</v>
      </c>
      <c r="AY173" s="197" t="s">
        <v>160</v>
      </c>
      <c r="BK173" s="199">
        <f>SUM(BK174:BK175)</f>
        <v>0</v>
      </c>
    </row>
    <row r="174" spans="1:65" s="2" customFormat="1" ht="24.2" customHeight="1">
      <c r="A174" s="35"/>
      <c r="B174" s="36"/>
      <c r="C174" s="202" t="s">
        <v>244</v>
      </c>
      <c r="D174" s="202" t="s">
        <v>163</v>
      </c>
      <c r="E174" s="203" t="s">
        <v>417</v>
      </c>
      <c r="F174" s="204" t="s">
        <v>418</v>
      </c>
      <c r="G174" s="205" t="s">
        <v>218</v>
      </c>
      <c r="H174" s="206">
        <v>10</v>
      </c>
      <c r="I174" s="207"/>
      <c r="J174" s="208">
        <f>ROUND(I174*H174,2)</f>
        <v>0</v>
      </c>
      <c r="K174" s="209"/>
      <c r="L174" s="40"/>
      <c r="M174" s="210" t="s">
        <v>1</v>
      </c>
      <c r="N174" s="211" t="s">
        <v>38</v>
      </c>
      <c r="O174" s="72"/>
      <c r="P174" s="212">
        <f>O174*H174</f>
        <v>0</v>
      </c>
      <c r="Q174" s="212">
        <v>0</v>
      </c>
      <c r="R174" s="212">
        <f>Q174*H174</f>
        <v>0</v>
      </c>
      <c r="S174" s="212">
        <v>0.016</v>
      </c>
      <c r="T174" s="213">
        <f>S174*H174</f>
        <v>0.16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4" t="s">
        <v>219</v>
      </c>
      <c r="AT174" s="214" t="s">
        <v>163</v>
      </c>
      <c r="AU174" s="214" t="s">
        <v>83</v>
      </c>
      <c r="AY174" s="18" t="s">
        <v>160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81</v>
      </c>
      <c r="BK174" s="215">
        <f>ROUND(I174*H174,2)</f>
        <v>0</v>
      </c>
      <c r="BL174" s="18" t="s">
        <v>219</v>
      </c>
      <c r="BM174" s="214" t="s">
        <v>419</v>
      </c>
    </row>
    <row r="175" spans="1:47" s="2" customFormat="1" ht="19.5">
      <c r="A175" s="35"/>
      <c r="B175" s="36"/>
      <c r="C175" s="37"/>
      <c r="D175" s="216" t="s">
        <v>169</v>
      </c>
      <c r="E175" s="37"/>
      <c r="F175" s="217" t="s">
        <v>420</v>
      </c>
      <c r="G175" s="37"/>
      <c r="H175" s="37"/>
      <c r="I175" s="169"/>
      <c r="J175" s="37"/>
      <c r="K175" s="37"/>
      <c r="L175" s="40"/>
      <c r="M175" s="252"/>
      <c r="N175" s="253"/>
      <c r="O175" s="254"/>
      <c r="P175" s="254"/>
      <c r="Q175" s="254"/>
      <c r="R175" s="254"/>
      <c r="S175" s="254"/>
      <c r="T175" s="25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169</v>
      </c>
      <c r="AU175" s="18" t="s">
        <v>83</v>
      </c>
    </row>
    <row r="176" spans="1:31" s="2" customFormat="1" ht="6.95" customHeight="1">
      <c r="A176" s="35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40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algorithmName="SHA-512" hashValue="ShsfWe7S8ZpcY2RRcWntpL+Ret/2VD4XTdCuunyHNPskGOlQ69N5of8OBdYy+qBwqsumIESRfROY7zOHZxrjpg==" saltValue="flmL10eKGu4zcogd+RtqyI/bPETT+Rwukhe44FXas+hrtG2jq1YiGMdDQOFpiXrrfJfmWu1L52S+7EOFk37AUQ==" spinCount="100000" sheet="1" objects="1" scenarios="1" formatColumns="0" formatRows="0" autoFilter="0"/>
  <autoFilter ref="C131:K175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421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114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J125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ROUND((SUM(BE125:BE132)+SUM(BE152:BE1325)),2)</f>
        <v>0</v>
      </c>
      <c r="G35" s="35"/>
      <c r="H35" s="35"/>
      <c r="I35" s="127">
        <v>0.21</v>
      </c>
      <c r="J35" s="126">
        <f>ROUND(((SUM(BE125:BE132)+SUM(BE152:BE1325))*I35),2)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ROUND((SUM(BF125:BF132)+SUM(BF152:BF1325)),2)</f>
        <v>0</v>
      </c>
      <c r="G36" s="35"/>
      <c r="H36" s="35"/>
      <c r="I36" s="127">
        <v>0.15</v>
      </c>
      <c r="J36" s="126">
        <f>ROUND(((SUM(BF125:BF132)+SUM(BF152:BF1325))*I36),2)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ROUND((SUM(BG125:BG132)+SUM(BG152:BG1325)),2)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ROUND((SUM(BH125:BH132)+SUM(BH152:BH1325)),2)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ROUND((SUM(BI125:BI132)+SUM(BI152:BI1325)),2)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04 DPS SO01.2,SO01.3 - Budova správce a skladu nářadí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J152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J153</f>
        <v>0</v>
      </c>
      <c r="K97" s="151"/>
      <c r="L97" s="155"/>
    </row>
    <row r="98" spans="2:12" s="10" customFormat="1" ht="19.9" customHeight="1">
      <c r="B98" s="156"/>
      <c r="C98" s="157"/>
      <c r="D98" s="158" t="s">
        <v>368</v>
      </c>
      <c r="E98" s="159"/>
      <c r="F98" s="159"/>
      <c r="G98" s="159"/>
      <c r="H98" s="159"/>
      <c r="I98" s="159"/>
      <c r="J98" s="160">
        <f>J154</f>
        <v>0</v>
      </c>
      <c r="K98" s="157"/>
      <c r="L98" s="161"/>
    </row>
    <row r="99" spans="2:12" s="10" customFormat="1" ht="19.9" customHeight="1">
      <c r="B99" s="156"/>
      <c r="C99" s="157"/>
      <c r="D99" s="158" t="s">
        <v>422</v>
      </c>
      <c r="E99" s="159"/>
      <c r="F99" s="159"/>
      <c r="G99" s="159"/>
      <c r="H99" s="159"/>
      <c r="I99" s="159"/>
      <c r="J99" s="160">
        <f>J205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423</v>
      </c>
      <c r="E100" s="159"/>
      <c r="F100" s="159"/>
      <c r="G100" s="159"/>
      <c r="H100" s="159"/>
      <c r="I100" s="159"/>
      <c r="J100" s="160">
        <f>J262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424</v>
      </c>
      <c r="E101" s="159"/>
      <c r="F101" s="159"/>
      <c r="G101" s="159"/>
      <c r="H101" s="159"/>
      <c r="I101" s="159"/>
      <c r="J101" s="160">
        <f>J322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369</v>
      </c>
      <c r="E102" s="159"/>
      <c r="F102" s="159"/>
      <c r="G102" s="159"/>
      <c r="H102" s="159"/>
      <c r="I102" s="159"/>
      <c r="J102" s="160">
        <f>J348</f>
        <v>0</v>
      </c>
      <c r="K102" s="157"/>
      <c r="L102" s="161"/>
    </row>
    <row r="103" spans="2:12" s="10" customFormat="1" ht="19.9" customHeight="1">
      <c r="B103" s="156"/>
      <c r="C103" s="157"/>
      <c r="D103" s="158" t="s">
        <v>425</v>
      </c>
      <c r="E103" s="159"/>
      <c r="F103" s="159"/>
      <c r="G103" s="159"/>
      <c r="H103" s="159"/>
      <c r="I103" s="159"/>
      <c r="J103" s="160">
        <f>J372</f>
        <v>0</v>
      </c>
      <c r="K103" s="157"/>
      <c r="L103" s="161"/>
    </row>
    <row r="104" spans="2:12" s="10" customFormat="1" ht="19.9" customHeight="1">
      <c r="B104" s="156"/>
      <c r="C104" s="157"/>
      <c r="D104" s="158" t="s">
        <v>426</v>
      </c>
      <c r="E104" s="159"/>
      <c r="F104" s="159"/>
      <c r="G104" s="159"/>
      <c r="H104" s="159"/>
      <c r="I104" s="159"/>
      <c r="J104" s="160">
        <f>J548</f>
        <v>0</v>
      </c>
      <c r="K104" s="157"/>
      <c r="L104" s="161"/>
    </row>
    <row r="105" spans="2:12" s="10" customFormat="1" ht="19.9" customHeight="1">
      <c r="B105" s="156"/>
      <c r="C105" s="157"/>
      <c r="D105" s="158" t="s">
        <v>123</v>
      </c>
      <c r="E105" s="159"/>
      <c r="F105" s="159"/>
      <c r="G105" s="159"/>
      <c r="H105" s="159"/>
      <c r="I105" s="159"/>
      <c r="J105" s="160">
        <f>J553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427</v>
      </c>
      <c r="E106" s="159"/>
      <c r="F106" s="159"/>
      <c r="G106" s="159"/>
      <c r="H106" s="159"/>
      <c r="I106" s="159"/>
      <c r="J106" s="160">
        <f>J575</f>
        <v>0</v>
      </c>
      <c r="K106" s="157"/>
      <c r="L106" s="161"/>
    </row>
    <row r="107" spans="2:12" s="9" customFormat="1" ht="24.95" customHeight="1">
      <c r="B107" s="150"/>
      <c r="C107" s="151"/>
      <c r="D107" s="152" t="s">
        <v>125</v>
      </c>
      <c r="E107" s="153"/>
      <c r="F107" s="153"/>
      <c r="G107" s="153"/>
      <c r="H107" s="153"/>
      <c r="I107" s="153"/>
      <c r="J107" s="154">
        <f>J578</f>
        <v>0</v>
      </c>
      <c r="K107" s="151"/>
      <c r="L107" s="155"/>
    </row>
    <row r="108" spans="2:12" s="10" customFormat="1" ht="19.9" customHeight="1">
      <c r="B108" s="156"/>
      <c r="C108" s="157"/>
      <c r="D108" s="158" t="s">
        <v>428</v>
      </c>
      <c r="E108" s="159"/>
      <c r="F108" s="159"/>
      <c r="G108" s="159"/>
      <c r="H108" s="159"/>
      <c r="I108" s="159"/>
      <c r="J108" s="160">
        <f>J579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429</v>
      </c>
      <c r="E109" s="159"/>
      <c r="F109" s="159"/>
      <c r="G109" s="159"/>
      <c r="H109" s="159"/>
      <c r="I109" s="159"/>
      <c r="J109" s="160">
        <f>J672</f>
        <v>0</v>
      </c>
      <c r="K109" s="157"/>
      <c r="L109" s="161"/>
    </row>
    <row r="110" spans="2:12" s="10" customFormat="1" ht="19.9" customHeight="1">
      <c r="B110" s="156"/>
      <c r="C110" s="157"/>
      <c r="D110" s="158" t="s">
        <v>430</v>
      </c>
      <c r="E110" s="159"/>
      <c r="F110" s="159"/>
      <c r="G110" s="159"/>
      <c r="H110" s="159"/>
      <c r="I110" s="159"/>
      <c r="J110" s="160">
        <f>J792</f>
        <v>0</v>
      </c>
      <c r="K110" s="157"/>
      <c r="L110" s="161"/>
    </row>
    <row r="111" spans="2:12" s="10" customFormat="1" ht="19.9" customHeight="1">
      <c r="B111" s="156"/>
      <c r="C111" s="157"/>
      <c r="D111" s="158" t="s">
        <v>126</v>
      </c>
      <c r="E111" s="159"/>
      <c r="F111" s="159"/>
      <c r="G111" s="159"/>
      <c r="H111" s="159"/>
      <c r="I111" s="159"/>
      <c r="J111" s="160">
        <f>J878</f>
        <v>0</v>
      </c>
      <c r="K111" s="157"/>
      <c r="L111" s="161"/>
    </row>
    <row r="112" spans="2:12" s="10" customFormat="1" ht="19.9" customHeight="1">
      <c r="B112" s="156"/>
      <c r="C112" s="157"/>
      <c r="D112" s="158" t="s">
        <v>127</v>
      </c>
      <c r="E112" s="159"/>
      <c r="F112" s="159"/>
      <c r="G112" s="159"/>
      <c r="H112" s="159"/>
      <c r="I112" s="159"/>
      <c r="J112" s="160">
        <f>J902</f>
        <v>0</v>
      </c>
      <c r="K112" s="157"/>
      <c r="L112" s="161"/>
    </row>
    <row r="113" spans="2:12" s="10" customFormat="1" ht="19.9" customHeight="1">
      <c r="B113" s="156"/>
      <c r="C113" s="157"/>
      <c r="D113" s="158" t="s">
        <v>128</v>
      </c>
      <c r="E113" s="159"/>
      <c r="F113" s="159"/>
      <c r="G113" s="159"/>
      <c r="H113" s="159"/>
      <c r="I113" s="159"/>
      <c r="J113" s="160">
        <f>J923</f>
        <v>0</v>
      </c>
      <c r="K113" s="157"/>
      <c r="L113" s="161"/>
    </row>
    <row r="114" spans="2:12" s="10" customFormat="1" ht="19.9" customHeight="1">
      <c r="B114" s="156"/>
      <c r="C114" s="157"/>
      <c r="D114" s="158" t="s">
        <v>431</v>
      </c>
      <c r="E114" s="159"/>
      <c r="F114" s="159"/>
      <c r="G114" s="159"/>
      <c r="H114" s="159"/>
      <c r="I114" s="159"/>
      <c r="J114" s="160">
        <f>J946</f>
        <v>0</v>
      </c>
      <c r="K114" s="157"/>
      <c r="L114" s="161"/>
    </row>
    <row r="115" spans="2:12" s="10" customFormat="1" ht="19.9" customHeight="1">
      <c r="B115" s="156"/>
      <c r="C115" s="157"/>
      <c r="D115" s="158" t="s">
        <v>129</v>
      </c>
      <c r="E115" s="159"/>
      <c r="F115" s="159"/>
      <c r="G115" s="159"/>
      <c r="H115" s="159"/>
      <c r="I115" s="159"/>
      <c r="J115" s="160">
        <f>J999</f>
        <v>0</v>
      </c>
      <c r="K115" s="157"/>
      <c r="L115" s="161"/>
    </row>
    <row r="116" spans="2:12" s="10" customFormat="1" ht="19.9" customHeight="1">
      <c r="B116" s="156"/>
      <c r="C116" s="157"/>
      <c r="D116" s="158" t="s">
        <v>131</v>
      </c>
      <c r="E116" s="159"/>
      <c r="F116" s="159"/>
      <c r="G116" s="159"/>
      <c r="H116" s="159"/>
      <c r="I116" s="159"/>
      <c r="J116" s="160">
        <f>J1041</f>
        <v>0</v>
      </c>
      <c r="K116" s="157"/>
      <c r="L116" s="161"/>
    </row>
    <row r="117" spans="2:12" s="10" customFormat="1" ht="19.9" customHeight="1">
      <c r="B117" s="156"/>
      <c r="C117" s="157"/>
      <c r="D117" s="158" t="s">
        <v>132</v>
      </c>
      <c r="E117" s="159"/>
      <c r="F117" s="159"/>
      <c r="G117" s="159"/>
      <c r="H117" s="159"/>
      <c r="I117" s="159"/>
      <c r="J117" s="160">
        <f>J1103</f>
        <v>0</v>
      </c>
      <c r="K117" s="157"/>
      <c r="L117" s="161"/>
    </row>
    <row r="118" spans="2:12" s="10" customFormat="1" ht="19.9" customHeight="1">
      <c r="B118" s="156"/>
      <c r="C118" s="157"/>
      <c r="D118" s="158" t="s">
        <v>432</v>
      </c>
      <c r="E118" s="159"/>
      <c r="F118" s="159"/>
      <c r="G118" s="159"/>
      <c r="H118" s="159"/>
      <c r="I118" s="159"/>
      <c r="J118" s="160">
        <f>J1173</f>
        <v>0</v>
      </c>
      <c r="K118" s="157"/>
      <c r="L118" s="161"/>
    </row>
    <row r="119" spans="2:12" s="10" customFormat="1" ht="19.9" customHeight="1">
      <c r="B119" s="156"/>
      <c r="C119" s="157"/>
      <c r="D119" s="158" t="s">
        <v>433</v>
      </c>
      <c r="E119" s="159"/>
      <c r="F119" s="159"/>
      <c r="G119" s="159"/>
      <c r="H119" s="159"/>
      <c r="I119" s="159"/>
      <c r="J119" s="160">
        <f>J1224</f>
        <v>0</v>
      </c>
      <c r="K119" s="157"/>
      <c r="L119" s="161"/>
    </row>
    <row r="120" spans="2:12" s="10" customFormat="1" ht="19.9" customHeight="1">
      <c r="B120" s="156"/>
      <c r="C120" s="157"/>
      <c r="D120" s="158" t="s">
        <v>434</v>
      </c>
      <c r="E120" s="159"/>
      <c r="F120" s="159"/>
      <c r="G120" s="159"/>
      <c r="H120" s="159"/>
      <c r="I120" s="159"/>
      <c r="J120" s="160">
        <f>J1314</f>
        <v>0</v>
      </c>
      <c r="K120" s="157"/>
      <c r="L120" s="161"/>
    </row>
    <row r="121" spans="2:12" s="9" customFormat="1" ht="24.95" customHeight="1">
      <c r="B121" s="150"/>
      <c r="C121" s="151"/>
      <c r="D121" s="152" t="s">
        <v>435</v>
      </c>
      <c r="E121" s="153"/>
      <c r="F121" s="153"/>
      <c r="G121" s="153"/>
      <c r="H121" s="153"/>
      <c r="I121" s="153"/>
      <c r="J121" s="154">
        <f>J1320</f>
        <v>0</v>
      </c>
      <c r="K121" s="151"/>
      <c r="L121" s="155"/>
    </row>
    <row r="122" spans="2:12" s="10" customFormat="1" ht="19.9" customHeight="1">
      <c r="B122" s="156"/>
      <c r="C122" s="157"/>
      <c r="D122" s="158" t="s">
        <v>436</v>
      </c>
      <c r="E122" s="159"/>
      <c r="F122" s="159"/>
      <c r="G122" s="159"/>
      <c r="H122" s="159"/>
      <c r="I122" s="159"/>
      <c r="J122" s="160">
        <f>J1321</f>
        <v>0</v>
      </c>
      <c r="K122" s="157"/>
      <c r="L122" s="161"/>
    </row>
    <row r="123" spans="1:31" s="2" customFormat="1" ht="21.7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9.25" customHeight="1">
      <c r="A125" s="35"/>
      <c r="B125" s="36"/>
      <c r="C125" s="149" t="s">
        <v>135</v>
      </c>
      <c r="D125" s="37"/>
      <c r="E125" s="37"/>
      <c r="F125" s="37"/>
      <c r="G125" s="37"/>
      <c r="H125" s="37"/>
      <c r="I125" s="37"/>
      <c r="J125" s="162">
        <f>ROUND(J126+J127+J128+J129+J130+J131,2)</f>
        <v>0</v>
      </c>
      <c r="K125" s="37"/>
      <c r="L125" s="52"/>
      <c r="N125" s="163" t="s">
        <v>37</v>
      </c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8" customHeight="1">
      <c r="A126" s="35"/>
      <c r="B126" s="36"/>
      <c r="C126" s="37"/>
      <c r="D126" s="333" t="s">
        <v>136</v>
      </c>
      <c r="E126" s="334"/>
      <c r="F126" s="334"/>
      <c r="G126" s="37"/>
      <c r="H126" s="37"/>
      <c r="I126" s="37"/>
      <c r="J126" s="165">
        <v>0</v>
      </c>
      <c r="K126" s="37"/>
      <c r="L126" s="166"/>
      <c r="M126" s="167"/>
      <c r="N126" s="168" t="s">
        <v>38</v>
      </c>
      <c r="O126" s="167"/>
      <c r="P126" s="167"/>
      <c r="Q126" s="167"/>
      <c r="R126" s="167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70" t="s">
        <v>137</v>
      </c>
      <c r="AZ126" s="167"/>
      <c r="BA126" s="167"/>
      <c r="BB126" s="167"/>
      <c r="BC126" s="167"/>
      <c r="BD126" s="167"/>
      <c r="BE126" s="171">
        <f aca="true" t="shared" si="0" ref="BE126:BE131">IF(N126="základní",J126,0)</f>
        <v>0</v>
      </c>
      <c r="BF126" s="171">
        <f aca="true" t="shared" si="1" ref="BF126:BF131">IF(N126="snížená",J126,0)</f>
        <v>0</v>
      </c>
      <c r="BG126" s="171">
        <f aca="true" t="shared" si="2" ref="BG126:BG131">IF(N126="zákl. přenesená",J126,0)</f>
        <v>0</v>
      </c>
      <c r="BH126" s="171">
        <f aca="true" t="shared" si="3" ref="BH126:BH131">IF(N126="sníž. přenesená",J126,0)</f>
        <v>0</v>
      </c>
      <c r="BI126" s="171">
        <f aca="true" t="shared" si="4" ref="BI126:BI131">IF(N126="nulová",J126,0)</f>
        <v>0</v>
      </c>
      <c r="BJ126" s="170" t="s">
        <v>81</v>
      </c>
      <c r="BK126" s="167"/>
      <c r="BL126" s="167"/>
      <c r="BM126" s="167"/>
    </row>
    <row r="127" spans="1:65" s="2" customFormat="1" ht="18" customHeight="1">
      <c r="A127" s="35"/>
      <c r="B127" s="36"/>
      <c r="C127" s="37"/>
      <c r="D127" s="333" t="s">
        <v>138</v>
      </c>
      <c r="E127" s="334"/>
      <c r="F127" s="334"/>
      <c r="G127" s="37"/>
      <c r="H127" s="37"/>
      <c r="I127" s="37"/>
      <c r="J127" s="165">
        <v>0</v>
      </c>
      <c r="K127" s="37"/>
      <c r="L127" s="166"/>
      <c r="M127" s="167"/>
      <c r="N127" s="168" t="s">
        <v>38</v>
      </c>
      <c r="O127" s="167"/>
      <c r="P127" s="167"/>
      <c r="Q127" s="167"/>
      <c r="R127" s="167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70" t="s">
        <v>137</v>
      </c>
      <c r="AZ127" s="167"/>
      <c r="BA127" s="167"/>
      <c r="BB127" s="167"/>
      <c r="BC127" s="167"/>
      <c r="BD127" s="167"/>
      <c r="BE127" s="171">
        <f t="shared" si="0"/>
        <v>0</v>
      </c>
      <c r="BF127" s="171">
        <f t="shared" si="1"/>
        <v>0</v>
      </c>
      <c r="BG127" s="171">
        <f t="shared" si="2"/>
        <v>0</v>
      </c>
      <c r="BH127" s="171">
        <f t="shared" si="3"/>
        <v>0</v>
      </c>
      <c r="BI127" s="171">
        <f t="shared" si="4"/>
        <v>0</v>
      </c>
      <c r="BJ127" s="170" t="s">
        <v>81</v>
      </c>
      <c r="BK127" s="167"/>
      <c r="BL127" s="167"/>
      <c r="BM127" s="167"/>
    </row>
    <row r="128" spans="1:65" s="2" customFormat="1" ht="18" customHeight="1">
      <c r="A128" s="35"/>
      <c r="B128" s="36"/>
      <c r="C128" s="37"/>
      <c r="D128" s="333" t="s">
        <v>139</v>
      </c>
      <c r="E128" s="334"/>
      <c r="F128" s="334"/>
      <c r="G128" s="37"/>
      <c r="H128" s="37"/>
      <c r="I128" s="37"/>
      <c r="J128" s="165">
        <v>0</v>
      </c>
      <c r="K128" s="37"/>
      <c r="L128" s="166"/>
      <c r="M128" s="167"/>
      <c r="N128" s="168" t="s">
        <v>38</v>
      </c>
      <c r="O128" s="167"/>
      <c r="P128" s="167"/>
      <c r="Q128" s="167"/>
      <c r="R128" s="167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70" t="s">
        <v>137</v>
      </c>
      <c r="AZ128" s="167"/>
      <c r="BA128" s="167"/>
      <c r="BB128" s="167"/>
      <c r="BC128" s="167"/>
      <c r="BD128" s="167"/>
      <c r="BE128" s="171">
        <f t="shared" si="0"/>
        <v>0</v>
      </c>
      <c r="BF128" s="171">
        <f t="shared" si="1"/>
        <v>0</v>
      </c>
      <c r="BG128" s="171">
        <f t="shared" si="2"/>
        <v>0</v>
      </c>
      <c r="BH128" s="171">
        <f t="shared" si="3"/>
        <v>0</v>
      </c>
      <c r="BI128" s="171">
        <f t="shared" si="4"/>
        <v>0</v>
      </c>
      <c r="BJ128" s="170" t="s">
        <v>81</v>
      </c>
      <c r="BK128" s="167"/>
      <c r="BL128" s="167"/>
      <c r="BM128" s="167"/>
    </row>
    <row r="129" spans="1:65" s="2" customFormat="1" ht="18" customHeight="1">
      <c r="A129" s="35"/>
      <c r="B129" s="36"/>
      <c r="C129" s="37"/>
      <c r="D129" s="333" t="s">
        <v>140</v>
      </c>
      <c r="E129" s="334"/>
      <c r="F129" s="334"/>
      <c r="G129" s="37"/>
      <c r="H129" s="37"/>
      <c r="I129" s="37"/>
      <c r="J129" s="165">
        <v>0</v>
      </c>
      <c r="K129" s="37"/>
      <c r="L129" s="166"/>
      <c r="M129" s="167"/>
      <c r="N129" s="168" t="s">
        <v>38</v>
      </c>
      <c r="O129" s="167"/>
      <c r="P129" s="167"/>
      <c r="Q129" s="167"/>
      <c r="R129" s="167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70" t="s">
        <v>137</v>
      </c>
      <c r="AZ129" s="167"/>
      <c r="BA129" s="167"/>
      <c r="BB129" s="167"/>
      <c r="BC129" s="167"/>
      <c r="BD129" s="167"/>
      <c r="BE129" s="171">
        <f t="shared" si="0"/>
        <v>0</v>
      </c>
      <c r="BF129" s="171">
        <f t="shared" si="1"/>
        <v>0</v>
      </c>
      <c r="BG129" s="171">
        <f t="shared" si="2"/>
        <v>0</v>
      </c>
      <c r="BH129" s="171">
        <f t="shared" si="3"/>
        <v>0</v>
      </c>
      <c r="BI129" s="171">
        <f t="shared" si="4"/>
        <v>0</v>
      </c>
      <c r="BJ129" s="170" t="s">
        <v>81</v>
      </c>
      <c r="BK129" s="167"/>
      <c r="BL129" s="167"/>
      <c r="BM129" s="167"/>
    </row>
    <row r="130" spans="1:65" s="2" customFormat="1" ht="18" customHeight="1">
      <c r="A130" s="35"/>
      <c r="B130" s="36"/>
      <c r="C130" s="37"/>
      <c r="D130" s="333" t="s">
        <v>141</v>
      </c>
      <c r="E130" s="334"/>
      <c r="F130" s="334"/>
      <c r="G130" s="37"/>
      <c r="H130" s="37"/>
      <c r="I130" s="37"/>
      <c r="J130" s="165">
        <v>0</v>
      </c>
      <c r="K130" s="37"/>
      <c r="L130" s="166"/>
      <c r="M130" s="167"/>
      <c r="N130" s="168" t="s">
        <v>38</v>
      </c>
      <c r="O130" s="167"/>
      <c r="P130" s="167"/>
      <c r="Q130" s="167"/>
      <c r="R130" s="167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70" t="s">
        <v>137</v>
      </c>
      <c r="AZ130" s="167"/>
      <c r="BA130" s="167"/>
      <c r="BB130" s="167"/>
      <c r="BC130" s="167"/>
      <c r="BD130" s="167"/>
      <c r="BE130" s="171">
        <f t="shared" si="0"/>
        <v>0</v>
      </c>
      <c r="BF130" s="171">
        <f t="shared" si="1"/>
        <v>0</v>
      </c>
      <c r="BG130" s="171">
        <f t="shared" si="2"/>
        <v>0</v>
      </c>
      <c r="BH130" s="171">
        <f t="shared" si="3"/>
        <v>0</v>
      </c>
      <c r="BI130" s="171">
        <f t="shared" si="4"/>
        <v>0</v>
      </c>
      <c r="BJ130" s="170" t="s">
        <v>81</v>
      </c>
      <c r="BK130" s="167"/>
      <c r="BL130" s="167"/>
      <c r="BM130" s="167"/>
    </row>
    <row r="131" spans="1:65" s="2" customFormat="1" ht="18" customHeight="1">
      <c r="A131" s="35"/>
      <c r="B131" s="36"/>
      <c r="C131" s="37"/>
      <c r="D131" s="164" t="s">
        <v>142</v>
      </c>
      <c r="E131" s="37"/>
      <c r="F131" s="37"/>
      <c r="G131" s="37"/>
      <c r="H131" s="37"/>
      <c r="I131" s="37"/>
      <c r="J131" s="165">
        <f>ROUND(J30*T131,2)</f>
        <v>0</v>
      </c>
      <c r="K131" s="37"/>
      <c r="L131" s="166"/>
      <c r="M131" s="167"/>
      <c r="N131" s="168" t="s">
        <v>38</v>
      </c>
      <c r="O131" s="167"/>
      <c r="P131" s="167"/>
      <c r="Q131" s="167"/>
      <c r="R131" s="167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70" t="s">
        <v>143</v>
      </c>
      <c r="AZ131" s="167"/>
      <c r="BA131" s="167"/>
      <c r="BB131" s="167"/>
      <c r="BC131" s="167"/>
      <c r="BD131" s="167"/>
      <c r="BE131" s="171">
        <f t="shared" si="0"/>
        <v>0</v>
      </c>
      <c r="BF131" s="171">
        <f t="shared" si="1"/>
        <v>0</v>
      </c>
      <c r="BG131" s="171">
        <f t="shared" si="2"/>
        <v>0</v>
      </c>
      <c r="BH131" s="171">
        <f t="shared" si="3"/>
        <v>0</v>
      </c>
      <c r="BI131" s="171">
        <f t="shared" si="4"/>
        <v>0</v>
      </c>
      <c r="BJ131" s="170" t="s">
        <v>81</v>
      </c>
      <c r="BK131" s="167"/>
      <c r="BL131" s="167"/>
      <c r="BM131" s="167"/>
    </row>
    <row r="132" spans="1:31" s="2" customFormat="1" ht="11.2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9.25" customHeight="1">
      <c r="A133" s="35"/>
      <c r="B133" s="36"/>
      <c r="C133" s="172" t="s">
        <v>144</v>
      </c>
      <c r="D133" s="147"/>
      <c r="E133" s="147"/>
      <c r="F133" s="147"/>
      <c r="G133" s="147"/>
      <c r="H133" s="147"/>
      <c r="I133" s="147"/>
      <c r="J133" s="173">
        <f>ROUND(J96+J125,2)</f>
        <v>0</v>
      </c>
      <c r="K133" s="14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8" spans="1:31" s="2" customFormat="1" ht="6.95" customHeight="1">
      <c r="A138" s="35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24.95" customHeight="1">
      <c r="A139" s="35"/>
      <c r="B139" s="36"/>
      <c r="C139" s="24" t="s">
        <v>145</v>
      </c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6.95" customHeight="1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2" customHeight="1">
      <c r="A141" s="35"/>
      <c r="B141" s="36"/>
      <c r="C141" s="30" t="s">
        <v>16</v>
      </c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6.5" customHeight="1">
      <c r="A142" s="35"/>
      <c r="B142" s="36"/>
      <c r="C142" s="37"/>
      <c r="D142" s="37"/>
      <c r="E142" s="330" t="str">
        <f>E7</f>
        <v>Rekonstrukce areálu - Skatepark Ostrava-Výškovice</v>
      </c>
      <c r="F142" s="331"/>
      <c r="G142" s="331"/>
      <c r="H142" s="331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2" customHeight="1">
      <c r="A143" s="35"/>
      <c r="B143" s="36"/>
      <c r="C143" s="30" t="s">
        <v>112</v>
      </c>
      <c r="D143" s="37"/>
      <c r="E143" s="37"/>
      <c r="F143" s="37"/>
      <c r="G143" s="37"/>
      <c r="H143" s="3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6.5" customHeight="1">
      <c r="A144" s="35"/>
      <c r="B144" s="36"/>
      <c r="C144" s="37"/>
      <c r="D144" s="37"/>
      <c r="E144" s="286" t="str">
        <f>E9</f>
        <v>04 DPS SO01.2,SO01.3 - Budova správce a skladu nářadí</v>
      </c>
      <c r="F144" s="332"/>
      <c r="G144" s="332"/>
      <c r="H144" s="332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6.95" customHeight="1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2" customHeight="1">
      <c r="A146" s="35"/>
      <c r="B146" s="36"/>
      <c r="C146" s="30" t="s">
        <v>20</v>
      </c>
      <c r="D146" s="37"/>
      <c r="E146" s="37"/>
      <c r="F146" s="28" t="str">
        <f>F12</f>
        <v>Ostrava</v>
      </c>
      <c r="G146" s="37"/>
      <c r="H146" s="37"/>
      <c r="I146" s="30" t="s">
        <v>22</v>
      </c>
      <c r="J146" s="67" t="str">
        <f>IF(J12="","",J12)</f>
        <v>21. 8. 2023</v>
      </c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6.95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5.2" customHeight="1">
      <c r="A148" s="35"/>
      <c r="B148" s="36"/>
      <c r="C148" s="30" t="s">
        <v>24</v>
      </c>
      <c r="D148" s="37"/>
      <c r="E148" s="37"/>
      <c r="F148" s="28" t="str">
        <f>E15</f>
        <v xml:space="preserve"> </v>
      </c>
      <c r="G148" s="37"/>
      <c r="H148" s="37"/>
      <c r="I148" s="30" t="s">
        <v>29</v>
      </c>
      <c r="J148" s="33" t="str">
        <f>E21</f>
        <v xml:space="preserve"> </v>
      </c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15.2" customHeight="1">
      <c r="A149" s="35"/>
      <c r="B149" s="36"/>
      <c r="C149" s="30" t="s">
        <v>27</v>
      </c>
      <c r="D149" s="37"/>
      <c r="E149" s="37"/>
      <c r="F149" s="28" t="str">
        <f>IF(E18="","",E18)</f>
        <v>Vyplň údaj</v>
      </c>
      <c r="G149" s="37"/>
      <c r="H149" s="37"/>
      <c r="I149" s="30" t="s">
        <v>31</v>
      </c>
      <c r="J149" s="33" t="str">
        <f>E24</f>
        <v xml:space="preserve"> </v>
      </c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2" customFormat="1" ht="10.35" customHeight="1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52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31" s="11" customFormat="1" ht="29.25" customHeight="1">
      <c r="A151" s="174"/>
      <c r="B151" s="175"/>
      <c r="C151" s="176" t="s">
        <v>146</v>
      </c>
      <c r="D151" s="177" t="s">
        <v>58</v>
      </c>
      <c r="E151" s="177" t="s">
        <v>54</v>
      </c>
      <c r="F151" s="177" t="s">
        <v>55</v>
      </c>
      <c r="G151" s="177" t="s">
        <v>147</v>
      </c>
      <c r="H151" s="177" t="s">
        <v>148</v>
      </c>
      <c r="I151" s="177" t="s">
        <v>149</v>
      </c>
      <c r="J151" s="178" t="s">
        <v>119</v>
      </c>
      <c r="K151" s="179" t="s">
        <v>150</v>
      </c>
      <c r="L151" s="180"/>
      <c r="M151" s="76" t="s">
        <v>1</v>
      </c>
      <c r="N151" s="77" t="s">
        <v>37</v>
      </c>
      <c r="O151" s="77" t="s">
        <v>151</v>
      </c>
      <c r="P151" s="77" t="s">
        <v>152</v>
      </c>
      <c r="Q151" s="77" t="s">
        <v>153</v>
      </c>
      <c r="R151" s="77" t="s">
        <v>154</v>
      </c>
      <c r="S151" s="77" t="s">
        <v>155</v>
      </c>
      <c r="T151" s="78" t="s">
        <v>156</v>
      </c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</row>
    <row r="152" spans="1:63" s="2" customFormat="1" ht="22.9" customHeight="1">
      <c r="A152" s="35"/>
      <c r="B152" s="36"/>
      <c r="C152" s="83" t="s">
        <v>157</v>
      </c>
      <c r="D152" s="37"/>
      <c r="E152" s="37"/>
      <c r="F152" s="37"/>
      <c r="G152" s="37"/>
      <c r="H152" s="37"/>
      <c r="I152" s="37"/>
      <c r="J152" s="181">
        <f>BK152</f>
        <v>0</v>
      </c>
      <c r="K152" s="37"/>
      <c r="L152" s="40"/>
      <c r="M152" s="79"/>
      <c r="N152" s="182"/>
      <c r="O152" s="80"/>
      <c r="P152" s="183">
        <f>P153+P578+P1320</f>
        <v>0</v>
      </c>
      <c r="Q152" s="80"/>
      <c r="R152" s="183">
        <f>R153+R578+R1320</f>
        <v>220.18652178999997</v>
      </c>
      <c r="S152" s="80"/>
      <c r="T152" s="184">
        <f>T153+T578+T1320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72</v>
      </c>
      <c r="AU152" s="18" t="s">
        <v>121</v>
      </c>
      <c r="BK152" s="185">
        <f>BK153+BK578+BK1320</f>
        <v>0</v>
      </c>
    </row>
    <row r="153" spans="2:63" s="12" customFormat="1" ht="25.9" customHeight="1">
      <c r="B153" s="186"/>
      <c r="C153" s="187"/>
      <c r="D153" s="188" t="s">
        <v>72</v>
      </c>
      <c r="E153" s="189" t="s">
        <v>158</v>
      </c>
      <c r="F153" s="189" t="s">
        <v>159</v>
      </c>
      <c r="G153" s="187"/>
      <c r="H153" s="187"/>
      <c r="I153" s="190"/>
      <c r="J153" s="191">
        <f>BK153</f>
        <v>0</v>
      </c>
      <c r="K153" s="187"/>
      <c r="L153" s="192"/>
      <c r="M153" s="193"/>
      <c r="N153" s="194"/>
      <c r="O153" s="194"/>
      <c r="P153" s="195">
        <f>P154+P205+P262+P322+P348+P372+P548+P553+P575</f>
        <v>0</v>
      </c>
      <c r="Q153" s="194"/>
      <c r="R153" s="195">
        <f>R154+R205+R262+R322+R348+R372+R548+R553+R575</f>
        <v>200.7680093</v>
      </c>
      <c r="S153" s="194"/>
      <c r="T153" s="196">
        <f>T154+T205+T262+T322+T348+T372+T548+T553+T575</f>
        <v>0</v>
      </c>
      <c r="AR153" s="197" t="s">
        <v>81</v>
      </c>
      <c r="AT153" s="198" t="s">
        <v>72</v>
      </c>
      <c r="AU153" s="198" t="s">
        <v>73</v>
      </c>
      <c r="AY153" s="197" t="s">
        <v>160</v>
      </c>
      <c r="BK153" s="199">
        <f>BK154+BK205+BK262+BK322+BK348+BK372+BK548+BK553+BK575</f>
        <v>0</v>
      </c>
    </row>
    <row r="154" spans="2:63" s="12" customFormat="1" ht="22.9" customHeight="1">
      <c r="B154" s="186"/>
      <c r="C154" s="187"/>
      <c r="D154" s="188" t="s">
        <v>72</v>
      </c>
      <c r="E154" s="200" t="s">
        <v>81</v>
      </c>
      <c r="F154" s="200" t="s">
        <v>370</v>
      </c>
      <c r="G154" s="187"/>
      <c r="H154" s="187"/>
      <c r="I154" s="190"/>
      <c r="J154" s="201">
        <f>BK154</f>
        <v>0</v>
      </c>
      <c r="K154" s="187"/>
      <c r="L154" s="192"/>
      <c r="M154" s="193"/>
      <c r="N154" s="194"/>
      <c r="O154" s="194"/>
      <c r="P154" s="195">
        <f>SUM(P155:P204)</f>
        <v>0</v>
      </c>
      <c r="Q154" s="194"/>
      <c r="R154" s="195">
        <f>SUM(R155:R204)</f>
        <v>6.53499</v>
      </c>
      <c r="S154" s="194"/>
      <c r="T154" s="196">
        <f>SUM(T155:T204)</f>
        <v>0</v>
      </c>
      <c r="AR154" s="197" t="s">
        <v>81</v>
      </c>
      <c r="AT154" s="198" t="s">
        <v>72</v>
      </c>
      <c r="AU154" s="198" t="s">
        <v>81</v>
      </c>
      <c r="AY154" s="197" t="s">
        <v>160</v>
      </c>
      <c r="BK154" s="199">
        <f>SUM(BK155:BK204)</f>
        <v>0</v>
      </c>
    </row>
    <row r="155" spans="1:65" s="2" customFormat="1" ht="33" customHeight="1">
      <c r="A155" s="35"/>
      <c r="B155" s="36"/>
      <c r="C155" s="202" t="s">
        <v>81</v>
      </c>
      <c r="D155" s="202" t="s">
        <v>163</v>
      </c>
      <c r="E155" s="203" t="s">
        <v>437</v>
      </c>
      <c r="F155" s="204" t="s">
        <v>438</v>
      </c>
      <c r="G155" s="205" t="s">
        <v>166</v>
      </c>
      <c r="H155" s="206">
        <v>77.575</v>
      </c>
      <c r="I155" s="207"/>
      <c r="J155" s="208">
        <f>ROUND(I155*H155,2)</f>
        <v>0</v>
      </c>
      <c r="K155" s="209"/>
      <c r="L155" s="40"/>
      <c r="M155" s="210" t="s">
        <v>1</v>
      </c>
      <c r="N155" s="211" t="s">
        <v>38</v>
      </c>
      <c r="O155" s="7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4" t="s">
        <v>167</v>
      </c>
      <c r="AT155" s="214" t="s">
        <v>163</v>
      </c>
      <c r="AU155" s="214" t="s">
        <v>83</v>
      </c>
      <c r="AY155" s="18" t="s">
        <v>160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81</v>
      </c>
      <c r="BK155" s="215">
        <f>ROUND(I155*H155,2)</f>
        <v>0</v>
      </c>
      <c r="BL155" s="18" t="s">
        <v>167</v>
      </c>
      <c r="BM155" s="214" t="s">
        <v>439</v>
      </c>
    </row>
    <row r="156" spans="1:47" s="2" customFormat="1" ht="29.25">
      <c r="A156" s="35"/>
      <c r="B156" s="36"/>
      <c r="C156" s="37"/>
      <c r="D156" s="216" t="s">
        <v>169</v>
      </c>
      <c r="E156" s="37"/>
      <c r="F156" s="217" t="s">
        <v>440</v>
      </c>
      <c r="G156" s="37"/>
      <c r="H156" s="37"/>
      <c r="I156" s="169"/>
      <c r="J156" s="37"/>
      <c r="K156" s="37"/>
      <c r="L156" s="40"/>
      <c r="M156" s="218"/>
      <c r="N156" s="219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169</v>
      </c>
      <c r="AU156" s="18" t="s">
        <v>83</v>
      </c>
    </row>
    <row r="157" spans="2:51" s="15" customFormat="1" ht="22.5">
      <c r="B157" s="242"/>
      <c r="C157" s="243"/>
      <c r="D157" s="216" t="s">
        <v>171</v>
      </c>
      <c r="E157" s="244" t="s">
        <v>1</v>
      </c>
      <c r="F157" s="245" t="s">
        <v>441</v>
      </c>
      <c r="G157" s="243"/>
      <c r="H157" s="244" t="s">
        <v>1</v>
      </c>
      <c r="I157" s="246"/>
      <c r="J157" s="243"/>
      <c r="K157" s="243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171</v>
      </c>
      <c r="AU157" s="251" t="s">
        <v>83</v>
      </c>
      <c r="AV157" s="15" t="s">
        <v>81</v>
      </c>
      <c r="AW157" s="15" t="s">
        <v>30</v>
      </c>
      <c r="AX157" s="15" t="s">
        <v>73</v>
      </c>
      <c r="AY157" s="251" t="s">
        <v>160</v>
      </c>
    </row>
    <row r="158" spans="2:51" s="13" customFormat="1" ht="11.25">
      <c r="B158" s="220"/>
      <c r="C158" s="221"/>
      <c r="D158" s="216" t="s">
        <v>171</v>
      </c>
      <c r="E158" s="222" t="s">
        <v>1</v>
      </c>
      <c r="F158" s="223" t="s">
        <v>442</v>
      </c>
      <c r="G158" s="221"/>
      <c r="H158" s="224">
        <v>161.274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171</v>
      </c>
      <c r="AU158" s="230" t="s">
        <v>83</v>
      </c>
      <c r="AV158" s="13" t="s">
        <v>83</v>
      </c>
      <c r="AW158" s="13" t="s">
        <v>30</v>
      </c>
      <c r="AX158" s="13" t="s">
        <v>73</v>
      </c>
      <c r="AY158" s="230" t="s">
        <v>160</v>
      </c>
    </row>
    <row r="159" spans="2:51" s="13" customFormat="1" ht="11.25">
      <c r="B159" s="220"/>
      <c r="C159" s="221"/>
      <c r="D159" s="216" t="s">
        <v>171</v>
      </c>
      <c r="E159" s="222" t="s">
        <v>1</v>
      </c>
      <c r="F159" s="223" t="s">
        <v>443</v>
      </c>
      <c r="G159" s="221"/>
      <c r="H159" s="224">
        <v>-6.125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171</v>
      </c>
      <c r="AU159" s="230" t="s">
        <v>83</v>
      </c>
      <c r="AV159" s="13" t="s">
        <v>83</v>
      </c>
      <c r="AW159" s="13" t="s">
        <v>30</v>
      </c>
      <c r="AX159" s="13" t="s">
        <v>73</v>
      </c>
      <c r="AY159" s="230" t="s">
        <v>160</v>
      </c>
    </row>
    <row r="160" spans="2:51" s="14" customFormat="1" ht="11.25">
      <c r="B160" s="231"/>
      <c r="C160" s="232"/>
      <c r="D160" s="216" t="s">
        <v>171</v>
      </c>
      <c r="E160" s="233" t="s">
        <v>1</v>
      </c>
      <c r="F160" s="234" t="s">
        <v>174</v>
      </c>
      <c r="G160" s="232"/>
      <c r="H160" s="235">
        <v>155.149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171</v>
      </c>
      <c r="AU160" s="241" t="s">
        <v>83</v>
      </c>
      <c r="AV160" s="14" t="s">
        <v>167</v>
      </c>
      <c r="AW160" s="14" t="s">
        <v>30</v>
      </c>
      <c r="AX160" s="14" t="s">
        <v>73</v>
      </c>
      <c r="AY160" s="241" t="s">
        <v>160</v>
      </c>
    </row>
    <row r="161" spans="2:51" s="13" customFormat="1" ht="11.25">
      <c r="B161" s="220"/>
      <c r="C161" s="221"/>
      <c r="D161" s="216" t="s">
        <v>171</v>
      </c>
      <c r="E161" s="222" t="s">
        <v>1</v>
      </c>
      <c r="F161" s="223" t="s">
        <v>444</v>
      </c>
      <c r="G161" s="221"/>
      <c r="H161" s="224">
        <v>77.575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171</v>
      </c>
      <c r="AU161" s="230" t="s">
        <v>83</v>
      </c>
      <c r="AV161" s="13" t="s">
        <v>83</v>
      </c>
      <c r="AW161" s="13" t="s">
        <v>30</v>
      </c>
      <c r="AX161" s="13" t="s">
        <v>81</v>
      </c>
      <c r="AY161" s="230" t="s">
        <v>160</v>
      </c>
    </row>
    <row r="162" spans="1:65" s="2" customFormat="1" ht="33" customHeight="1">
      <c r="A162" s="35"/>
      <c r="B162" s="36"/>
      <c r="C162" s="202" t="s">
        <v>83</v>
      </c>
      <c r="D162" s="202" t="s">
        <v>163</v>
      </c>
      <c r="E162" s="203" t="s">
        <v>445</v>
      </c>
      <c r="F162" s="204" t="s">
        <v>446</v>
      </c>
      <c r="G162" s="205" t="s">
        <v>166</v>
      </c>
      <c r="H162" s="206">
        <v>129.54</v>
      </c>
      <c r="I162" s="207"/>
      <c r="J162" s="208">
        <f>ROUND(I162*H162,2)</f>
        <v>0</v>
      </c>
      <c r="K162" s="209"/>
      <c r="L162" s="40"/>
      <c r="M162" s="210" t="s">
        <v>1</v>
      </c>
      <c r="N162" s="211" t="s">
        <v>38</v>
      </c>
      <c r="O162" s="72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4" t="s">
        <v>167</v>
      </c>
      <c r="AT162" s="214" t="s">
        <v>163</v>
      </c>
      <c r="AU162" s="214" t="s">
        <v>83</v>
      </c>
      <c r="AY162" s="18" t="s">
        <v>160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81</v>
      </c>
      <c r="BK162" s="215">
        <f>ROUND(I162*H162,2)</f>
        <v>0</v>
      </c>
      <c r="BL162" s="18" t="s">
        <v>167</v>
      </c>
      <c r="BM162" s="214" t="s">
        <v>447</v>
      </c>
    </row>
    <row r="163" spans="1:47" s="2" customFormat="1" ht="29.25">
      <c r="A163" s="35"/>
      <c r="B163" s="36"/>
      <c r="C163" s="37"/>
      <c r="D163" s="216" t="s">
        <v>169</v>
      </c>
      <c r="E163" s="37"/>
      <c r="F163" s="217" t="s">
        <v>448</v>
      </c>
      <c r="G163" s="37"/>
      <c r="H163" s="37"/>
      <c r="I163" s="169"/>
      <c r="J163" s="37"/>
      <c r="K163" s="37"/>
      <c r="L163" s="40"/>
      <c r="M163" s="218"/>
      <c r="N163" s="219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169</v>
      </c>
      <c r="AU163" s="18" t="s">
        <v>83</v>
      </c>
    </row>
    <row r="164" spans="2:51" s="15" customFormat="1" ht="11.25">
      <c r="B164" s="242"/>
      <c r="C164" s="243"/>
      <c r="D164" s="216" t="s">
        <v>171</v>
      </c>
      <c r="E164" s="244" t="s">
        <v>1</v>
      </c>
      <c r="F164" s="245" t="s">
        <v>449</v>
      </c>
      <c r="G164" s="243"/>
      <c r="H164" s="244" t="s">
        <v>1</v>
      </c>
      <c r="I164" s="246"/>
      <c r="J164" s="243"/>
      <c r="K164" s="243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171</v>
      </c>
      <c r="AU164" s="251" t="s">
        <v>83</v>
      </c>
      <c r="AV164" s="15" t="s">
        <v>81</v>
      </c>
      <c r="AW164" s="15" t="s">
        <v>30</v>
      </c>
      <c r="AX164" s="15" t="s">
        <v>73</v>
      </c>
      <c r="AY164" s="251" t="s">
        <v>160</v>
      </c>
    </row>
    <row r="165" spans="2:51" s="13" customFormat="1" ht="11.25">
      <c r="B165" s="220"/>
      <c r="C165" s="221"/>
      <c r="D165" s="216" t="s">
        <v>171</v>
      </c>
      <c r="E165" s="222" t="s">
        <v>1</v>
      </c>
      <c r="F165" s="223" t="s">
        <v>450</v>
      </c>
      <c r="G165" s="221"/>
      <c r="H165" s="224">
        <v>44.54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171</v>
      </c>
      <c r="AU165" s="230" t="s">
        <v>83</v>
      </c>
      <c r="AV165" s="13" t="s">
        <v>83</v>
      </c>
      <c r="AW165" s="13" t="s">
        <v>30</v>
      </c>
      <c r="AX165" s="13" t="s">
        <v>73</v>
      </c>
      <c r="AY165" s="230" t="s">
        <v>160</v>
      </c>
    </row>
    <row r="166" spans="2:51" s="13" customFormat="1" ht="11.25">
      <c r="B166" s="220"/>
      <c r="C166" s="221"/>
      <c r="D166" s="216" t="s">
        <v>171</v>
      </c>
      <c r="E166" s="222" t="s">
        <v>1</v>
      </c>
      <c r="F166" s="223" t="s">
        <v>451</v>
      </c>
      <c r="G166" s="221"/>
      <c r="H166" s="224">
        <v>25.5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171</v>
      </c>
      <c r="AU166" s="230" t="s">
        <v>83</v>
      </c>
      <c r="AV166" s="13" t="s">
        <v>83</v>
      </c>
      <c r="AW166" s="13" t="s">
        <v>30</v>
      </c>
      <c r="AX166" s="13" t="s">
        <v>73</v>
      </c>
      <c r="AY166" s="230" t="s">
        <v>160</v>
      </c>
    </row>
    <row r="167" spans="2:51" s="13" customFormat="1" ht="11.25">
      <c r="B167" s="220"/>
      <c r="C167" s="221"/>
      <c r="D167" s="216" t="s">
        <v>171</v>
      </c>
      <c r="E167" s="222" t="s">
        <v>1</v>
      </c>
      <c r="F167" s="223" t="s">
        <v>452</v>
      </c>
      <c r="G167" s="221"/>
      <c r="H167" s="224">
        <v>32.98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171</v>
      </c>
      <c r="AU167" s="230" t="s">
        <v>83</v>
      </c>
      <c r="AV167" s="13" t="s">
        <v>83</v>
      </c>
      <c r="AW167" s="13" t="s">
        <v>30</v>
      </c>
      <c r="AX167" s="13" t="s">
        <v>73</v>
      </c>
      <c r="AY167" s="230" t="s">
        <v>160</v>
      </c>
    </row>
    <row r="168" spans="2:51" s="13" customFormat="1" ht="11.25">
      <c r="B168" s="220"/>
      <c r="C168" s="221"/>
      <c r="D168" s="216" t="s">
        <v>171</v>
      </c>
      <c r="E168" s="222" t="s">
        <v>1</v>
      </c>
      <c r="F168" s="223" t="s">
        <v>453</v>
      </c>
      <c r="G168" s="221"/>
      <c r="H168" s="224">
        <v>20.4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171</v>
      </c>
      <c r="AU168" s="230" t="s">
        <v>83</v>
      </c>
      <c r="AV168" s="13" t="s">
        <v>83</v>
      </c>
      <c r="AW168" s="13" t="s">
        <v>30</v>
      </c>
      <c r="AX168" s="13" t="s">
        <v>73</v>
      </c>
      <c r="AY168" s="230" t="s">
        <v>160</v>
      </c>
    </row>
    <row r="169" spans="2:51" s="15" customFormat="1" ht="11.25">
      <c r="B169" s="242"/>
      <c r="C169" s="243"/>
      <c r="D169" s="216" t="s">
        <v>171</v>
      </c>
      <c r="E169" s="244" t="s">
        <v>1</v>
      </c>
      <c r="F169" s="245" t="s">
        <v>454</v>
      </c>
      <c r="G169" s="243"/>
      <c r="H169" s="244" t="s">
        <v>1</v>
      </c>
      <c r="I169" s="246"/>
      <c r="J169" s="243"/>
      <c r="K169" s="243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171</v>
      </c>
      <c r="AU169" s="251" t="s">
        <v>83</v>
      </c>
      <c r="AV169" s="15" t="s">
        <v>81</v>
      </c>
      <c r="AW169" s="15" t="s">
        <v>30</v>
      </c>
      <c r="AX169" s="15" t="s">
        <v>73</v>
      </c>
      <c r="AY169" s="251" t="s">
        <v>160</v>
      </c>
    </row>
    <row r="170" spans="2:51" s="13" customFormat="1" ht="11.25">
      <c r="B170" s="220"/>
      <c r="C170" s="221"/>
      <c r="D170" s="216" t="s">
        <v>171</v>
      </c>
      <c r="E170" s="222" t="s">
        <v>1</v>
      </c>
      <c r="F170" s="223" t="s">
        <v>455</v>
      </c>
      <c r="G170" s="221"/>
      <c r="H170" s="224">
        <v>6.12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171</v>
      </c>
      <c r="AU170" s="230" t="s">
        <v>83</v>
      </c>
      <c r="AV170" s="13" t="s">
        <v>83</v>
      </c>
      <c r="AW170" s="13" t="s">
        <v>30</v>
      </c>
      <c r="AX170" s="13" t="s">
        <v>73</v>
      </c>
      <c r="AY170" s="230" t="s">
        <v>160</v>
      </c>
    </row>
    <row r="171" spans="2:51" s="14" customFormat="1" ht="11.25">
      <c r="B171" s="231"/>
      <c r="C171" s="232"/>
      <c r="D171" s="216" t="s">
        <v>171</v>
      </c>
      <c r="E171" s="233" t="s">
        <v>1</v>
      </c>
      <c r="F171" s="234" t="s">
        <v>174</v>
      </c>
      <c r="G171" s="232"/>
      <c r="H171" s="235">
        <v>129.54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171</v>
      </c>
      <c r="AU171" s="241" t="s">
        <v>83</v>
      </c>
      <c r="AV171" s="14" t="s">
        <v>167</v>
      </c>
      <c r="AW171" s="14" t="s">
        <v>30</v>
      </c>
      <c r="AX171" s="14" t="s">
        <v>81</v>
      </c>
      <c r="AY171" s="241" t="s">
        <v>160</v>
      </c>
    </row>
    <row r="172" spans="1:65" s="2" customFormat="1" ht="33" customHeight="1">
      <c r="A172" s="35"/>
      <c r="B172" s="36"/>
      <c r="C172" s="202" t="s">
        <v>182</v>
      </c>
      <c r="D172" s="202" t="s">
        <v>163</v>
      </c>
      <c r="E172" s="203" t="s">
        <v>456</v>
      </c>
      <c r="F172" s="204" t="s">
        <v>457</v>
      </c>
      <c r="G172" s="205" t="s">
        <v>166</v>
      </c>
      <c r="H172" s="206">
        <v>82.846</v>
      </c>
      <c r="I172" s="207"/>
      <c r="J172" s="208">
        <f>ROUND(I172*H172,2)</f>
        <v>0</v>
      </c>
      <c r="K172" s="209"/>
      <c r="L172" s="40"/>
      <c r="M172" s="210" t="s">
        <v>1</v>
      </c>
      <c r="N172" s="211" t="s">
        <v>38</v>
      </c>
      <c r="O172" s="72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4" t="s">
        <v>167</v>
      </c>
      <c r="AT172" s="214" t="s">
        <v>163</v>
      </c>
      <c r="AU172" s="214" t="s">
        <v>83</v>
      </c>
      <c r="AY172" s="18" t="s">
        <v>160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81</v>
      </c>
      <c r="BK172" s="215">
        <f>ROUND(I172*H172,2)</f>
        <v>0</v>
      </c>
      <c r="BL172" s="18" t="s">
        <v>167</v>
      </c>
      <c r="BM172" s="214" t="s">
        <v>458</v>
      </c>
    </row>
    <row r="173" spans="1:47" s="2" customFormat="1" ht="39">
      <c r="A173" s="35"/>
      <c r="B173" s="36"/>
      <c r="C173" s="37"/>
      <c r="D173" s="216" t="s">
        <v>169</v>
      </c>
      <c r="E173" s="37"/>
      <c r="F173" s="217" t="s">
        <v>459</v>
      </c>
      <c r="G173" s="37"/>
      <c r="H173" s="37"/>
      <c r="I173" s="169"/>
      <c r="J173" s="37"/>
      <c r="K173" s="37"/>
      <c r="L173" s="40"/>
      <c r="M173" s="218"/>
      <c r="N173" s="21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169</v>
      </c>
      <c r="AU173" s="18" t="s">
        <v>83</v>
      </c>
    </row>
    <row r="174" spans="1:65" s="2" customFormat="1" ht="16.5" customHeight="1">
      <c r="A174" s="35"/>
      <c r="B174" s="36"/>
      <c r="C174" s="202" t="s">
        <v>167</v>
      </c>
      <c r="D174" s="202" t="s">
        <v>163</v>
      </c>
      <c r="E174" s="203" t="s">
        <v>460</v>
      </c>
      <c r="F174" s="204" t="s">
        <v>461</v>
      </c>
      <c r="G174" s="205" t="s">
        <v>166</v>
      </c>
      <c r="H174" s="206">
        <v>82.846</v>
      </c>
      <c r="I174" s="207"/>
      <c r="J174" s="208">
        <f>ROUND(I174*H174,2)</f>
        <v>0</v>
      </c>
      <c r="K174" s="209"/>
      <c r="L174" s="40"/>
      <c r="M174" s="210" t="s">
        <v>1</v>
      </c>
      <c r="N174" s="211" t="s">
        <v>38</v>
      </c>
      <c r="O174" s="72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4" t="s">
        <v>167</v>
      </c>
      <c r="AT174" s="214" t="s">
        <v>163</v>
      </c>
      <c r="AU174" s="214" t="s">
        <v>83</v>
      </c>
      <c r="AY174" s="18" t="s">
        <v>160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81</v>
      </c>
      <c r="BK174" s="215">
        <f>ROUND(I174*H174,2)</f>
        <v>0</v>
      </c>
      <c r="BL174" s="18" t="s">
        <v>167</v>
      </c>
      <c r="BM174" s="214" t="s">
        <v>462</v>
      </c>
    </row>
    <row r="175" spans="1:47" s="2" customFormat="1" ht="19.5">
      <c r="A175" s="35"/>
      <c r="B175" s="36"/>
      <c r="C175" s="37"/>
      <c r="D175" s="216" t="s">
        <v>169</v>
      </c>
      <c r="E175" s="37"/>
      <c r="F175" s="217" t="s">
        <v>463</v>
      </c>
      <c r="G175" s="37"/>
      <c r="H175" s="37"/>
      <c r="I175" s="169"/>
      <c r="J175" s="37"/>
      <c r="K175" s="37"/>
      <c r="L175" s="40"/>
      <c r="M175" s="218"/>
      <c r="N175" s="219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169</v>
      </c>
      <c r="AU175" s="18" t="s">
        <v>83</v>
      </c>
    </row>
    <row r="176" spans="2:51" s="15" customFormat="1" ht="22.5">
      <c r="B176" s="242"/>
      <c r="C176" s="243"/>
      <c r="D176" s="216" t="s">
        <v>171</v>
      </c>
      <c r="E176" s="244" t="s">
        <v>1</v>
      </c>
      <c r="F176" s="245" t="s">
        <v>464</v>
      </c>
      <c r="G176" s="243"/>
      <c r="H176" s="244" t="s">
        <v>1</v>
      </c>
      <c r="I176" s="246"/>
      <c r="J176" s="243"/>
      <c r="K176" s="243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171</v>
      </c>
      <c r="AU176" s="251" t="s">
        <v>83</v>
      </c>
      <c r="AV176" s="15" t="s">
        <v>81</v>
      </c>
      <c r="AW176" s="15" t="s">
        <v>30</v>
      </c>
      <c r="AX176" s="15" t="s">
        <v>73</v>
      </c>
      <c r="AY176" s="251" t="s">
        <v>160</v>
      </c>
    </row>
    <row r="177" spans="2:51" s="13" customFormat="1" ht="11.25">
      <c r="B177" s="220"/>
      <c r="C177" s="221"/>
      <c r="D177" s="216" t="s">
        <v>171</v>
      </c>
      <c r="E177" s="222" t="s">
        <v>1</v>
      </c>
      <c r="F177" s="223" t="s">
        <v>465</v>
      </c>
      <c r="G177" s="221"/>
      <c r="H177" s="224">
        <v>82.846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171</v>
      </c>
      <c r="AU177" s="230" t="s">
        <v>83</v>
      </c>
      <c r="AV177" s="13" t="s">
        <v>83</v>
      </c>
      <c r="AW177" s="13" t="s">
        <v>30</v>
      </c>
      <c r="AX177" s="13" t="s">
        <v>81</v>
      </c>
      <c r="AY177" s="230" t="s">
        <v>160</v>
      </c>
    </row>
    <row r="178" spans="1:65" s="2" customFormat="1" ht="24.2" customHeight="1">
      <c r="A178" s="35"/>
      <c r="B178" s="36"/>
      <c r="C178" s="202" t="s">
        <v>192</v>
      </c>
      <c r="D178" s="202" t="s">
        <v>163</v>
      </c>
      <c r="E178" s="203" t="s">
        <v>466</v>
      </c>
      <c r="F178" s="204" t="s">
        <v>467</v>
      </c>
      <c r="G178" s="205" t="s">
        <v>166</v>
      </c>
      <c r="H178" s="206">
        <v>11.988</v>
      </c>
      <c r="I178" s="207"/>
      <c r="J178" s="208">
        <f>ROUND(I178*H178,2)</f>
        <v>0</v>
      </c>
      <c r="K178" s="209"/>
      <c r="L178" s="40"/>
      <c r="M178" s="210" t="s">
        <v>1</v>
      </c>
      <c r="N178" s="211" t="s">
        <v>38</v>
      </c>
      <c r="O178" s="72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4" t="s">
        <v>167</v>
      </c>
      <c r="AT178" s="214" t="s">
        <v>163</v>
      </c>
      <c r="AU178" s="214" t="s">
        <v>83</v>
      </c>
      <c r="AY178" s="18" t="s">
        <v>160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81</v>
      </c>
      <c r="BK178" s="215">
        <f>ROUND(I178*H178,2)</f>
        <v>0</v>
      </c>
      <c r="BL178" s="18" t="s">
        <v>167</v>
      </c>
      <c r="BM178" s="214" t="s">
        <v>468</v>
      </c>
    </row>
    <row r="179" spans="1:47" s="2" customFormat="1" ht="29.25">
      <c r="A179" s="35"/>
      <c r="B179" s="36"/>
      <c r="C179" s="37"/>
      <c r="D179" s="216" t="s">
        <v>169</v>
      </c>
      <c r="E179" s="37"/>
      <c r="F179" s="217" t="s">
        <v>469</v>
      </c>
      <c r="G179" s="37"/>
      <c r="H179" s="37"/>
      <c r="I179" s="169"/>
      <c r="J179" s="37"/>
      <c r="K179" s="37"/>
      <c r="L179" s="40"/>
      <c r="M179" s="218"/>
      <c r="N179" s="21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169</v>
      </c>
      <c r="AU179" s="18" t="s">
        <v>83</v>
      </c>
    </row>
    <row r="180" spans="2:51" s="15" customFormat="1" ht="11.25">
      <c r="B180" s="242"/>
      <c r="C180" s="243"/>
      <c r="D180" s="216" t="s">
        <v>171</v>
      </c>
      <c r="E180" s="244" t="s">
        <v>1</v>
      </c>
      <c r="F180" s="245" t="s">
        <v>470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171</v>
      </c>
      <c r="AU180" s="251" t="s">
        <v>83</v>
      </c>
      <c r="AV180" s="15" t="s">
        <v>81</v>
      </c>
      <c r="AW180" s="15" t="s">
        <v>30</v>
      </c>
      <c r="AX180" s="15" t="s">
        <v>73</v>
      </c>
      <c r="AY180" s="251" t="s">
        <v>160</v>
      </c>
    </row>
    <row r="181" spans="2:51" s="15" customFormat="1" ht="11.25">
      <c r="B181" s="242"/>
      <c r="C181" s="243"/>
      <c r="D181" s="216" t="s">
        <v>171</v>
      </c>
      <c r="E181" s="244" t="s">
        <v>1</v>
      </c>
      <c r="F181" s="245" t="s">
        <v>471</v>
      </c>
      <c r="G181" s="243"/>
      <c r="H181" s="244" t="s">
        <v>1</v>
      </c>
      <c r="I181" s="246"/>
      <c r="J181" s="243"/>
      <c r="K181" s="243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171</v>
      </c>
      <c r="AU181" s="251" t="s">
        <v>83</v>
      </c>
      <c r="AV181" s="15" t="s">
        <v>81</v>
      </c>
      <c r="AW181" s="15" t="s">
        <v>30</v>
      </c>
      <c r="AX181" s="15" t="s">
        <v>73</v>
      </c>
      <c r="AY181" s="251" t="s">
        <v>160</v>
      </c>
    </row>
    <row r="182" spans="2:51" s="13" customFormat="1" ht="11.25">
      <c r="B182" s="220"/>
      <c r="C182" s="221"/>
      <c r="D182" s="216" t="s">
        <v>171</v>
      </c>
      <c r="E182" s="222" t="s">
        <v>1</v>
      </c>
      <c r="F182" s="223" t="s">
        <v>472</v>
      </c>
      <c r="G182" s="221"/>
      <c r="H182" s="224">
        <v>7.218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171</v>
      </c>
      <c r="AU182" s="230" t="s">
        <v>83</v>
      </c>
      <c r="AV182" s="13" t="s">
        <v>83</v>
      </c>
      <c r="AW182" s="13" t="s">
        <v>30</v>
      </c>
      <c r="AX182" s="13" t="s">
        <v>73</v>
      </c>
      <c r="AY182" s="230" t="s">
        <v>160</v>
      </c>
    </row>
    <row r="183" spans="2:51" s="13" customFormat="1" ht="11.25">
      <c r="B183" s="220"/>
      <c r="C183" s="221"/>
      <c r="D183" s="216" t="s">
        <v>171</v>
      </c>
      <c r="E183" s="222" t="s">
        <v>1</v>
      </c>
      <c r="F183" s="223" t="s">
        <v>473</v>
      </c>
      <c r="G183" s="221"/>
      <c r="H183" s="224">
        <v>4.77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171</v>
      </c>
      <c r="AU183" s="230" t="s">
        <v>83</v>
      </c>
      <c r="AV183" s="13" t="s">
        <v>83</v>
      </c>
      <c r="AW183" s="13" t="s">
        <v>30</v>
      </c>
      <c r="AX183" s="13" t="s">
        <v>73</v>
      </c>
      <c r="AY183" s="230" t="s">
        <v>160</v>
      </c>
    </row>
    <row r="184" spans="2:51" s="14" customFormat="1" ht="11.25">
      <c r="B184" s="231"/>
      <c r="C184" s="232"/>
      <c r="D184" s="216" t="s">
        <v>171</v>
      </c>
      <c r="E184" s="233" t="s">
        <v>1</v>
      </c>
      <c r="F184" s="234" t="s">
        <v>174</v>
      </c>
      <c r="G184" s="232"/>
      <c r="H184" s="235">
        <v>11.988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171</v>
      </c>
      <c r="AU184" s="241" t="s">
        <v>83</v>
      </c>
      <c r="AV184" s="14" t="s">
        <v>167</v>
      </c>
      <c r="AW184" s="14" t="s">
        <v>30</v>
      </c>
      <c r="AX184" s="14" t="s">
        <v>81</v>
      </c>
      <c r="AY184" s="241" t="s">
        <v>160</v>
      </c>
    </row>
    <row r="185" spans="1:65" s="2" customFormat="1" ht="24.2" customHeight="1">
      <c r="A185" s="35"/>
      <c r="B185" s="36"/>
      <c r="C185" s="202" t="s">
        <v>197</v>
      </c>
      <c r="D185" s="202" t="s">
        <v>163</v>
      </c>
      <c r="E185" s="203" t="s">
        <v>474</v>
      </c>
      <c r="F185" s="204" t="s">
        <v>475</v>
      </c>
      <c r="G185" s="205" t="s">
        <v>166</v>
      </c>
      <c r="H185" s="206">
        <v>100.166</v>
      </c>
      <c r="I185" s="207"/>
      <c r="J185" s="208">
        <f>ROUND(I185*H185,2)</f>
        <v>0</v>
      </c>
      <c r="K185" s="209"/>
      <c r="L185" s="40"/>
      <c r="M185" s="210" t="s">
        <v>1</v>
      </c>
      <c r="N185" s="211" t="s">
        <v>38</v>
      </c>
      <c r="O185" s="72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4" t="s">
        <v>167</v>
      </c>
      <c r="AT185" s="214" t="s">
        <v>163</v>
      </c>
      <c r="AU185" s="214" t="s">
        <v>83</v>
      </c>
      <c r="AY185" s="18" t="s">
        <v>160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81</v>
      </c>
      <c r="BK185" s="215">
        <f>ROUND(I185*H185,2)</f>
        <v>0</v>
      </c>
      <c r="BL185" s="18" t="s">
        <v>167</v>
      </c>
      <c r="BM185" s="214" t="s">
        <v>476</v>
      </c>
    </row>
    <row r="186" spans="1:47" s="2" customFormat="1" ht="39">
      <c r="A186" s="35"/>
      <c r="B186" s="36"/>
      <c r="C186" s="37"/>
      <c r="D186" s="216" t="s">
        <v>169</v>
      </c>
      <c r="E186" s="37"/>
      <c r="F186" s="217" t="s">
        <v>477</v>
      </c>
      <c r="G186" s="37"/>
      <c r="H186" s="37"/>
      <c r="I186" s="169"/>
      <c r="J186" s="37"/>
      <c r="K186" s="37"/>
      <c r="L186" s="40"/>
      <c r="M186" s="218"/>
      <c r="N186" s="219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169</v>
      </c>
      <c r="AU186" s="18" t="s">
        <v>83</v>
      </c>
    </row>
    <row r="187" spans="2:51" s="15" customFormat="1" ht="22.5">
      <c r="B187" s="242"/>
      <c r="C187" s="243"/>
      <c r="D187" s="216" t="s">
        <v>171</v>
      </c>
      <c r="E187" s="244" t="s">
        <v>1</v>
      </c>
      <c r="F187" s="245" t="s">
        <v>478</v>
      </c>
      <c r="G187" s="243"/>
      <c r="H187" s="244" t="s">
        <v>1</v>
      </c>
      <c r="I187" s="246"/>
      <c r="J187" s="243"/>
      <c r="K187" s="243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171</v>
      </c>
      <c r="AU187" s="251" t="s">
        <v>83</v>
      </c>
      <c r="AV187" s="15" t="s">
        <v>81</v>
      </c>
      <c r="AW187" s="15" t="s">
        <v>30</v>
      </c>
      <c r="AX187" s="15" t="s">
        <v>73</v>
      </c>
      <c r="AY187" s="251" t="s">
        <v>160</v>
      </c>
    </row>
    <row r="188" spans="2:51" s="15" customFormat="1" ht="11.25">
      <c r="B188" s="242"/>
      <c r="C188" s="243"/>
      <c r="D188" s="216" t="s">
        <v>171</v>
      </c>
      <c r="E188" s="244" t="s">
        <v>1</v>
      </c>
      <c r="F188" s="245" t="s">
        <v>479</v>
      </c>
      <c r="G188" s="243"/>
      <c r="H188" s="244" t="s">
        <v>1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171</v>
      </c>
      <c r="AU188" s="251" t="s">
        <v>83</v>
      </c>
      <c r="AV188" s="15" t="s">
        <v>81</v>
      </c>
      <c r="AW188" s="15" t="s">
        <v>30</v>
      </c>
      <c r="AX188" s="15" t="s">
        <v>73</v>
      </c>
      <c r="AY188" s="251" t="s">
        <v>160</v>
      </c>
    </row>
    <row r="189" spans="2:51" s="13" customFormat="1" ht="11.25">
      <c r="B189" s="220"/>
      <c r="C189" s="221"/>
      <c r="D189" s="216" t="s">
        <v>171</v>
      </c>
      <c r="E189" s="222" t="s">
        <v>1</v>
      </c>
      <c r="F189" s="223" t="s">
        <v>480</v>
      </c>
      <c r="G189" s="221"/>
      <c r="H189" s="224">
        <v>129.54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171</v>
      </c>
      <c r="AU189" s="230" t="s">
        <v>83</v>
      </c>
      <c r="AV189" s="13" t="s">
        <v>83</v>
      </c>
      <c r="AW189" s="13" t="s">
        <v>30</v>
      </c>
      <c r="AX189" s="13" t="s">
        <v>73</v>
      </c>
      <c r="AY189" s="230" t="s">
        <v>160</v>
      </c>
    </row>
    <row r="190" spans="2:51" s="15" customFormat="1" ht="11.25">
      <c r="B190" s="242"/>
      <c r="C190" s="243"/>
      <c r="D190" s="216" t="s">
        <v>171</v>
      </c>
      <c r="E190" s="244" t="s">
        <v>1</v>
      </c>
      <c r="F190" s="245" t="s">
        <v>481</v>
      </c>
      <c r="G190" s="243"/>
      <c r="H190" s="244" t="s">
        <v>1</v>
      </c>
      <c r="I190" s="246"/>
      <c r="J190" s="243"/>
      <c r="K190" s="243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171</v>
      </c>
      <c r="AU190" s="251" t="s">
        <v>83</v>
      </c>
      <c r="AV190" s="15" t="s">
        <v>81</v>
      </c>
      <c r="AW190" s="15" t="s">
        <v>30</v>
      </c>
      <c r="AX190" s="15" t="s">
        <v>73</v>
      </c>
      <c r="AY190" s="251" t="s">
        <v>160</v>
      </c>
    </row>
    <row r="191" spans="2:51" s="13" customFormat="1" ht="11.25">
      <c r="B191" s="220"/>
      <c r="C191" s="221"/>
      <c r="D191" s="216" t="s">
        <v>171</v>
      </c>
      <c r="E191" s="222" t="s">
        <v>1</v>
      </c>
      <c r="F191" s="223" t="s">
        <v>482</v>
      </c>
      <c r="G191" s="221"/>
      <c r="H191" s="224">
        <v>-11.988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171</v>
      </c>
      <c r="AU191" s="230" t="s">
        <v>83</v>
      </c>
      <c r="AV191" s="13" t="s">
        <v>83</v>
      </c>
      <c r="AW191" s="13" t="s">
        <v>30</v>
      </c>
      <c r="AX191" s="13" t="s">
        <v>73</v>
      </c>
      <c r="AY191" s="230" t="s">
        <v>160</v>
      </c>
    </row>
    <row r="192" spans="2:51" s="15" customFormat="1" ht="11.25">
      <c r="B192" s="242"/>
      <c r="C192" s="243"/>
      <c r="D192" s="216" t="s">
        <v>171</v>
      </c>
      <c r="E192" s="244" t="s">
        <v>1</v>
      </c>
      <c r="F192" s="245" t="s">
        <v>483</v>
      </c>
      <c r="G192" s="243"/>
      <c r="H192" s="244" t="s">
        <v>1</v>
      </c>
      <c r="I192" s="246"/>
      <c r="J192" s="243"/>
      <c r="K192" s="243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171</v>
      </c>
      <c r="AU192" s="251" t="s">
        <v>83</v>
      </c>
      <c r="AV192" s="15" t="s">
        <v>81</v>
      </c>
      <c r="AW192" s="15" t="s">
        <v>30</v>
      </c>
      <c r="AX192" s="15" t="s">
        <v>73</v>
      </c>
      <c r="AY192" s="251" t="s">
        <v>160</v>
      </c>
    </row>
    <row r="193" spans="2:51" s="13" customFormat="1" ht="11.25">
      <c r="B193" s="220"/>
      <c r="C193" s="221"/>
      <c r="D193" s="216" t="s">
        <v>171</v>
      </c>
      <c r="E193" s="222" t="s">
        <v>1</v>
      </c>
      <c r="F193" s="223" t="s">
        <v>484</v>
      </c>
      <c r="G193" s="221"/>
      <c r="H193" s="224">
        <v>-1.53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171</v>
      </c>
      <c r="AU193" s="230" t="s">
        <v>83</v>
      </c>
      <c r="AV193" s="13" t="s">
        <v>83</v>
      </c>
      <c r="AW193" s="13" t="s">
        <v>30</v>
      </c>
      <c r="AX193" s="13" t="s">
        <v>73</v>
      </c>
      <c r="AY193" s="230" t="s">
        <v>160</v>
      </c>
    </row>
    <row r="194" spans="2:51" s="13" customFormat="1" ht="11.25">
      <c r="B194" s="220"/>
      <c r="C194" s="221"/>
      <c r="D194" s="216" t="s">
        <v>171</v>
      </c>
      <c r="E194" s="222" t="s">
        <v>1</v>
      </c>
      <c r="F194" s="223" t="s">
        <v>485</v>
      </c>
      <c r="G194" s="221"/>
      <c r="H194" s="224">
        <v>-13.62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171</v>
      </c>
      <c r="AU194" s="230" t="s">
        <v>83</v>
      </c>
      <c r="AV194" s="13" t="s">
        <v>83</v>
      </c>
      <c r="AW194" s="13" t="s">
        <v>30</v>
      </c>
      <c r="AX194" s="13" t="s">
        <v>73</v>
      </c>
      <c r="AY194" s="230" t="s">
        <v>160</v>
      </c>
    </row>
    <row r="195" spans="2:51" s="15" customFormat="1" ht="11.25">
      <c r="B195" s="242"/>
      <c r="C195" s="243"/>
      <c r="D195" s="216" t="s">
        <v>171</v>
      </c>
      <c r="E195" s="244" t="s">
        <v>1</v>
      </c>
      <c r="F195" s="245" t="s">
        <v>486</v>
      </c>
      <c r="G195" s="243"/>
      <c r="H195" s="244" t="s">
        <v>1</v>
      </c>
      <c r="I195" s="246"/>
      <c r="J195" s="243"/>
      <c r="K195" s="243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171</v>
      </c>
      <c r="AU195" s="251" t="s">
        <v>83</v>
      </c>
      <c r="AV195" s="15" t="s">
        <v>81</v>
      </c>
      <c r="AW195" s="15" t="s">
        <v>30</v>
      </c>
      <c r="AX195" s="15" t="s">
        <v>73</v>
      </c>
      <c r="AY195" s="251" t="s">
        <v>160</v>
      </c>
    </row>
    <row r="196" spans="2:51" s="13" customFormat="1" ht="11.25">
      <c r="B196" s="220"/>
      <c r="C196" s="221"/>
      <c r="D196" s="216" t="s">
        <v>171</v>
      </c>
      <c r="E196" s="222" t="s">
        <v>1</v>
      </c>
      <c r="F196" s="223" t="s">
        <v>487</v>
      </c>
      <c r="G196" s="221"/>
      <c r="H196" s="224">
        <v>-2.236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171</v>
      </c>
      <c r="AU196" s="230" t="s">
        <v>83</v>
      </c>
      <c r="AV196" s="13" t="s">
        <v>83</v>
      </c>
      <c r="AW196" s="13" t="s">
        <v>30</v>
      </c>
      <c r="AX196" s="13" t="s">
        <v>73</v>
      </c>
      <c r="AY196" s="230" t="s">
        <v>160</v>
      </c>
    </row>
    <row r="197" spans="2:51" s="14" customFormat="1" ht="11.25">
      <c r="B197" s="231"/>
      <c r="C197" s="232"/>
      <c r="D197" s="216" t="s">
        <v>171</v>
      </c>
      <c r="E197" s="233" t="s">
        <v>1</v>
      </c>
      <c r="F197" s="234" t="s">
        <v>174</v>
      </c>
      <c r="G197" s="232"/>
      <c r="H197" s="235">
        <v>100.166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171</v>
      </c>
      <c r="AU197" s="241" t="s">
        <v>83</v>
      </c>
      <c r="AV197" s="14" t="s">
        <v>167</v>
      </c>
      <c r="AW197" s="14" t="s">
        <v>30</v>
      </c>
      <c r="AX197" s="14" t="s">
        <v>81</v>
      </c>
      <c r="AY197" s="241" t="s">
        <v>160</v>
      </c>
    </row>
    <row r="198" spans="1:65" s="2" customFormat="1" ht="24.2" customHeight="1">
      <c r="A198" s="35"/>
      <c r="B198" s="36"/>
      <c r="C198" s="202" t="s">
        <v>202</v>
      </c>
      <c r="D198" s="202" t="s">
        <v>163</v>
      </c>
      <c r="E198" s="203" t="s">
        <v>488</v>
      </c>
      <c r="F198" s="204" t="s">
        <v>489</v>
      </c>
      <c r="G198" s="205" t="s">
        <v>247</v>
      </c>
      <c r="H198" s="206">
        <v>118.55</v>
      </c>
      <c r="I198" s="207"/>
      <c r="J198" s="208">
        <f>ROUND(I198*H198,2)</f>
        <v>0</v>
      </c>
      <c r="K198" s="209"/>
      <c r="L198" s="40"/>
      <c r="M198" s="210" t="s">
        <v>1</v>
      </c>
      <c r="N198" s="211" t="s">
        <v>38</v>
      </c>
      <c r="O198" s="72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4" t="s">
        <v>167</v>
      </c>
      <c r="AT198" s="214" t="s">
        <v>163</v>
      </c>
      <c r="AU198" s="214" t="s">
        <v>83</v>
      </c>
      <c r="AY198" s="18" t="s">
        <v>160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81</v>
      </c>
      <c r="BK198" s="215">
        <f>ROUND(I198*H198,2)</f>
        <v>0</v>
      </c>
      <c r="BL198" s="18" t="s">
        <v>167</v>
      </c>
      <c r="BM198" s="214" t="s">
        <v>490</v>
      </c>
    </row>
    <row r="199" spans="1:47" s="2" customFormat="1" ht="19.5">
      <c r="A199" s="35"/>
      <c r="B199" s="36"/>
      <c r="C199" s="37"/>
      <c r="D199" s="216" t="s">
        <v>169</v>
      </c>
      <c r="E199" s="37"/>
      <c r="F199" s="217" t="s">
        <v>491</v>
      </c>
      <c r="G199" s="37"/>
      <c r="H199" s="37"/>
      <c r="I199" s="169"/>
      <c r="J199" s="37"/>
      <c r="K199" s="37"/>
      <c r="L199" s="40"/>
      <c r="M199" s="218"/>
      <c r="N199" s="21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169</v>
      </c>
      <c r="AU199" s="18" t="s">
        <v>83</v>
      </c>
    </row>
    <row r="200" spans="2:51" s="15" customFormat="1" ht="22.5">
      <c r="B200" s="242"/>
      <c r="C200" s="243"/>
      <c r="D200" s="216" t="s">
        <v>171</v>
      </c>
      <c r="E200" s="244" t="s">
        <v>1</v>
      </c>
      <c r="F200" s="245" t="s">
        <v>492</v>
      </c>
      <c r="G200" s="243"/>
      <c r="H200" s="244" t="s">
        <v>1</v>
      </c>
      <c r="I200" s="246"/>
      <c r="J200" s="243"/>
      <c r="K200" s="243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171</v>
      </c>
      <c r="AU200" s="251" t="s">
        <v>83</v>
      </c>
      <c r="AV200" s="15" t="s">
        <v>81</v>
      </c>
      <c r="AW200" s="15" t="s">
        <v>30</v>
      </c>
      <c r="AX200" s="15" t="s">
        <v>73</v>
      </c>
      <c r="AY200" s="251" t="s">
        <v>160</v>
      </c>
    </row>
    <row r="201" spans="2:51" s="13" customFormat="1" ht="11.25">
      <c r="B201" s="220"/>
      <c r="C201" s="221"/>
      <c r="D201" s="216" t="s">
        <v>171</v>
      </c>
      <c r="E201" s="222" t="s">
        <v>1</v>
      </c>
      <c r="F201" s="223" t="s">
        <v>493</v>
      </c>
      <c r="G201" s="221"/>
      <c r="H201" s="224">
        <v>118.55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171</v>
      </c>
      <c r="AU201" s="230" t="s">
        <v>83</v>
      </c>
      <c r="AV201" s="13" t="s">
        <v>83</v>
      </c>
      <c r="AW201" s="13" t="s">
        <v>30</v>
      </c>
      <c r="AX201" s="13" t="s">
        <v>81</v>
      </c>
      <c r="AY201" s="230" t="s">
        <v>160</v>
      </c>
    </row>
    <row r="202" spans="1:65" s="2" customFormat="1" ht="16.5" customHeight="1">
      <c r="A202" s="35"/>
      <c r="B202" s="36"/>
      <c r="C202" s="256" t="s">
        <v>207</v>
      </c>
      <c r="D202" s="256" t="s">
        <v>494</v>
      </c>
      <c r="E202" s="257" t="s">
        <v>495</v>
      </c>
      <c r="F202" s="258" t="s">
        <v>496</v>
      </c>
      <c r="G202" s="259" t="s">
        <v>166</v>
      </c>
      <c r="H202" s="260">
        <v>31.119</v>
      </c>
      <c r="I202" s="261"/>
      <c r="J202" s="262">
        <f>ROUND(I202*H202,2)</f>
        <v>0</v>
      </c>
      <c r="K202" s="263"/>
      <c r="L202" s="264"/>
      <c r="M202" s="265" t="s">
        <v>1</v>
      </c>
      <c r="N202" s="266" t="s">
        <v>38</v>
      </c>
      <c r="O202" s="72"/>
      <c r="P202" s="212">
        <f>O202*H202</f>
        <v>0</v>
      </c>
      <c r="Q202" s="212">
        <v>0.21</v>
      </c>
      <c r="R202" s="212">
        <f>Q202*H202</f>
        <v>6.53499</v>
      </c>
      <c r="S202" s="212">
        <v>0</v>
      </c>
      <c r="T202" s="21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4" t="s">
        <v>207</v>
      </c>
      <c r="AT202" s="214" t="s">
        <v>494</v>
      </c>
      <c r="AU202" s="214" t="s">
        <v>83</v>
      </c>
      <c r="AY202" s="18" t="s">
        <v>160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81</v>
      </c>
      <c r="BK202" s="215">
        <f>ROUND(I202*H202,2)</f>
        <v>0</v>
      </c>
      <c r="BL202" s="18" t="s">
        <v>167</v>
      </c>
      <c r="BM202" s="214" t="s">
        <v>497</v>
      </c>
    </row>
    <row r="203" spans="1:47" s="2" customFormat="1" ht="11.25">
      <c r="A203" s="35"/>
      <c r="B203" s="36"/>
      <c r="C203" s="37"/>
      <c r="D203" s="216" t="s">
        <v>169</v>
      </c>
      <c r="E203" s="37"/>
      <c r="F203" s="217" t="s">
        <v>496</v>
      </c>
      <c r="G203" s="37"/>
      <c r="H203" s="37"/>
      <c r="I203" s="169"/>
      <c r="J203" s="37"/>
      <c r="K203" s="37"/>
      <c r="L203" s="40"/>
      <c r="M203" s="218"/>
      <c r="N203" s="219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169</v>
      </c>
      <c r="AU203" s="18" t="s">
        <v>83</v>
      </c>
    </row>
    <row r="204" spans="2:51" s="13" customFormat="1" ht="11.25">
      <c r="B204" s="220"/>
      <c r="C204" s="221"/>
      <c r="D204" s="216" t="s">
        <v>171</v>
      </c>
      <c r="E204" s="222" t="s">
        <v>1</v>
      </c>
      <c r="F204" s="223" t="s">
        <v>498</v>
      </c>
      <c r="G204" s="221"/>
      <c r="H204" s="224">
        <v>31.119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171</v>
      </c>
      <c r="AU204" s="230" t="s">
        <v>83</v>
      </c>
      <c r="AV204" s="13" t="s">
        <v>83</v>
      </c>
      <c r="AW204" s="13" t="s">
        <v>30</v>
      </c>
      <c r="AX204" s="13" t="s">
        <v>81</v>
      </c>
      <c r="AY204" s="230" t="s">
        <v>160</v>
      </c>
    </row>
    <row r="205" spans="2:63" s="12" customFormat="1" ht="22.9" customHeight="1">
      <c r="B205" s="186"/>
      <c r="C205" s="187"/>
      <c r="D205" s="188" t="s">
        <v>72</v>
      </c>
      <c r="E205" s="200" t="s">
        <v>83</v>
      </c>
      <c r="F205" s="200" t="s">
        <v>499</v>
      </c>
      <c r="G205" s="187"/>
      <c r="H205" s="187"/>
      <c r="I205" s="190"/>
      <c r="J205" s="201">
        <f>BK205</f>
        <v>0</v>
      </c>
      <c r="K205" s="187"/>
      <c r="L205" s="192"/>
      <c r="M205" s="193"/>
      <c r="N205" s="194"/>
      <c r="O205" s="194"/>
      <c r="P205" s="195">
        <f>SUM(P206:P261)</f>
        <v>0</v>
      </c>
      <c r="Q205" s="194"/>
      <c r="R205" s="195">
        <f>SUM(R206:R261)</f>
        <v>82.5384262</v>
      </c>
      <c r="S205" s="194"/>
      <c r="T205" s="196">
        <f>SUM(T206:T261)</f>
        <v>0</v>
      </c>
      <c r="AR205" s="197" t="s">
        <v>81</v>
      </c>
      <c r="AT205" s="198" t="s">
        <v>72</v>
      </c>
      <c r="AU205" s="198" t="s">
        <v>81</v>
      </c>
      <c r="AY205" s="197" t="s">
        <v>160</v>
      </c>
      <c r="BK205" s="199">
        <f>SUM(BK206:BK261)</f>
        <v>0</v>
      </c>
    </row>
    <row r="206" spans="1:65" s="2" customFormat="1" ht="24.2" customHeight="1">
      <c r="A206" s="35"/>
      <c r="B206" s="36"/>
      <c r="C206" s="202" t="s">
        <v>161</v>
      </c>
      <c r="D206" s="202" t="s">
        <v>163</v>
      </c>
      <c r="E206" s="203" t="s">
        <v>500</v>
      </c>
      <c r="F206" s="204" t="s">
        <v>501</v>
      </c>
      <c r="G206" s="205" t="s">
        <v>218</v>
      </c>
      <c r="H206" s="206">
        <v>33.3</v>
      </c>
      <c r="I206" s="207"/>
      <c r="J206" s="208">
        <f>ROUND(I206*H206,2)</f>
        <v>0</v>
      </c>
      <c r="K206" s="209"/>
      <c r="L206" s="40"/>
      <c r="M206" s="210" t="s">
        <v>1</v>
      </c>
      <c r="N206" s="211" t="s">
        <v>38</v>
      </c>
      <c r="O206" s="72"/>
      <c r="P206" s="212">
        <f>O206*H206</f>
        <v>0</v>
      </c>
      <c r="Q206" s="212">
        <v>0.20469</v>
      </c>
      <c r="R206" s="212">
        <f>Q206*H206</f>
        <v>6.816177</v>
      </c>
      <c r="S206" s="212">
        <v>0</v>
      </c>
      <c r="T206" s="21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4" t="s">
        <v>167</v>
      </c>
      <c r="AT206" s="214" t="s">
        <v>163</v>
      </c>
      <c r="AU206" s="214" t="s">
        <v>83</v>
      </c>
      <c r="AY206" s="18" t="s">
        <v>160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167</v>
      </c>
      <c r="BM206" s="214" t="s">
        <v>502</v>
      </c>
    </row>
    <row r="207" spans="1:47" s="2" customFormat="1" ht="39">
      <c r="A207" s="35"/>
      <c r="B207" s="36"/>
      <c r="C207" s="37"/>
      <c r="D207" s="216" t="s">
        <v>169</v>
      </c>
      <c r="E207" s="37"/>
      <c r="F207" s="217" t="s">
        <v>503</v>
      </c>
      <c r="G207" s="37"/>
      <c r="H207" s="37"/>
      <c r="I207" s="169"/>
      <c r="J207" s="37"/>
      <c r="K207" s="37"/>
      <c r="L207" s="40"/>
      <c r="M207" s="218"/>
      <c r="N207" s="21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169</v>
      </c>
      <c r="AU207" s="18" t="s">
        <v>83</v>
      </c>
    </row>
    <row r="208" spans="2:51" s="13" customFormat="1" ht="11.25">
      <c r="B208" s="220"/>
      <c r="C208" s="221"/>
      <c r="D208" s="216" t="s">
        <v>171</v>
      </c>
      <c r="E208" s="222" t="s">
        <v>1</v>
      </c>
      <c r="F208" s="223" t="s">
        <v>504</v>
      </c>
      <c r="G208" s="221"/>
      <c r="H208" s="224">
        <v>33.3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171</v>
      </c>
      <c r="AU208" s="230" t="s">
        <v>83</v>
      </c>
      <c r="AV208" s="13" t="s">
        <v>83</v>
      </c>
      <c r="AW208" s="13" t="s">
        <v>30</v>
      </c>
      <c r="AX208" s="13" t="s">
        <v>81</v>
      </c>
      <c r="AY208" s="230" t="s">
        <v>160</v>
      </c>
    </row>
    <row r="209" spans="1:65" s="2" customFormat="1" ht="16.5" customHeight="1">
      <c r="A209" s="35"/>
      <c r="B209" s="36"/>
      <c r="C209" s="202" t="s">
        <v>224</v>
      </c>
      <c r="D209" s="202" t="s">
        <v>163</v>
      </c>
      <c r="E209" s="203" t="s">
        <v>505</v>
      </c>
      <c r="F209" s="204" t="s">
        <v>506</v>
      </c>
      <c r="G209" s="205" t="s">
        <v>218</v>
      </c>
      <c r="H209" s="206">
        <v>33.3</v>
      </c>
      <c r="I209" s="207"/>
      <c r="J209" s="208">
        <f>ROUND(I209*H209,2)</f>
        <v>0</v>
      </c>
      <c r="K209" s="209"/>
      <c r="L209" s="40"/>
      <c r="M209" s="210" t="s">
        <v>1</v>
      </c>
      <c r="N209" s="211" t="s">
        <v>38</v>
      </c>
      <c r="O209" s="72"/>
      <c r="P209" s="212">
        <f>O209*H209</f>
        <v>0</v>
      </c>
      <c r="Q209" s="212">
        <v>0.0001</v>
      </c>
      <c r="R209" s="212">
        <f>Q209*H209</f>
        <v>0.00333</v>
      </c>
      <c r="S209" s="212">
        <v>0</v>
      </c>
      <c r="T209" s="21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4" t="s">
        <v>167</v>
      </c>
      <c r="AT209" s="214" t="s">
        <v>163</v>
      </c>
      <c r="AU209" s="214" t="s">
        <v>83</v>
      </c>
      <c r="AY209" s="18" t="s">
        <v>160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8" t="s">
        <v>81</v>
      </c>
      <c r="BK209" s="215">
        <f>ROUND(I209*H209,2)</f>
        <v>0</v>
      </c>
      <c r="BL209" s="18" t="s">
        <v>167</v>
      </c>
      <c r="BM209" s="214" t="s">
        <v>507</v>
      </c>
    </row>
    <row r="210" spans="1:47" s="2" customFormat="1" ht="11.25">
      <c r="A210" s="35"/>
      <c r="B210" s="36"/>
      <c r="C210" s="37"/>
      <c r="D210" s="216" t="s">
        <v>169</v>
      </c>
      <c r="E210" s="37"/>
      <c r="F210" s="217" t="s">
        <v>506</v>
      </c>
      <c r="G210" s="37"/>
      <c r="H210" s="37"/>
      <c r="I210" s="169"/>
      <c r="J210" s="37"/>
      <c r="K210" s="37"/>
      <c r="L210" s="40"/>
      <c r="M210" s="218"/>
      <c r="N210" s="219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169</v>
      </c>
      <c r="AU210" s="18" t="s">
        <v>83</v>
      </c>
    </row>
    <row r="211" spans="1:65" s="2" customFormat="1" ht="24.2" customHeight="1">
      <c r="A211" s="35"/>
      <c r="B211" s="36"/>
      <c r="C211" s="256" t="s">
        <v>231</v>
      </c>
      <c r="D211" s="256" t="s">
        <v>494</v>
      </c>
      <c r="E211" s="257" t="s">
        <v>508</v>
      </c>
      <c r="F211" s="258" t="s">
        <v>509</v>
      </c>
      <c r="G211" s="259" t="s">
        <v>247</v>
      </c>
      <c r="H211" s="260">
        <v>39.96</v>
      </c>
      <c r="I211" s="261"/>
      <c r="J211" s="262">
        <f>ROUND(I211*H211,2)</f>
        <v>0</v>
      </c>
      <c r="K211" s="263"/>
      <c r="L211" s="264"/>
      <c r="M211" s="265" t="s">
        <v>1</v>
      </c>
      <c r="N211" s="266" t="s">
        <v>38</v>
      </c>
      <c r="O211" s="72"/>
      <c r="P211" s="212">
        <f>O211*H211</f>
        <v>0</v>
      </c>
      <c r="Q211" s="212">
        <v>0.0003</v>
      </c>
      <c r="R211" s="212">
        <f>Q211*H211</f>
        <v>0.011987999999999999</v>
      </c>
      <c r="S211" s="212">
        <v>0</v>
      </c>
      <c r="T211" s="21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4" t="s">
        <v>207</v>
      </c>
      <c r="AT211" s="214" t="s">
        <v>494</v>
      </c>
      <c r="AU211" s="214" t="s">
        <v>83</v>
      </c>
      <c r="AY211" s="18" t="s">
        <v>160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8" t="s">
        <v>81</v>
      </c>
      <c r="BK211" s="215">
        <f>ROUND(I211*H211,2)</f>
        <v>0</v>
      </c>
      <c r="BL211" s="18" t="s">
        <v>167</v>
      </c>
      <c r="BM211" s="214" t="s">
        <v>510</v>
      </c>
    </row>
    <row r="212" spans="1:47" s="2" customFormat="1" ht="19.5">
      <c r="A212" s="35"/>
      <c r="B212" s="36"/>
      <c r="C212" s="37"/>
      <c r="D212" s="216" t="s">
        <v>169</v>
      </c>
      <c r="E212" s="37"/>
      <c r="F212" s="217" t="s">
        <v>509</v>
      </c>
      <c r="G212" s="37"/>
      <c r="H212" s="37"/>
      <c r="I212" s="169"/>
      <c r="J212" s="37"/>
      <c r="K212" s="37"/>
      <c r="L212" s="40"/>
      <c r="M212" s="218"/>
      <c r="N212" s="219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169</v>
      </c>
      <c r="AU212" s="18" t="s">
        <v>83</v>
      </c>
    </row>
    <row r="213" spans="2:51" s="13" customFormat="1" ht="11.25">
      <c r="B213" s="220"/>
      <c r="C213" s="221"/>
      <c r="D213" s="216" t="s">
        <v>171</v>
      </c>
      <c r="E213" s="222" t="s">
        <v>1</v>
      </c>
      <c r="F213" s="223" t="s">
        <v>511</v>
      </c>
      <c r="G213" s="221"/>
      <c r="H213" s="224">
        <v>39.96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171</v>
      </c>
      <c r="AU213" s="230" t="s">
        <v>83</v>
      </c>
      <c r="AV213" s="13" t="s">
        <v>83</v>
      </c>
      <c r="AW213" s="13" t="s">
        <v>30</v>
      </c>
      <c r="AX213" s="13" t="s">
        <v>81</v>
      </c>
      <c r="AY213" s="230" t="s">
        <v>160</v>
      </c>
    </row>
    <row r="214" spans="1:65" s="2" customFormat="1" ht="24.2" customHeight="1">
      <c r="A214" s="35"/>
      <c r="B214" s="36"/>
      <c r="C214" s="202" t="s">
        <v>237</v>
      </c>
      <c r="D214" s="202" t="s">
        <v>163</v>
      </c>
      <c r="E214" s="203" t="s">
        <v>512</v>
      </c>
      <c r="F214" s="204" t="s">
        <v>513</v>
      </c>
      <c r="G214" s="205" t="s">
        <v>166</v>
      </c>
      <c r="H214" s="206">
        <v>5.985</v>
      </c>
      <c r="I214" s="207"/>
      <c r="J214" s="208">
        <f>ROUND(I214*H214,2)</f>
        <v>0</v>
      </c>
      <c r="K214" s="209"/>
      <c r="L214" s="40"/>
      <c r="M214" s="210" t="s">
        <v>1</v>
      </c>
      <c r="N214" s="211" t="s">
        <v>38</v>
      </c>
      <c r="O214" s="72"/>
      <c r="P214" s="212">
        <f>O214*H214</f>
        <v>0</v>
      </c>
      <c r="Q214" s="212">
        <v>2.16</v>
      </c>
      <c r="R214" s="212">
        <f>Q214*H214</f>
        <v>12.927600000000002</v>
      </c>
      <c r="S214" s="212">
        <v>0</v>
      </c>
      <c r="T214" s="21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4" t="s">
        <v>167</v>
      </c>
      <c r="AT214" s="214" t="s">
        <v>163</v>
      </c>
      <c r="AU214" s="214" t="s">
        <v>83</v>
      </c>
      <c r="AY214" s="18" t="s">
        <v>160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8" t="s">
        <v>81</v>
      </c>
      <c r="BK214" s="215">
        <f>ROUND(I214*H214,2)</f>
        <v>0</v>
      </c>
      <c r="BL214" s="18" t="s">
        <v>167</v>
      </c>
      <c r="BM214" s="214" t="s">
        <v>514</v>
      </c>
    </row>
    <row r="215" spans="1:47" s="2" customFormat="1" ht="19.5">
      <c r="A215" s="35"/>
      <c r="B215" s="36"/>
      <c r="C215" s="37"/>
      <c r="D215" s="216" t="s">
        <v>169</v>
      </c>
      <c r="E215" s="37"/>
      <c r="F215" s="217" t="s">
        <v>515</v>
      </c>
      <c r="G215" s="37"/>
      <c r="H215" s="37"/>
      <c r="I215" s="169"/>
      <c r="J215" s="37"/>
      <c r="K215" s="37"/>
      <c r="L215" s="40"/>
      <c r="M215" s="218"/>
      <c r="N215" s="219"/>
      <c r="O215" s="72"/>
      <c r="P215" s="72"/>
      <c r="Q215" s="72"/>
      <c r="R215" s="72"/>
      <c r="S215" s="72"/>
      <c r="T215" s="73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169</v>
      </c>
      <c r="AU215" s="18" t="s">
        <v>83</v>
      </c>
    </row>
    <row r="216" spans="2:51" s="15" customFormat="1" ht="11.25">
      <c r="B216" s="242"/>
      <c r="C216" s="243"/>
      <c r="D216" s="216" t="s">
        <v>171</v>
      </c>
      <c r="E216" s="244" t="s">
        <v>1</v>
      </c>
      <c r="F216" s="245" t="s">
        <v>516</v>
      </c>
      <c r="G216" s="243"/>
      <c r="H216" s="244" t="s">
        <v>1</v>
      </c>
      <c r="I216" s="246"/>
      <c r="J216" s="243"/>
      <c r="K216" s="243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171</v>
      </c>
      <c r="AU216" s="251" t="s">
        <v>83</v>
      </c>
      <c r="AV216" s="15" t="s">
        <v>81</v>
      </c>
      <c r="AW216" s="15" t="s">
        <v>30</v>
      </c>
      <c r="AX216" s="15" t="s">
        <v>73</v>
      </c>
      <c r="AY216" s="251" t="s">
        <v>160</v>
      </c>
    </row>
    <row r="217" spans="2:51" s="13" customFormat="1" ht="11.25">
      <c r="B217" s="220"/>
      <c r="C217" s="221"/>
      <c r="D217" s="216" t="s">
        <v>171</v>
      </c>
      <c r="E217" s="222" t="s">
        <v>1</v>
      </c>
      <c r="F217" s="223" t="s">
        <v>517</v>
      </c>
      <c r="G217" s="221"/>
      <c r="H217" s="224">
        <v>0.36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171</v>
      </c>
      <c r="AU217" s="230" t="s">
        <v>83</v>
      </c>
      <c r="AV217" s="13" t="s">
        <v>83</v>
      </c>
      <c r="AW217" s="13" t="s">
        <v>30</v>
      </c>
      <c r="AX217" s="13" t="s">
        <v>73</v>
      </c>
      <c r="AY217" s="230" t="s">
        <v>160</v>
      </c>
    </row>
    <row r="218" spans="2:51" s="13" customFormat="1" ht="11.25">
      <c r="B218" s="220"/>
      <c r="C218" s="221"/>
      <c r="D218" s="216" t="s">
        <v>171</v>
      </c>
      <c r="E218" s="222" t="s">
        <v>1</v>
      </c>
      <c r="F218" s="223" t="s">
        <v>518</v>
      </c>
      <c r="G218" s="221"/>
      <c r="H218" s="224">
        <v>0.963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171</v>
      </c>
      <c r="AU218" s="230" t="s">
        <v>83</v>
      </c>
      <c r="AV218" s="13" t="s">
        <v>83</v>
      </c>
      <c r="AW218" s="13" t="s">
        <v>30</v>
      </c>
      <c r="AX218" s="13" t="s">
        <v>73</v>
      </c>
      <c r="AY218" s="230" t="s">
        <v>160</v>
      </c>
    </row>
    <row r="219" spans="2:51" s="13" customFormat="1" ht="11.25">
      <c r="B219" s="220"/>
      <c r="C219" s="221"/>
      <c r="D219" s="216" t="s">
        <v>171</v>
      </c>
      <c r="E219" s="222" t="s">
        <v>1</v>
      </c>
      <c r="F219" s="223" t="s">
        <v>519</v>
      </c>
      <c r="G219" s="221"/>
      <c r="H219" s="224">
        <v>0.338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171</v>
      </c>
      <c r="AU219" s="230" t="s">
        <v>83</v>
      </c>
      <c r="AV219" s="13" t="s">
        <v>83</v>
      </c>
      <c r="AW219" s="13" t="s">
        <v>30</v>
      </c>
      <c r="AX219" s="13" t="s">
        <v>73</v>
      </c>
      <c r="AY219" s="230" t="s">
        <v>160</v>
      </c>
    </row>
    <row r="220" spans="2:51" s="13" customFormat="1" ht="11.25">
      <c r="B220" s="220"/>
      <c r="C220" s="221"/>
      <c r="D220" s="216" t="s">
        <v>171</v>
      </c>
      <c r="E220" s="222" t="s">
        <v>1</v>
      </c>
      <c r="F220" s="223" t="s">
        <v>520</v>
      </c>
      <c r="G220" s="221"/>
      <c r="H220" s="224">
        <v>1.693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171</v>
      </c>
      <c r="AU220" s="230" t="s">
        <v>83</v>
      </c>
      <c r="AV220" s="13" t="s">
        <v>83</v>
      </c>
      <c r="AW220" s="13" t="s">
        <v>30</v>
      </c>
      <c r="AX220" s="13" t="s">
        <v>73</v>
      </c>
      <c r="AY220" s="230" t="s">
        <v>160</v>
      </c>
    </row>
    <row r="221" spans="2:51" s="13" customFormat="1" ht="11.25">
      <c r="B221" s="220"/>
      <c r="C221" s="221"/>
      <c r="D221" s="216" t="s">
        <v>171</v>
      </c>
      <c r="E221" s="222" t="s">
        <v>1</v>
      </c>
      <c r="F221" s="223" t="s">
        <v>521</v>
      </c>
      <c r="G221" s="221"/>
      <c r="H221" s="224">
        <v>0.405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171</v>
      </c>
      <c r="AU221" s="230" t="s">
        <v>83</v>
      </c>
      <c r="AV221" s="13" t="s">
        <v>83</v>
      </c>
      <c r="AW221" s="13" t="s">
        <v>30</v>
      </c>
      <c r="AX221" s="13" t="s">
        <v>73</v>
      </c>
      <c r="AY221" s="230" t="s">
        <v>160</v>
      </c>
    </row>
    <row r="222" spans="2:51" s="13" customFormat="1" ht="11.25">
      <c r="B222" s="220"/>
      <c r="C222" s="221"/>
      <c r="D222" s="216" t="s">
        <v>171</v>
      </c>
      <c r="E222" s="222" t="s">
        <v>1</v>
      </c>
      <c r="F222" s="223" t="s">
        <v>522</v>
      </c>
      <c r="G222" s="221"/>
      <c r="H222" s="224">
        <v>2.226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171</v>
      </c>
      <c r="AU222" s="230" t="s">
        <v>83</v>
      </c>
      <c r="AV222" s="13" t="s">
        <v>83</v>
      </c>
      <c r="AW222" s="13" t="s">
        <v>30</v>
      </c>
      <c r="AX222" s="13" t="s">
        <v>73</v>
      </c>
      <c r="AY222" s="230" t="s">
        <v>160</v>
      </c>
    </row>
    <row r="223" spans="2:51" s="14" customFormat="1" ht="11.25">
      <c r="B223" s="231"/>
      <c r="C223" s="232"/>
      <c r="D223" s="216" t="s">
        <v>171</v>
      </c>
      <c r="E223" s="233" t="s">
        <v>1</v>
      </c>
      <c r="F223" s="234" t="s">
        <v>174</v>
      </c>
      <c r="G223" s="232"/>
      <c r="H223" s="235">
        <v>5.985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171</v>
      </c>
      <c r="AU223" s="241" t="s">
        <v>83</v>
      </c>
      <c r="AV223" s="14" t="s">
        <v>167</v>
      </c>
      <c r="AW223" s="14" t="s">
        <v>30</v>
      </c>
      <c r="AX223" s="14" t="s">
        <v>81</v>
      </c>
      <c r="AY223" s="241" t="s">
        <v>160</v>
      </c>
    </row>
    <row r="224" spans="1:65" s="2" customFormat="1" ht="24.2" customHeight="1">
      <c r="A224" s="35"/>
      <c r="B224" s="36"/>
      <c r="C224" s="202" t="s">
        <v>244</v>
      </c>
      <c r="D224" s="202" t="s">
        <v>163</v>
      </c>
      <c r="E224" s="203" t="s">
        <v>523</v>
      </c>
      <c r="F224" s="204" t="s">
        <v>524</v>
      </c>
      <c r="G224" s="205" t="s">
        <v>166</v>
      </c>
      <c r="H224" s="206">
        <v>7.318</v>
      </c>
      <c r="I224" s="207"/>
      <c r="J224" s="208">
        <f>ROUND(I224*H224,2)</f>
        <v>0</v>
      </c>
      <c r="K224" s="209"/>
      <c r="L224" s="40"/>
      <c r="M224" s="210" t="s">
        <v>1</v>
      </c>
      <c r="N224" s="211" t="s">
        <v>38</v>
      </c>
      <c r="O224" s="72"/>
      <c r="P224" s="212">
        <f>O224*H224</f>
        <v>0</v>
      </c>
      <c r="Q224" s="212">
        <v>2.50187</v>
      </c>
      <c r="R224" s="212">
        <f>Q224*H224</f>
        <v>18.308684659999997</v>
      </c>
      <c r="S224" s="212">
        <v>0</v>
      </c>
      <c r="T224" s="21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4" t="s">
        <v>167</v>
      </c>
      <c r="AT224" s="214" t="s">
        <v>163</v>
      </c>
      <c r="AU224" s="214" t="s">
        <v>83</v>
      </c>
      <c r="AY224" s="18" t="s">
        <v>160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8" t="s">
        <v>81</v>
      </c>
      <c r="BK224" s="215">
        <f>ROUND(I224*H224,2)</f>
        <v>0</v>
      </c>
      <c r="BL224" s="18" t="s">
        <v>167</v>
      </c>
      <c r="BM224" s="214" t="s">
        <v>525</v>
      </c>
    </row>
    <row r="225" spans="1:47" s="2" customFormat="1" ht="19.5">
      <c r="A225" s="35"/>
      <c r="B225" s="36"/>
      <c r="C225" s="37"/>
      <c r="D225" s="216" t="s">
        <v>169</v>
      </c>
      <c r="E225" s="37"/>
      <c r="F225" s="217" t="s">
        <v>526</v>
      </c>
      <c r="G225" s="37"/>
      <c r="H225" s="37"/>
      <c r="I225" s="169"/>
      <c r="J225" s="37"/>
      <c r="K225" s="37"/>
      <c r="L225" s="40"/>
      <c r="M225" s="218"/>
      <c r="N225" s="219"/>
      <c r="O225" s="72"/>
      <c r="P225" s="72"/>
      <c r="Q225" s="72"/>
      <c r="R225" s="72"/>
      <c r="S225" s="72"/>
      <c r="T225" s="73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169</v>
      </c>
      <c r="AU225" s="18" t="s">
        <v>83</v>
      </c>
    </row>
    <row r="226" spans="2:51" s="13" customFormat="1" ht="11.25">
      <c r="B226" s="220"/>
      <c r="C226" s="221"/>
      <c r="D226" s="216" t="s">
        <v>171</v>
      </c>
      <c r="E226" s="222" t="s">
        <v>1</v>
      </c>
      <c r="F226" s="223" t="s">
        <v>527</v>
      </c>
      <c r="G226" s="221"/>
      <c r="H226" s="224">
        <v>51.123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171</v>
      </c>
      <c r="AU226" s="230" t="s">
        <v>83</v>
      </c>
      <c r="AV226" s="13" t="s">
        <v>83</v>
      </c>
      <c r="AW226" s="13" t="s">
        <v>30</v>
      </c>
      <c r="AX226" s="13" t="s">
        <v>73</v>
      </c>
      <c r="AY226" s="230" t="s">
        <v>160</v>
      </c>
    </row>
    <row r="227" spans="2:51" s="13" customFormat="1" ht="11.25">
      <c r="B227" s="220"/>
      <c r="C227" s="221"/>
      <c r="D227" s="216" t="s">
        <v>171</v>
      </c>
      <c r="E227" s="222" t="s">
        <v>1</v>
      </c>
      <c r="F227" s="223" t="s">
        <v>528</v>
      </c>
      <c r="G227" s="221"/>
      <c r="H227" s="224">
        <v>-16.61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171</v>
      </c>
      <c r="AU227" s="230" t="s">
        <v>83</v>
      </c>
      <c r="AV227" s="13" t="s">
        <v>83</v>
      </c>
      <c r="AW227" s="13" t="s">
        <v>30</v>
      </c>
      <c r="AX227" s="13" t="s">
        <v>73</v>
      </c>
      <c r="AY227" s="230" t="s">
        <v>160</v>
      </c>
    </row>
    <row r="228" spans="2:51" s="13" customFormat="1" ht="11.25">
      <c r="B228" s="220"/>
      <c r="C228" s="221"/>
      <c r="D228" s="216" t="s">
        <v>171</v>
      </c>
      <c r="E228" s="222" t="s">
        <v>1</v>
      </c>
      <c r="F228" s="223" t="s">
        <v>529</v>
      </c>
      <c r="G228" s="221"/>
      <c r="H228" s="224">
        <v>21.78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171</v>
      </c>
      <c r="AU228" s="230" t="s">
        <v>83</v>
      </c>
      <c r="AV228" s="13" t="s">
        <v>83</v>
      </c>
      <c r="AW228" s="13" t="s">
        <v>30</v>
      </c>
      <c r="AX228" s="13" t="s">
        <v>73</v>
      </c>
      <c r="AY228" s="230" t="s">
        <v>160</v>
      </c>
    </row>
    <row r="229" spans="2:51" s="14" customFormat="1" ht="11.25">
      <c r="B229" s="231"/>
      <c r="C229" s="232"/>
      <c r="D229" s="216" t="s">
        <v>171</v>
      </c>
      <c r="E229" s="233" t="s">
        <v>1</v>
      </c>
      <c r="F229" s="234" t="s">
        <v>174</v>
      </c>
      <c r="G229" s="232"/>
      <c r="H229" s="235">
        <v>56.293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171</v>
      </c>
      <c r="AU229" s="241" t="s">
        <v>83</v>
      </c>
      <c r="AV229" s="14" t="s">
        <v>167</v>
      </c>
      <c r="AW229" s="14" t="s">
        <v>30</v>
      </c>
      <c r="AX229" s="14" t="s">
        <v>73</v>
      </c>
      <c r="AY229" s="241" t="s">
        <v>160</v>
      </c>
    </row>
    <row r="230" spans="2:51" s="13" customFormat="1" ht="11.25">
      <c r="B230" s="220"/>
      <c r="C230" s="221"/>
      <c r="D230" s="216" t="s">
        <v>171</v>
      </c>
      <c r="E230" s="222" t="s">
        <v>1</v>
      </c>
      <c r="F230" s="223" t="s">
        <v>530</v>
      </c>
      <c r="G230" s="221"/>
      <c r="H230" s="224">
        <v>7.318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171</v>
      </c>
      <c r="AU230" s="230" t="s">
        <v>83</v>
      </c>
      <c r="AV230" s="13" t="s">
        <v>83</v>
      </c>
      <c r="AW230" s="13" t="s">
        <v>30</v>
      </c>
      <c r="AX230" s="13" t="s">
        <v>81</v>
      </c>
      <c r="AY230" s="230" t="s">
        <v>160</v>
      </c>
    </row>
    <row r="231" spans="1:65" s="2" customFormat="1" ht="24.2" customHeight="1">
      <c r="A231" s="35"/>
      <c r="B231" s="36"/>
      <c r="C231" s="202" t="s">
        <v>251</v>
      </c>
      <c r="D231" s="202" t="s">
        <v>163</v>
      </c>
      <c r="E231" s="203" t="s">
        <v>531</v>
      </c>
      <c r="F231" s="204" t="s">
        <v>532</v>
      </c>
      <c r="G231" s="205" t="s">
        <v>179</v>
      </c>
      <c r="H231" s="206">
        <v>0.5</v>
      </c>
      <c r="I231" s="207"/>
      <c r="J231" s="208">
        <f>ROUND(I231*H231,2)</f>
        <v>0</v>
      </c>
      <c r="K231" s="209"/>
      <c r="L231" s="40"/>
      <c r="M231" s="210" t="s">
        <v>1</v>
      </c>
      <c r="N231" s="211" t="s">
        <v>38</v>
      </c>
      <c r="O231" s="72"/>
      <c r="P231" s="212">
        <f>O231*H231</f>
        <v>0</v>
      </c>
      <c r="Q231" s="212">
        <v>1.05962</v>
      </c>
      <c r="R231" s="212">
        <f>Q231*H231</f>
        <v>0.52981</v>
      </c>
      <c r="S231" s="212">
        <v>0</v>
      </c>
      <c r="T231" s="21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4" t="s">
        <v>167</v>
      </c>
      <c r="AT231" s="214" t="s">
        <v>163</v>
      </c>
      <c r="AU231" s="214" t="s">
        <v>83</v>
      </c>
      <c r="AY231" s="18" t="s">
        <v>160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8" t="s">
        <v>81</v>
      </c>
      <c r="BK231" s="215">
        <f>ROUND(I231*H231,2)</f>
        <v>0</v>
      </c>
      <c r="BL231" s="18" t="s">
        <v>167</v>
      </c>
      <c r="BM231" s="214" t="s">
        <v>533</v>
      </c>
    </row>
    <row r="232" spans="1:47" s="2" customFormat="1" ht="11.25">
      <c r="A232" s="35"/>
      <c r="B232" s="36"/>
      <c r="C232" s="37"/>
      <c r="D232" s="216" t="s">
        <v>169</v>
      </c>
      <c r="E232" s="37"/>
      <c r="F232" s="217" t="s">
        <v>534</v>
      </c>
      <c r="G232" s="37"/>
      <c r="H232" s="37"/>
      <c r="I232" s="169"/>
      <c r="J232" s="37"/>
      <c r="K232" s="37"/>
      <c r="L232" s="40"/>
      <c r="M232" s="218"/>
      <c r="N232" s="219"/>
      <c r="O232" s="72"/>
      <c r="P232" s="72"/>
      <c r="Q232" s="72"/>
      <c r="R232" s="72"/>
      <c r="S232" s="72"/>
      <c r="T232" s="73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169</v>
      </c>
      <c r="AU232" s="18" t="s">
        <v>83</v>
      </c>
    </row>
    <row r="233" spans="1:65" s="2" customFormat="1" ht="16.5" customHeight="1">
      <c r="A233" s="35"/>
      <c r="B233" s="36"/>
      <c r="C233" s="202" t="s">
        <v>8</v>
      </c>
      <c r="D233" s="202" t="s">
        <v>163</v>
      </c>
      <c r="E233" s="203" t="s">
        <v>535</v>
      </c>
      <c r="F233" s="204" t="s">
        <v>536</v>
      </c>
      <c r="G233" s="205" t="s">
        <v>179</v>
      </c>
      <c r="H233" s="206">
        <v>0.166</v>
      </c>
      <c r="I233" s="207"/>
      <c r="J233" s="208">
        <f>ROUND(I233*H233,2)</f>
        <v>0</v>
      </c>
      <c r="K233" s="209"/>
      <c r="L233" s="40"/>
      <c r="M233" s="210" t="s">
        <v>1</v>
      </c>
      <c r="N233" s="211" t="s">
        <v>38</v>
      </c>
      <c r="O233" s="72"/>
      <c r="P233" s="212">
        <f>O233*H233</f>
        <v>0</v>
      </c>
      <c r="Q233" s="212">
        <v>1.06277</v>
      </c>
      <c r="R233" s="212">
        <f>Q233*H233</f>
        <v>0.17641982</v>
      </c>
      <c r="S233" s="212">
        <v>0</v>
      </c>
      <c r="T233" s="21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4" t="s">
        <v>167</v>
      </c>
      <c r="AT233" s="214" t="s">
        <v>163</v>
      </c>
      <c r="AU233" s="214" t="s">
        <v>83</v>
      </c>
      <c r="AY233" s="18" t="s">
        <v>160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8" t="s">
        <v>81</v>
      </c>
      <c r="BK233" s="215">
        <f>ROUND(I233*H233,2)</f>
        <v>0</v>
      </c>
      <c r="BL233" s="18" t="s">
        <v>167</v>
      </c>
      <c r="BM233" s="214" t="s">
        <v>537</v>
      </c>
    </row>
    <row r="234" spans="1:47" s="2" customFormat="1" ht="11.25">
      <c r="A234" s="35"/>
      <c r="B234" s="36"/>
      <c r="C234" s="37"/>
      <c r="D234" s="216" t="s">
        <v>169</v>
      </c>
      <c r="E234" s="37"/>
      <c r="F234" s="217" t="s">
        <v>538</v>
      </c>
      <c r="G234" s="37"/>
      <c r="H234" s="37"/>
      <c r="I234" s="169"/>
      <c r="J234" s="37"/>
      <c r="K234" s="37"/>
      <c r="L234" s="40"/>
      <c r="M234" s="218"/>
      <c r="N234" s="219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169</v>
      </c>
      <c r="AU234" s="18" t="s">
        <v>83</v>
      </c>
    </row>
    <row r="235" spans="2:51" s="15" customFormat="1" ht="11.25">
      <c r="B235" s="242"/>
      <c r="C235" s="243"/>
      <c r="D235" s="216" t="s">
        <v>171</v>
      </c>
      <c r="E235" s="244" t="s">
        <v>1</v>
      </c>
      <c r="F235" s="245" t="s">
        <v>539</v>
      </c>
      <c r="G235" s="243"/>
      <c r="H235" s="244" t="s">
        <v>1</v>
      </c>
      <c r="I235" s="246"/>
      <c r="J235" s="243"/>
      <c r="K235" s="243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171</v>
      </c>
      <c r="AU235" s="251" t="s">
        <v>83</v>
      </c>
      <c r="AV235" s="15" t="s">
        <v>81</v>
      </c>
      <c r="AW235" s="15" t="s">
        <v>30</v>
      </c>
      <c r="AX235" s="15" t="s">
        <v>73</v>
      </c>
      <c r="AY235" s="251" t="s">
        <v>160</v>
      </c>
    </row>
    <row r="236" spans="2:51" s="13" customFormat="1" ht="11.25">
      <c r="B236" s="220"/>
      <c r="C236" s="221"/>
      <c r="D236" s="216" t="s">
        <v>171</v>
      </c>
      <c r="E236" s="222" t="s">
        <v>1</v>
      </c>
      <c r="F236" s="223" t="s">
        <v>527</v>
      </c>
      <c r="G236" s="221"/>
      <c r="H236" s="224">
        <v>51.123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171</v>
      </c>
      <c r="AU236" s="230" t="s">
        <v>83</v>
      </c>
      <c r="AV236" s="13" t="s">
        <v>83</v>
      </c>
      <c r="AW236" s="13" t="s">
        <v>30</v>
      </c>
      <c r="AX236" s="13" t="s">
        <v>73</v>
      </c>
      <c r="AY236" s="230" t="s">
        <v>160</v>
      </c>
    </row>
    <row r="237" spans="2:51" s="13" customFormat="1" ht="11.25">
      <c r="B237" s="220"/>
      <c r="C237" s="221"/>
      <c r="D237" s="216" t="s">
        <v>171</v>
      </c>
      <c r="E237" s="222" t="s">
        <v>1</v>
      </c>
      <c r="F237" s="223" t="s">
        <v>528</v>
      </c>
      <c r="G237" s="221"/>
      <c r="H237" s="224">
        <v>-16.61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171</v>
      </c>
      <c r="AU237" s="230" t="s">
        <v>83</v>
      </c>
      <c r="AV237" s="13" t="s">
        <v>83</v>
      </c>
      <c r="AW237" s="13" t="s">
        <v>30</v>
      </c>
      <c r="AX237" s="13" t="s">
        <v>73</v>
      </c>
      <c r="AY237" s="230" t="s">
        <v>160</v>
      </c>
    </row>
    <row r="238" spans="2:51" s="13" customFormat="1" ht="11.25">
      <c r="B238" s="220"/>
      <c r="C238" s="221"/>
      <c r="D238" s="216" t="s">
        <v>171</v>
      </c>
      <c r="E238" s="222" t="s">
        <v>1</v>
      </c>
      <c r="F238" s="223" t="s">
        <v>529</v>
      </c>
      <c r="G238" s="221"/>
      <c r="H238" s="224">
        <v>21.78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171</v>
      </c>
      <c r="AU238" s="230" t="s">
        <v>83</v>
      </c>
      <c r="AV238" s="13" t="s">
        <v>83</v>
      </c>
      <c r="AW238" s="13" t="s">
        <v>30</v>
      </c>
      <c r="AX238" s="13" t="s">
        <v>73</v>
      </c>
      <c r="AY238" s="230" t="s">
        <v>160</v>
      </c>
    </row>
    <row r="239" spans="2:51" s="14" customFormat="1" ht="11.25">
      <c r="B239" s="231"/>
      <c r="C239" s="232"/>
      <c r="D239" s="216" t="s">
        <v>171</v>
      </c>
      <c r="E239" s="233" t="s">
        <v>1</v>
      </c>
      <c r="F239" s="234" t="s">
        <v>174</v>
      </c>
      <c r="G239" s="232"/>
      <c r="H239" s="235">
        <v>56.293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171</v>
      </c>
      <c r="AU239" s="241" t="s">
        <v>83</v>
      </c>
      <c r="AV239" s="14" t="s">
        <v>167</v>
      </c>
      <c r="AW239" s="14" t="s">
        <v>30</v>
      </c>
      <c r="AX239" s="14" t="s">
        <v>73</v>
      </c>
      <c r="AY239" s="241" t="s">
        <v>160</v>
      </c>
    </row>
    <row r="240" spans="2:51" s="13" customFormat="1" ht="11.25">
      <c r="B240" s="220"/>
      <c r="C240" s="221"/>
      <c r="D240" s="216" t="s">
        <v>171</v>
      </c>
      <c r="E240" s="222" t="s">
        <v>1</v>
      </c>
      <c r="F240" s="223" t="s">
        <v>540</v>
      </c>
      <c r="G240" s="221"/>
      <c r="H240" s="224">
        <v>0.166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171</v>
      </c>
      <c r="AU240" s="230" t="s">
        <v>83</v>
      </c>
      <c r="AV240" s="13" t="s">
        <v>83</v>
      </c>
      <c r="AW240" s="13" t="s">
        <v>30</v>
      </c>
      <c r="AX240" s="13" t="s">
        <v>81</v>
      </c>
      <c r="AY240" s="230" t="s">
        <v>160</v>
      </c>
    </row>
    <row r="241" spans="1:65" s="2" customFormat="1" ht="16.5" customHeight="1">
      <c r="A241" s="35"/>
      <c r="B241" s="36"/>
      <c r="C241" s="202" t="s">
        <v>219</v>
      </c>
      <c r="D241" s="202" t="s">
        <v>163</v>
      </c>
      <c r="E241" s="203" t="s">
        <v>541</v>
      </c>
      <c r="F241" s="204" t="s">
        <v>542</v>
      </c>
      <c r="G241" s="205" t="s">
        <v>166</v>
      </c>
      <c r="H241" s="206">
        <v>2.236</v>
      </c>
      <c r="I241" s="207"/>
      <c r="J241" s="208">
        <f>ROUND(I241*H241,2)</f>
        <v>0</v>
      </c>
      <c r="K241" s="209"/>
      <c r="L241" s="40"/>
      <c r="M241" s="210" t="s">
        <v>1</v>
      </c>
      <c r="N241" s="211" t="s">
        <v>38</v>
      </c>
      <c r="O241" s="72"/>
      <c r="P241" s="212">
        <f>O241*H241</f>
        <v>0</v>
      </c>
      <c r="Q241" s="212">
        <v>2.30102</v>
      </c>
      <c r="R241" s="212">
        <f>Q241*H241</f>
        <v>5.14508072</v>
      </c>
      <c r="S241" s="212">
        <v>0</v>
      </c>
      <c r="T241" s="21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4" t="s">
        <v>167</v>
      </c>
      <c r="AT241" s="214" t="s">
        <v>163</v>
      </c>
      <c r="AU241" s="214" t="s">
        <v>83</v>
      </c>
      <c r="AY241" s="18" t="s">
        <v>160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8" t="s">
        <v>81</v>
      </c>
      <c r="BK241" s="215">
        <f>ROUND(I241*H241,2)</f>
        <v>0</v>
      </c>
      <c r="BL241" s="18" t="s">
        <v>167</v>
      </c>
      <c r="BM241" s="214" t="s">
        <v>543</v>
      </c>
    </row>
    <row r="242" spans="1:47" s="2" customFormat="1" ht="19.5">
      <c r="A242" s="35"/>
      <c r="B242" s="36"/>
      <c r="C242" s="37"/>
      <c r="D242" s="216" t="s">
        <v>169</v>
      </c>
      <c r="E242" s="37"/>
      <c r="F242" s="217" t="s">
        <v>544</v>
      </c>
      <c r="G242" s="37"/>
      <c r="H242" s="37"/>
      <c r="I242" s="169"/>
      <c r="J242" s="37"/>
      <c r="K242" s="37"/>
      <c r="L242" s="40"/>
      <c r="M242" s="218"/>
      <c r="N242" s="21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169</v>
      </c>
      <c r="AU242" s="18" t="s">
        <v>83</v>
      </c>
    </row>
    <row r="243" spans="2:51" s="15" customFormat="1" ht="11.25">
      <c r="B243" s="242"/>
      <c r="C243" s="243"/>
      <c r="D243" s="216" t="s">
        <v>171</v>
      </c>
      <c r="E243" s="244" t="s">
        <v>1</v>
      </c>
      <c r="F243" s="245" t="s">
        <v>545</v>
      </c>
      <c r="G243" s="243"/>
      <c r="H243" s="244" t="s">
        <v>1</v>
      </c>
      <c r="I243" s="246"/>
      <c r="J243" s="243"/>
      <c r="K243" s="243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171</v>
      </c>
      <c r="AU243" s="251" t="s">
        <v>83</v>
      </c>
      <c r="AV243" s="15" t="s">
        <v>81</v>
      </c>
      <c r="AW243" s="15" t="s">
        <v>30</v>
      </c>
      <c r="AX243" s="15" t="s">
        <v>73</v>
      </c>
      <c r="AY243" s="251" t="s">
        <v>160</v>
      </c>
    </row>
    <row r="244" spans="2:51" s="13" customFormat="1" ht="11.25">
      <c r="B244" s="220"/>
      <c r="C244" s="221"/>
      <c r="D244" s="216" t="s">
        <v>171</v>
      </c>
      <c r="E244" s="222" t="s">
        <v>1</v>
      </c>
      <c r="F244" s="223" t="s">
        <v>546</v>
      </c>
      <c r="G244" s="221"/>
      <c r="H244" s="224">
        <v>0.653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171</v>
      </c>
      <c r="AU244" s="230" t="s">
        <v>83</v>
      </c>
      <c r="AV244" s="13" t="s">
        <v>83</v>
      </c>
      <c r="AW244" s="13" t="s">
        <v>30</v>
      </c>
      <c r="AX244" s="13" t="s">
        <v>73</v>
      </c>
      <c r="AY244" s="230" t="s">
        <v>160</v>
      </c>
    </row>
    <row r="245" spans="2:51" s="13" customFormat="1" ht="11.25">
      <c r="B245" s="220"/>
      <c r="C245" s="221"/>
      <c r="D245" s="216" t="s">
        <v>171</v>
      </c>
      <c r="E245" s="222" t="s">
        <v>1</v>
      </c>
      <c r="F245" s="223" t="s">
        <v>547</v>
      </c>
      <c r="G245" s="221"/>
      <c r="H245" s="224">
        <v>0.483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171</v>
      </c>
      <c r="AU245" s="230" t="s">
        <v>83</v>
      </c>
      <c r="AV245" s="13" t="s">
        <v>83</v>
      </c>
      <c r="AW245" s="13" t="s">
        <v>30</v>
      </c>
      <c r="AX245" s="13" t="s">
        <v>73</v>
      </c>
      <c r="AY245" s="230" t="s">
        <v>160</v>
      </c>
    </row>
    <row r="246" spans="2:51" s="13" customFormat="1" ht="11.25">
      <c r="B246" s="220"/>
      <c r="C246" s="221"/>
      <c r="D246" s="216" t="s">
        <v>171</v>
      </c>
      <c r="E246" s="222" t="s">
        <v>1</v>
      </c>
      <c r="F246" s="223" t="s">
        <v>548</v>
      </c>
      <c r="G246" s="221"/>
      <c r="H246" s="224">
        <v>0.205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171</v>
      </c>
      <c r="AU246" s="230" t="s">
        <v>83</v>
      </c>
      <c r="AV246" s="13" t="s">
        <v>83</v>
      </c>
      <c r="AW246" s="13" t="s">
        <v>30</v>
      </c>
      <c r="AX246" s="13" t="s">
        <v>73</v>
      </c>
      <c r="AY246" s="230" t="s">
        <v>160</v>
      </c>
    </row>
    <row r="247" spans="2:51" s="15" customFormat="1" ht="11.25">
      <c r="B247" s="242"/>
      <c r="C247" s="243"/>
      <c r="D247" s="216" t="s">
        <v>171</v>
      </c>
      <c r="E247" s="244" t="s">
        <v>1</v>
      </c>
      <c r="F247" s="245" t="s">
        <v>549</v>
      </c>
      <c r="G247" s="243"/>
      <c r="H247" s="244" t="s">
        <v>1</v>
      </c>
      <c r="I247" s="246"/>
      <c r="J247" s="243"/>
      <c r="K247" s="243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171</v>
      </c>
      <c r="AU247" s="251" t="s">
        <v>83</v>
      </c>
      <c r="AV247" s="15" t="s">
        <v>81</v>
      </c>
      <c r="AW247" s="15" t="s">
        <v>30</v>
      </c>
      <c r="AX247" s="15" t="s">
        <v>73</v>
      </c>
      <c r="AY247" s="251" t="s">
        <v>160</v>
      </c>
    </row>
    <row r="248" spans="2:51" s="13" customFormat="1" ht="11.25">
      <c r="B248" s="220"/>
      <c r="C248" s="221"/>
      <c r="D248" s="216" t="s">
        <v>171</v>
      </c>
      <c r="E248" s="222" t="s">
        <v>1</v>
      </c>
      <c r="F248" s="223" t="s">
        <v>550</v>
      </c>
      <c r="G248" s="221"/>
      <c r="H248" s="224">
        <v>0.895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171</v>
      </c>
      <c r="AU248" s="230" t="s">
        <v>83</v>
      </c>
      <c r="AV248" s="13" t="s">
        <v>83</v>
      </c>
      <c r="AW248" s="13" t="s">
        <v>30</v>
      </c>
      <c r="AX248" s="13" t="s">
        <v>73</v>
      </c>
      <c r="AY248" s="230" t="s">
        <v>160</v>
      </c>
    </row>
    <row r="249" spans="2:51" s="14" customFormat="1" ht="11.25">
      <c r="B249" s="231"/>
      <c r="C249" s="232"/>
      <c r="D249" s="216" t="s">
        <v>171</v>
      </c>
      <c r="E249" s="233" t="s">
        <v>1</v>
      </c>
      <c r="F249" s="234" t="s">
        <v>174</v>
      </c>
      <c r="G249" s="232"/>
      <c r="H249" s="235">
        <v>2.236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171</v>
      </c>
      <c r="AU249" s="241" t="s">
        <v>83</v>
      </c>
      <c r="AV249" s="14" t="s">
        <v>167</v>
      </c>
      <c r="AW249" s="14" t="s">
        <v>30</v>
      </c>
      <c r="AX249" s="14" t="s">
        <v>81</v>
      </c>
      <c r="AY249" s="241" t="s">
        <v>160</v>
      </c>
    </row>
    <row r="250" spans="1:65" s="2" customFormat="1" ht="33" customHeight="1">
      <c r="A250" s="35"/>
      <c r="B250" s="36"/>
      <c r="C250" s="202" t="s">
        <v>267</v>
      </c>
      <c r="D250" s="202" t="s">
        <v>163</v>
      </c>
      <c r="E250" s="203" t="s">
        <v>551</v>
      </c>
      <c r="F250" s="204" t="s">
        <v>552</v>
      </c>
      <c r="G250" s="205" t="s">
        <v>247</v>
      </c>
      <c r="H250" s="206">
        <v>5.1</v>
      </c>
      <c r="I250" s="207"/>
      <c r="J250" s="208">
        <f>ROUND(I250*H250,2)</f>
        <v>0</v>
      </c>
      <c r="K250" s="209"/>
      <c r="L250" s="40"/>
      <c r="M250" s="210" t="s">
        <v>1</v>
      </c>
      <c r="N250" s="211" t="s">
        <v>38</v>
      </c>
      <c r="O250" s="72"/>
      <c r="P250" s="212">
        <f>O250*H250</f>
        <v>0</v>
      </c>
      <c r="Q250" s="212">
        <v>0.71546</v>
      </c>
      <c r="R250" s="212">
        <f>Q250*H250</f>
        <v>3.648846</v>
      </c>
      <c r="S250" s="212">
        <v>0</v>
      </c>
      <c r="T250" s="21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4" t="s">
        <v>167</v>
      </c>
      <c r="AT250" s="214" t="s">
        <v>163</v>
      </c>
      <c r="AU250" s="214" t="s">
        <v>83</v>
      </c>
      <c r="AY250" s="18" t="s">
        <v>160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8" t="s">
        <v>81</v>
      </c>
      <c r="BK250" s="215">
        <f>ROUND(I250*H250,2)</f>
        <v>0</v>
      </c>
      <c r="BL250" s="18" t="s">
        <v>167</v>
      </c>
      <c r="BM250" s="214" t="s">
        <v>553</v>
      </c>
    </row>
    <row r="251" spans="1:47" s="2" customFormat="1" ht="29.25">
      <c r="A251" s="35"/>
      <c r="B251" s="36"/>
      <c r="C251" s="37"/>
      <c r="D251" s="216" t="s">
        <v>169</v>
      </c>
      <c r="E251" s="37"/>
      <c r="F251" s="217" t="s">
        <v>554</v>
      </c>
      <c r="G251" s="37"/>
      <c r="H251" s="37"/>
      <c r="I251" s="169"/>
      <c r="J251" s="37"/>
      <c r="K251" s="37"/>
      <c r="L251" s="40"/>
      <c r="M251" s="218"/>
      <c r="N251" s="219"/>
      <c r="O251" s="72"/>
      <c r="P251" s="72"/>
      <c r="Q251" s="72"/>
      <c r="R251" s="72"/>
      <c r="S251" s="72"/>
      <c r="T251" s="73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169</v>
      </c>
      <c r="AU251" s="18" t="s">
        <v>83</v>
      </c>
    </row>
    <row r="252" spans="2:51" s="15" customFormat="1" ht="11.25">
      <c r="B252" s="242"/>
      <c r="C252" s="243"/>
      <c r="D252" s="216" t="s">
        <v>171</v>
      </c>
      <c r="E252" s="244" t="s">
        <v>1</v>
      </c>
      <c r="F252" s="245" t="s">
        <v>555</v>
      </c>
      <c r="G252" s="243"/>
      <c r="H252" s="244" t="s">
        <v>1</v>
      </c>
      <c r="I252" s="246"/>
      <c r="J252" s="243"/>
      <c r="K252" s="243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171</v>
      </c>
      <c r="AU252" s="251" t="s">
        <v>83</v>
      </c>
      <c r="AV252" s="15" t="s">
        <v>81</v>
      </c>
      <c r="AW252" s="15" t="s">
        <v>30</v>
      </c>
      <c r="AX252" s="15" t="s">
        <v>73</v>
      </c>
      <c r="AY252" s="251" t="s">
        <v>160</v>
      </c>
    </row>
    <row r="253" spans="2:51" s="13" customFormat="1" ht="11.25">
      <c r="B253" s="220"/>
      <c r="C253" s="221"/>
      <c r="D253" s="216" t="s">
        <v>171</v>
      </c>
      <c r="E253" s="222" t="s">
        <v>1</v>
      </c>
      <c r="F253" s="223" t="s">
        <v>556</v>
      </c>
      <c r="G253" s="221"/>
      <c r="H253" s="224">
        <v>5.1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171</v>
      </c>
      <c r="AU253" s="230" t="s">
        <v>83</v>
      </c>
      <c r="AV253" s="13" t="s">
        <v>83</v>
      </c>
      <c r="AW253" s="13" t="s">
        <v>30</v>
      </c>
      <c r="AX253" s="13" t="s">
        <v>81</v>
      </c>
      <c r="AY253" s="230" t="s">
        <v>160</v>
      </c>
    </row>
    <row r="254" spans="1:65" s="2" customFormat="1" ht="33" customHeight="1">
      <c r="A254" s="35"/>
      <c r="B254" s="36"/>
      <c r="C254" s="202" t="s">
        <v>273</v>
      </c>
      <c r="D254" s="202" t="s">
        <v>163</v>
      </c>
      <c r="E254" s="203" t="s">
        <v>557</v>
      </c>
      <c r="F254" s="204" t="s">
        <v>558</v>
      </c>
      <c r="G254" s="205" t="s">
        <v>247</v>
      </c>
      <c r="H254" s="206">
        <v>34.05</v>
      </c>
      <c r="I254" s="207"/>
      <c r="J254" s="208">
        <f>ROUND(I254*H254,2)</f>
        <v>0</v>
      </c>
      <c r="K254" s="209"/>
      <c r="L254" s="40"/>
      <c r="M254" s="210" t="s">
        <v>1</v>
      </c>
      <c r="N254" s="211" t="s">
        <v>38</v>
      </c>
      <c r="O254" s="72"/>
      <c r="P254" s="212">
        <f>O254*H254</f>
        <v>0</v>
      </c>
      <c r="Q254" s="212">
        <v>1.0146</v>
      </c>
      <c r="R254" s="212">
        <f>Q254*H254</f>
        <v>34.547129999999996</v>
      </c>
      <c r="S254" s="212">
        <v>0</v>
      </c>
      <c r="T254" s="21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4" t="s">
        <v>167</v>
      </c>
      <c r="AT254" s="214" t="s">
        <v>163</v>
      </c>
      <c r="AU254" s="214" t="s">
        <v>83</v>
      </c>
      <c r="AY254" s="18" t="s">
        <v>160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8" t="s">
        <v>81</v>
      </c>
      <c r="BK254" s="215">
        <f>ROUND(I254*H254,2)</f>
        <v>0</v>
      </c>
      <c r="BL254" s="18" t="s">
        <v>167</v>
      </c>
      <c r="BM254" s="214" t="s">
        <v>559</v>
      </c>
    </row>
    <row r="255" spans="1:47" s="2" customFormat="1" ht="29.25">
      <c r="A255" s="35"/>
      <c r="B255" s="36"/>
      <c r="C255" s="37"/>
      <c r="D255" s="216" t="s">
        <v>169</v>
      </c>
      <c r="E255" s="37"/>
      <c r="F255" s="217" t="s">
        <v>560</v>
      </c>
      <c r="G255" s="37"/>
      <c r="H255" s="37"/>
      <c r="I255" s="169"/>
      <c r="J255" s="37"/>
      <c r="K255" s="37"/>
      <c r="L255" s="40"/>
      <c r="M255" s="218"/>
      <c r="N255" s="219"/>
      <c r="O255" s="72"/>
      <c r="P255" s="72"/>
      <c r="Q255" s="72"/>
      <c r="R255" s="72"/>
      <c r="S255" s="72"/>
      <c r="T255" s="73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169</v>
      </c>
      <c r="AU255" s="18" t="s">
        <v>83</v>
      </c>
    </row>
    <row r="256" spans="2:51" s="15" customFormat="1" ht="11.25">
      <c r="B256" s="242"/>
      <c r="C256" s="243"/>
      <c r="D256" s="216" t="s">
        <v>171</v>
      </c>
      <c r="E256" s="244" t="s">
        <v>1</v>
      </c>
      <c r="F256" s="245" t="s">
        <v>561</v>
      </c>
      <c r="G256" s="243"/>
      <c r="H256" s="244" t="s">
        <v>1</v>
      </c>
      <c r="I256" s="246"/>
      <c r="J256" s="243"/>
      <c r="K256" s="243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171</v>
      </c>
      <c r="AU256" s="251" t="s">
        <v>83</v>
      </c>
      <c r="AV256" s="15" t="s">
        <v>81</v>
      </c>
      <c r="AW256" s="15" t="s">
        <v>30</v>
      </c>
      <c r="AX256" s="15" t="s">
        <v>73</v>
      </c>
      <c r="AY256" s="251" t="s">
        <v>160</v>
      </c>
    </row>
    <row r="257" spans="2:51" s="13" customFormat="1" ht="11.25">
      <c r="B257" s="220"/>
      <c r="C257" s="221"/>
      <c r="D257" s="216" t="s">
        <v>171</v>
      </c>
      <c r="E257" s="222" t="s">
        <v>1</v>
      </c>
      <c r="F257" s="223" t="s">
        <v>562</v>
      </c>
      <c r="G257" s="221"/>
      <c r="H257" s="224">
        <v>19.575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171</v>
      </c>
      <c r="AU257" s="230" t="s">
        <v>83</v>
      </c>
      <c r="AV257" s="13" t="s">
        <v>83</v>
      </c>
      <c r="AW257" s="13" t="s">
        <v>30</v>
      </c>
      <c r="AX257" s="13" t="s">
        <v>73</v>
      </c>
      <c r="AY257" s="230" t="s">
        <v>160</v>
      </c>
    </row>
    <row r="258" spans="2:51" s="13" customFormat="1" ht="11.25">
      <c r="B258" s="220"/>
      <c r="C258" s="221"/>
      <c r="D258" s="216" t="s">
        <v>171</v>
      </c>
      <c r="E258" s="222" t="s">
        <v>1</v>
      </c>
      <c r="F258" s="223" t="s">
        <v>563</v>
      </c>
      <c r="G258" s="221"/>
      <c r="H258" s="224">
        <v>14.475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171</v>
      </c>
      <c r="AU258" s="230" t="s">
        <v>83</v>
      </c>
      <c r="AV258" s="13" t="s">
        <v>83</v>
      </c>
      <c r="AW258" s="13" t="s">
        <v>30</v>
      </c>
      <c r="AX258" s="13" t="s">
        <v>73</v>
      </c>
      <c r="AY258" s="230" t="s">
        <v>160</v>
      </c>
    </row>
    <row r="259" spans="2:51" s="14" customFormat="1" ht="11.25">
      <c r="B259" s="231"/>
      <c r="C259" s="232"/>
      <c r="D259" s="216" t="s">
        <v>171</v>
      </c>
      <c r="E259" s="233" t="s">
        <v>1</v>
      </c>
      <c r="F259" s="234" t="s">
        <v>174</v>
      </c>
      <c r="G259" s="232"/>
      <c r="H259" s="235">
        <v>34.05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171</v>
      </c>
      <c r="AU259" s="241" t="s">
        <v>83</v>
      </c>
      <c r="AV259" s="14" t="s">
        <v>167</v>
      </c>
      <c r="AW259" s="14" t="s">
        <v>30</v>
      </c>
      <c r="AX259" s="14" t="s">
        <v>81</v>
      </c>
      <c r="AY259" s="241" t="s">
        <v>160</v>
      </c>
    </row>
    <row r="260" spans="1:65" s="2" customFormat="1" ht="24.2" customHeight="1">
      <c r="A260" s="35"/>
      <c r="B260" s="36"/>
      <c r="C260" s="202" t="s">
        <v>278</v>
      </c>
      <c r="D260" s="202" t="s">
        <v>163</v>
      </c>
      <c r="E260" s="203" t="s">
        <v>564</v>
      </c>
      <c r="F260" s="204" t="s">
        <v>565</v>
      </c>
      <c r="G260" s="205" t="s">
        <v>179</v>
      </c>
      <c r="H260" s="206">
        <v>0.4</v>
      </c>
      <c r="I260" s="207"/>
      <c r="J260" s="208">
        <f>ROUND(I260*H260,2)</f>
        <v>0</v>
      </c>
      <c r="K260" s="209"/>
      <c r="L260" s="40"/>
      <c r="M260" s="210" t="s">
        <v>1</v>
      </c>
      <c r="N260" s="211" t="s">
        <v>38</v>
      </c>
      <c r="O260" s="72"/>
      <c r="P260" s="212">
        <f>O260*H260</f>
        <v>0</v>
      </c>
      <c r="Q260" s="212">
        <v>1.0584</v>
      </c>
      <c r="R260" s="212">
        <f>Q260*H260</f>
        <v>0.42336</v>
      </c>
      <c r="S260" s="212">
        <v>0</v>
      </c>
      <c r="T260" s="21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4" t="s">
        <v>167</v>
      </c>
      <c r="AT260" s="214" t="s">
        <v>163</v>
      </c>
      <c r="AU260" s="214" t="s">
        <v>83</v>
      </c>
      <c r="AY260" s="18" t="s">
        <v>160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18" t="s">
        <v>81</v>
      </c>
      <c r="BK260" s="215">
        <f>ROUND(I260*H260,2)</f>
        <v>0</v>
      </c>
      <c r="BL260" s="18" t="s">
        <v>167</v>
      </c>
      <c r="BM260" s="214" t="s">
        <v>566</v>
      </c>
    </row>
    <row r="261" spans="1:47" s="2" customFormat="1" ht="29.25">
      <c r="A261" s="35"/>
      <c r="B261" s="36"/>
      <c r="C261" s="37"/>
      <c r="D261" s="216" t="s">
        <v>169</v>
      </c>
      <c r="E261" s="37"/>
      <c r="F261" s="217" t="s">
        <v>567</v>
      </c>
      <c r="G261" s="37"/>
      <c r="H261" s="37"/>
      <c r="I261" s="169"/>
      <c r="J261" s="37"/>
      <c r="K261" s="37"/>
      <c r="L261" s="40"/>
      <c r="M261" s="218"/>
      <c r="N261" s="219"/>
      <c r="O261" s="72"/>
      <c r="P261" s="72"/>
      <c r="Q261" s="72"/>
      <c r="R261" s="72"/>
      <c r="S261" s="72"/>
      <c r="T261" s="73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169</v>
      </c>
      <c r="AU261" s="18" t="s">
        <v>83</v>
      </c>
    </row>
    <row r="262" spans="2:63" s="12" customFormat="1" ht="22.9" customHeight="1">
      <c r="B262" s="186"/>
      <c r="C262" s="187"/>
      <c r="D262" s="188" t="s">
        <v>72</v>
      </c>
      <c r="E262" s="200" t="s">
        <v>182</v>
      </c>
      <c r="F262" s="200" t="s">
        <v>568</v>
      </c>
      <c r="G262" s="187"/>
      <c r="H262" s="187"/>
      <c r="I262" s="190"/>
      <c r="J262" s="201">
        <f>BK262</f>
        <v>0</v>
      </c>
      <c r="K262" s="187"/>
      <c r="L262" s="192"/>
      <c r="M262" s="193"/>
      <c r="N262" s="194"/>
      <c r="O262" s="194"/>
      <c r="P262" s="195">
        <f>SUM(P263:P321)</f>
        <v>0</v>
      </c>
      <c r="Q262" s="194"/>
      <c r="R262" s="195">
        <f>SUM(R263:R321)</f>
        <v>36.61448395000001</v>
      </c>
      <c r="S262" s="194"/>
      <c r="T262" s="196">
        <f>SUM(T263:T321)</f>
        <v>0</v>
      </c>
      <c r="AR262" s="197" t="s">
        <v>81</v>
      </c>
      <c r="AT262" s="198" t="s">
        <v>72</v>
      </c>
      <c r="AU262" s="198" t="s">
        <v>81</v>
      </c>
      <c r="AY262" s="197" t="s">
        <v>160</v>
      </c>
      <c r="BK262" s="199">
        <f>SUM(BK263:BK321)</f>
        <v>0</v>
      </c>
    </row>
    <row r="263" spans="1:65" s="2" customFormat="1" ht="24.2" customHeight="1">
      <c r="A263" s="35"/>
      <c r="B263" s="36"/>
      <c r="C263" s="202" t="s">
        <v>286</v>
      </c>
      <c r="D263" s="202" t="s">
        <v>163</v>
      </c>
      <c r="E263" s="203" t="s">
        <v>569</v>
      </c>
      <c r="F263" s="204" t="s">
        <v>570</v>
      </c>
      <c r="G263" s="205" t="s">
        <v>247</v>
      </c>
      <c r="H263" s="206">
        <v>23.16</v>
      </c>
      <c r="I263" s="207"/>
      <c r="J263" s="208">
        <f>ROUND(I263*H263,2)</f>
        <v>0</v>
      </c>
      <c r="K263" s="209"/>
      <c r="L263" s="40"/>
      <c r="M263" s="210" t="s">
        <v>1</v>
      </c>
      <c r="N263" s="211" t="s">
        <v>38</v>
      </c>
      <c r="O263" s="72"/>
      <c r="P263" s="212">
        <f>O263*H263</f>
        <v>0</v>
      </c>
      <c r="Q263" s="212">
        <v>0.14321</v>
      </c>
      <c r="R263" s="212">
        <f>Q263*H263</f>
        <v>3.3167436</v>
      </c>
      <c r="S263" s="212">
        <v>0</v>
      </c>
      <c r="T263" s="21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4" t="s">
        <v>167</v>
      </c>
      <c r="AT263" s="214" t="s">
        <v>163</v>
      </c>
      <c r="AU263" s="214" t="s">
        <v>83</v>
      </c>
      <c r="AY263" s="18" t="s">
        <v>160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8" t="s">
        <v>81</v>
      </c>
      <c r="BK263" s="215">
        <f>ROUND(I263*H263,2)</f>
        <v>0</v>
      </c>
      <c r="BL263" s="18" t="s">
        <v>167</v>
      </c>
      <c r="BM263" s="214" t="s">
        <v>571</v>
      </c>
    </row>
    <row r="264" spans="1:47" s="2" customFormat="1" ht="29.25">
      <c r="A264" s="35"/>
      <c r="B264" s="36"/>
      <c r="C264" s="37"/>
      <c r="D264" s="216" t="s">
        <v>169</v>
      </c>
      <c r="E264" s="37"/>
      <c r="F264" s="217" t="s">
        <v>572</v>
      </c>
      <c r="G264" s="37"/>
      <c r="H264" s="37"/>
      <c r="I264" s="169"/>
      <c r="J264" s="37"/>
      <c r="K264" s="37"/>
      <c r="L264" s="40"/>
      <c r="M264" s="218"/>
      <c r="N264" s="219"/>
      <c r="O264" s="72"/>
      <c r="P264" s="72"/>
      <c r="Q264" s="72"/>
      <c r="R264" s="72"/>
      <c r="S264" s="72"/>
      <c r="T264" s="73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169</v>
      </c>
      <c r="AU264" s="18" t="s">
        <v>83</v>
      </c>
    </row>
    <row r="265" spans="2:51" s="15" customFormat="1" ht="11.25">
      <c r="B265" s="242"/>
      <c r="C265" s="243"/>
      <c r="D265" s="216" t="s">
        <v>171</v>
      </c>
      <c r="E265" s="244" t="s">
        <v>1</v>
      </c>
      <c r="F265" s="245" t="s">
        <v>573</v>
      </c>
      <c r="G265" s="243"/>
      <c r="H265" s="244" t="s">
        <v>1</v>
      </c>
      <c r="I265" s="246"/>
      <c r="J265" s="243"/>
      <c r="K265" s="243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171</v>
      </c>
      <c r="AU265" s="251" t="s">
        <v>83</v>
      </c>
      <c r="AV265" s="15" t="s">
        <v>81</v>
      </c>
      <c r="AW265" s="15" t="s">
        <v>30</v>
      </c>
      <c r="AX265" s="15" t="s">
        <v>73</v>
      </c>
      <c r="AY265" s="251" t="s">
        <v>160</v>
      </c>
    </row>
    <row r="266" spans="2:51" s="13" customFormat="1" ht="11.25">
      <c r="B266" s="220"/>
      <c r="C266" s="221"/>
      <c r="D266" s="216" t="s">
        <v>171</v>
      </c>
      <c r="E266" s="222" t="s">
        <v>1</v>
      </c>
      <c r="F266" s="223" t="s">
        <v>574</v>
      </c>
      <c r="G266" s="221"/>
      <c r="H266" s="224">
        <v>13.22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171</v>
      </c>
      <c r="AU266" s="230" t="s">
        <v>83</v>
      </c>
      <c r="AV266" s="13" t="s">
        <v>83</v>
      </c>
      <c r="AW266" s="13" t="s">
        <v>30</v>
      </c>
      <c r="AX266" s="13" t="s">
        <v>73</v>
      </c>
      <c r="AY266" s="230" t="s">
        <v>160</v>
      </c>
    </row>
    <row r="267" spans="2:51" s="13" customFormat="1" ht="11.25">
      <c r="B267" s="220"/>
      <c r="C267" s="221"/>
      <c r="D267" s="216" t="s">
        <v>171</v>
      </c>
      <c r="E267" s="222" t="s">
        <v>1</v>
      </c>
      <c r="F267" s="223" t="s">
        <v>575</v>
      </c>
      <c r="G267" s="221"/>
      <c r="H267" s="224">
        <v>9.94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171</v>
      </c>
      <c r="AU267" s="230" t="s">
        <v>83</v>
      </c>
      <c r="AV267" s="13" t="s">
        <v>83</v>
      </c>
      <c r="AW267" s="13" t="s">
        <v>30</v>
      </c>
      <c r="AX267" s="13" t="s">
        <v>73</v>
      </c>
      <c r="AY267" s="230" t="s">
        <v>160</v>
      </c>
    </row>
    <row r="268" spans="2:51" s="14" customFormat="1" ht="11.25">
      <c r="B268" s="231"/>
      <c r="C268" s="232"/>
      <c r="D268" s="216" t="s">
        <v>171</v>
      </c>
      <c r="E268" s="233" t="s">
        <v>1</v>
      </c>
      <c r="F268" s="234" t="s">
        <v>174</v>
      </c>
      <c r="G268" s="232"/>
      <c r="H268" s="235">
        <v>23.16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171</v>
      </c>
      <c r="AU268" s="241" t="s">
        <v>83</v>
      </c>
      <c r="AV268" s="14" t="s">
        <v>167</v>
      </c>
      <c r="AW268" s="14" t="s">
        <v>30</v>
      </c>
      <c r="AX268" s="14" t="s">
        <v>81</v>
      </c>
      <c r="AY268" s="241" t="s">
        <v>160</v>
      </c>
    </row>
    <row r="269" spans="1:65" s="2" customFormat="1" ht="44.25" customHeight="1">
      <c r="A269" s="35"/>
      <c r="B269" s="36"/>
      <c r="C269" s="202" t="s">
        <v>7</v>
      </c>
      <c r="D269" s="202" t="s">
        <v>163</v>
      </c>
      <c r="E269" s="203" t="s">
        <v>576</v>
      </c>
      <c r="F269" s="204" t="s">
        <v>577</v>
      </c>
      <c r="G269" s="205" t="s">
        <v>247</v>
      </c>
      <c r="H269" s="206">
        <v>11.532</v>
      </c>
      <c r="I269" s="207"/>
      <c r="J269" s="208">
        <f>ROUND(I269*H269,2)</f>
        <v>0</v>
      </c>
      <c r="K269" s="209"/>
      <c r="L269" s="40"/>
      <c r="M269" s="210" t="s">
        <v>1</v>
      </c>
      <c r="N269" s="211" t="s">
        <v>38</v>
      </c>
      <c r="O269" s="72"/>
      <c r="P269" s="212">
        <f>O269*H269</f>
        <v>0</v>
      </c>
      <c r="Q269" s="212">
        <v>0.19813</v>
      </c>
      <c r="R269" s="212">
        <f>Q269*H269</f>
        <v>2.28483516</v>
      </c>
      <c r="S269" s="212">
        <v>0</v>
      </c>
      <c r="T269" s="21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4" t="s">
        <v>167</v>
      </c>
      <c r="AT269" s="214" t="s">
        <v>163</v>
      </c>
      <c r="AU269" s="214" t="s">
        <v>83</v>
      </c>
      <c r="AY269" s="18" t="s">
        <v>160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8" t="s">
        <v>81</v>
      </c>
      <c r="BK269" s="215">
        <f>ROUND(I269*H269,2)</f>
        <v>0</v>
      </c>
      <c r="BL269" s="18" t="s">
        <v>167</v>
      </c>
      <c r="BM269" s="214" t="s">
        <v>578</v>
      </c>
    </row>
    <row r="270" spans="1:47" s="2" customFormat="1" ht="19.5">
      <c r="A270" s="35"/>
      <c r="B270" s="36"/>
      <c r="C270" s="37"/>
      <c r="D270" s="216" t="s">
        <v>169</v>
      </c>
      <c r="E270" s="37"/>
      <c r="F270" s="217" t="s">
        <v>579</v>
      </c>
      <c r="G270" s="37"/>
      <c r="H270" s="37"/>
      <c r="I270" s="169"/>
      <c r="J270" s="37"/>
      <c r="K270" s="37"/>
      <c r="L270" s="40"/>
      <c r="M270" s="218"/>
      <c r="N270" s="219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169</v>
      </c>
      <c r="AU270" s="18" t="s">
        <v>83</v>
      </c>
    </row>
    <row r="271" spans="2:51" s="15" customFormat="1" ht="11.25">
      <c r="B271" s="242"/>
      <c r="C271" s="243"/>
      <c r="D271" s="216" t="s">
        <v>171</v>
      </c>
      <c r="E271" s="244" t="s">
        <v>1</v>
      </c>
      <c r="F271" s="245" t="s">
        <v>580</v>
      </c>
      <c r="G271" s="243"/>
      <c r="H271" s="244" t="s">
        <v>1</v>
      </c>
      <c r="I271" s="246"/>
      <c r="J271" s="243"/>
      <c r="K271" s="243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171</v>
      </c>
      <c r="AU271" s="251" t="s">
        <v>83</v>
      </c>
      <c r="AV271" s="15" t="s">
        <v>81</v>
      </c>
      <c r="AW271" s="15" t="s">
        <v>30</v>
      </c>
      <c r="AX271" s="15" t="s">
        <v>73</v>
      </c>
      <c r="AY271" s="251" t="s">
        <v>160</v>
      </c>
    </row>
    <row r="272" spans="2:51" s="13" customFormat="1" ht="11.25">
      <c r="B272" s="220"/>
      <c r="C272" s="221"/>
      <c r="D272" s="216" t="s">
        <v>171</v>
      </c>
      <c r="E272" s="222" t="s">
        <v>1</v>
      </c>
      <c r="F272" s="223" t="s">
        <v>581</v>
      </c>
      <c r="G272" s="221"/>
      <c r="H272" s="224">
        <v>6.557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171</v>
      </c>
      <c r="AU272" s="230" t="s">
        <v>83</v>
      </c>
      <c r="AV272" s="13" t="s">
        <v>83</v>
      </c>
      <c r="AW272" s="13" t="s">
        <v>30</v>
      </c>
      <c r="AX272" s="13" t="s">
        <v>73</v>
      </c>
      <c r="AY272" s="230" t="s">
        <v>160</v>
      </c>
    </row>
    <row r="273" spans="2:51" s="13" customFormat="1" ht="11.25">
      <c r="B273" s="220"/>
      <c r="C273" s="221"/>
      <c r="D273" s="216" t="s">
        <v>171</v>
      </c>
      <c r="E273" s="222" t="s">
        <v>1</v>
      </c>
      <c r="F273" s="223" t="s">
        <v>582</v>
      </c>
      <c r="G273" s="221"/>
      <c r="H273" s="224">
        <v>4.975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171</v>
      </c>
      <c r="AU273" s="230" t="s">
        <v>83</v>
      </c>
      <c r="AV273" s="13" t="s">
        <v>83</v>
      </c>
      <c r="AW273" s="13" t="s">
        <v>30</v>
      </c>
      <c r="AX273" s="13" t="s">
        <v>73</v>
      </c>
      <c r="AY273" s="230" t="s">
        <v>160</v>
      </c>
    </row>
    <row r="274" spans="2:51" s="14" customFormat="1" ht="11.25">
      <c r="B274" s="231"/>
      <c r="C274" s="232"/>
      <c r="D274" s="216" t="s">
        <v>171</v>
      </c>
      <c r="E274" s="233" t="s">
        <v>1</v>
      </c>
      <c r="F274" s="234" t="s">
        <v>174</v>
      </c>
      <c r="G274" s="232"/>
      <c r="H274" s="235">
        <v>11.532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171</v>
      </c>
      <c r="AU274" s="241" t="s">
        <v>83</v>
      </c>
      <c r="AV274" s="14" t="s">
        <v>167</v>
      </c>
      <c r="AW274" s="14" t="s">
        <v>30</v>
      </c>
      <c r="AX274" s="14" t="s">
        <v>81</v>
      </c>
      <c r="AY274" s="241" t="s">
        <v>160</v>
      </c>
    </row>
    <row r="275" spans="1:65" s="2" customFormat="1" ht="44.25" customHeight="1">
      <c r="A275" s="35"/>
      <c r="B275" s="36"/>
      <c r="C275" s="202" t="s">
        <v>295</v>
      </c>
      <c r="D275" s="202" t="s">
        <v>163</v>
      </c>
      <c r="E275" s="203" t="s">
        <v>583</v>
      </c>
      <c r="F275" s="204" t="s">
        <v>584</v>
      </c>
      <c r="G275" s="205" t="s">
        <v>247</v>
      </c>
      <c r="H275" s="206">
        <v>97.038</v>
      </c>
      <c r="I275" s="207"/>
      <c r="J275" s="208">
        <f>ROUND(I275*H275,2)</f>
        <v>0</v>
      </c>
      <c r="K275" s="209"/>
      <c r="L275" s="40"/>
      <c r="M275" s="210" t="s">
        <v>1</v>
      </c>
      <c r="N275" s="211" t="s">
        <v>38</v>
      </c>
      <c r="O275" s="72"/>
      <c r="P275" s="212">
        <f>O275*H275</f>
        <v>0</v>
      </c>
      <c r="Q275" s="212">
        <v>0.25523</v>
      </c>
      <c r="R275" s="212">
        <f>Q275*H275</f>
        <v>24.76700874</v>
      </c>
      <c r="S275" s="212">
        <v>0</v>
      </c>
      <c r="T275" s="21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4" t="s">
        <v>167</v>
      </c>
      <c r="AT275" s="214" t="s">
        <v>163</v>
      </c>
      <c r="AU275" s="214" t="s">
        <v>83</v>
      </c>
      <c r="AY275" s="18" t="s">
        <v>160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8" t="s">
        <v>81</v>
      </c>
      <c r="BK275" s="215">
        <f>ROUND(I275*H275,2)</f>
        <v>0</v>
      </c>
      <c r="BL275" s="18" t="s">
        <v>167</v>
      </c>
      <c r="BM275" s="214" t="s">
        <v>585</v>
      </c>
    </row>
    <row r="276" spans="1:47" s="2" customFormat="1" ht="39">
      <c r="A276" s="35"/>
      <c r="B276" s="36"/>
      <c r="C276" s="37"/>
      <c r="D276" s="216" t="s">
        <v>169</v>
      </c>
      <c r="E276" s="37"/>
      <c r="F276" s="217" t="s">
        <v>586</v>
      </c>
      <c r="G276" s="37"/>
      <c r="H276" s="37"/>
      <c r="I276" s="169"/>
      <c r="J276" s="37"/>
      <c r="K276" s="37"/>
      <c r="L276" s="40"/>
      <c r="M276" s="218"/>
      <c r="N276" s="219"/>
      <c r="O276" s="72"/>
      <c r="P276" s="72"/>
      <c r="Q276" s="72"/>
      <c r="R276" s="72"/>
      <c r="S276" s="72"/>
      <c r="T276" s="73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169</v>
      </c>
      <c r="AU276" s="18" t="s">
        <v>83</v>
      </c>
    </row>
    <row r="277" spans="2:51" s="15" customFormat="1" ht="11.25">
      <c r="B277" s="242"/>
      <c r="C277" s="243"/>
      <c r="D277" s="216" t="s">
        <v>171</v>
      </c>
      <c r="E277" s="244" t="s">
        <v>1</v>
      </c>
      <c r="F277" s="245" t="s">
        <v>587</v>
      </c>
      <c r="G277" s="243"/>
      <c r="H277" s="244" t="s">
        <v>1</v>
      </c>
      <c r="I277" s="246"/>
      <c r="J277" s="243"/>
      <c r="K277" s="243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171</v>
      </c>
      <c r="AU277" s="251" t="s">
        <v>83</v>
      </c>
      <c r="AV277" s="15" t="s">
        <v>81</v>
      </c>
      <c r="AW277" s="15" t="s">
        <v>30</v>
      </c>
      <c r="AX277" s="15" t="s">
        <v>73</v>
      </c>
      <c r="AY277" s="251" t="s">
        <v>160</v>
      </c>
    </row>
    <row r="278" spans="2:51" s="13" customFormat="1" ht="11.25">
      <c r="B278" s="220"/>
      <c r="C278" s="221"/>
      <c r="D278" s="216" t="s">
        <v>171</v>
      </c>
      <c r="E278" s="222" t="s">
        <v>1</v>
      </c>
      <c r="F278" s="223" t="s">
        <v>588</v>
      </c>
      <c r="G278" s="221"/>
      <c r="H278" s="224">
        <v>66.688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171</v>
      </c>
      <c r="AU278" s="230" t="s">
        <v>83</v>
      </c>
      <c r="AV278" s="13" t="s">
        <v>83</v>
      </c>
      <c r="AW278" s="13" t="s">
        <v>30</v>
      </c>
      <c r="AX278" s="13" t="s">
        <v>73</v>
      </c>
      <c r="AY278" s="230" t="s">
        <v>160</v>
      </c>
    </row>
    <row r="279" spans="2:51" s="13" customFormat="1" ht="11.25">
      <c r="B279" s="220"/>
      <c r="C279" s="221"/>
      <c r="D279" s="216" t="s">
        <v>171</v>
      </c>
      <c r="E279" s="222" t="s">
        <v>1</v>
      </c>
      <c r="F279" s="223" t="s">
        <v>589</v>
      </c>
      <c r="G279" s="221"/>
      <c r="H279" s="224">
        <v>49.75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171</v>
      </c>
      <c r="AU279" s="230" t="s">
        <v>83</v>
      </c>
      <c r="AV279" s="13" t="s">
        <v>83</v>
      </c>
      <c r="AW279" s="13" t="s">
        <v>30</v>
      </c>
      <c r="AX279" s="13" t="s">
        <v>73</v>
      </c>
      <c r="AY279" s="230" t="s">
        <v>160</v>
      </c>
    </row>
    <row r="280" spans="2:51" s="15" customFormat="1" ht="11.25">
      <c r="B280" s="242"/>
      <c r="C280" s="243"/>
      <c r="D280" s="216" t="s">
        <v>171</v>
      </c>
      <c r="E280" s="244" t="s">
        <v>1</v>
      </c>
      <c r="F280" s="245" t="s">
        <v>590</v>
      </c>
      <c r="G280" s="243"/>
      <c r="H280" s="244" t="s">
        <v>1</v>
      </c>
      <c r="I280" s="246"/>
      <c r="J280" s="243"/>
      <c r="K280" s="243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171</v>
      </c>
      <c r="AU280" s="251" t="s">
        <v>83</v>
      </c>
      <c r="AV280" s="15" t="s">
        <v>81</v>
      </c>
      <c r="AW280" s="15" t="s">
        <v>30</v>
      </c>
      <c r="AX280" s="15" t="s">
        <v>73</v>
      </c>
      <c r="AY280" s="251" t="s">
        <v>160</v>
      </c>
    </row>
    <row r="281" spans="2:51" s="13" customFormat="1" ht="11.25">
      <c r="B281" s="220"/>
      <c r="C281" s="221"/>
      <c r="D281" s="216" t="s">
        <v>171</v>
      </c>
      <c r="E281" s="222" t="s">
        <v>1</v>
      </c>
      <c r="F281" s="223" t="s">
        <v>591</v>
      </c>
      <c r="G281" s="221"/>
      <c r="H281" s="224">
        <v>-2.4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171</v>
      </c>
      <c r="AU281" s="230" t="s">
        <v>83</v>
      </c>
      <c r="AV281" s="13" t="s">
        <v>83</v>
      </c>
      <c r="AW281" s="13" t="s">
        <v>30</v>
      </c>
      <c r="AX281" s="13" t="s">
        <v>73</v>
      </c>
      <c r="AY281" s="230" t="s">
        <v>160</v>
      </c>
    </row>
    <row r="282" spans="2:51" s="13" customFormat="1" ht="11.25">
      <c r="B282" s="220"/>
      <c r="C282" s="221"/>
      <c r="D282" s="216" t="s">
        <v>171</v>
      </c>
      <c r="E282" s="222" t="s">
        <v>1</v>
      </c>
      <c r="F282" s="223" t="s">
        <v>592</v>
      </c>
      <c r="G282" s="221"/>
      <c r="H282" s="224">
        <v>-5.4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171</v>
      </c>
      <c r="AU282" s="230" t="s">
        <v>83</v>
      </c>
      <c r="AV282" s="13" t="s">
        <v>83</v>
      </c>
      <c r="AW282" s="13" t="s">
        <v>30</v>
      </c>
      <c r="AX282" s="13" t="s">
        <v>73</v>
      </c>
      <c r="AY282" s="230" t="s">
        <v>160</v>
      </c>
    </row>
    <row r="283" spans="2:51" s="13" customFormat="1" ht="11.25">
      <c r="B283" s="220"/>
      <c r="C283" s="221"/>
      <c r="D283" s="216" t="s">
        <v>171</v>
      </c>
      <c r="E283" s="222" t="s">
        <v>1</v>
      </c>
      <c r="F283" s="223" t="s">
        <v>593</v>
      </c>
      <c r="G283" s="221"/>
      <c r="H283" s="224">
        <v>-2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171</v>
      </c>
      <c r="AU283" s="230" t="s">
        <v>83</v>
      </c>
      <c r="AV283" s="13" t="s">
        <v>83</v>
      </c>
      <c r="AW283" s="13" t="s">
        <v>30</v>
      </c>
      <c r="AX283" s="13" t="s">
        <v>73</v>
      </c>
      <c r="AY283" s="230" t="s">
        <v>160</v>
      </c>
    </row>
    <row r="284" spans="2:51" s="13" customFormat="1" ht="11.25">
      <c r="B284" s="220"/>
      <c r="C284" s="221"/>
      <c r="D284" s="216" t="s">
        <v>171</v>
      </c>
      <c r="E284" s="222" t="s">
        <v>1</v>
      </c>
      <c r="F284" s="223" t="s">
        <v>594</v>
      </c>
      <c r="G284" s="221"/>
      <c r="H284" s="224">
        <v>-3.75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171</v>
      </c>
      <c r="AU284" s="230" t="s">
        <v>83</v>
      </c>
      <c r="AV284" s="13" t="s">
        <v>83</v>
      </c>
      <c r="AW284" s="13" t="s">
        <v>30</v>
      </c>
      <c r="AX284" s="13" t="s">
        <v>73</v>
      </c>
      <c r="AY284" s="230" t="s">
        <v>160</v>
      </c>
    </row>
    <row r="285" spans="2:51" s="13" customFormat="1" ht="11.25">
      <c r="B285" s="220"/>
      <c r="C285" s="221"/>
      <c r="D285" s="216" t="s">
        <v>171</v>
      </c>
      <c r="E285" s="222" t="s">
        <v>1</v>
      </c>
      <c r="F285" s="223" t="s">
        <v>595</v>
      </c>
      <c r="G285" s="221"/>
      <c r="H285" s="224">
        <v>-2.25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171</v>
      </c>
      <c r="AU285" s="230" t="s">
        <v>83</v>
      </c>
      <c r="AV285" s="13" t="s">
        <v>83</v>
      </c>
      <c r="AW285" s="13" t="s">
        <v>30</v>
      </c>
      <c r="AX285" s="13" t="s">
        <v>73</v>
      </c>
      <c r="AY285" s="230" t="s">
        <v>160</v>
      </c>
    </row>
    <row r="286" spans="2:51" s="13" customFormat="1" ht="11.25">
      <c r="B286" s="220"/>
      <c r="C286" s="221"/>
      <c r="D286" s="216" t="s">
        <v>171</v>
      </c>
      <c r="E286" s="222" t="s">
        <v>1</v>
      </c>
      <c r="F286" s="223" t="s">
        <v>596</v>
      </c>
      <c r="G286" s="221"/>
      <c r="H286" s="224">
        <v>-3.6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171</v>
      </c>
      <c r="AU286" s="230" t="s">
        <v>83</v>
      </c>
      <c r="AV286" s="13" t="s">
        <v>83</v>
      </c>
      <c r="AW286" s="13" t="s">
        <v>30</v>
      </c>
      <c r="AX286" s="13" t="s">
        <v>73</v>
      </c>
      <c r="AY286" s="230" t="s">
        <v>160</v>
      </c>
    </row>
    <row r="287" spans="2:51" s="14" customFormat="1" ht="11.25">
      <c r="B287" s="231"/>
      <c r="C287" s="232"/>
      <c r="D287" s="216" t="s">
        <v>171</v>
      </c>
      <c r="E287" s="233" t="s">
        <v>1</v>
      </c>
      <c r="F287" s="234" t="s">
        <v>174</v>
      </c>
      <c r="G287" s="232"/>
      <c r="H287" s="235">
        <v>97.038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171</v>
      </c>
      <c r="AU287" s="241" t="s">
        <v>83</v>
      </c>
      <c r="AV287" s="14" t="s">
        <v>167</v>
      </c>
      <c r="AW287" s="14" t="s">
        <v>30</v>
      </c>
      <c r="AX287" s="14" t="s">
        <v>81</v>
      </c>
      <c r="AY287" s="241" t="s">
        <v>160</v>
      </c>
    </row>
    <row r="288" spans="1:65" s="2" customFormat="1" ht="21.75" customHeight="1">
      <c r="A288" s="35"/>
      <c r="B288" s="36"/>
      <c r="C288" s="202" t="s">
        <v>302</v>
      </c>
      <c r="D288" s="202" t="s">
        <v>163</v>
      </c>
      <c r="E288" s="203" t="s">
        <v>597</v>
      </c>
      <c r="F288" s="204" t="s">
        <v>598</v>
      </c>
      <c r="G288" s="205" t="s">
        <v>305</v>
      </c>
      <c r="H288" s="206">
        <v>1</v>
      </c>
      <c r="I288" s="207"/>
      <c r="J288" s="208">
        <f>ROUND(I288*H288,2)</f>
        <v>0</v>
      </c>
      <c r="K288" s="209"/>
      <c r="L288" s="40"/>
      <c r="M288" s="210" t="s">
        <v>1</v>
      </c>
      <c r="N288" s="211" t="s">
        <v>38</v>
      </c>
      <c r="O288" s="72"/>
      <c r="P288" s="212">
        <f>O288*H288</f>
        <v>0</v>
      </c>
      <c r="Q288" s="212">
        <v>0.02126</v>
      </c>
      <c r="R288" s="212">
        <f>Q288*H288</f>
        <v>0.02126</v>
      </c>
      <c r="S288" s="212">
        <v>0</v>
      </c>
      <c r="T288" s="21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4" t="s">
        <v>167</v>
      </c>
      <c r="AT288" s="214" t="s">
        <v>163</v>
      </c>
      <c r="AU288" s="214" t="s">
        <v>83</v>
      </c>
      <c r="AY288" s="18" t="s">
        <v>160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8" t="s">
        <v>81</v>
      </c>
      <c r="BK288" s="215">
        <f>ROUND(I288*H288,2)</f>
        <v>0</v>
      </c>
      <c r="BL288" s="18" t="s">
        <v>167</v>
      </c>
      <c r="BM288" s="214" t="s">
        <v>599</v>
      </c>
    </row>
    <row r="289" spans="1:47" s="2" customFormat="1" ht="19.5">
      <c r="A289" s="35"/>
      <c r="B289" s="36"/>
      <c r="C289" s="37"/>
      <c r="D289" s="216" t="s">
        <v>169</v>
      </c>
      <c r="E289" s="37"/>
      <c r="F289" s="217" t="s">
        <v>600</v>
      </c>
      <c r="G289" s="37"/>
      <c r="H289" s="37"/>
      <c r="I289" s="169"/>
      <c r="J289" s="37"/>
      <c r="K289" s="37"/>
      <c r="L289" s="40"/>
      <c r="M289" s="218"/>
      <c r="N289" s="219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169</v>
      </c>
      <c r="AU289" s="18" t="s">
        <v>83</v>
      </c>
    </row>
    <row r="290" spans="1:65" s="2" customFormat="1" ht="21.75" customHeight="1">
      <c r="A290" s="35"/>
      <c r="B290" s="36"/>
      <c r="C290" s="202" t="s">
        <v>308</v>
      </c>
      <c r="D290" s="202" t="s">
        <v>163</v>
      </c>
      <c r="E290" s="203" t="s">
        <v>601</v>
      </c>
      <c r="F290" s="204" t="s">
        <v>602</v>
      </c>
      <c r="G290" s="205" t="s">
        <v>305</v>
      </c>
      <c r="H290" s="206">
        <v>2</v>
      </c>
      <c r="I290" s="207"/>
      <c r="J290" s="208">
        <f>ROUND(I290*H290,2)</f>
        <v>0</v>
      </c>
      <c r="K290" s="209"/>
      <c r="L290" s="40"/>
      <c r="M290" s="210" t="s">
        <v>1</v>
      </c>
      <c r="N290" s="211" t="s">
        <v>38</v>
      </c>
      <c r="O290" s="72"/>
      <c r="P290" s="212">
        <f>O290*H290</f>
        <v>0</v>
      </c>
      <c r="Q290" s="212">
        <v>0.04555</v>
      </c>
      <c r="R290" s="212">
        <f>Q290*H290</f>
        <v>0.0911</v>
      </c>
      <c r="S290" s="212">
        <v>0</v>
      </c>
      <c r="T290" s="21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4" t="s">
        <v>167</v>
      </c>
      <c r="AT290" s="214" t="s">
        <v>163</v>
      </c>
      <c r="AU290" s="214" t="s">
        <v>83</v>
      </c>
      <c r="AY290" s="18" t="s">
        <v>160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8" t="s">
        <v>81</v>
      </c>
      <c r="BK290" s="215">
        <f>ROUND(I290*H290,2)</f>
        <v>0</v>
      </c>
      <c r="BL290" s="18" t="s">
        <v>167</v>
      </c>
      <c r="BM290" s="214" t="s">
        <v>603</v>
      </c>
    </row>
    <row r="291" spans="1:47" s="2" customFormat="1" ht="19.5">
      <c r="A291" s="35"/>
      <c r="B291" s="36"/>
      <c r="C291" s="37"/>
      <c r="D291" s="216" t="s">
        <v>169</v>
      </c>
      <c r="E291" s="37"/>
      <c r="F291" s="217" t="s">
        <v>604</v>
      </c>
      <c r="G291" s="37"/>
      <c r="H291" s="37"/>
      <c r="I291" s="169"/>
      <c r="J291" s="37"/>
      <c r="K291" s="37"/>
      <c r="L291" s="40"/>
      <c r="M291" s="218"/>
      <c r="N291" s="219"/>
      <c r="O291" s="72"/>
      <c r="P291" s="72"/>
      <c r="Q291" s="72"/>
      <c r="R291" s="72"/>
      <c r="S291" s="72"/>
      <c r="T291" s="73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169</v>
      </c>
      <c r="AU291" s="18" t="s">
        <v>83</v>
      </c>
    </row>
    <row r="292" spans="2:51" s="15" customFormat="1" ht="11.25">
      <c r="B292" s="242"/>
      <c r="C292" s="243"/>
      <c r="D292" s="216" t="s">
        <v>171</v>
      </c>
      <c r="E292" s="244" t="s">
        <v>1</v>
      </c>
      <c r="F292" s="245" t="s">
        <v>605</v>
      </c>
      <c r="G292" s="243"/>
      <c r="H292" s="244" t="s">
        <v>1</v>
      </c>
      <c r="I292" s="246"/>
      <c r="J292" s="243"/>
      <c r="K292" s="243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171</v>
      </c>
      <c r="AU292" s="251" t="s">
        <v>83</v>
      </c>
      <c r="AV292" s="15" t="s">
        <v>81</v>
      </c>
      <c r="AW292" s="15" t="s">
        <v>30</v>
      </c>
      <c r="AX292" s="15" t="s">
        <v>73</v>
      </c>
      <c r="AY292" s="251" t="s">
        <v>160</v>
      </c>
    </row>
    <row r="293" spans="2:51" s="13" customFormat="1" ht="11.25">
      <c r="B293" s="220"/>
      <c r="C293" s="221"/>
      <c r="D293" s="216" t="s">
        <v>171</v>
      </c>
      <c r="E293" s="222" t="s">
        <v>1</v>
      </c>
      <c r="F293" s="223" t="s">
        <v>83</v>
      </c>
      <c r="G293" s="221"/>
      <c r="H293" s="224">
        <v>2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171</v>
      </c>
      <c r="AU293" s="230" t="s">
        <v>83</v>
      </c>
      <c r="AV293" s="13" t="s">
        <v>83</v>
      </c>
      <c r="AW293" s="13" t="s">
        <v>30</v>
      </c>
      <c r="AX293" s="13" t="s">
        <v>81</v>
      </c>
      <c r="AY293" s="230" t="s">
        <v>160</v>
      </c>
    </row>
    <row r="294" spans="1:65" s="2" customFormat="1" ht="21.75" customHeight="1">
      <c r="A294" s="35"/>
      <c r="B294" s="36"/>
      <c r="C294" s="202" t="s">
        <v>315</v>
      </c>
      <c r="D294" s="202" t="s">
        <v>163</v>
      </c>
      <c r="E294" s="203" t="s">
        <v>606</v>
      </c>
      <c r="F294" s="204" t="s">
        <v>607</v>
      </c>
      <c r="G294" s="205" t="s">
        <v>305</v>
      </c>
      <c r="H294" s="206">
        <v>19</v>
      </c>
      <c r="I294" s="207"/>
      <c r="J294" s="208">
        <f>ROUND(I294*H294,2)</f>
        <v>0</v>
      </c>
      <c r="K294" s="209"/>
      <c r="L294" s="40"/>
      <c r="M294" s="210" t="s">
        <v>1</v>
      </c>
      <c r="N294" s="211" t="s">
        <v>38</v>
      </c>
      <c r="O294" s="72"/>
      <c r="P294" s="212">
        <f>O294*H294</f>
        <v>0</v>
      </c>
      <c r="Q294" s="212">
        <v>0.05455</v>
      </c>
      <c r="R294" s="212">
        <f>Q294*H294</f>
        <v>1.03645</v>
      </c>
      <c r="S294" s="212">
        <v>0</v>
      </c>
      <c r="T294" s="21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4" t="s">
        <v>167</v>
      </c>
      <c r="AT294" s="214" t="s">
        <v>163</v>
      </c>
      <c r="AU294" s="214" t="s">
        <v>83</v>
      </c>
      <c r="AY294" s="18" t="s">
        <v>160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8" t="s">
        <v>81</v>
      </c>
      <c r="BK294" s="215">
        <f>ROUND(I294*H294,2)</f>
        <v>0</v>
      </c>
      <c r="BL294" s="18" t="s">
        <v>167</v>
      </c>
      <c r="BM294" s="214" t="s">
        <v>608</v>
      </c>
    </row>
    <row r="295" spans="1:47" s="2" customFormat="1" ht="19.5">
      <c r="A295" s="35"/>
      <c r="B295" s="36"/>
      <c r="C295" s="37"/>
      <c r="D295" s="216" t="s">
        <v>169</v>
      </c>
      <c r="E295" s="37"/>
      <c r="F295" s="217" t="s">
        <v>609</v>
      </c>
      <c r="G295" s="37"/>
      <c r="H295" s="37"/>
      <c r="I295" s="169"/>
      <c r="J295" s="37"/>
      <c r="K295" s="37"/>
      <c r="L295" s="40"/>
      <c r="M295" s="218"/>
      <c r="N295" s="219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169</v>
      </c>
      <c r="AU295" s="18" t="s">
        <v>83</v>
      </c>
    </row>
    <row r="296" spans="1:65" s="2" customFormat="1" ht="21.75" customHeight="1">
      <c r="A296" s="35"/>
      <c r="B296" s="36"/>
      <c r="C296" s="202" t="s">
        <v>322</v>
      </c>
      <c r="D296" s="202" t="s">
        <v>163</v>
      </c>
      <c r="E296" s="203" t="s">
        <v>610</v>
      </c>
      <c r="F296" s="204" t="s">
        <v>611</v>
      </c>
      <c r="G296" s="205" t="s">
        <v>305</v>
      </c>
      <c r="H296" s="206">
        <v>4</v>
      </c>
      <c r="I296" s="207"/>
      <c r="J296" s="208">
        <f>ROUND(I296*H296,2)</f>
        <v>0</v>
      </c>
      <c r="K296" s="209"/>
      <c r="L296" s="40"/>
      <c r="M296" s="210" t="s">
        <v>1</v>
      </c>
      <c r="N296" s="211" t="s">
        <v>38</v>
      </c>
      <c r="O296" s="72"/>
      <c r="P296" s="212">
        <f>O296*H296</f>
        <v>0</v>
      </c>
      <c r="Q296" s="212">
        <v>0.07285</v>
      </c>
      <c r="R296" s="212">
        <f>Q296*H296</f>
        <v>0.2914</v>
      </c>
      <c r="S296" s="212">
        <v>0</v>
      </c>
      <c r="T296" s="21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4" t="s">
        <v>167</v>
      </c>
      <c r="AT296" s="214" t="s">
        <v>163</v>
      </c>
      <c r="AU296" s="214" t="s">
        <v>83</v>
      </c>
      <c r="AY296" s="18" t="s">
        <v>160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8" t="s">
        <v>81</v>
      </c>
      <c r="BK296" s="215">
        <f>ROUND(I296*H296,2)</f>
        <v>0</v>
      </c>
      <c r="BL296" s="18" t="s">
        <v>167</v>
      </c>
      <c r="BM296" s="214" t="s">
        <v>612</v>
      </c>
    </row>
    <row r="297" spans="1:47" s="2" customFormat="1" ht="19.5">
      <c r="A297" s="35"/>
      <c r="B297" s="36"/>
      <c r="C297" s="37"/>
      <c r="D297" s="216" t="s">
        <v>169</v>
      </c>
      <c r="E297" s="37"/>
      <c r="F297" s="217" t="s">
        <v>613</v>
      </c>
      <c r="G297" s="37"/>
      <c r="H297" s="37"/>
      <c r="I297" s="169"/>
      <c r="J297" s="37"/>
      <c r="K297" s="37"/>
      <c r="L297" s="40"/>
      <c r="M297" s="218"/>
      <c r="N297" s="219"/>
      <c r="O297" s="72"/>
      <c r="P297" s="72"/>
      <c r="Q297" s="72"/>
      <c r="R297" s="72"/>
      <c r="S297" s="72"/>
      <c r="T297" s="73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169</v>
      </c>
      <c r="AU297" s="18" t="s">
        <v>83</v>
      </c>
    </row>
    <row r="298" spans="1:65" s="2" customFormat="1" ht="21.75" customHeight="1">
      <c r="A298" s="35"/>
      <c r="B298" s="36"/>
      <c r="C298" s="202" t="s">
        <v>332</v>
      </c>
      <c r="D298" s="202" t="s">
        <v>163</v>
      </c>
      <c r="E298" s="203" t="s">
        <v>614</v>
      </c>
      <c r="F298" s="204" t="s">
        <v>615</v>
      </c>
      <c r="G298" s="205" t="s">
        <v>305</v>
      </c>
      <c r="H298" s="206">
        <v>1</v>
      </c>
      <c r="I298" s="207"/>
      <c r="J298" s="208">
        <f>ROUND(I298*H298,2)</f>
        <v>0</v>
      </c>
      <c r="K298" s="209"/>
      <c r="L298" s="40"/>
      <c r="M298" s="210" t="s">
        <v>1</v>
      </c>
      <c r="N298" s="211" t="s">
        <v>38</v>
      </c>
      <c r="O298" s="72"/>
      <c r="P298" s="212">
        <f>O298*H298</f>
        <v>0</v>
      </c>
      <c r="Q298" s="212">
        <v>0.11805</v>
      </c>
      <c r="R298" s="212">
        <f>Q298*H298</f>
        <v>0.11805</v>
      </c>
      <c r="S298" s="212">
        <v>0</v>
      </c>
      <c r="T298" s="21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4" t="s">
        <v>167</v>
      </c>
      <c r="AT298" s="214" t="s">
        <v>163</v>
      </c>
      <c r="AU298" s="214" t="s">
        <v>83</v>
      </c>
      <c r="AY298" s="18" t="s">
        <v>160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8" t="s">
        <v>81</v>
      </c>
      <c r="BK298" s="215">
        <f>ROUND(I298*H298,2)</f>
        <v>0</v>
      </c>
      <c r="BL298" s="18" t="s">
        <v>167</v>
      </c>
      <c r="BM298" s="214" t="s">
        <v>616</v>
      </c>
    </row>
    <row r="299" spans="1:47" s="2" customFormat="1" ht="19.5">
      <c r="A299" s="35"/>
      <c r="B299" s="36"/>
      <c r="C299" s="37"/>
      <c r="D299" s="216" t="s">
        <v>169</v>
      </c>
      <c r="E299" s="37"/>
      <c r="F299" s="217" t="s">
        <v>617</v>
      </c>
      <c r="G299" s="37"/>
      <c r="H299" s="37"/>
      <c r="I299" s="169"/>
      <c r="J299" s="37"/>
      <c r="K299" s="37"/>
      <c r="L299" s="40"/>
      <c r="M299" s="218"/>
      <c r="N299" s="219"/>
      <c r="O299" s="72"/>
      <c r="P299" s="72"/>
      <c r="Q299" s="72"/>
      <c r="R299" s="72"/>
      <c r="S299" s="72"/>
      <c r="T299" s="73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169</v>
      </c>
      <c r="AU299" s="18" t="s">
        <v>83</v>
      </c>
    </row>
    <row r="300" spans="1:65" s="2" customFormat="1" ht="33" customHeight="1">
      <c r="A300" s="35"/>
      <c r="B300" s="36"/>
      <c r="C300" s="202" t="s">
        <v>341</v>
      </c>
      <c r="D300" s="202" t="s">
        <v>163</v>
      </c>
      <c r="E300" s="203" t="s">
        <v>618</v>
      </c>
      <c r="F300" s="204" t="s">
        <v>619</v>
      </c>
      <c r="G300" s="205" t="s">
        <v>305</v>
      </c>
      <c r="H300" s="206">
        <v>3</v>
      </c>
      <c r="I300" s="207"/>
      <c r="J300" s="208">
        <f>ROUND(I300*H300,2)</f>
        <v>0</v>
      </c>
      <c r="K300" s="209"/>
      <c r="L300" s="40"/>
      <c r="M300" s="210" t="s">
        <v>1</v>
      </c>
      <c r="N300" s="211" t="s">
        <v>38</v>
      </c>
      <c r="O300" s="72"/>
      <c r="P300" s="212">
        <f>O300*H300</f>
        <v>0</v>
      </c>
      <c r="Q300" s="212">
        <v>0.0788</v>
      </c>
      <c r="R300" s="212">
        <f>Q300*H300</f>
        <v>0.2364</v>
      </c>
      <c r="S300" s="212">
        <v>0</v>
      </c>
      <c r="T300" s="21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4" t="s">
        <v>167</v>
      </c>
      <c r="AT300" s="214" t="s">
        <v>163</v>
      </c>
      <c r="AU300" s="214" t="s">
        <v>83</v>
      </c>
      <c r="AY300" s="18" t="s">
        <v>160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8" t="s">
        <v>81</v>
      </c>
      <c r="BK300" s="215">
        <f>ROUND(I300*H300,2)</f>
        <v>0</v>
      </c>
      <c r="BL300" s="18" t="s">
        <v>167</v>
      </c>
      <c r="BM300" s="214" t="s">
        <v>620</v>
      </c>
    </row>
    <row r="301" spans="1:47" s="2" customFormat="1" ht="29.25">
      <c r="A301" s="35"/>
      <c r="B301" s="36"/>
      <c r="C301" s="37"/>
      <c r="D301" s="216" t="s">
        <v>169</v>
      </c>
      <c r="E301" s="37"/>
      <c r="F301" s="217" t="s">
        <v>621</v>
      </c>
      <c r="G301" s="37"/>
      <c r="H301" s="37"/>
      <c r="I301" s="169"/>
      <c r="J301" s="37"/>
      <c r="K301" s="37"/>
      <c r="L301" s="40"/>
      <c r="M301" s="218"/>
      <c r="N301" s="219"/>
      <c r="O301" s="72"/>
      <c r="P301" s="72"/>
      <c r="Q301" s="72"/>
      <c r="R301" s="72"/>
      <c r="S301" s="72"/>
      <c r="T301" s="73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169</v>
      </c>
      <c r="AU301" s="18" t="s">
        <v>83</v>
      </c>
    </row>
    <row r="302" spans="1:65" s="2" customFormat="1" ht="33" customHeight="1">
      <c r="A302" s="35"/>
      <c r="B302" s="36"/>
      <c r="C302" s="202" t="s">
        <v>349</v>
      </c>
      <c r="D302" s="202" t="s">
        <v>163</v>
      </c>
      <c r="E302" s="203" t="s">
        <v>622</v>
      </c>
      <c r="F302" s="204" t="s">
        <v>623</v>
      </c>
      <c r="G302" s="205" t="s">
        <v>305</v>
      </c>
      <c r="H302" s="206">
        <v>4</v>
      </c>
      <c r="I302" s="207"/>
      <c r="J302" s="208">
        <f>ROUND(I302*H302,2)</f>
        <v>0</v>
      </c>
      <c r="K302" s="209"/>
      <c r="L302" s="40"/>
      <c r="M302" s="210" t="s">
        <v>1</v>
      </c>
      <c r="N302" s="211" t="s">
        <v>38</v>
      </c>
      <c r="O302" s="72"/>
      <c r="P302" s="212">
        <f>O302*H302</f>
        <v>0</v>
      </c>
      <c r="Q302" s="212">
        <v>0.11178</v>
      </c>
      <c r="R302" s="212">
        <f>Q302*H302</f>
        <v>0.44712</v>
      </c>
      <c r="S302" s="212">
        <v>0</v>
      </c>
      <c r="T302" s="21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4" t="s">
        <v>167</v>
      </c>
      <c r="AT302" s="214" t="s">
        <v>163</v>
      </c>
      <c r="AU302" s="214" t="s">
        <v>83</v>
      </c>
      <c r="AY302" s="18" t="s">
        <v>160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8" t="s">
        <v>81</v>
      </c>
      <c r="BK302" s="215">
        <f>ROUND(I302*H302,2)</f>
        <v>0</v>
      </c>
      <c r="BL302" s="18" t="s">
        <v>167</v>
      </c>
      <c r="BM302" s="214" t="s">
        <v>624</v>
      </c>
    </row>
    <row r="303" spans="1:47" s="2" customFormat="1" ht="29.25">
      <c r="A303" s="35"/>
      <c r="B303" s="36"/>
      <c r="C303" s="37"/>
      <c r="D303" s="216" t="s">
        <v>169</v>
      </c>
      <c r="E303" s="37"/>
      <c r="F303" s="217" t="s">
        <v>625</v>
      </c>
      <c r="G303" s="37"/>
      <c r="H303" s="37"/>
      <c r="I303" s="169"/>
      <c r="J303" s="37"/>
      <c r="K303" s="37"/>
      <c r="L303" s="40"/>
      <c r="M303" s="218"/>
      <c r="N303" s="219"/>
      <c r="O303" s="72"/>
      <c r="P303" s="72"/>
      <c r="Q303" s="72"/>
      <c r="R303" s="72"/>
      <c r="S303" s="72"/>
      <c r="T303" s="73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169</v>
      </c>
      <c r="AU303" s="18" t="s">
        <v>83</v>
      </c>
    </row>
    <row r="304" spans="1:65" s="2" customFormat="1" ht="33" customHeight="1">
      <c r="A304" s="35"/>
      <c r="B304" s="36"/>
      <c r="C304" s="202" t="s">
        <v>355</v>
      </c>
      <c r="D304" s="202" t="s">
        <v>163</v>
      </c>
      <c r="E304" s="203" t="s">
        <v>626</v>
      </c>
      <c r="F304" s="204" t="s">
        <v>627</v>
      </c>
      <c r="G304" s="205" t="s">
        <v>305</v>
      </c>
      <c r="H304" s="206">
        <v>1</v>
      </c>
      <c r="I304" s="207"/>
      <c r="J304" s="208">
        <f>ROUND(I304*H304,2)</f>
        <v>0</v>
      </c>
      <c r="K304" s="209"/>
      <c r="L304" s="40"/>
      <c r="M304" s="210" t="s">
        <v>1</v>
      </c>
      <c r="N304" s="211" t="s">
        <v>38</v>
      </c>
      <c r="O304" s="72"/>
      <c r="P304" s="212">
        <f>O304*H304</f>
        <v>0</v>
      </c>
      <c r="Q304" s="212">
        <v>0.22189</v>
      </c>
      <c r="R304" s="212">
        <f>Q304*H304</f>
        <v>0.22189</v>
      </c>
      <c r="S304" s="212">
        <v>0</v>
      </c>
      <c r="T304" s="21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4" t="s">
        <v>167</v>
      </c>
      <c r="AT304" s="214" t="s">
        <v>163</v>
      </c>
      <c r="AU304" s="214" t="s">
        <v>83</v>
      </c>
      <c r="AY304" s="18" t="s">
        <v>160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8" t="s">
        <v>81</v>
      </c>
      <c r="BK304" s="215">
        <f>ROUND(I304*H304,2)</f>
        <v>0</v>
      </c>
      <c r="BL304" s="18" t="s">
        <v>167</v>
      </c>
      <c r="BM304" s="214" t="s">
        <v>628</v>
      </c>
    </row>
    <row r="305" spans="1:47" s="2" customFormat="1" ht="29.25">
      <c r="A305" s="35"/>
      <c r="B305" s="36"/>
      <c r="C305" s="37"/>
      <c r="D305" s="216" t="s">
        <v>169</v>
      </c>
      <c r="E305" s="37"/>
      <c r="F305" s="217" t="s">
        <v>629</v>
      </c>
      <c r="G305" s="37"/>
      <c r="H305" s="37"/>
      <c r="I305" s="169"/>
      <c r="J305" s="37"/>
      <c r="K305" s="37"/>
      <c r="L305" s="40"/>
      <c r="M305" s="218"/>
      <c r="N305" s="219"/>
      <c r="O305" s="72"/>
      <c r="P305" s="72"/>
      <c r="Q305" s="72"/>
      <c r="R305" s="72"/>
      <c r="S305" s="72"/>
      <c r="T305" s="73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169</v>
      </c>
      <c r="AU305" s="18" t="s">
        <v>83</v>
      </c>
    </row>
    <row r="306" spans="1:65" s="2" customFormat="1" ht="24.2" customHeight="1">
      <c r="A306" s="35"/>
      <c r="B306" s="36"/>
      <c r="C306" s="202" t="s">
        <v>362</v>
      </c>
      <c r="D306" s="202" t="s">
        <v>163</v>
      </c>
      <c r="E306" s="203" t="s">
        <v>630</v>
      </c>
      <c r="F306" s="204" t="s">
        <v>631</v>
      </c>
      <c r="G306" s="205" t="s">
        <v>218</v>
      </c>
      <c r="H306" s="206">
        <v>28.5</v>
      </c>
      <c r="I306" s="207"/>
      <c r="J306" s="208">
        <f>ROUND(I306*H306,2)</f>
        <v>0</v>
      </c>
      <c r="K306" s="209"/>
      <c r="L306" s="40"/>
      <c r="M306" s="210" t="s">
        <v>1</v>
      </c>
      <c r="N306" s="211" t="s">
        <v>38</v>
      </c>
      <c r="O306" s="72"/>
      <c r="P306" s="212">
        <f>O306*H306</f>
        <v>0</v>
      </c>
      <c r="Q306" s="212">
        <v>0.00038</v>
      </c>
      <c r="R306" s="212">
        <f>Q306*H306</f>
        <v>0.010830000000000001</v>
      </c>
      <c r="S306" s="212">
        <v>0</v>
      </c>
      <c r="T306" s="21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4" t="s">
        <v>167</v>
      </c>
      <c r="AT306" s="214" t="s">
        <v>163</v>
      </c>
      <c r="AU306" s="214" t="s">
        <v>83</v>
      </c>
      <c r="AY306" s="18" t="s">
        <v>160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8" t="s">
        <v>81</v>
      </c>
      <c r="BK306" s="215">
        <f>ROUND(I306*H306,2)</f>
        <v>0</v>
      </c>
      <c r="BL306" s="18" t="s">
        <v>167</v>
      </c>
      <c r="BM306" s="214" t="s">
        <v>632</v>
      </c>
    </row>
    <row r="307" spans="1:47" s="2" customFormat="1" ht="19.5">
      <c r="A307" s="35"/>
      <c r="B307" s="36"/>
      <c r="C307" s="37"/>
      <c r="D307" s="216" t="s">
        <v>169</v>
      </c>
      <c r="E307" s="37"/>
      <c r="F307" s="217" t="s">
        <v>633</v>
      </c>
      <c r="G307" s="37"/>
      <c r="H307" s="37"/>
      <c r="I307" s="169"/>
      <c r="J307" s="37"/>
      <c r="K307" s="37"/>
      <c r="L307" s="40"/>
      <c r="M307" s="218"/>
      <c r="N307" s="219"/>
      <c r="O307" s="72"/>
      <c r="P307" s="72"/>
      <c r="Q307" s="72"/>
      <c r="R307" s="72"/>
      <c r="S307" s="72"/>
      <c r="T307" s="73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169</v>
      </c>
      <c r="AU307" s="18" t="s">
        <v>83</v>
      </c>
    </row>
    <row r="308" spans="2:51" s="15" customFormat="1" ht="11.25">
      <c r="B308" s="242"/>
      <c r="C308" s="243"/>
      <c r="D308" s="216" t="s">
        <v>171</v>
      </c>
      <c r="E308" s="244" t="s">
        <v>1</v>
      </c>
      <c r="F308" s="245" t="s">
        <v>634</v>
      </c>
      <c r="G308" s="243"/>
      <c r="H308" s="244" t="s">
        <v>1</v>
      </c>
      <c r="I308" s="246"/>
      <c r="J308" s="243"/>
      <c r="K308" s="243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171</v>
      </c>
      <c r="AU308" s="251" t="s">
        <v>83</v>
      </c>
      <c r="AV308" s="15" t="s">
        <v>81</v>
      </c>
      <c r="AW308" s="15" t="s">
        <v>30</v>
      </c>
      <c r="AX308" s="15" t="s">
        <v>73</v>
      </c>
      <c r="AY308" s="251" t="s">
        <v>160</v>
      </c>
    </row>
    <row r="309" spans="2:51" s="13" customFormat="1" ht="11.25">
      <c r="B309" s="220"/>
      <c r="C309" s="221"/>
      <c r="D309" s="216" t="s">
        <v>171</v>
      </c>
      <c r="E309" s="222" t="s">
        <v>1</v>
      </c>
      <c r="F309" s="223" t="s">
        <v>635</v>
      </c>
      <c r="G309" s="221"/>
      <c r="H309" s="224">
        <v>28.5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171</v>
      </c>
      <c r="AU309" s="230" t="s">
        <v>83</v>
      </c>
      <c r="AV309" s="13" t="s">
        <v>83</v>
      </c>
      <c r="AW309" s="13" t="s">
        <v>30</v>
      </c>
      <c r="AX309" s="13" t="s">
        <v>81</v>
      </c>
      <c r="AY309" s="230" t="s">
        <v>160</v>
      </c>
    </row>
    <row r="310" spans="1:65" s="2" customFormat="1" ht="24.2" customHeight="1">
      <c r="A310" s="35"/>
      <c r="B310" s="36"/>
      <c r="C310" s="202" t="s">
        <v>636</v>
      </c>
      <c r="D310" s="202" t="s">
        <v>163</v>
      </c>
      <c r="E310" s="203" t="s">
        <v>637</v>
      </c>
      <c r="F310" s="204" t="s">
        <v>638</v>
      </c>
      <c r="G310" s="205" t="s">
        <v>247</v>
      </c>
      <c r="H310" s="206">
        <v>5.13</v>
      </c>
      <c r="I310" s="207"/>
      <c r="J310" s="208">
        <f>ROUND(I310*H310,2)</f>
        <v>0</v>
      </c>
      <c r="K310" s="209"/>
      <c r="L310" s="40"/>
      <c r="M310" s="210" t="s">
        <v>1</v>
      </c>
      <c r="N310" s="211" t="s">
        <v>38</v>
      </c>
      <c r="O310" s="72"/>
      <c r="P310" s="212">
        <f>O310*H310</f>
        <v>0</v>
      </c>
      <c r="Q310" s="212">
        <v>0.06528</v>
      </c>
      <c r="R310" s="212">
        <f>Q310*H310</f>
        <v>0.33488640000000003</v>
      </c>
      <c r="S310" s="212">
        <v>0</v>
      </c>
      <c r="T310" s="21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4" t="s">
        <v>167</v>
      </c>
      <c r="AT310" s="214" t="s">
        <v>163</v>
      </c>
      <c r="AU310" s="214" t="s">
        <v>83</v>
      </c>
      <c r="AY310" s="18" t="s">
        <v>160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8" t="s">
        <v>81</v>
      </c>
      <c r="BK310" s="215">
        <f>ROUND(I310*H310,2)</f>
        <v>0</v>
      </c>
      <c r="BL310" s="18" t="s">
        <v>167</v>
      </c>
      <c r="BM310" s="214" t="s">
        <v>639</v>
      </c>
    </row>
    <row r="311" spans="1:47" s="2" customFormat="1" ht="19.5">
      <c r="A311" s="35"/>
      <c r="B311" s="36"/>
      <c r="C311" s="37"/>
      <c r="D311" s="216" t="s">
        <v>169</v>
      </c>
      <c r="E311" s="37"/>
      <c r="F311" s="217" t="s">
        <v>640</v>
      </c>
      <c r="G311" s="37"/>
      <c r="H311" s="37"/>
      <c r="I311" s="169"/>
      <c r="J311" s="37"/>
      <c r="K311" s="37"/>
      <c r="L311" s="40"/>
      <c r="M311" s="218"/>
      <c r="N311" s="219"/>
      <c r="O311" s="72"/>
      <c r="P311" s="72"/>
      <c r="Q311" s="72"/>
      <c r="R311" s="72"/>
      <c r="S311" s="72"/>
      <c r="T311" s="73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169</v>
      </c>
      <c r="AU311" s="18" t="s">
        <v>83</v>
      </c>
    </row>
    <row r="312" spans="2:51" s="13" customFormat="1" ht="11.25">
      <c r="B312" s="220"/>
      <c r="C312" s="221"/>
      <c r="D312" s="216" t="s">
        <v>171</v>
      </c>
      <c r="E312" s="222" t="s">
        <v>1</v>
      </c>
      <c r="F312" s="223" t="s">
        <v>641</v>
      </c>
      <c r="G312" s="221"/>
      <c r="H312" s="224">
        <v>2.28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171</v>
      </c>
      <c r="AU312" s="230" t="s">
        <v>83</v>
      </c>
      <c r="AV312" s="13" t="s">
        <v>83</v>
      </c>
      <c r="AW312" s="13" t="s">
        <v>30</v>
      </c>
      <c r="AX312" s="13" t="s">
        <v>73</v>
      </c>
      <c r="AY312" s="230" t="s">
        <v>160</v>
      </c>
    </row>
    <row r="313" spans="2:51" s="13" customFormat="1" ht="11.25">
      <c r="B313" s="220"/>
      <c r="C313" s="221"/>
      <c r="D313" s="216" t="s">
        <v>171</v>
      </c>
      <c r="E313" s="222" t="s">
        <v>1</v>
      </c>
      <c r="F313" s="223" t="s">
        <v>642</v>
      </c>
      <c r="G313" s="221"/>
      <c r="H313" s="224">
        <v>2.85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171</v>
      </c>
      <c r="AU313" s="230" t="s">
        <v>83</v>
      </c>
      <c r="AV313" s="13" t="s">
        <v>83</v>
      </c>
      <c r="AW313" s="13" t="s">
        <v>30</v>
      </c>
      <c r="AX313" s="13" t="s">
        <v>73</v>
      </c>
      <c r="AY313" s="230" t="s">
        <v>160</v>
      </c>
    </row>
    <row r="314" spans="2:51" s="14" customFormat="1" ht="11.25">
      <c r="B314" s="231"/>
      <c r="C314" s="232"/>
      <c r="D314" s="216" t="s">
        <v>171</v>
      </c>
      <c r="E314" s="233" t="s">
        <v>1</v>
      </c>
      <c r="F314" s="234" t="s">
        <v>174</v>
      </c>
      <c r="G314" s="232"/>
      <c r="H314" s="235">
        <v>5.13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171</v>
      </c>
      <c r="AU314" s="241" t="s">
        <v>83</v>
      </c>
      <c r="AV314" s="14" t="s">
        <v>167</v>
      </c>
      <c r="AW314" s="14" t="s">
        <v>30</v>
      </c>
      <c r="AX314" s="14" t="s">
        <v>81</v>
      </c>
      <c r="AY314" s="241" t="s">
        <v>160</v>
      </c>
    </row>
    <row r="315" spans="1:65" s="2" customFormat="1" ht="24.2" customHeight="1">
      <c r="A315" s="35"/>
      <c r="B315" s="36"/>
      <c r="C315" s="202" t="s">
        <v>643</v>
      </c>
      <c r="D315" s="202" t="s">
        <v>163</v>
      </c>
      <c r="E315" s="203" t="s">
        <v>644</v>
      </c>
      <c r="F315" s="204" t="s">
        <v>645</v>
      </c>
      <c r="G315" s="205" t="s">
        <v>247</v>
      </c>
      <c r="H315" s="206">
        <v>31.635</v>
      </c>
      <c r="I315" s="207"/>
      <c r="J315" s="208">
        <f>ROUND(I315*H315,2)</f>
        <v>0</v>
      </c>
      <c r="K315" s="209"/>
      <c r="L315" s="40"/>
      <c r="M315" s="210" t="s">
        <v>1</v>
      </c>
      <c r="N315" s="211" t="s">
        <v>38</v>
      </c>
      <c r="O315" s="72"/>
      <c r="P315" s="212">
        <f>O315*H315</f>
        <v>0</v>
      </c>
      <c r="Q315" s="212">
        <v>0.10863</v>
      </c>
      <c r="R315" s="212">
        <f>Q315*H315</f>
        <v>3.4365100500000003</v>
      </c>
      <c r="S315" s="212">
        <v>0</v>
      </c>
      <c r="T315" s="21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4" t="s">
        <v>167</v>
      </c>
      <c r="AT315" s="214" t="s">
        <v>163</v>
      </c>
      <c r="AU315" s="214" t="s">
        <v>83</v>
      </c>
      <c r="AY315" s="18" t="s">
        <v>160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18" t="s">
        <v>81</v>
      </c>
      <c r="BK315" s="215">
        <f>ROUND(I315*H315,2)</f>
        <v>0</v>
      </c>
      <c r="BL315" s="18" t="s">
        <v>167</v>
      </c>
      <c r="BM315" s="214" t="s">
        <v>646</v>
      </c>
    </row>
    <row r="316" spans="1:47" s="2" customFormat="1" ht="19.5">
      <c r="A316" s="35"/>
      <c r="B316" s="36"/>
      <c r="C316" s="37"/>
      <c r="D316" s="216" t="s">
        <v>169</v>
      </c>
      <c r="E316" s="37"/>
      <c r="F316" s="217" t="s">
        <v>647</v>
      </c>
      <c r="G316" s="37"/>
      <c r="H316" s="37"/>
      <c r="I316" s="169"/>
      <c r="J316" s="37"/>
      <c r="K316" s="37"/>
      <c r="L316" s="40"/>
      <c r="M316" s="218"/>
      <c r="N316" s="219"/>
      <c r="O316" s="72"/>
      <c r="P316" s="72"/>
      <c r="Q316" s="72"/>
      <c r="R316" s="72"/>
      <c r="S316" s="72"/>
      <c r="T316" s="73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169</v>
      </c>
      <c r="AU316" s="18" t="s">
        <v>83</v>
      </c>
    </row>
    <row r="317" spans="2:51" s="13" customFormat="1" ht="11.25">
      <c r="B317" s="220"/>
      <c r="C317" s="221"/>
      <c r="D317" s="216" t="s">
        <v>171</v>
      </c>
      <c r="E317" s="222" t="s">
        <v>1</v>
      </c>
      <c r="F317" s="223" t="s">
        <v>648</v>
      </c>
      <c r="G317" s="221"/>
      <c r="H317" s="224">
        <v>7.41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171</v>
      </c>
      <c r="AU317" s="230" t="s">
        <v>83</v>
      </c>
      <c r="AV317" s="13" t="s">
        <v>83</v>
      </c>
      <c r="AW317" s="13" t="s">
        <v>30</v>
      </c>
      <c r="AX317" s="13" t="s">
        <v>73</v>
      </c>
      <c r="AY317" s="230" t="s">
        <v>160</v>
      </c>
    </row>
    <row r="318" spans="2:51" s="13" customFormat="1" ht="11.25">
      <c r="B318" s="220"/>
      <c r="C318" s="221"/>
      <c r="D318" s="216" t="s">
        <v>171</v>
      </c>
      <c r="E318" s="222" t="s">
        <v>1</v>
      </c>
      <c r="F318" s="223" t="s">
        <v>649</v>
      </c>
      <c r="G318" s="221"/>
      <c r="H318" s="224">
        <v>10.26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171</v>
      </c>
      <c r="AU318" s="230" t="s">
        <v>83</v>
      </c>
      <c r="AV318" s="13" t="s">
        <v>83</v>
      </c>
      <c r="AW318" s="13" t="s">
        <v>30</v>
      </c>
      <c r="AX318" s="13" t="s">
        <v>73</v>
      </c>
      <c r="AY318" s="230" t="s">
        <v>160</v>
      </c>
    </row>
    <row r="319" spans="2:51" s="13" customFormat="1" ht="11.25">
      <c r="B319" s="220"/>
      <c r="C319" s="221"/>
      <c r="D319" s="216" t="s">
        <v>171</v>
      </c>
      <c r="E319" s="222" t="s">
        <v>1</v>
      </c>
      <c r="F319" s="223" t="s">
        <v>650</v>
      </c>
      <c r="G319" s="221"/>
      <c r="H319" s="224">
        <v>3.705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171</v>
      </c>
      <c r="AU319" s="230" t="s">
        <v>83</v>
      </c>
      <c r="AV319" s="13" t="s">
        <v>83</v>
      </c>
      <c r="AW319" s="13" t="s">
        <v>30</v>
      </c>
      <c r="AX319" s="13" t="s">
        <v>73</v>
      </c>
      <c r="AY319" s="230" t="s">
        <v>160</v>
      </c>
    </row>
    <row r="320" spans="2:51" s="13" customFormat="1" ht="11.25">
      <c r="B320" s="220"/>
      <c r="C320" s="221"/>
      <c r="D320" s="216" t="s">
        <v>171</v>
      </c>
      <c r="E320" s="222" t="s">
        <v>1</v>
      </c>
      <c r="F320" s="223" t="s">
        <v>651</v>
      </c>
      <c r="G320" s="221"/>
      <c r="H320" s="224">
        <v>10.26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171</v>
      </c>
      <c r="AU320" s="230" t="s">
        <v>83</v>
      </c>
      <c r="AV320" s="13" t="s">
        <v>83</v>
      </c>
      <c r="AW320" s="13" t="s">
        <v>30</v>
      </c>
      <c r="AX320" s="13" t="s">
        <v>73</v>
      </c>
      <c r="AY320" s="230" t="s">
        <v>160</v>
      </c>
    </row>
    <row r="321" spans="2:51" s="14" customFormat="1" ht="11.25">
      <c r="B321" s="231"/>
      <c r="C321" s="232"/>
      <c r="D321" s="216" t="s">
        <v>171</v>
      </c>
      <c r="E321" s="233" t="s">
        <v>1</v>
      </c>
      <c r="F321" s="234" t="s">
        <v>174</v>
      </c>
      <c r="G321" s="232"/>
      <c r="H321" s="235">
        <v>31.634999999999998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171</v>
      </c>
      <c r="AU321" s="241" t="s">
        <v>83</v>
      </c>
      <c r="AV321" s="14" t="s">
        <v>167</v>
      </c>
      <c r="AW321" s="14" t="s">
        <v>30</v>
      </c>
      <c r="AX321" s="14" t="s">
        <v>81</v>
      </c>
      <c r="AY321" s="241" t="s">
        <v>160</v>
      </c>
    </row>
    <row r="322" spans="2:63" s="12" customFormat="1" ht="22.9" customHeight="1">
      <c r="B322" s="186"/>
      <c r="C322" s="187"/>
      <c r="D322" s="188" t="s">
        <v>72</v>
      </c>
      <c r="E322" s="200" t="s">
        <v>167</v>
      </c>
      <c r="F322" s="200" t="s">
        <v>652</v>
      </c>
      <c r="G322" s="187"/>
      <c r="H322" s="187"/>
      <c r="I322" s="190"/>
      <c r="J322" s="201">
        <f>BK322</f>
        <v>0</v>
      </c>
      <c r="K322" s="187"/>
      <c r="L322" s="192"/>
      <c r="M322" s="193"/>
      <c r="N322" s="194"/>
      <c r="O322" s="194"/>
      <c r="P322" s="195">
        <f>SUM(P323:P347)</f>
        <v>0</v>
      </c>
      <c r="Q322" s="194"/>
      <c r="R322" s="195">
        <f>SUM(R323:R347)</f>
        <v>38.03346441</v>
      </c>
      <c r="S322" s="194"/>
      <c r="T322" s="196">
        <f>SUM(T323:T347)</f>
        <v>0</v>
      </c>
      <c r="AR322" s="197" t="s">
        <v>81</v>
      </c>
      <c r="AT322" s="198" t="s">
        <v>72</v>
      </c>
      <c r="AU322" s="198" t="s">
        <v>81</v>
      </c>
      <c r="AY322" s="197" t="s">
        <v>160</v>
      </c>
      <c r="BK322" s="199">
        <f>SUM(BK323:BK347)</f>
        <v>0</v>
      </c>
    </row>
    <row r="323" spans="1:65" s="2" customFormat="1" ht="33" customHeight="1">
      <c r="A323" s="35"/>
      <c r="B323" s="36"/>
      <c r="C323" s="202" t="s">
        <v>653</v>
      </c>
      <c r="D323" s="202" t="s">
        <v>163</v>
      </c>
      <c r="E323" s="203" t="s">
        <v>654</v>
      </c>
      <c r="F323" s="204" t="s">
        <v>655</v>
      </c>
      <c r="G323" s="205" t="s">
        <v>247</v>
      </c>
      <c r="H323" s="206">
        <v>63.947</v>
      </c>
      <c r="I323" s="207"/>
      <c r="J323" s="208">
        <f>ROUND(I323*H323,2)</f>
        <v>0</v>
      </c>
      <c r="K323" s="209"/>
      <c r="L323" s="40"/>
      <c r="M323" s="210" t="s">
        <v>1</v>
      </c>
      <c r="N323" s="211" t="s">
        <v>38</v>
      </c>
      <c r="O323" s="72"/>
      <c r="P323" s="212">
        <f>O323*H323</f>
        <v>0</v>
      </c>
      <c r="Q323" s="212">
        <v>0.35378</v>
      </c>
      <c r="R323" s="212">
        <f>Q323*H323</f>
        <v>22.62316966</v>
      </c>
      <c r="S323" s="212">
        <v>0</v>
      </c>
      <c r="T323" s="21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4" t="s">
        <v>167</v>
      </c>
      <c r="AT323" s="214" t="s">
        <v>163</v>
      </c>
      <c r="AU323" s="214" t="s">
        <v>83</v>
      </c>
      <c r="AY323" s="18" t="s">
        <v>160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18" t="s">
        <v>81</v>
      </c>
      <c r="BK323" s="215">
        <f>ROUND(I323*H323,2)</f>
        <v>0</v>
      </c>
      <c r="BL323" s="18" t="s">
        <v>167</v>
      </c>
      <c r="BM323" s="214" t="s">
        <v>656</v>
      </c>
    </row>
    <row r="324" spans="1:47" s="2" customFormat="1" ht="48.75">
      <c r="A324" s="35"/>
      <c r="B324" s="36"/>
      <c r="C324" s="37"/>
      <c r="D324" s="216" t="s">
        <v>169</v>
      </c>
      <c r="E324" s="37"/>
      <c r="F324" s="217" t="s">
        <v>657</v>
      </c>
      <c r="G324" s="37"/>
      <c r="H324" s="37"/>
      <c r="I324" s="169"/>
      <c r="J324" s="37"/>
      <c r="K324" s="37"/>
      <c r="L324" s="40"/>
      <c r="M324" s="218"/>
      <c r="N324" s="219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169</v>
      </c>
      <c r="AU324" s="18" t="s">
        <v>83</v>
      </c>
    </row>
    <row r="325" spans="2:51" s="13" customFormat="1" ht="11.25">
      <c r="B325" s="220"/>
      <c r="C325" s="221"/>
      <c r="D325" s="216" t="s">
        <v>171</v>
      </c>
      <c r="E325" s="222" t="s">
        <v>1</v>
      </c>
      <c r="F325" s="223" t="s">
        <v>658</v>
      </c>
      <c r="G325" s="221"/>
      <c r="H325" s="224">
        <v>23.25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171</v>
      </c>
      <c r="AU325" s="230" t="s">
        <v>83</v>
      </c>
      <c r="AV325" s="13" t="s">
        <v>83</v>
      </c>
      <c r="AW325" s="13" t="s">
        <v>30</v>
      </c>
      <c r="AX325" s="13" t="s">
        <v>73</v>
      </c>
      <c r="AY325" s="230" t="s">
        <v>160</v>
      </c>
    </row>
    <row r="326" spans="2:51" s="13" customFormat="1" ht="11.25">
      <c r="B326" s="220"/>
      <c r="C326" s="221"/>
      <c r="D326" s="216" t="s">
        <v>171</v>
      </c>
      <c r="E326" s="222" t="s">
        <v>1</v>
      </c>
      <c r="F326" s="223" t="s">
        <v>659</v>
      </c>
      <c r="G326" s="221"/>
      <c r="H326" s="224">
        <v>53.32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171</v>
      </c>
      <c r="AU326" s="230" t="s">
        <v>83</v>
      </c>
      <c r="AV326" s="13" t="s">
        <v>83</v>
      </c>
      <c r="AW326" s="13" t="s">
        <v>30</v>
      </c>
      <c r="AX326" s="13" t="s">
        <v>73</v>
      </c>
      <c r="AY326" s="230" t="s">
        <v>160</v>
      </c>
    </row>
    <row r="327" spans="2:51" s="13" customFormat="1" ht="11.25">
      <c r="B327" s="220"/>
      <c r="C327" s="221"/>
      <c r="D327" s="216" t="s">
        <v>171</v>
      </c>
      <c r="E327" s="222" t="s">
        <v>1</v>
      </c>
      <c r="F327" s="223" t="s">
        <v>660</v>
      </c>
      <c r="G327" s="221"/>
      <c r="H327" s="224">
        <v>-12.623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171</v>
      </c>
      <c r="AU327" s="230" t="s">
        <v>83</v>
      </c>
      <c r="AV327" s="13" t="s">
        <v>83</v>
      </c>
      <c r="AW327" s="13" t="s">
        <v>30</v>
      </c>
      <c r="AX327" s="13" t="s">
        <v>73</v>
      </c>
      <c r="AY327" s="230" t="s">
        <v>160</v>
      </c>
    </row>
    <row r="328" spans="2:51" s="14" customFormat="1" ht="11.25">
      <c r="B328" s="231"/>
      <c r="C328" s="232"/>
      <c r="D328" s="216" t="s">
        <v>171</v>
      </c>
      <c r="E328" s="233" t="s">
        <v>1</v>
      </c>
      <c r="F328" s="234" t="s">
        <v>174</v>
      </c>
      <c r="G328" s="232"/>
      <c r="H328" s="235">
        <v>63.947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171</v>
      </c>
      <c r="AU328" s="241" t="s">
        <v>83</v>
      </c>
      <c r="AV328" s="14" t="s">
        <v>167</v>
      </c>
      <c r="AW328" s="14" t="s">
        <v>30</v>
      </c>
      <c r="AX328" s="14" t="s">
        <v>81</v>
      </c>
      <c r="AY328" s="241" t="s">
        <v>160</v>
      </c>
    </row>
    <row r="329" spans="1:65" s="2" customFormat="1" ht="24.2" customHeight="1">
      <c r="A329" s="35"/>
      <c r="B329" s="36"/>
      <c r="C329" s="202" t="s">
        <v>661</v>
      </c>
      <c r="D329" s="202" t="s">
        <v>163</v>
      </c>
      <c r="E329" s="203" t="s">
        <v>662</v>
      </c>
      <c r="F329" s="204" t="s">
        <v>663</v>
      </c>
      <c r="G329" s="205" t="s">
        <v>247</v>
      </c>
      <c r="H329" s="206">
        <v>63.947</v>
      </c>
      <c r="I329" s="207"/>
      <c r="J329" s="208">
        <f>ROUND(I329*H329,2)</f>
        <v>0</v>
      </c>
      <c r="K329" s="209"/>
      <c r="L329" s="40"/>
      <c r="M329" s="210" t="s">
        <v>1</v>
      </c>
      <c r="N329" s="211" t="s">
        <v>38</v>
      </c>
      <c r="O329" s="72"/>
      <c r="P329" s="212">
        <f>O329*H329</f>
        <v>0</v>
      </c>
      <c r="Q329" s="212">
        <v>0.001</v>
      </c>
      <c r="R329" s="212">
        <f>Q329*H329</f>
        <v>0.063947</v>
      </c>
      <c r="S329" s="212">
        <v>0</v>
      </c>
      <c r="T329" s="21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4" t="s">
        <v>167</v>
      </c>
      <c r="AT329" s="214" t="s">
        <v>163</v>
      </c>
      <c r="AU329" s="214" t="s">
        <v>83</v>
      </c>
      <c r="AY329" s="18" t="s">
        <v>160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18" t="s">
        <v>81</v>
      </c>
      <c r="BK329" s="215">
        <f>ROUND(I329*H329,2)</f>
        <v>0</v>
      </c>
      <c r="BL329" s="18" t="s">
        <v>167</v>
      </c>
      <c r="BM329" s="214" t="s">
        <v>664</v>
      </c>
    </row>
    <row r="330" spans="1:47" s="2" customFormat="1" ht="19.5">
      <c r="A330" s="35"/>
      <c r="B330" s="36"/>
      <c r="C330" s="37"/>
      <c r="D330" s="216" t="s">
        <v>169</v>
      </c>
      <c r="E330" s="37"/>
      <c r="F330" s="217" t="s">
        <v>665</v>
      </c>
      <c r="G330" s="37"/>
      <c r="H330" s="37"/>
      <c r="I330" s="169"/>
      <c r="J330" s="37"/>
      <c r="K330" s="37"/>
      <c r="L330" s="40"/>
      <c r="M330" s="218"/>
      <c r="N330" s="219"/>
      <c r="O330" s="72"/>
      <c r="P330" s="72"/>
      <c r="Q330" s="72"/>
      <c r="R330" s="72"/>
      <c r="S330" s="72"/>
      <c r="T330" s="73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169</v>
      </c>
      <c r="AU330" s="18" t="s">
        <v>83</v>
      </c>
    </row>
    <row r="331" spans="1:65" s="2" customFormat="1" ht="24.2" customHeight="1">
      <c r="A331" s="35"/>
      <c r="B331" s="36"/>
      <c r="C331" s="202" t="s">
        <v>666</v>
      </c>
      <c r="D331" s="202" t="s">
        <v>163</v>
      </c>
      <c r="E331" s="203" t="s">
        <v>667</v>
      </c>
      <c r="F331" s="204" t="s">
        <v>668</v>
      </c>
      <c r="G331" s="205" t="s">
        <v>247</v>
      </c>
      <c r="H331" s="206">
        <v>63.947</v>
      </c>
      <c r="I331" s="207"/>
      <c r="J331" s="208">
        <f>ROUND(I331*H331,2)</f>
        <v>0</v>
      </c>
      <c r="K331" s="209"/>
      <c r="L331" s="40"/>
      <c r="M331" s="210" t="s">
        <v>1</v>
      </c>
      <c r="N331" s="211" t="s">
        <v>38</v>
      </c>
      <c r="O331" s="72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4" t="s">
        <v>167</v>
      </c>
      <c r="AT331" s="214" t="s">
        <v>163</v>
      </c>
      <c r="AU331" s="214" t="s">
        <v>83</v>
      </c>
      <c r="AY331" s="18" t="s">
        <v>160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8" t="s">
        <v>81</v>
      </c>
      <c r="BK331" s="215">
        <f>ROUND(I331*H331,2)</f>
        <v>0</v>
      </c>
      <c r="BL331" s="18" t="s">
        <v>167</v>
      </c>
      <c r="BM331" s="214" t="s">
        <v>669</v>
      </c>
    </row>
    <row r="332" spans="1:47" s="2" customFormat="1" ht="19.5">
      <c r="A332" s="35"/>
      <c r="B332" s="36"/>
      <c r="C332" s="37"/>
      <c r="D332" s="216" t="s">
        <v>169</v>
      </c>
      <c r="E332" s="37"/>
      <c r="F332" s="217" t="s">
        <v>670</v>
      </c>
      <c r="G332" s="37"/>
      <c r="H332" s="37"/>
      <c r="I332" s="169"/>
      <c r="J332" s="37"/>
      <c r="K332" s="37"/>
      <c r="L332" s="40"/>
      <c r="M332" s="218"/>
      <c r="N332" s="219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169</v>
      </c>
      <c r="AU332" s="18" t="s">
        <v>83</v>
      </c>
    </row>
    <row r="333" spans="1:65" s="2" customFormat="1" ht="24.2" customHeight="1">
      <c r="A333" s="35"/>
      <c r="B333" s="36"/>
      <c r="C333" s="202" t="s">
        <v>671</v>
      </c>
      <c r="D333" s="202" t="s">
        <v>163</v>
      </c>
      <c r="E333" s="203" t="s">
        <v>672</v>
      </c>
      <c r="F333" s="204" t="s">
        <v>673</v>
      </c>
      <c r="G333" s="205" t="s">
        <v>218</v>
      </c>
      <c r="H333" s="206">
        <v>46.575</v>
      </c>
      <c r="I333" s="207"/>
      <c r="J333" s="208">
        <f>ROUND(I333*H333,2)</f>
        <v>0</v>
      </c>
      <c r="K333" s="209"/>
      <c r="L333" s="40"/>
      <c r="M333" s="210" t="s">
        <v>1</v>
      </c>
      <c r="N333" s="211" t="s">
        <v>38</v>
      </c>
      <c r="O333" s="72"/>
      <c r="P333" s="212">
        <f>O333*H333</f>
        <v>0</v>
      </c>
      <c r="Q333" s="212">
        <v>0.19429</v>
      </c>
      <c r="R333" s="212">
        <f>Q333*H333</f>
        <v>9.04905675</v>
      </c>
      <c r="S333" s="212">
        <v>0</v>
      </c>
      <c r="T333" s="21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4" t="s">
        <v>167</v>
      </c>
      <c r="AT333" s="214" t="s">
        <v>163</v>
      </c>
      <c r="AU333" s="214" t="s">
        <v>83</v>
      </c>
      <c r="AY333" s="18" t="s">
        <v>160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18" t="s">
        <v>81</v>
      </c>
      <c r="BK333" s="215">
        <f>ROUND(I333*H333,2)</f>
        <v>0</v>
      </c>
      <c r="BL333" s="18" t="s">
        <v>167</v>
      </c>
      <c r="BM333" s="214" t="s">
        <v>674</v>
      </c>
    </row>
    <row r="334" spans="1:47" s="2" customFormat="1" ht="39">
      <c r="A334" s="35"/>
      <c r="B334" s="36"/>
      <c r="C334" s="37"/>
      <c r="D334" s="216" t="s">
        <v>169</v>
      </c>
      <c r="E334" s="37"/>
      <c r="F334" s="217" t="s">
        <v>675</v>
      </c>
      <c r="G334" s="37"/>
      <c r="H334" s="37"/>
      <c r="I334" s="169"/>
      <c r="J334" s="37"/>
      <c r="K334" s="37"/>
      <c r="L334" s="40"/>
      <c r="M334" s="218"/>
      <c r="N334" s="219"/>
      <c r="O334" s="72"/>
      <c r="P334" s="72"/>
      <c r="Q334" s="72"/>
      <c r="R334" s="72"/>
      <c r="S334" s="72"/>
      <c r="T334" s="73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169</v>
      </c>
      <c r="AU334" s="18" t="s">
        <v>83</v>
      </c>
    </row>
    <row r="335" spans="2:51" s="13" customFormat="1" ht="11.25">
      <c r="B335" s="220"/>
      <c r="C335" s="221"/>
      <c r="D335" s="216" t="s">
        <v>171</v>
      </c>
      <c r="E335" s="222" t="s">
        <v>1</v>
      </c>
      <c r="F335" s="223" t="s">
        <v>676</v>
      </c>
      <c r="G335" s="221"/>
      <c r="H335" s="224">
        <v>26.675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171</v>
      </c>
      <c r="AU335" s="230" t="s">
        <v>83</v>
      </c>
      <c r="AV335" s="13" t="s">
        <v>83</v>
      </c>
      <c r="AW335" s="13" t="s">
        <v>30</v>
      </c>
      <c r="AX335" s="13" t="s">
        <v>73</v>
      </c>
      <c r="AY335" s="230" t="s">
        <v>160</v>
      </c>
    </row>
    <row r="336" spans="2:51" s="13" customFormat="1" ht="11.25">
      <c r="B336" s="220"/>
      <c r="C336" s="221"/>
      <c r="D336" s="216" t="s">
        <v>171</v>
      </c>
      <c r="E336" s="222" t="s">
        <v>1</v>
      </c>
      <c r="F336" s="223" t="s">
        <v>677</v>
      </c>
      <c r="G336" s="221"/>
      <c r="H336" s="224">
        <v>19.9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171</v>
      </c>
      <c r="AU336" s="230" t="s">
        <v>83</v>
      </c>
      <c r="AV336" s="13" t="s">
        <v>83</v>
      </c>
      <c r="AW336" s="13" t="s">
        <v>30</v>
      </c>
      <c r="AX336" s="13" t="s">
        <v>73</v>
      </c>
      <c r="AY336" s="230" t="s">
        <v>160</v>
      </c>
    </row>
    <row r="337" spans="2:51" s="14" customFormat="1" ht="11.25">
      <c r="B337" s="231"/>
      <c r="C337" s="232"/>
      <c r="D337" s="216" t="s">
        <v>171</v>
      </c>
      <c r="E337" s="233" t="s">
        <v>1</v>
      </c>
      <c r="F337" s="234" t="s">
        <v>174</v>
      </c>
      <c r="G337" s="232"/>
      <c r="H337" s="235">
        <v>46.575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171</v>
      </c>
      <c r="AU337" s="241" t="s">
        <v>83</v>
      </c>
      <c r="AV337" s="14" t="s">
        <v>167</v>
      </c>
      <c r="AW337" s="14" t="s">
        <v>30</v>
      </c>
      <c r="AX337" s="14" t="s">
        <v>81</v>
      </c>
      <c r="AY337" s="241" t="s">
        <v>160</v>
      </c>
    </row>
    <row r="338" spans="1:65" s="2" customFormat="1" ht="24.2" customHeight="1">
      <c r="A338" s="35"/>
      <c r="B338" s="36"/>
      <c r="C338" s="202" t="s">
        <v>678</v>
      </c>
      <c r="D338" s="202" t="s">
        <v>163</v>
      </c>
      <c r="E338" s="203" t="s">
        <v>679</v>
      </c>
      <c r="F338" s="204" t="s">
        <v>680</v>
      </c>
      <c r="G338" s="205" t="s">
        <v>218</v>
      </c>
      <c r="H338" s="206">
        <v>42.58</v>
      </c>
      <c r="I338" s="207"/>
      <c r="J338" s="208">
        <f>ROUND(I338*H338,2)</f>
        <v>0</v>
      </c>
      <c r="K338" s="209"/>
      <c r="L338" s="40"/>
      <c r="M338" s="210" t="s">
        <v>1</v>
      </c>
      <c r="N338" s="211" t="s">
        <v>38</v>
      </c>
      <c r="O338" s="72"/>
      <c r="P338" s="212">
        <f>O338*H338</f>
        <v>0</v>
      </c>
      <c r="Q338" s="212">
        <v>0.10695</v>
      </c>
      <c r="R338" s="212">
        <f>Q338*H338</f>
        <v>4.553931</v>
      </c>
      <c r="S338" s="212">
        <v>0</v>
      </c>
      <c r="T338" s="21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4" t="s">
        <v>167</v>
      </c>
      <c r="AT338" s="214" t="s">
        <v>163</v>
      </c>
      <c r="AU338" s="214" t="s">
        <v>83</v>
      </c>
      <c r="AY338" s="18" t="s">
        <v>160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18" t="s">
        <v>81</v>
      </c>
      <c r="BK338" s="215">
        <f>ROUND(I338*H338,2)</f>
        <v>0</v>
      </c>
      <c r="BL338" s="18" t="s">
        <v>167</v>
      </c>
      <c r="BM338" s="214" t="s">
        <v>681</v>
      </c>
    </row>
    <row r="339" spans="1:47" s="2" customFormat="1" ht="29.25">
      <c r="A339" s="35"/>
      <c r="B339" s="36"/>
      <c r="C339" s="37"/>
      <c r="D339" s="216" t="s">
        <v>169</v>
      </c>
      <c r="E339" s="37"/>
      <c r="F339" s="217" t="s">
        <v>682</v>
      </c>
      <c r="G339" s="37"/>
      <c r="H339" s="37"/>
      <c r="I339" s="169"/>
      <c r="J339" s="37"/>
      <c r="K339" s="37"/>
      <c r="L339" s="40"/>
      <c r="M339" s="218"/>
      <c r="N339" s="219"/>
      <c r="O339" s="72"/>
      <c r="P339" s="72"/>
      <c r="Q339" s="72"/>
      <c r="R339" s="72"/>
      <c r="S339" s="72"/>
      <c r="T339" s="73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169</v>
      </c>
      <c r="AU339" s="18" t="s">
        <v>83</v>
      </c>
    </row>
    <row r="340" spans="2:51" s="15" customFormat="1" ht="11.25">
      <c r="B340" s="242"/>
      <c r="C340" s="243"/>
      <c r="D340" s="216" t="s">
        <v>171</v>
      </c>
      <c r="E340" s="244" t="s">
        <v>1</v>
      </c>
      <c r="F340" s="245" t="s">
        <v>573</v>
      </c>
      <c r="G340" s="243"/>
      <c r="H340" s="244" t="s">
        <v>1</v>
      </c>
      <c r="I340" s="246"/>
      <c r="J340" s="243"/>
      <c r="K340" s="243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171</v>
      </c>
      <c r="AU340" s="251" t="s">
        <v>83</v>
      </c>
      <c r="AV340" s="15" t="s">
        <v>81</v>
      </c>
      <c r="AW340" s="15" t="s">
        <v>30</v>
      </c>
      <c r="AX340" s="15" t="s">
        <v>73</v>
      </c>
      <c r="AY340" s="251" t="s">
        <v>160</v>
      </c>
    </row>
    <row r="341" spans="2:51" s="13" customFormat="1" ht="11.25">
      <c r="B341" s="220"/>
      <c r="C341" s="221"/>
      <c r="D341" s="216" t="s">
        <v>171</v>
      </c>
      <c r="E341" s="222" t="s">
        <v>1</v>
      </c>
      <c r="F341" s="223" t="s">
        <v>683</v>
      </c>
      <c r="G341" s="221"/>
      <c r="H341" s="224">
        <v>26.44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171</v>
      </c>
      <c r="AU341" s="230" t="s">
        <v>83</v>
      </c>
      <c r="AV341" s="13" t="s">
        <v>83</v>
      </c>
      <c r="AW341" s="13" t="s">
        <v>30</v>
      </c>
      <c r="AX341" s="13" t="s">
        <v>73</v>
      </c>
      <c r="AY341" s="230" t="s">
        <v>160</v>
      </c>
    </row>
    <row r="342" spans="2:51" s="13" customFormat="1" ht="11.25">
      <c r="B342" s="220"/>
      <c r="C342" s="221"/>
      <c r="D342" s="216" t="s">
        <v>171</v>
      </c>
      <c r="E342" s="222" t="s">
        <v>1</v>
      </c>
      <c r="F342" s="223" t="s">
        <v>684</v>
      </c>
      <c r="G342" s="221"/>
      <c r="H342" s="224">
        <v>16.14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171</v>
      </c>
      <c r="AU342" s="230" t="s">
        <v>83</v>
      </c>
      <c r="AV342" s="13" t="s">
        <v>83</v>
      </c>
      <c r="AW342" s="13" t="s">
        <v>30</v>
      </c>
      <c r="AX342" s="13" t="s">
        <v>73</v>
      </c>
      <c r="AY342" s="230" t="s">
        <v>160</v>
      </c>
    </row>
    <row r="343" spans="2:51" s="14" customFormat="1" ht="11.25">
      <c r="B343" s="231"/>
      <c r="C343" s="232"/>
      <c r="D343" s="216" t="s">
        <v>171</v>
      </c>
      <c r="E343" s="233" t="s">
        <v>1</v>
      </c>
      <c r="F343" s="234" t="s">
        <v>174</v>
      </c>
      <c r="G343" s="232"/>
      <c r="H343" s="235">
        <v>42.58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171</v>
      </c>
      <c r="AU343" s="241" t="s">
        <v>83</v>
      </c>
      <c r="AV343" s="14" t="s">
        <v>167</v>
      </c>
      <c r="AW343" s="14" t="s">
        <v>30</v>
      </c>
      <c r="AX343" s="14" t="s">
        <v>81</v>
      </c>
      <c r="AY343" s="241" t="s">
        <v>160</v>
      </c>
    </row>
    <row r="344" spans="1:65" s="2" customFormat="1" ht="24.2" customHeight="1">
      <c r="A344" s="35"/>
      <c r="B344" s="36"/>
      <c r="C344" s="202" t="s">
        <v>685</v>
      </c>
      <c r="D344" s="202" t="s">
        <v>163</v>
      </c>
      <c r="E344" s="203" t="s">
        <v>686</v>
      </c>
      <c r="F344" s="204" t="s">
        <v>687</v>
      </c>
      <c r="G344" s="205" t="s">
        <v>218</v>
      </c>
      <c r="H344" s="206">
        <v>12</v>
      </c>
      <c r="I344" s="207"/>
      <c r="J344" s="208">
        <f>ROUND(I344*H344,2)</f>
        <v>0</v>
      </c>
      <c r="K344" s="209"/>
      <c r="L344" s="40"/>
      <c r="M344" s="210" t="s">
        <v>1</v>
      </c>
      <c r="N344" s="211" t="s">
        <v>38</v>
      </c>
      <c r="O344" s="72"/>
      <c r="P344" s="212">
        <f>O344*H344</f>
        <v>0</v>
      </c>
      <c r="Q344" s="212">
        <v>0.14528</v>
      </c>
      <c r="R344" s="212">
        <f>Q344*H344</f>
        <v>1.74336</v>
      </c>
      <c r="S344" s="212">
        <v>0</v>
      </c>
      <c r="T344" s="21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4" t="s">
        <v>167</v>
      </c>
      <c r="AT344" s="214" t="s">
        <v>163</v>
      </c>
      <c r="AU344" s="214" t="s">
        <v>83</v>
      </c>
      <c r="AY344" s="18" t="s">
        <v>160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18" t="s">
        <v>81</v>
      </c>
      <c r="BK344" s="215">
        <f>ROUND(I344*H344,2)</f>
        <v>0</v>
      </c>
      <c r="BL344" s="18" t="s">
        <v>167</v>
      </c>
      <c r="BM344" s="214" t="s">
        <v>688</v>
      </c>
    </row>
    <row r="345" spans="1:47" s="2" customFormat="1" ht="29.25">
      <c r="A345" s="35"/>
      <c r="B345" s="36"/>
      <c r="C345" s="37"/>
      <c r="D345" s="216" t="s">
        <v>169</v>
      </c>
      <c r="E345" s="37"/>
      <c r="F345" s="217" t="s">
        <v>689</v>
      </c>
      <c r="G345" s="37"/>
      <c r="H345" s="37"/>
      <c r="I345" s="169"/>
      <c r="J345" s="37"/>
      <c r="K345" s="37"/>
      <c r="L345" s="40"/>
      <c r="M345" s="218"/>
      <c r="N345" s="219"/>
      <c r="O345" s="72"/>
      <c r="P345" s="72"/>
      <c r="Q345" s="72"/>
      <c r="R345" s="72"/>
      <c r="S345" s="72"/>
      <c r="T345" s="73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169</v>
      </c>
      <c r="AU345" s="18" t="s">
        <v>83</v>
      </c>
    </row>
    <row r="346" spans="2:51" s="15" customFormat="1" ht="11.25">
      <c r="B346" s="242"/>
      <c r="C346" s="243"/>
      <c r="D346" s="216" t="s">
        <v>171</v>
      </c>
      <c r="E346" s="244" t="s">
        <v>1</v>
      </c>
      <c r="F346" s="245" t="s">
        <v>690</v>
      </c>
      <c r="G346" s="243"/>
      <c r="H346" s="244" t="s">
        <v>1</v>
      </c>
      <c r="I346" s="246"/>
      <c r="J346" s="243"/>
      <c r="K346" s="243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171</v>
      </c>
      <c r="AU346" s="251" t="s">
        <v>83</v>
      </c>
      <c r="AV346" s="15" t="s">
        <v>81</v>
      </c>
      <c r="AW346" s="15" t="s">
        <v>30</v>
      </c>
      <c r="AX346" s="15" t="s">
        <v>73</v>
      </c>
      <c r="AY346" s="251" t="s">
        <v>160</v>
      </c>
    </row>
    <row r="347" spans="2:51" s="13" customFormat="1" ht="11.25">
      <c r="B347" s="220"/>
      <c r="C347" s="221"/>
      <c r="D347" s="216" t="s">
        <v>171</v>
      </c>
      <c r="E347" s="222" t="s">
        <v>1</v>
      </c>
      <c r="F347" s="223" t="s">
        <v>691</v>
      </c>
      <c r="G347" s="221"/>
      <c r="H347" s="224">
        <v>12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171</v>
      </c>
      <c r="AU347" s="230" t="s">
        <v>83</v>
      </c>
      <c r="AV347" s="13" t="s">
        <v>83</v>
      </c>
      <c r="AW347" s="13" t="s">
        <v>30</v>
      </c>
      <c r="AX347" s="13" t="s">
        <v>81</v>
      </c>
      <c r="AY347" s="230" t="s">
        <v>160</v>
      </c>
    </row>
    <row r="348" spans="2:63" s="12" customFormat="1" ht="22.9" customHeight="1">
      <c r="B348" s="186"/>
      <c r="C348" s="187"/>
      <c r="D348" s="188" t="s">
        <v>72</v>
      </c>
      <c r="E348" s="200" t="s">
        <v>192</v>
      </c>
      <c r="F348" s="200" t="s">
        <v>399</v>
      </c>
      <c r="G348" s="187"/>
      <c r="H348" s="187"/>
      <c r="I348" s="190"/>
      <c r="J348" s="201">
        <f>BK348</f>
        <v>0</v>
      </c>
      <c r="K348" s="187"/>
      <c r="L348" s="192"/>
      <c r="M348" s="193"/>
      <c r="N348" s="194"/>
      <c r="O348" s="194"/>
      <c r="P348" s="195">
        <f>SUM(P349:P371)</f>
        <v>0</v>
      </c>
      <c r="Q348" s="194"/>
      <c r="R348" s="195">
        <f>SUM(R349:R371)</f>
        <v>7.4516846</v>
      </c>
      <c r="S348" s="194"/>
      <c r="T348" s="196">
        <f>SUM(T349:T371)</f>
        <v>0</v>
      </c>
      <c r="AR348" s="197" t="s">
        <v>81</v>
      </c>
      <c r="AT348" s="198" t="s">
        <v>72</v>
      </c>
      <c r="AU348" s="198" t="s">
        <v>81</v>
      </c>
      <c r="AY348" s="197" t="s">
        <v>160</v>
      </c>
      <c r="BK348" s="199">
        <f>SUM(BK349:BK371)</f>
        <v>0</v>
      </c>
    </row>
    <row r="349" spans="1:65" s="2" customFormat="1" ht="21.75" customHeight="1">
      <c r="A349" s="35"/>
      <c r="B349" s="36"/>
      <c r="C349" s="202" t="s">
        <v>692</v>
      </c>
      <c r="D349" s="202" t="s">
        <v>163</v>
      </c>
      <c r="E349" s="203" t="s">
        <v>693</v>
      </c>
      <c r="F349" s="204" t="s">
        <v>694</v>
      </c>
      <c r="G349" s="205" t="s">
        <v>247</v>
      </c>
      <c r="H349" s="206">
        <v>34.305</v>
      </c>
      <c r="I349" s="207"/>
      <c r="J349" s="208">
        <f>ROUND(I349*H349,2)</f>
        <v>0</v>
      </c>
      <c r="K349" s="209"/>
      <c r="L349" s="40"/>
      <c r="M349" s="210" t="s">
        <v>1</v>
      </c>
      <c r="N349" s="211" t="s">
        <v>38</v>
      </c>
      <c r="O349" s="72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4" t="s">
        <v>167</v>
      </c>
      <c r="AT349" s="214" t="s">
        <v>163</v>
      </c>
      <c r="AU349" s="214" t="s">
        <v>83</v>
      </c>
      <c r="AY349" s="18" t="s">
        <v>160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18" t="s">
        <v>81</v>
      </c>
      <c r="BK349" s="215">
        <f>ROUND(I349*H349,2)</f>
        <v>0</v>
      </c>
      <c r="BL349" s="18" t="s">
        <v>167</v>
      </c>
      <c r="BM349" s="214" t="s">
        <v>695</v>
      </c>
    </row>
    <row r="350" spans="1:47" s="2" customFormat="1" ht="19.5">
      <c r="A350" s="35"/>
      <c r="B350" s="36"/>
      <c r="C350" s="37"/>
      <c r="D350" s="216" t="s">
        <v>169</v>
      </c>
      <c r="E350" s="37"/>
      <c r="F350" s="217" t="s">
        <v>696</v>
      </c>
      <c r="G350" s="37"/>
      <c r="H350" s="37"/>
      <c r="I350" s="169"/>
      <c r="J350" s="37"/>
      <c r="K350" s="37"/>
      <c r="L350" s="40"/>
      <c r="M350" s="218"/>
      <c r="N350" s="219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169</v>
      </c>
      <c r="AU350" s="18" t="s">
        <v>83</v>
      </c>
    </row>
    <row r="351" spans="2:51" s="15" customFormat="1" ht="11.25">
      <c r="B351" s="242"/>
      <c r="C351" s="243"/>
      <c r="D351" s="216" t="s">
        <v>171</v>
      </c>
      <c r="E351" s="244" t="s">
        <v>1</v>
      </c>
      <c r="F351" s="245" t="s">
        <v>697</v>
      </c>
      <c r="G351" s="243"/>
      <c r="H351" s="244" t="s">
        <v>1</v>
      </c>
      <c r="I351" s="246"/>
      <c r="J351" s="243"/>
      <c r="K351" s="243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171</v>
      </c>
      <c r="AU351" s="251" t="s">
        <v>83</v>
      </c>
      <c r="AV351" s="15" t="s">
        <v>81</v>
      </c>
      <c r="AW351" s="15" t="s">
        <v>30</v>
      </c>
      <c r="AX351" s="15" t="s">
        <v>73</v>
      </c>
      <c r="AY351" s="251" t="s">
        <v>160</v>
      </c>
    </row>
    <row r="352" spans="2:51" s="15" customFormat="1" ht="11.25">
      <c r="B352" s="242"/>
      <c r="C352" s="243"/>
      <c r="D352" s="216" t="s">
        <v>171</v>
      </c>
      <c r="E352" s="244" t="s">
        <v>1</v>
      </c>
      <c r="F352" s="245" t="s">
        <v>698</v>
      </c>
      <c r="G352" s="243"/>
      <c r="H352" s="244" t="s">
        <v>1</v>
      </c>
      <c r="I352" s="246"/>
      <c r="J352" s="243"/>
      <c r="K352" s="243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171</v>
      </c>
      <c r="AU352" s="251" t="s">
        <v>83</v>
      </c>
      <c r="AV352" s="15" t="s">
        <v>81</v>
      </c>
      <c r="AW352" s="15" t="s">
        <v>30</v>
      </c>
      <c r="AX352" s="15" t="s">
        <v>73</v>
      </c>
      <c r="AY352" s="251" t="s">
        <v>160</v>
      </c>
    </row>
    <row r="353" spans="2:51" s="13" customFormat="1" ht="11.25">
      <c r="B353" s="220"/>
      <c r="C353" s="221"/>
      <c r="D353" s="216" t="s">
        <v>171</v>
      </c>
      <c r="E353" s="222" t="s">
        <v>1</v>
      </c>
      <c r="F353" s="223" t="s">
        <v>699</v>
      </c>
      <c r="G353" s="221"/>
      <c r="H353" s="224">
        <v>11.875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171</v>
      </c>
      <c r="AU353" s="230" t="s">
        <v>83</v>
      </c>
      <c r="AV353" s="13" t="s">
        <v>83</v>
      </c>
      <c r="AW353" s="13" t="s">
        <v>30</v>
      </c>
      <c r="AX353" s="13" t="s">
        <v>73</v>
      </c>
      <c r="AY353" s="230" t="s">
        <v>160</v>
      </c>
    </row>
    <row r="354" spans="2:51" s="15" customFormat="1" ht="11.25">
      <c r="B354" s="242"/>
      <c r="C354" s="243"/>
      <c r="D354" s="216" t="s">
        <v>171</v>
      </c>
      <c r="E354" s="244" t="s">
        <v>1</v>
      </c>
      <c r="F354" s="245" t="s">
        <v>700</v>
      </c>
      <c r="G354" s="243"/>
      <c r="H354" s="244" t="s">
        <v>1</v>
      </c>
      <c r="I354" s="246"/>
      <c r="J354" s="243"/>
      <c r="K354" s="243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171</v>
      </c>
      <c r="AU354" s="251" t="s">
        <v>83</v>
      </c>
      <c r="AV354" s="15" t="s">
        <v>81</v>
      </c>
      <c r="AW354" s="15" t="s">
        <v>30</v>
      </c>
      <c r="AX354" s="15" t="s">
        <v>73</v>
      </c>
      <c r="AY354" s="251" t="s">
        <v>160</v>
      </c>
    </row>
    <row r="355" spans="2:51" s="13" customFormat="1" ht="11.25">
      <c r="B355" s="220"/>
      <c r="C355" s="221"/>
      <c r="D355" s="216" t="s">
        <v>171</v>
      </c>
      <c r="E355" s="222" t="s">
        <v>1</v>
      </c>
      <c r="F355" s="223" t="s">
        <v>701</v>
      </c>
      <c r="G355" s="221"/>
      <c r="H355" s="224">
        <v>22.43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171</v>
      </c>
      <c r="AU355" s="230" t="s">
        <v>83</v>
      </c>
      <c r="AV355" s="13" t="s">
        <v>83</v>
      </c>
      <c r="AW355" s="13" t="s">
        <v>30</v>
      </c>
      <c r="AX355" s="13" t="s">
        <v>73</v>
      </c>
      <c r="AY355" s="230" t="s">
        <v>160</v>
      </c>
    </row>
    <row r="356" spans="2:51" s="14" customFormat="1" ht="11.25">
      <c r="B356" s="231"/>
      <c r="C356" s="232"/>
      <c r="D356" s="216" t="s">
        <v>171</v>
      </c>
      <c r="E356" s="233" t="s">
        <v>1</v>
      </c>
      <c r="F356" s="234" t="s">
        <v>174</v>
      </c>
      <c r="G356" s="232"/>
      <c r="H356" s="235">
        <v>34.305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171</v>
      </c>
      <c r="AU356" s="241" t="s">
        <v>83</v>
      </c>
      <c r="AV356" s="14" t="s">
        <v>167</v>
      </c>
      <c r="AW356" s="14" t="s">
        <v>30</v>
      </c>
      <c r="AX356" s="14" t="s">
        <v>81</v>
      </c>
      <c r="AY356" s="241" t="s">
        <v>160</v>
      </c>
    </row>
    <row r="357" spans="1:65" s="2" customFormat="1" ht="24.2" customHeight="1">
      <c r="A357" s="35"/>
      <c r="B357" s="36"/>
      <c r="C357" s="202" t="s">
        <v>702</v>
      </c>
      <c r="D357" s="202" t="s">
        <v>163</v>
      </c>
      <c r="E357" s="203" t="s">
        <v>703</v>
      </c>
      <c r="F357" s="204" t="s">
        <v>704</v>
      </c>
      <c r="G357" s="205" t="s">
        <v>247</v>
      </c>
      <c r="H357" s="206">
        <v>22.43</v>
      </c>
      <c r="I357" s="207"/>
      <c r="J357" s="208">
        <f>ROUND(I357*H357,2)</f>
        <v>0</v>
      </c>
      <c r="K357" s="209"/>
      <c r="L357" s="40"/>
      <c r="M357" s="210" t="s">
        <v>1</v>
      </c>
      <c r="N357" s="211" t="s">
        <v>38</v>
      </c>
      <c r="O357" s="72"/>
      <c r="P357" s="212">
        <f>O357*H357</f>
        <v>0</v>
      </c>
      <c r="Q357" s="212">
        <v>0.08922</v>
      </c>
      <c r="R357" s="212">
        <f>Q357*H357</f>
        <v>2.0012046</v>
      </c>
      <c r="S357" s="212">
        <v>0</v>
      </c>
      <c r="T357" s="21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4" t="s">
        <v>167</v>
      </c>
      <c r="AT357" s="214" t="s">
        <v>163</v>
      </c>
      <c r="AU357" s="214" t="s">
        <v>83</v>
      </c>
      <c r="AY357" s="18" t="s">
        <v>160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8" t="s">
        <v>81</v>
      </c>
      <c r="BK357" s="215">
        <f>ROUND(I357*H357,2)</f>
        <v>0</v>
      </c>
      <c r="BL357" s="18" t="s">
        <v>167</v>
      </c>
      <c r="BM357" s="214" t="s">
        <v>705</v>
      </c>
    </row>
    <row r="358" spans="1:47" s="2" customFormat="1" ht="48.75">
      <c r="A358" s="35"/>
      <c r="B358" s="36"/>
      <c r="C358" s="37"/>
      <c r="D358" s="216" t="s">
        <v>169</v>
      </c>
      <c r="E358" s="37"/>
      <c r="F358" s="217" t="s">
        <v>706</v>
      </c>
      <c r="G358" s="37"/>
      <c r="H358" s="37"/>
      <c r="I358" s="169"/>
      <c r="J358" s="37"/>
      <c r="K358" s="37"/>
      <c r="L358" s="40"/>
      <c r="M358" s="218"/>
      <c r="N358" s="219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169</v>
      </c>
      <c r="AU358" s="18" t="s">
        <v>83</v>
      </c>
    </row>
    <row r="359" spans="2:51" s="13" customFormat="1" ht="11.25">
      <c r="B359" s="220"/>
      <c r="C359" s="221"/>
      <c r="D359" s="216" t="s">
        <v>171</v>
      </c>
      <c r="E359" s="222" t="s">
        <v>1</v>
      </c>
      <c r="F359" s="223" t="s">
        <v>707</v>
      </c>
      <c r="G359" s="221"/>
      <c r="H359" s="224">
        <v>16.43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171</v>
      </c>
      <c r="AU359" s="230" t="s">
        <v>83</v>
      </c>
      <c r="AV359" s="13" t="s">
        <v>83</v>
      </c>
      <c r="AW359" s="13" t="s">
        <v>30</v>
      </c>
      <c r="AX359" s="13" t="s">
        <v>73</v>
      </c>
      <c r="AY359" s="230" t="s">
        <v>160</v>
      </c>
    </row>
    <row r="360" spans="2:51" s="13" customFormat="1" ht="11.25">
      <c r="B360" s="220"/>
      <c r="C360" s="221"/>
      <c r="D360" s="216" t="s">
        <v>171</v>
      </c>
      <c r="E360" s="222" t="s">
        <v>1</v>
      </c>
      <c r="F360" s="223" t="s">
        <v>708</v>
      </c>
      <c r="G360" s="221"/>
      <c r="H360" s="224">
        <v>6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171</v>
      </c>
      <c r="AU360" s="230" t="s">
        <v>83</v>
      </c>
      <c r="AV360" s="13" t="s">
        <v>83</v>
      </c>
      <c r="AW360" s="13" t="s">
        <v>30</v>
      </c>
      <c r="AX360" s="13" t="s">
        <v>73</v>
      </c>
      <c r="AY360" s="230" t="s">
        <v>160</v>
      </c>
    </row>
    <row r="361" spans="2:51" s="14" customFormat="1" ht="11.25">
      <c r="B361" s="231"/>
      <c r="C361" s="232"/>
      <c r="D361" s="216" t="s">
        <v>171</v>
      </c>
      <c r="E361" s="233" t="s">
        <v>1</v>
      </c>
      <c r="F361" s="234" t="s">
        <v>174</v>
      </c>
      <c r="G361" s="232"/>
      <c r="H361" s="235">
        <v>22.43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171</v>
      </c>
      <c r="AU361" s="241" t="s">
        <v>83</v>
      </c>
      <c r="AV361" s="14" t="s">
        <v>167</v>
      </c>
      <c r="AW361" s="14" t="s">
        <v>30</v>
      </c>
      <c r="AX361" s="14" t="s">
        <v>81</v>
      </c>
      <c r="AY361" s="241" t="s">
        <v>160</v>
      </c>
    </row>
    <row r="362" spans="1:65" s="2" customFormat="1" ht="16.5" customHeight="1">
      <c r="A362" s="35"/>
      <c r="B362" s="36"/>
      <c r="C362" s="256" t="s">
        <v>709</v>
      </c>
      <c r="D362" s="256" t="s">
        <v>494</v>
      </c>
      <c r="E362" s="257" t="s">
        <v>710</v>
      </c>
      <c r="F362" s="258" t="s">
        <v>711</v>
      </c>
      <c r="G362" s="259" t="s">
        <v>247</v>
      </c>
      <c r="H362" s="260">
        <v>24.673</v>
      </c>
      <c r="I362" s="261"/>
      <c r="J362" s="262">
        <f>ROUND(I362*H362,2)</f>
        <v>0</v>
      </c>
      <c r="K362" s="263"/>
      <c r="L362" s="264"/>
      <c r="M362" s="265" t="s">
        <v>1</v>
      </c>
      <c r="N362" s="266" t="s">
        <v>38</v>
      </c>
      <c r="O362" s="72"/>
      <c r="P362" s="212">
        <f>O362*H362</f>
        <v>0</v>
      </c>
      <c r="Q362" s="212">
        <v>0.113</v>
      </c>
      <c r="R362" s="212">
        <f>Q362*H362</f>
        <v>2.788049</v>
      </c>
      <c r="S362" s="212">
        <v>0</v>
      </c>
      <c r="T362" s="21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4" t="s">
        <v>207</v>
      </c>
      <c r="AT362" s="214" t="s">
        <v>494</v>
      </c>
      <c r="AU362" s="214" t="s">
        <v>83</v>
      </c>
      <c r="AY362" s="18" t="s">
        <v>160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8" t="s">
        <v>81</v>
      </c>
      <c r="BK362" s="215">
        <f>ROUND(I362*H362,2)</f>
        <v>0</v>
      </c>
      <c r="BL362" s="18" t="s">
        <v>167</v>
      </c>
      <c r="BM362" s="214" t="s">
        <v>712</v>
      </c>
    </row>
    <row r="363" spans="1:47" s="2" customFormat="1" ht="11.25">
      <c r="A363" s="35"/>
      <c r="B363" s="36"/>
      <c r="C363" s="37"/>
      <c r="D363" s="216" t="s">
        <v>169</v>
      </c>
      <c r="E363" s="37"/>
      <c r="F363" s="217" t="s">
        <v>711</v>
      </c>
      <c r="G363" s="37"/>
      <c r="H363" s="37"/>
      <c r="I363" s="169"/>
      <c r="J363" s="37"/>
      <c r="K363" s="37"/>
      <c r="L363" s="40"/>
      <c r="M363" s="218"/>
      <c r="N363" s="219"/>
      <c r="O363" s="72"/>
      <c r="P363" s="72"/>
      <c r="Q363" s="72"/>
      <c r="R363" s="72"/>
      <c r="S363" s="72"/>
      <c r="T363" s="73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169</v>
      </c>
      <c r="AU363" s="18" t="s">
        <v>83</v>
      </c>
    </row>
    <row r="364" spans="2:51" s="13" customFormat="1" ht="11.25">
      <c r="B364" s="220"/>
      <c r="C364" s="221"/>
      <c r="D364" s="216" t="s">
        <v>171</v>
      </c>
      <c r="E364" s="222" t="s">
        <v>1</v>
      </c>
      <c r="F364" s="223" t="s">
        <v>713</v>
      </c>
      <c r="G364" s="221"/>
      <c r="H364" s="224">
        <v>24.673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171</v>
      </c>
      <c r="AU364" s="230" t="s">
        <v>83</v>
      </c>
      <c r="AV364" s="13" t="s">
        <v>83</v>
      </c>
      <c r="AW364" s="13" t="s">
        <v>30</v>
      </c>
      <c r="AX364" s="13" t="s">
        <v>81</v>
      </c>
      <c r="AY364" s="230" t="s">
        <v>160</v>
      </c>
    </row>
    <row r="365" spans="1:65" s="2" customFormat="1" ht="33" customHeight="1">
      <c r="A365" s="35"/>
      <c r="B365" s="36"/>
      <c r="C365" s="202" t="s">
        <v>714</v>
      </c>
      <c r="D365" s="202" t="s">
        <v>163</v>
      </c>
      <c r="E365" s="203" t="s">
        <v>715</v>
      </c>
      <c r="F365" s="204" t="s">
        <v>716</v>
      </c>
      <c r="G365" s="205" t="s">
        <v>247</v>
      </c>
      <c r="H365" s="206">
        <v>11.875</v>
      </c>
      <c r="I365" s="207"/>
      <c r="J365" s="208">
        <f>ROUND(I365*H365,2)</f>
        <v>0</v>
      </c>
      <c r="K365" s="209"/>
      <c r="L365" s="40"/>
      <c r="M365" s="210" t="s">
        <v>1</v>
      </c>
      <c r="N365" s="211" t="s">
        <v>38</v>
      </c>
      <c r="O365" s="72"/>
      <c r="P365" s="212">
        <f>O365*H365</f>
        <v>0</v>
      </c>
      <c r="Q365" s="212">
        <v>0.101</v>
      </c>
      <c r="R365" s="212">
        <f>Q365*H365</f>
        <v>1.199375</v>
      </c>
      <c r="S365" s="212">
        <v>0</v>
      </c>
      <c r="T365" s="21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4" t="s">
        <v>167</v>
      </c>
      <c r="AT365" s="214" t="s">
        <v>163</v>
      </c>
      <c r="AU365" s="214" t="s">
        <v>83</v>
      </c>
      <c r="AY365" s="18" t="s">
        <v>160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18" t="s">
        <v>81</v>
      </c>
      <c r="BK365" s="215">
        <f>ROUND(I365*H365,2)</f>
        <v>0</v>
      </c>
      <c r="BL365" s="18" t="s">
        <v>167</v>
      </c>
      <c r="BM365" s="214" t="s">
        <v>717</v>
      </c>
    </row>
    <row r="366" spans="1:47" s="2" customFormat="1" ht="48.75">
      <c r="A366" s="35"/>
      <c r="B366" s="36"/>
      <c r="C366" s="37"/>
      <c r="D366" s="216" t="s">
        <v>169</v>
      </c>
      <c r="E366" s="37"/>
      <c r="F366" s="217" t="s">
        <v>718</v>
      </c>
      <c r="G366" s="37"/>
      <c r="H366" s="37"/>
      <c r="I366" s="169"/>
      <c r="J366" s="37"/>
      <c r="K366" s="37"/>
      <c r="L366" s="40"/>
      <c r="M366" s="218"/>
      <c r="N366" s="219"/>
      <c r="O366" s="72"/>
      <c r="P366" s="72"/>
      <c r="Q366" s="72"/>
      <c r="R366" s="72"/>
      <c r="S366" s="72"/>
      <c r="T366" s="73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169</v>
      </c>
      <c r="AU366" s="18" t="s">
        <v>83</v>
      </c>
    </row>
    <row r="367" spans="2:51" s="15" customFormat="1" ht="11.25">
      <c r="B367" s="242"/>
      <c r="C367" s="243"/>
      <c r="D367" s="216" t="s">
        <v>171</v>
      </c>
      <c r="E367" s="244" t="s">
        <v>1</v>
      </c>
      <c r="F367" s="245" t="s">
        <v>698</v>
      </c>
      <c r="G367" s="243"/>
      <c r="H367" s="244" t="s">
        <v>1</v>
      </c>
      <c r="I367" s="246"/>
      <c r="J367" s="243"/>
      <c r="K367" s="243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171</v>
      </c>
      <c r="AU367" s="251" t="s">
        <v>83</v>
      </c>
      <c r="AV367" s="15" t="s">
        <v>81</v>
      </c>
      <c r="AW367" s="15" t="s">
        <v>30</v>
      </c>
      <c r="AX367" s="15" t="s">
        <v>73</v>
      </c>
      <c r="AY367" s="251" t="s">
        <v>160</v>
      </c>
    </row>
    <row r="368" spans="2:51" s="13" customFormat="1" ht="11.25">
      <c r="B368" s="220"/>
      <c r="C368" s="221"/>
      <c r="D368" s="216" t="s">
        <v>171</v>
      </c>
      <c r="E368" s="222" t="s">
        <v>1</v>
      </c>
      <c r="F368" s="223" t="s">
        <v>719</v>
      </c>
      <c r="G368" s="221"/>
      <c r="H368" s="224">
        <v>11.875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171</v>
      </c>
      <c r="AU368" s="230" t="s">
        <v>83</v>
      </c>
      <c r="AV368" s="13" t="s">
        <v>83</v>
      </c>
      <c r="AW368" s="13" t="s">
        <v>30</v>
      </c>
      <c r="AX368" s="13" t="s">
        <v>81</v>
      </c>
      <c r="AY368" s="230" t="s">
        <v>160</v>
      </c>
    </row>
    <row r="369" spans="1:65" s="2" customFormat="1" ht="16.5" customHeight="1">
      <c r="A369" s="35"/>
      <c r="B369" s="36"/>
      <c r="C369" s="256" t="s">
        <v>720</v>
      </c>
      <c r="D369" s="256" t="s">
        <v>494</v>
      </c>
      <c r="E369" s="257" t="s">
        <v>721</v>
      </c>
      <c r="F369" s="258" t="s">
        <v>722</v>
      </c>
      <c r="G369" s="259" t="s">
        <v>247</v>
      </c>
      <c r="H369" s="260">
        <v>13.063</v>
      </c>
      <c r="I369" s="261"/>
      <c r="J369" s="262">
        <f>ROUND(I369*H369,2)</f>
        <v>0</v>
      </c>
      <c r="K369" s="263"/>
      <c r="L369" s="264"/>
      <c r="M369" s="265" t="s">
        <v>1</v>
      </c>
      <c r="N369" s="266" t="s">
        <v>38</v>
      </c>
      <c r="O369" s="72"/>
      <c r="P369" s="212">
        <f>O369*H369</f>
        <v>0</v>
      </c>
      <c r="Q369" s="212">
        <v>0.112</v>
      </c>
      <c r="R369" s="212">
        <f>Q369*H369</f>
        <v>1.4630560000000001</v>
      </c>
      <c r="S369" s="212">
        <v>0</v>
      </c>
      <c r="T369" s="21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4" t="s">
        <v>207</v>
      </c>
      <c r="AT369" s="214" t="s">
        <v>494</v>
      </c>
      <c r="AU369" s="214" t="s">
        <v>83</v>
      </c>
      <c r="AY369" s="18" t="s">
        <v>160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18" t="s">
        <v>81</v>
      </c>
      <c r="BK369" s="215">
        <f>ROUND(I369*H369,2)</f>
        <v>0</v>
      </c>
      <c r="BL369" s="18" t="s">
        <v>167</v>
      </c>
      <c r="BM369" s="214" t="s">
        <v>723</v>
      </c>
    </row>
    <row r="370" spans="1:47" s="2" customFormat="1" ht="11.25">
      <c r="A370" s="35"/>
      <c r="B370" s="36"/>
      <c r="C370" s="37"/>
      <c r="D370" s="216" t="s">
        <v>169</v>
      </c>
      <c r="E370" s="37"/>
      <c r="F370" s="217" t="s">
        <v>724</v>
      </c>
      <c r="G370" s="37"/>
      <c r="H370" s="37"/>
      <c r="I370" s="169"/>
      <c r="J370" s="37"/>
      <c r="K370" s="37"/>
      <c r="L370" s="40"/>
      <c r="M370" s="218"/>
      <c r="N370" s="219"/>
      <c r="O370" s="72"/>
      <c r="P370" s="72"/>
      <c r="Q370" s="72"/>
      <c r="R370" s="72"/>
      <c r="S370" s="72"/>
      <c r="T370" s="73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169</v>
      </c>
      <c r="AU370" s="18" t="s">
        <v>83</v>
      </c>
    </row>
    <row r="371" spans="2:51" s="13" customFormat="1" ht="11.25">
      <c r="B371" s="220"/>
      <c r="C371" s="221"/>
      <c r="D371" s="216" t="s">
        <v>171</v>
      </c>
      <c r="E371" s="222" t="s">
        <v>1</v>
      </c>
      <c r="F371" s="223" t="s">
        <v>725</v>
      </c>
      <c r="G371" s="221"/>
      <c r="H371" s="224">
        <v>13.063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171</v>
      </c>
      <c r="AU371" s="230" t="s">
        <v>83</v>
      </c>
      <c r="AV371" s="13" t="s">
        <v>83</v>
      </c>
      <c r="AW371" s="13" t="s">
        <v>30</v>
      </c>
      <c r="AX371" s="13" t="s">
        <v>81</v>
      </c>
      <c r="AY371" s="230" t="s">
        <v>160</v>
      </c>
    </row>
    <row r="372" spans="2:63" s="12" customFormat="1" ht="22.9" customHeight="1">
      <c r="B372" s="186"/>
      <c r="C372" s="187"/>
      <c r="D372" s="188" t="s">
        <v>72</v>
      </c>
      <c r="E372" s="200" t="s">
        <v>197</v>
      </c>
      <c r="F372" s="200" t="s">
        <v>726</v>
      </c>
      <c r="G372" s="187"/>
      <c r="H372" s="187"/>
      <c r="I372" s="190"/>
      <c r="J372" s="201">
        <f>BK372</f>
        <v>0</v>
      </c>
      <c r="K372" s="187"/>
      <c r="L372" s="192"/>
      <c r="M372" s="193"/>
      <c r="N372" s="194"/>
      <c r="O372" s="194"/>
      <c r="P372" s="195">
        <f>SUM(P373:P547)</f>
        <v>0</v>
      </c>
      <c r="Q372" s="194"/>
      <c r="R372" s="195">
        <f>SUM(R373:R547)</f>
        <v>28.37460703</v>
      </c>
      <c r="S372" s="194"/>
      <c r="T372" s="196">
        <f>SUM(T373:T547)</f>
        <v>0</v>
      </c>
      <c r="AR372" s="197" t="s">
        <v>81</v>
      </c>
      <c r="AT372" s="198" t="s">
        <v>72</v>
      </c>
      <c r="AU372" s="198" t="s">
        <v>81</v>
      </c>
      <c r="AY372" s="197" t="s">
        <v>160</v>
      </c>
      <c r="BK372" s="199">
        <f>SUM(BK373:BK547)</f>
        <v>0</v>
      </c>
    </row>
    <row r="373" spans="1:65" s="2" customFormat="1" ht="24.2" customHeight="1">
      <c r="A373" s="35"/>
      <c r="B373" s="36"/>
      <c r="C373" s="202" t="s">
        <v>727</v>
      </c>
      <c r="D373" s="202" t="s">
        <v>163</v>
      </c>
      <c r="E373" s="203" t="s">
        <v>728</v>
      </c>
      <c r="F373" s="204" t="s">
        <v>729</v>
      </c>
      <c r="G373" s="205" t="s">
        <v>247</v>
      </c>
      <c r="H373" s="206">
        <v>45.34</v>
      </c>
      <c r="I373" s="207"/>
      <c r="J373" s="208">
        <f>ROUND(I373*H373,2)</f>
        <v>0</v>
      </c>
      <c r="K373" s="209"/>
      <c r="L373" s="40"/>
      <c r="M373" s="210" t="s">
        <v>1</v>
      </c>
      <c r="N373" s="211" t="s">
        <v>38</v>
      </c>
      <c r="O373" s="72"/>
      <c r="P373" s="212">
        <f>O373*H373</f>
        <v>0</v>
      </c>
      <c r="Q373" s="212">
        <v>0.00735</v>
      </c>
      <c r="R373" s="212">
        <f>Q373*H373</f>
        <v>0.333249</v>
      </c>
      <c r="S373" s="212">
        <v>0</v>
      </c>
      <c r="T373" s="21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4" t="s">
        <v>167</v>
      </c>
      <c r="AT373" s="214" t="s">
        <v>163</v>
      </c>
      <c r="AU373" s="214" t="s">
        <v>83</v>
      </c>
      <c r="AY373" s="18" t="s">
        <v>160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18" t="s">
        <v>81</v>
      </c>
      <c r="BK373" s="215">
        <f>ROUND(I373*H373,2)</f>
        <v>0</v>
      </c>
      <c r="BL373" s="18" t="s">
        <v>167</v>
      </c>
      <c r="BM373" s="214" t="s">
        <v>730</v>
      </c>
    </row>
    <row r="374" spans="1:47" s="2" customFormat="1" ht="19.5">
      <c r="A374" s="35"/>
      <c r="B374" s="36"/>
      <c r="C374" s="37"/>
      <c r="D374" s="216" t="s">
        <v>169</v>
      </c>
      <c r="E374" s="37"/>
      <c r="F374" s="217" t="s">
        <v>731</v>
      </c>
      <c r="G374" s="37"/>
      <c r="H374" s="37"/>
      <c r="I374" s="169"/>
      <c r="J374" s="37"/>
      <c r="K374" s="37"/>
      <c r="L374" s="40"/>
      <c r="M374" s="218"/>
      <c r="N374" s="219"/>
      <c r="O374" s="72"/>
      <c r="P374" s="72"/>
      <c r="Q374" s="72"/>
      <c r="R374" s="72"/>
      <c r="S374" s="72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169</v>
      </c>
      <c r="AU374" s="18" t="s">
        <v>83</v>
      </c>
    </row>
    <row r="375" spans="2:51" s="13" customFormat="1" ht="11.25">
      <c r="B375" s="220"/>
      <c r="C375" s="221"/>
      <c r="D375" s="216" t="s">
        <v>171</v>
      </c>
      <c r="E375" s="222" t="s">
        <v>1</v>
      </c>
      <c r="F375" s="223" t="s">
        <v>732</v>
      </c>
      <c r="G375" s="221"/>
      <c r="H375" s="224">
        <v>15.73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171</v>
      </c>
      <c r="AU375" s="230" t="s">
        <v>83</v>
      </c>
      <c r="AV375" s="13" t="s">
        <v>83</v>
      </c>
      <c r="AW375" s="13" t="s">
        <v>30</v>
      </c>
      <c r="AX375" s="13" t="s">
        <v>73</v>
      </c>
      <c r="AY375" s="230" t="s">
        <v>160</v>
      </c>
    </row>
    <row r="376" spans="2:51" s="13" customFormat="1" ht="11.25">
      <c r="B376" s="220"/>
      <c r="C376" s="221"/>
      <c r="D376" s="216" t="s">
        <v>171</v>
      </c>
      <c r="E376" s="222" t="s">
        <v>1</v>
      </c>
      <c r="F376" s="223" t="s">
        <v>733</v>
      </c>
      <c r="G376" s="221"/>
      <c r="H376" s="224">
        <v>2.4</v>
      </c>
      <c r="I376" s="225"/>
      <c r="J376" s="221"/>
      <c r="K376" s="221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171</v>
      </c>
      <c r="AU376" s="230" t="s">
        <v>83</v>
      </c>
      <c r="AV376" s="13" t="s">
        <v>83</v>
      </c>
      <c r="AW376" s="13" t="s">
        <v>30</v>
      </c>
      <c r="AX376" s="13" t="s">
        <v>73</v>
      </c>
      <c r="AY376" s="230" t="s">
        <v>160</v>
      </c>
    </row>
    <row r="377" spans="2:51" s="13" customFormat="1" ht="11.25">
      <c r="B377" s="220"/>
      <c r="C377" s="221"/>
      <c r="D377" s="216" t="s">
        <v>171</v>
      </c>
      <c r="E377" s="222" t="s">
        <v>1</v>
      </c>
      <c r="F377" s="223" t="s">
        <v>734</v>
      </c>
      <c r="G377" s="221"/>
      <c r="H377" s="224">
        <v>8.05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171</v>
      </c>
      <c r="AU377" s="230" t="s">
        <v>83</v>
      </c>
      <c r="AV377" s="13" t="s">
        <v>83</v>
      </c>
      <c r="AW377" s="13" t="s">
        <v>30</v>
      </c>
      <c r="AX377" s="13" t="s">
        <v>73</v>
      </c>
      <c r="AY377" s="230" t="s">
        <v>160</v>
      </c>
    </row>
    <row r="378" spans="2:51" s="13" customFormat="1" ht="11.25">
      <c r="B378" s="220"/>
      <c r="C378" s="221"/>
      <c r="D378" s="216" t="s">
        <v>171</v>
      </c>
      <c r="E378" s="222" t="s">
        <v>1</v>
      </c>
      <c r="F378" s="223" t="s">
        <v>735</v>
      </c>
      <c r="G378" s="221"/>
      <c r="H378" s="224">
        <v>2.89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171</v>
      </c>
      <c r="AU378" s="230" t="s">
        <v>83</v>
      </c>
      <c r="AV378" s="13" t="s">
        <v>83</v>
      </c>
      <c r="AW378" s="13" t="s">
        <v>30</v>
      </c>
      <c r="AX378" s="13" t="s">
        <v>73</v>
      </c>
      <c r="AY378" s="230" t="s">
        <v>160</v>
      </c>
    </row>
    <row r="379" spans="2:51" s="13" customFormat="1" ht="11.25">
      <c r="B379" s="220"/>
      <c r="C379" s="221"/>
      <c r="D379" s="216" t="s">
        <v>171</v>
      </c>
      <c r="E379" s="222" t="s">
        <v>1</v>
      </c>
      <c r="F379" s="223" t="s">
        <v>736</v>
      </c>
      <c r="G379" s="221"/>
      <c r="H379" s="224">
        <v>16.27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171</v>
      </c>
      <c r="AU379" s="230" t="s">
        <v>83</v>
      </c>
      <c r="AV379" s="13" t="s">
        <v>83</v>
      </c>
      <c r="AW379" s="13" t="s">
        <v>30</v>
      </c>
      <c r="AX379" s="13" t="s">
        <v>73</v>
      </c>
      <c r="AY379" s="230" t="s">
        <v>160</v>
      </c>
    </row>
    <row r="380" spans="2:51" s="14" customFormat="1" ht="11.25">
      <c r="B380" s="231"/>
      <c r="C380" s="232"/>
      <c r="D380" s="216" t="s">
        <v>171</v>
      </c>
      <c r="E380" s="233" t="s">
        <v>1</v>
      </c>
      <c r="F380" s="234" t="s">
        <v>174</v>
      </c>
      <c r="G380" s="232"/>
      <c r="H380" s="235">
        <v>45.34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171</v>
      </c>
      <c r="AU380" s="241" t="s">
        <v>83</v>
      </c>
      <c r="AV380" s="14" t="s">
        <v>167</v>
      </c>
      <c r="AW380" s="14" t="s">
        <v>30</v>
      </c>
      <c r="AX380" s="14" t="s">
        <v>81</v>
      </c>
      <c r="AY380" s="241" t="s">
        <v>160</v>
      </c>
    </row>
    <row r="381" spans="1:65" s="2" customFormat="1" ht="24.2" customHeight="1">
      <c r="A381" s="35"/>
      <c r="B381" s="36"/>
      <c r="C381" s="202" t="s">
        <v>737</v>
      </c>
      <c r="D381" s="202" t="s">
        <v>163</v>
      </c>
      <c r="E381" s="203" t="s">
        <v>738</v>
      </c>
      <c r="F381" s="204" t="s">
        <v>739</v>
      </c>
      <c r="G381" s="205" t="s">
        <v>247</v>
      </c>
      <c r="H381" s="206">
        <v>45.34</v>
      </c>
      <c r="I381" s="207"/>
      <c r="J381" s="208">
        <f>ROUND(I381*H381,2)</f>
        <v>0</v>
      </c>
      <c r="K381" s="209"/>
      <c r="L381" s="40"/>
      <c r="M381" s="210" t="s">
        <v>1</v>
      </c>
      <c r="N381" s="211" t="s">
        <v>38</v>
      </c>
      <c r="O381" s="72"/>
      <c r="P381" s="212">
        <f>O381*H381</f>
        <v>0</v>
      </c>
      <c r="Q381" s="212">
        <v>0.004</v>
      </c>
      <c r="R381" s="212">
        <f>Q381*H381</f>
        <v>0.18136000000000002</v>
      </c>
      <c r="S381" s="212">
        <v>0</v>
      </c>
      <c r="T381" s="213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4" t="s">
        <v>167</v>
      </c>
      <c r="AT381" s="214" t="s">
        <v>163</v>
      </c>
      <c r="AU381" s="214" t="s">
        <v>83</v>
      </c>
      <c r="AY381" s="18" t="s">
        <v>160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18" t="s">
        <v>81</v>
      </c>
      <c r="BK381" s="215">
        <f>ROUND(I381*H381,2)</f>
        <v>0</v>
      </c>
      <c r="BL381" s="18" t="s">
        <v>167</v>
      </c>
      <c r="BM381" s="214" t="s">
        <v>740</v>
      </c>
    </row>
    <row r="382" spans="1:47" s="2" customFormat="1" ht="19.5">
      <c r="A382" s="35"/>
      <c r="B382" s="36"/>
      <c r="C382" s="37"/>
      <c r="D382" s="216" t="s">
        <v>169</v>
      </c>
      <c r="E382" s="37"/>
      <c r="F382" s="217" t="s">
        <v>741</v>
      </c>
      <c r="G382" s="37"/>
      <c r="H382" s="37"/>
      <c r="I382" s="169"/>
      <c r="J382" s="37"/>
      <c r="K382" s="37"/>
      <c r="L382" s="40"/>
      <c r="M382" s="218"/>
      <c r="N382" s="219"/>
      <c r="O382" s="72"/>
      <c r="P382" s="72"/>
      <c r="Q382" s="72"/>
      <c r="R382" s="72"/>
      <c r="S382" s="72"/>
      <c r="T382" s="73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169</v>
      </c>
      <c r="AU382" s="18" t="s">
        <v>83</v>
      </c>
    </row>
    <row r="383" spans="1:65" s="2" customFormat="1" ht="33" customHeight="1">
      <c r="A383" s="35"/>
      <c r="B383" s="36"/>
      <c r="C383" s="202" t="s">
        <v>742</v>
      </c>
      <c r="D383" s="202" t="s">
        <v>163</v>
      </c>
      <c r="E383" s="203" t="s">
        <v>743</v>
      </c>
      <c r="F383" s="204" t="s">
        <v>744</v>
      </c>
      <c r="G383" s="205" t="s">
        <v>247</v>
      </c>
      <c r="H383" s="206">
        <v>45.34</v>
      </c>
      <c r="I383" s="207"/>
      <c r="J383" s="208">
        <f>ROUND(I383*H383,2)</f>
        <v>0</v>
      </c>
      <c r="K383" s="209"/>
      <c r="L383" s="40"/>
      <c r="M383" s="210" t="s">
        <v>1</v>
      </c>
      <c r="N383" s="211" t="s">
        <v>38</v>
      </c>
      <c r="O383" s="72"/>
      <c r="P383" s="212">
        <f>O383*H383</f>
        <v>0</v>
      </c>
      <c r="Q383" s="212">
        <v>0.0105</v>
      </c>
      <c r="R383" s="212">
        <f>Q383*H383</f>
        <v>0.47607000000000005</v>
      </c>
      <c r="S383" s="212">
        <v>0</v>
      </c>
      <c r="T383" s="21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4" t="s">
        <v>167</v>
      </c>
      <c r="AT383" s="214" t="s">
        <v>163</v>
      </c>
      <c r="AU383" s="214" t="s">
        <v>83</v>
      </c>
      <c r="AY383" s="18" t="s">
        <v>160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18" t="s">
        <v>81</v>
      </c>
      <c r="BK383" s="215">
        <f>ROUND(I383*H383,2)</f>
        <v>0</v>
      </c>
      <c r="BL383" s="18" t="s">
        <v>167</v>
      </c>
      <c r="BM383" s="214" t="s">
        <v>745</v>
      </c>
    </row>
    <row r="384" spans="1:47" s="2" customFormat="1" ht="29.25">
      <c r="A384" s="35"/>
      <c r="B384" s="36"/>
      <c r="C384" s="37"/>
      <c r="D384" s="216" t="s">
        <v>169</v>
      </c>
      <c r="E384" s="37"/>
      <c r="F384" s="217" t="s">
        <v>746</v>
      </c>
      <c r="G384" s="37"/>
      <c r="H384" s="37"/>
      <c r="I384" s="169"/>
      <c r="J384" s="37"/>
      <c r="K384" s="37"/>
      <c r="L384" s="40"/>
      <c r="M384" s="218"/>
      <c r="N384" s="219"/>
      <c r="O384" s="72"/>
      <c r="P384" s="72"/>
      <c r="Q384" s="72"/>
      <c r="R384" s="72"/>
      <c r="S384" s="72"/>
      <c r="T384" s="73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169</v>
      </c>
      <c r="AU384" s="18" t="s">
        <v>83</v>
      </c>
    </row>
    <row r="385" spans="1:65" s="2" customFormat="1" ht="33" customHeight="1">
      <c r="A385" s="35"/>
      <c r="B385" s="36"/>
      <c r="C385" s="202" t="s">
        <v>747</v>
      </c>
      <c r="D385" s="202" t="s">
        <v>163</v>
      </c>
      <c r="E385" s="203" t="s">
        <v>748</v>
      </c>
      <c r="F385" s="204" t="s">
        <v>749</v>
      </c>
      <c r="G385" s="205" t="s">
        <v>247</v>
      </c>
      <c r="H385" s="206">
        <v>136.02</v>
      </c>
      <c r="I385" s="207"/>
      <c r="J385" s="208">
        <f>ROUND(I385*H385,2)</f>
        <v>0</v>
      </c>
      <c r="K385" s="209"/>
      <c r="L385" s="40"/>
      <c r="M385" s="210" t="s">
        <v>1</v>
      </c>
      <c r="N385" s="211" t="s">
        <v>38</v>
      </c>
      <c r="O385" s="72"/>
      <c r="P385" s="212">
        <f>O385*H385</f>
        <v>0</v>
      </c>
      <c r="Q385" s="212">
        <v>0.00525</v>
      </c>
      <c r="R385" s="212">
        <f>Q385*H385</f>
        <v>0.7141050000000001</v>
      </c>
      <c r="S385" s="212">
        <v>0</v>
      </c>
      <c r="T385" s="21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4" t="s">
        <v>167</v>
      </c>
      <c r="AT385" s="214" t="s">
        <v>163</v>
      </c>
      <c r="AU385" s="214" t="s">
        <v>83</v>
      </c>
      <c r="AY385" s="18" t="s">
        <v>160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8" t="s">
        <v>81</v>
      </c>
      <c r="BK385" s="215">
        <f>ROUND(I385*H385,2)</f>
        <v>0</v>
      </c>
      <c r="BL385" s="18" t="s">
        <v>167</v>
      </c>
      <c r="BM385" s="214" t="s">
        <v>750</v>
      </c>
    </row>
    <row r="386" spans="1:47" s="2" customFormat="1" ht="29.25">
      <c r="A386" s="35"/>
      <c r="B386" s="36"/>
      <c r="C386" s="37"/>
      <c r="D386" s="216" t="s">
        <v>169</v>
      </c>
      <c r="E386" s="37"/>
      <c r="F386" s="217" t="s">
        <v>751</v>
      </c>
      <c r="G386" s="37"/>
      <c r="H386" s="37"/>
      <c r="I386" s="169"/>
      <c r="J386" s="37"/>
      <c r="K386" s="37"/>
      <c r="L386" s="40"/>
      <c r="M386" s="218"/>
      <c r="N386" s="219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169</v>
      </c>
      <c r="AU386" s="18" t="s">
        <v>83</v>
      </c>
    </row>
    <row r="387" spans="2:51" s="13" customFormat="1" ht="11.25">
      <c r="B387" s="220"/>
      <c r="C387" s="221"/>
      <c r="D387" s="216" t="s">
        <v>171</v>
      </c>
      <c r="E387" s="222" t="s">
        <v>1</v>
      </c>
      <c r="F387" s="223" t="s">
        <v>752</v>
      </c>
      <c r="G387" s="221"/>
      <c r="H387" s="224">
        <v>136.02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9"/>
      <c r="AT387" s="230" t="s">
        <v>171</v>
      </c>
      <c r="AU387" s="230" t="s">
        <v>83</v>
      </c>
      <c r="AV387" s="13" t="s">
        <v>83</v>
      </c>
      <c r="AW387" s="13" t="s">
        <v>30</v>
      </c>
      <c r="AX387" s="13" t="s">
        <v>81</v>
      </c>
      <c r="AY387" s="230" t="s">
        <v>160</v>
      </c>
    </row>
    <row r="388" spans="1:65" s="2" customFormat="1" ht="24.2" customHeight="1">
      <c r="A388" s="35"/>
      <c r="B388" s="36"/>
      <c r="C388" s="202" t="s">
        <v>753</v>
      </c>
      <c r="D388" s="202" t="s">
        <v>163</v>
      </c>
      <c r="E388" s="203" t="s">
        <v>754</v>
      </c>
      <c r="F388" s="204" t="s">
        <v>755</v>
      </c>
      <c r="G388" s="205" t="s">
        <v>247</v>
      </c>
      <c r="H388" s="206">
        <v>153.423</v>
      </c>
      <c r="I388" s="207"/>
      <c r="J388" s="208">
        <f>ROUND(I388*H388,2)</f>
        <v>0</v>
      </c>
      <c r="K388" s="209"/>
      <c r="L388" s="40"/>
      <c r="M388" s="210" t="s">
        <v>1</v>
      </c>
      <c r="N388" s="211" t="s">
        <v>38</v>
      </c>
      <c r="O388" s="72"/>
      <c r="P388" s="212">
        <f>O388*H388</f>
        <v>0</v>
      </c>
      <c r="Q388" s="212">
        <v>0.00735</v>
      </c>
      <c r="R388" s="212">
        <f>Q388*H388</f>
        <v>1.1276590499999999</v>
      </c>
      <c r="S388" s="212">
        <v>0</v>
      </c>
      <c r="T388" s="21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4" t="s">
        <v>167</v>
      </c>
      <c r="AT388" s="214" t="s">
        <v>163</v>
      </c>
      <c r="AU388" s="214" t="s">
        <v>83</v>
      </c>
      <c r="AY388" s="18" t="s">
        <v>160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18" t="s">
        <v>81</v>
      </c>
      <c r="BK388" s="215">
        <f>ROUND(I388*H388,2)</f>
        <v>0</v>
      </c>
      <c r="BL388" s="18" t="s">
        <v>167</v>
      </c>
      <c r="BM388" s="214" t="s">
        <v>756</v>
      </c>
    </row>
    <row r="389" spans="1:47" s="2" customFormat="1" ht="19.5">
      <c r="A389" s="35"/>
      <c r="B389" s="36"/>
      <c r="C389" s="37"/>
      <c r="D389" s="216" t="s">
        <v>169</v>
      </c>
      <c r="E389" s="37"/>
      <c r="F389" s="217" t="s">
        <v>757</v>
      </c>
      <c r="G389" s="37"/>
      <c r="H389" s="37"/>
      <c r="I389" s="169"/>
      <c r="J389" s="37"/>
      <c r="K389" s="37"/>
      <c r="L389" s="40"/>
      <c r="M389" s="218"/>
      <c r="N389" s="219"/>
      <c r="O389" s="72"/>
      <c r="P389" s="72"/>
      <c r="Q389" s="72"/>
      <c r="R389" s="72"/>
      <c r="S389" s="72"/>
      <c r="T389" s="73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169</v>
      </c>
      <c r="AU389" s="18" t="s">
        <v>83</v>
      </c>
    </row>
    <row r="390" spans="2:51" s="15" customFormat="1" ht="11.25">
      <c r="B390" s="242"/>
      <c r="C390" s="243"/>
      <c r="D390" s="216" t="s">
        <v>171</v>
      </c>
      <c r="E390" s="244" t="s">
        <v>1</v>
      </c>
      <c r="F390" s="245" t="s">
        <v>758</v>
      </c>
      <c r="G390" s="243"/>
      <c r="H390" s="244" t="s">
        <v>1</v>
      </c>
      <c r="I390" s="246"/>
      <c r="J390" s="243"/>
      <c r="K390" s="243"/>
      <c r="L390" s="247"/>
      <c r="M390" s="248"/>
      <c r="N390" s="249"/>
      <c r="O390" s="249"/>
      <c r="P390" s="249"/>
      <c r="Q390" s="249"/>
      <c r="R390" s="249"/>
      <c r="S390" s="249"/>
      <c r="T390" s="250"/>
      <c r="AT390" s="251" t="s">
        <v>171</v>
      </c>
      <c r="AU390" s="251" t="s">
        <v>83</v>
      </c>
      <c r="AV390" s="15" t="s">
        <v>81</v>
      </c>
      <c r="AW390" s="15" t="s">
        <v>30</v>
      </c>
      <c r="AX390" s="15" t="s">
        <v>73</v>
      </c>
      <c r="AY390" s="251" t="s">
        <v>160</v>
      </c>
    </row>
    <row r="391" spans="2:51" s="13" customFormat="1" ht="11.25">
      <c r="B391" s="220"/>
      <c r="C391" s="221"/>
      <c r="D391" s="216" t="s">
        <v>171</v>
      </c>
      <c r="E391" s="222" t="s">
        <v>1</v>
      </c>
      <c r="F391" s="223" t="s">
        <v>759</v>
      </c>
      <c r="G391" s="221"/>
      <c r="H391" s="224">
        <v>48.49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171</v>
      </c>
      <c r="AU391" s="230" t="s">
        <v>83</v>
      </c>
      <c r="AV391" s="13" t="s">
        <v>83</v>
      </c>
      <c r="AW391" s="13" t="s">
        <v>30</v>
      </c>
      <c r="AX391" s="13" t="s">
        <v>73</v>
      </c>
      <c r="AY391" s="230" t="s">
        <v>160</v>
      </c>
    </row>
    <row r="392" spans="2:51" s="13" customFormat="1" ht="11.25">
      <c r="B392" s="220"/>
      <c r="C392" s="221"/>
      <c r="D392" s="216" t="s">
        <v>171</v>
      </c>
      <c r="E392" s="222" t="s">
        <v>1</v>
      </c>
      <c r="F392" s="223" t="s">
        <v>760</v>
      </c>
      <c r="G392" s="221"/>
      <c r="H392" s="224">
        <v>-3.75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171</v>
      </c>
      <c r="AU392" s="230" t="s">
        <v>83</v>
      </c>
      <c r="AV392" s="13" t="s">
        <v>83</v>
      </c>
      <c r="AW392" s="13" t="s">
        <v>30</v>
      </c>
      <c r="AX392" s="13" t="s">
        <v>73</v>
      </c>
      <c r="AY392" s="230" t="s">
        <v>160</v>
      </c>
    </row>
    <row r="393" spans="2:51" s="13" customFormat="1" ht="11.25">
      <c r="B393" s="220"/>
      <c r="C393" s="221"/>
      <c r="D393" s="216" t="s">
        <v>171</v>
      </c>
      <c r="E393" s="222" t="s">
        <v>1</v>
      </c>
      <c r="F393" s="223" t="s">
        <v>761</v>
      </c>
      <c r="G393" s="221"/>
      <c r="H393" s="224">
        <v>-1.2</v>
      </c>
      <c r="I393" s="225"/>
      <c r="J393" s="221"/>
      <c r="K393" s="221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171</v>
      </c>
      <c r="AU393" s="230" t="s">
        <v>83</v>
      </c>
      <c r="AV393" s="13" t="s">
        <v>83</v>
      </c>
      <c r="AW393" s="13" t="s">
        <v>30</v>
      </c>
      <c r="AX393" s="13" t="s">
        <v>73</v>
      </c>
      <c r="AY393" s="230" t="s">
        <v>160</v>
      </c>
    </row>
    <row r="394" spans="2:51" s="13" customFormat="1" ht="11.25">
      <c r="B394" s="220"/>
      <c r="C394" s="221"/>
      <c r="D394" s="216" t="s">
        <v>171</v>
      </c>
      <c r="E394" s="222" t="s">
        <v>1</v>
      </c>
      <c r="F394" s="223" t="s">
        <v>595</v>
      </c>
      <c r="G394" s="221"/>
      <c r="H394" s="224">
        <v>-2.25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171</v>
      </c>
      <c r="AU394" s="230" t="s">
        <v>83</v>
      </c>
      <c r="AV394" s="13" t="s">
        <v>83</v>
      </c>
      <c r="AW394" s="13" t="s">
        <v>30</v>
      </c>
      <c r="AX394" s="13" t="s">
        <v>73</v>
      </c>
      <c r="AY394" s="230" t="s">
        <v>160</v>
      </c>
    </row>
    <row r="395" spans="2:51" s="13" customFormat="1" ht="11.25">
      <c r="B395" s="220"/>
      <c r="C395" s="221"/>
      <c r="D395" s="216" t="s">
        <v>171</v>
      </c>
      <c r="E395" s="222" t="s">
        <v>1</v>
      </c>
      <c r="F395" s="223" t="s">
        <v>762</v>
      </c>
      <c r="G395" s="221"/>
      <c r="H395" s="224">
        <v>-1.773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171</v>
      </c>
      <c r="AU395" s="230" t="s">
        <v>83</v>
      </c>
      <c r="AV395" s="13" t="s">
        <v>83</v>
      </c>
      <c r="AW395" s="13" t="s">
        <v>30</v>
      </c>
      <c r="AX395" s="13" t="s">
        <v>73</v>
      </c>
      <c r="AY395" s="230" t="s">
        <v>160</v>
      </c>
    </row>
    <row r="396" spans="2:51" s="13" customFormat="1" ht="11.25">
      <c r="B396" s="220"/>
      <c r="C396" s="221"/>
      <c r="D396" s="216" t="s">
        <v>171</v>
      </c>
      <c r="E396" s="222" t="s">
        <v>1</v>
      </c>
      <c r="F396" s="223" t="s">
        <v>763</v>
      </c>
      <c r="G396" s="221"/>
      <c r="H396" s="224">
        <v>-1.379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171</v>
      </c>
      <c r="AU396" s="230" t="s">
        <v>83</v>
      </c>
      <c r="AV396" s="13" t="s">
        <v>83</v>
      </c>
      <c r="AW396" s="13" t="s">
        <v>30</v>
      </c>
      <c r="AX396" s="13" t="s">
        <v>73</v>
      </c>
      <c r="AY396" s="230" t="s">
        <v>160</v>
      </c>
    </row>
    <row r="397" spans="2:51" s="15" customFormat="1" ht="11.25">
      <c r="B397" s="242"/>
      <c r="C397" s="243"/>
      <c r="D397" s="216" t="s">
        <v>171</v>
      </c>
      <c r="E397" s="244" t="s">
        <v>1</v>
      </c>
      <c r="F397" s="245" t="s">
        <v>764</v>
      </c>
      <c r="G397" s="243"/>
      <c r="H397" s="244" t="s">
        <v>1</v>
      </c>
      <c r="I397" s="246"/>
      <c r="J397" s="243"/>
      <c r="K397" s="243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171</v>
      </c>
      <c r="AU397" s="251" t="s">
        <v>83</v>
      </c>
      <c r="AV397" s="15" t="s">
        <v>81</v>
      </c>
      <c r="AW397" s="15" t="s">
        <v>30</v>
      </c>
      <c r="AX397" s="15" t="s">
        <v>73</v>
      </c>
      <c r="AY397" s="251" t="s">
        <v>160</v>
      </c>
    </row>
    <row r="398" spans="2:51" s="13" customFormat="1" ht="11.25">
      <c r="B398" s="220"/>
      <c r="C398" s="221"/>
      <c r="D398" s="216" t="s">
        <v>171</v>
      </c>
      <c r="E398" s="222" t="s">
        <v>1</v>
      </c>
      <c r="F398" s="223" t="s">
        <v>765</v>
      </c>
      <c r="G398" s="221"/>
      <c r="H398" s="224">
        <v>15.912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171</v>
      </c>
      <c r="AU398" s="230" t="s">
        <v>83</v>
      </c>
      <c r="AV398" s="13" t="s">
        <v>83</v>
      </c>
      <c r="AW398" s="13" t="s">
        <v>30</v>
      </c>
      <c r="AX398" s="13" t="s">
        <v>73</v>
      </c>
      <c r="AY398" s="230" t="s">
        <v>160</v>
      </c>
    </row>
    <row r="399" spans="2:51" s="13" customFormat="1" ht="11.25">
      <c r="B399" s="220"/>
      <c r="C399" s="221"/>
      <c r="D399" s="216" t="s">
        <v>171</v>
      </c>
      <c r="E399" s="222" t="s">
        <v>1</v>
      </c>
      <c r="F399" s="223" t="s">
        <v>766</v>
      </c>
      <c r="G399" s="221"/>
      <c r="H399" s="224">
        <v>-0.8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171</v>
      </c>
      <c r="AU399" s="230" t="s">
        <v>83</v>
      </c>
      <c r="AV399" s="13" t="s">
        <v>83</v>
      </c>
      <c r="AW399" s="13" t="s">
        <v>30</v>
      </c>
      <c r="AX399" s="13" t="s">
        <v>73</v>
      </c>
      <c r="AY399" s="230" t="s">
        <v>160</v>
      </c>
    </row>
    <row r="400" spans="2:51" s="13" customFormat="1" ht="11.25">
      <c r="B400" s="220"/>
      <c r="C400" s="221"/>
      <c r="D400" s="216" t="s">
        <v>171</v>
      </c>
      <c r="E400" s="222" t="s">
        <v>1</v>
      </c>
      <c r="F400" s="223" t="s">
        <v>763</v>
      </c>
      <c r="G400" s="221"/>
      <c r="H400" s="224">
        <v>-1.379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171</v>
      </c>
      <c r="AU400" s="230" t="s">
        <v>83</v>
      </c>
      <c r="AV400" s="13" t="s">
        <v>83</v>
      </c>
      <c r="AW400" s="13" t="s">
        <v>30</v>
      </c>
      <c r="AX400" s="13" t="s">
        <v>73</v>
      </c>
      <c r="AY400" s="230" t="s">
        <v>160</v>
      </c>
    </row>
    <row r="401" spans="2:51" s="15" customFormat="1" ht="11.25">
      <c r="B401" s="242"/>
      <c r="C401" s="243"/>
      <c r="D401" s="216" t="s">
        <v>171</v>
      </c>
      <c r="E401" s="244" t="s">
        <v>1</v>
      </c>
      <c r="F401" s="245" t="s">
        <v>767</v>
      </c>
      <c r="G401" s="243"/>
      <c r="H401" s="244" t="s">
        <v>1</v>
      </c>
      <c r="I401" s="246"/>
      <c r="J401" s="243"/>
      <c r="K401" s="243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171</v>
      </c>
      <c r="AU401" s="251" t="s">
        <v>83</v>
      </c>
      <c r="AV401" s="15" t="s">
        <v>81</v>
      </c>
      <c r="AW401" s="15" t="s">
        <v>30</v>
      </c>
      <c r="AX401" s="15" t="s">
        <v>73</v>
      </c>
      <c r="AY401" s="251" t="s">
        <v>160</v>
      </c>
    </row>
    <row r="402" spans="2:51" s="13" customFormat="1" ht="11.25">
      <c r="B402" s="220"/>
      <c r="C402" s="221"/>
      <c r="D402" s="216" t="s">
        <v>171</v>
      </c>
      <c r="E402" s="222" t="s">
        <v>1</v>
      </c>
      <c r="F402" s="223" t="s">
        <v>768</v>
      </c>
      <c r="G402" s="221"/>
      <c r="H402" s="224">
        <v>31.72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171</v>
      </c>
      <c r="AU402" s="230" t="s">
        <v>83</v>
      </c>
      <c r="AV402" s="13" t="s">
        <v>83</v>
      </c>
      <c r="AW402" s="13" t="s">
        <v>30</v>
      </c>
      <c r="AX402" s="13" t="s">
        <v>73</v>
      </c>
      <c r="AY402" s="230" t="s">
        <v>160</v>
      </c>
    </row>
    <row r="403" spans="2:51" s="13" customFormat="1" ht="11.25">
      <c r="B403" s="220"/>
      <c r="C403" s="221"/>
      <c r="D403" s="216" t="s">
        <v>171</v>
      </c>
      <c r="E403" s="222" t="s">
        <v>1</v>
      </c>
      <c r="F403" s="223" t="s">
        <v>766</v>
      </c>
      <c r="G403" s="221"/>
      <c r="H403" s="224">
        <v>-0.8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171</v>
      </c>
      <c r="AU403" s="230" t="s">
        <v>83</v>
      </c>
      <c r="AV403" s="13" t="s">
        <v>83</v>
      </c>
      <c r="AW403" s="13" t="s">
        <v>30</v>
      </c>
      <c r="AX403" s="13" t="s">
        <v>73</v>
      </c>
      <c r="AY403" s="230" t="s">
        <v>160</v>
      </c>
    </row>
    <row r="404" spans="2:51" s="13" customFormat="1" ht="11.25">
      <c r="B404" s="220"/>
      <c r="C404" s="221"/>
      <c r="D404" s="216" t="s">
        <v>171</v>
      </c>
      <c r="E404" s="222" t="s">
        <v>1</v>
      </c>
      <c r="F404" s="223" t="s">
        <v>769</v>
      </c>
      <c r="G404" s="221"/>
      <c r="H404" s="224">
        <v>-1.97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171</v>
      </c>
      <c r="AU404" s="230" t="s">
        <v>83</v>
      </c>
      <c r="AV404" s="13" t="s">
        <v>83</v>
      </c>
      <c r="AW404" s="13" t="s">
        <v>30</v>
      </c>
      <c r="AX404" s="13" t="s">
        <v>73</v>
      </c>
      <c r="AY404" s="230" t="s">
        <v>160</v>
      </c>
    </row>
    <row r="405" spans="2:51" s="15" customFormat="1" ht="11.25">
      <c r="B405" s="242"/>
      <c r="C405" s="243"/>
      <c r="D405" s="216" t="s">
        <v>171</v>
      </c>
      <c r="E405" s="244" t="s">
        <v>1</v>
      </c>
      <c r="F405" s="245" t="s">
        <v>770</v>
      </c>
      <c r="G405" s="243"/>
      <c r="H405" s="244" t="s">
        <v>1</v>
      </c>
      <c r="I405" s="246"/>
      <c r="J405" s="243"/>
      <c r="K405" s="243"/>
      <c r="L405" s="247"/>
      <c r="M405" s="248"/>
      <c r="N405" s="249"/>
      <c r="O405" s="249"/>
      <c r="P405" s="249"/>
      <c r="Q405" s="249"/>
      <c r="R405" s="249"/>
      <c r="S405" s="249"/>
      <c r="T405" s="250"/>
      <c r="AT405" s="251" t="s">
        <v>171</v>
      </c>
      <c r="AU405" s="251" t="s">
        <v>83</v>
      </c>
      <c r="AV405" s="15" t="s">
        <v>81</v>
      </c>
      <c r="AW405" s="15" t="s">
        <v>30</v>
      </c>
      <c r="AX405" s="15" t="s">
        <v>73</v>
      </c>
      <c r="AY405" s="251" t="s">
        <v>160</v>
      </c>
    </row>
    <row r="406" spans="2:51" s="13" customFormat="1" ht="11.25">
      <c r="B406" s="220"/>
      <c r="C406" s="221"/>
      <c r="D406" s="216" t="s">
        <v>171</v>
      </c>
      <c r="E406" s="222" t="s">
        <v>1</v>
      </c>
      <c r="F406" s="223" t="s">
        <v>771</v>
      </c>
      <c r="G406" s="221"/>
      <c r="H406" s="224">
        <v>17.602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171</v>
      </c>
      <c r="AU406" s="230" t="s">
        <v>83</v>
      </c>
      <c r="AV406" s="13" t="s">
        <v>83</v>
      </c>
      <c r="AW406" s="13" t="s">
        <v>30</v>
      </c>
      <c r="AX406" s="13" t="s">
        <v>73</v>
      </c>
      <c r="AY406" s="230" t="s">
        <v>160</v>
      </c>
    </row>
    <row r="407" spans="2:51" s="13" customFormat="1" ht="11.25">
      <c r="B407" s="220"/>
      <c r="C407" s="221"/>
      <c r="D407" s="216" t="s">
        <v>171</v>
      </c>
      <c r="E407" s="222" t="s">
        <v>1</v>
      </c>
      <c r="F407" s="223" t="s">
        <v>766</v>
      </c>
      <c r="G407" s="221"/>
      <c r="H407" s="224">
        <v>-0.8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171</v>
      </c>
      <c r="AU407" s="230" t="s">
        <v>83</v>
      </c>
      <c r="AV407" s="13" t="s">
        <v>83</v>
      </c>
      <c r="AW407" s="13" t="s">
        <v>30</v>
      </c>
      <c r="AX407" s="13" t="s">
        <v>73</v>
      </c>
      <c r="AY407" s="230" t="s">
        <v>160</v>
      </c>
    </row>
    <row r="408" spans="2:51" s="13" customFormat="1" ht="11.25">
      <c r="B408" s="220"/>
      <c r="C408" s="221"/>
      <c r="D408" s="216" t="s">
        <v>171</v>
      </c>
      <c r="E408" s="222" t="s">
        <v>1</v>
      </c>
      <c r="F408" s="223" t="s">
        <v>762</v>
      </c>
      <c r="G408" s="221"/>
      <c r="H408" s="224">
        <v>-1.773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171</v>
      </c>
      <c r="AU408" s="230" t="s">
        <v>83</v>
      </c>
      <c r="AV408" s="13" t="s">
        <v>83</v>
      </c>
      <c r="AW408" s="13" t="s">
        <v>30</v>
      </c>
      <c r="AX408" s="13" t="s">
        <v>73</v>
      </c>
      <c r="AY408" s="230" t="s">
        <v>160</v>
      </c>
    </row>
    <row r="409" spans="2:51" s="15" customFormat="1" ht="11.25">
      <c r="B409" s="242"/>
      <c r="C409" s="243"/>
      <c r="D409" s="216" t="s">
        <v>171</v>
      </c>
      <c r="E409" s="244" t="s">
        <v>1</v>
      </c>
      <c r="F409" s="245" t="s">
        <v>772</v>
      </c>
      <c r="G409" s="243"/>
      <c r="H409" s="244" t="s">
        <v>1</v>
      </c>
      <c r="I409" s="246"/>
      <c r="J409" s="243"/>
      <c r="K409" s="243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171</v>
      </c>
      <c r="AU409" s="251" t="s">
        <v>83</v>
      </c>
      <c r="AV409" s="15" t="s">
        <v>81</v>
      </c>
      <c r="AW409" s="15" t="s">
        <v>30</v>
      </c>
      <c r="AX409" s="15" t="s">
        <v>73</v>
      </c>
      <c r="AY409" s="251" t="s">
        <v>160</v>
      </c>
    </row>
    <row r="410" spans="2:51" s="13" customFormat="1" ht="11.25">
      <c r="B410" s="220"/>
      <c r="C410" s="221"/>
      <c r="D410" s="216" t="s">
        <v>171</v>
      </c>
      <c r="E410" s="222" t="s">
        <v>1</v>
      </c>
      <c r="F410" s="223" t="s">
        <v>773</v>
      </c>
      <c r="G410" s="221"/>
      <c r="H410" s="224">
        <v>43.836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171</v>
      </c>
      <c r="AU410" s="230" t="s">
        <v>83</v>
      </c>
      <c r="AV410" s="13" t="s">
        <v>83</v>
      </c>
      <c r="AW410" s="13" t="s">
        <v>30</v>
      </c>
      <c r="AX410" s="13" t="s">
        <v>73</v>
      </c>
      <c r="AY410" s="230" t="s">
        <v>160</v>
      </c>
    </row>
    <row r="411" spans="2:51" s="13" customFormat="1" ht="11.25">
      <c r="B411" s="220"/>
      <c r="C411" s="221"/>
      <c r="D411" s="216" t="s">
        <v>171</v>
      </c>
      <c r="E411" s="222" t="s">
        <v>1</v>
      </c>
      <c r="F411" s="223" t="s">
        <v>774</v>
      </c>
      <c r="G411" s="221"/>
      <c r="H411" s="224">
        <v>-2.4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171</v>
      </c>
      <c r="AU411" s="230" t="s">
        <v>83</v>
      </c>
      <c r="AV411" s="13" t="s">
        <v>83</v>
      </c>
      <c r="AW411" s="13" t="s">
        <v>30</v>
      </c>
      <c r="AX411" s="13" t="s">
        <v>73</v>
      </c>
      <c r="AY411" s="230" t="s">
        <v>160</v>
      </c>
    </row>
    <row r="412" spans="2:51" s="13" customFormat="1" ht="11.25">
      <c r="B412" s="220"/>
      <c r="C412" s="221"/>
      <c r="D412" s="216" t="s">
        <v>171</v>
      </c>
      <c r="E412" s="222" t="s">
        <v>1</v>
      </c>
      <c r="F412" s="223" t="s">
        <v>762</v>
      </c>
      <c r="G412" s="221"/>
      <c r="H412" s="224">
        <v>-1.773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171</v>
      </c>
      <c r="AU412" s="230" t="s">
        <v>83</v>
      </c>
      <c r="AV412" s="13" t="s">
        <v>83</v>
      </c>
      <c r="AW412" s="13" t="s">
        <v>30</v>
      </c>
      <c r="AX412" s="13" t="s">
        <v>73</v>
      </c>
      <c r="AY412" s="230" t="s">
        <v>160</v>
      </c>
    </row>
    <row r="413" spans="2:51" s="16" customFormat="1" ht="11.25">
      <c r="B413" s="267"/>
      <c r="C413" s="268"/>
      <c r="D413" s="216" t="s">
        <v>171</v>
      </c>
      <c r="E413" s="269" t="s">
        <v>1</v>
      </c>
      <c r="F413" s="270" t="s">
        <v>775</v>
      </c>
      <c r="G413" s="268"/>
      <c r="H413" s="271">
        <v>135.513</v>
      </c>
      <c r="I413" s="272"/>
      <c r="J413" s="268"/>
      <c r="K413" s="268"/>
      <c r="L413" s="273"/>
      <c r="M413" s="274"/>
      <c r="N413" s="275"/>
      <c r="O413" s="275"/>
      <c r="P413" s="275"/>
      <c r="Q413" s="275"/>
      <c r="R413" s="275"/>
      <c r="S413" s="275"/>
      <c r="T413" s="276"/>
      <c r="AT413" s="277" t="s">
        <v>171</v>
      </c>
      <c r="AU413" s="277" t="s">
        <v>83</v>
      </c>
      <c r="AV413" s="16" t="s">
        <v>182</v>
      </c>
      <c r="AW413" s="16" t="s">
        <v>30</v>
      </c>
      <c r="AX413" s="16" t="s">
        <v>73</v>
      </c>
      <c r="AY413" s="277" t="s">
        <v>160</v>
      </c>
    </row>
    <row r="414" spans="2:51" s="15" customFormat="1" ht="11.25">
      <c r="B414" s="242"/>
      <c r="C414" s="243"/>
      <c r="D414" s="216" t="s">
        <v>171</v>
      </c>
      <c r="E414" s="244" t="s">
        <v>1</v>
      </c>
      <c r="F414" s="245" t="s">
        <v>776</v>
      </c>
      <c r="G414" s="243"/>
      <c r="H414" s="244" t="s">
        <v>1</v>
      </c>
      <c r="I414" s="246"/>
      <c r="J414" s="243"/>
      <c r="K414" s="243"/>
      <c r="L414" s="247"/>
      <c r="M414" s="248"/>
      <c r="N414" s="249"/>
      <c r="O414" s="249"/>
      <c r="P414" s="249"/>
      <c r="Q414" s="249"/>
      <c r="R414" s="249"/>
      <c r="S414" s="249"/>
      <c r="T414" s="250"/>
      <c r="AT414" s="251" t="s">
        <v>171</v>
      </c>
      <c r="AU414" s="251" t="s">
        <v>83</v>
      </c>
      <c r="AV414" s="15" t="s">
        <v>81</v>
      </c>
      <c r="AW414" s="15" t="s">
        <v>30</v>
      </c>
      <c r="AX414" s="15" t="s">
        <v>73</v>
      </c>
      <c r="AY414" s="251" t="s">
        <v>160</v>
      </c>
    </row>
    <row r="415" spans="2:51" s="13" customFormat="1" ht="11.25">
      <c r="B415" s="220"/>
      <c r="C415" s="221"/>
      <c r="D415" s="216" t="s">
        <v>171</v>
      </c>
      <c r="E415" s="222" t="s">
        <v>1</v>
      </c>
      <c r="F415" s="223" t="s">
        <v>777</v>
      </c>
      <c r="G415" s="221"/>
      <c r="H415" s="224">
        <v>2.4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171</v>
      </c>
      <c r="AU415" s="230" t="s">
        <v>83</v>
      </c>
      <c r="AV415" s="13" t="s">
        <v>83</v>
      </c>
      <c r="AW415" s="13" t="s">
        <v>30</v>
      </c>
      <c r="AX415" s="13" t="s">
        <v>73</v>
      </c>
      <c r="AY415" s="230" t="s">
        <v>160</v>
      </c>
    </row>
    <row r="416" spans="2:51" s="13" customFormat="1" ht="11.25">
      <c r="B416" s="220"/>
      <c r="C416" s="221"/>
      <c r="D416" s="216" t="s">
        <v>171</v>
      </c>
      <c r="E416" s="222" t="s">
        <v>1</v>
      </c>
      <c r="F416" s="223" t="s">
        <v>778</v>
      </c>
      <c r="G416" s="221"/>
      <c r="H416" s="224">
        <v>1.8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171</v>
      </c>
      <c r="AU416" s="230" t="s">
        <v>83</v>
      </c>
      <c r="AV416" s="13" t="s">
        <v>83</v>
      </c>
      <c r="AW416" s="13" t="s">
        <v>30</v>
      </c>
      <c r="AX416" s="13" t="s">
        <v>73</v>
      </c>
      <c r="AY416" s="230" t="s">
        <v>160</v>
      </c>
    </row>
    <row r="417" spans="2:51" s="13" customFormat="1" ht="11.25">
      <c r="B417" s="220"/>
      <c r="C417" s="221"/>
      <c r="D417" s="216" t="s">
        <v>171</v>
      </c>
      <c r="E417" s="222" t="s">
        <v>1</v>
      </c>
      <c r="F417" s="223" t="s">
        <v>779</v>
      </c>
      <c r="G417" s="221"/>
      <c r="H417" s="224">
        <v>3.15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171</v>
      </c>
      <c r="AU417" s="230" t="s">
        <v>83</v>
      </c>
      <c r="AV417" s="13" t="s">
        <v>83</v>
      </c>
      <c r="AW417" s="13" t="s">
        <v>30</v>
      </c>
      <c r="AX417" s="13" t="s">
        <v>73</v>
      </c>
      <c r="AY417" s="230" t="s">
        <v>160</v>
      </c>
    </row>
    <row r="418" spans="2:51" s="13" customFormat="1" ht="11.25">
      <c r="B418" s="220"/>
      <c r="C418" s="221"/>
      <c r="D418" s="216" t="s">
        <v>171</v>
      </c>
      <c r="E418" s="222" t="s">
        <v>1</v>
      </c>
      <c r="F418" s="223" t="s">
        <v>780</v>
      </c>
      <c r="G418" s="221"/>
      <c r="H418" s="224">
        <v>1.38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171</v>
      </c>
      <c r="AU418" s="230" t="s">
        <v>83</v>
      </c>
      <c r="AV418" s="13" t="s">
        <v>83</v>
      </c>
      <c r="AW418" s="13" t="s">
        <v>30</v>
      </c>
      <c r="AX418" s="13" t="s">
        <v>73</v>
      </c>
      <c r="AY418" s="230" t="s">
        <v>160</v>
      </c>
    </row>
    <row r="419" spans="2:51" s="13" customFormat="1" ht="11.25">
      <c r="B419" s="220"/>
      <c r="C419" s="221"/>
      <c r="D419" s="216" t="s">
        <v>171</v>
      </c>
      <c r="E419" s="222" t="s">
        <v>1</v>
      </c>
      <c r="F419" s="223" t="s">
        <v>781</v>
      </c>
      <c r="G419" s="221"/>
      <c r="H419" s="224">
        <v>3.24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171</v>
      </c>
      <c r="AU419" s="230" t="s">
        <v>83</v>
      </c>
      <c r="AV419" s="13" t="s">
        <v>83</v>
      </c>
      <c r="AW419" s="13" t="s">
        <v>30</v>
      </c>
      <c r="AX419" s="13" t="s">
        <v>73</v>
      </c>
      <c r="AY419" s="230" t="s">
        <v>160</v>
      </c>
    </row>
    <row r="420" spans="2:51" s="13" customFormat="1" ht="11.25">
      <c r="B420" s="220"/>
      <c r="C420" s="221"/>
      <c r="D420" s="216" t="s">
        <v>171</v>
      </c>
      <c r="E420" s="222" t="s">
        <v>1</v>
      </c>
      <c r="F420" s="223" t="s">
        <v>782</v>
      </c>
      <c r="G420" s="221"/>
      <c r="H420" s="224">
        <v>1.575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AT420" s="230" t="s">
        <v>171</v>
      </c>
      <c r="AU420" s="230" t="s">
        <v>83</v>
      </c>
      <c r="AV420" s="13" t="s">
        <v>83</v>
      </c>
      <c r="AW420" s="13" t="s">
        <v>30</v>
      </c>
      <c r="AX420" s="13" t="s">
        <v>73</v>
      </c>
      <c r="AY420" s="230" t="s">
        <v>160</v>
      </c>
    </row>
    <row r="421" spans="2:51" s="13" customFormat="1" ht="11.25">
      <c r="B421" s="220"/>
      <c r="C421" s="221"/>
      <c r="D421" s="216" t="s">
        <v>171</v>
      </c>
      <c r="E421" s="222" t="s">
        <v>1</v>
      </c>
      <c r="F421" s="223" t="s">
        <v>783</v>
      </c>
      <c r="G421" s="221"/>
      <c r="H421" s="224">
        <v>1.605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171</v>
      </c>
      <c r="AU421" s="230" t="s">
        <v>83</v>
      </c>
      <c r="AV421" s="13" t="s">
        <v>83</v>
      </c>
      <c r="AW421" s="13" t="s">
        <v>30</v>
      </c>
      <c r="AX421" s="13" t="s">
        <v>73</v>
      </c>
      <c r="AY421" s="230" t="s">
        <v>160</v>
      </c>
    </row>
    <row r="422" spans="2:51" s="13" customFormat="1" ht="11.25">
      <c r="B422" s="220"/>
      <c r="C422" s="221"/>
      <c r="D422" s="216" t="s">
        <v>171</v>
      </c>
      <c r="E422" s="222" t="s">
        <v>1</v>
      </c>
      <c r="F422" s="223" t="s">
        <v>784</v>
      </c>
      <c r="G422" s="221"/>
      <c r="H422" s="224">
        <v>2.76</v>
      </c>
      <c r="I422" s="225"/>
      <c r="J422" s="221"/>
      <c r="K422" s="221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171</v>
      </c>
      <c r="AU422" s="230" t="s">
        <v>83</v>
      </c>
      <c r="AV422" s="13" t="s">
        <v>83</v>
      </c>
      <c r="AW422" s="13" t="s">
        <v>30</v>
      </c>
      <c r="AX422" s="13" t="s">
        <v>73</v>
      </c>
      <c r="AY422" s="230" t="s">
        <v>160</v>
      </c>
    </row>
    <row r="423" spans="2:51" s="16" customFormat="1" ht="11.25">
      <c r="B423" s="267"/>
      <c r="C423" s="268"/>
      <c r="D423" s="216" t="s">
        <v>171</v>
      </c>
      <c r="E423" s="269" t="s">
        <v>1</v>
      </c>
      <c r="F423" s="270" t="s">
        <v>775</v>
      </c>
      <c r="G423" s="268"/>
      <c r="H423" s="271">
        <v>17.91</v>
      </c>
      <c r="I423" s="272"/>
      <c r="J423" s="268"/>
      <c r="K423" s="268"/>
      <c r="L423" s="273"/>
      <c r="M423" s="274"/>
      <c r="N423" s="275"/>
      <c r="O423" s="275"/>
      <c r="P423" s="275"/>
      <c r="Q423" s="275"/>
      <c r="R423" s="275"/>
      <c r="S423" s="275"/>
      <c r="T423" s="276"/>
      <c r="AT423" s="277" t="s">
        <v>171</v>
      </c>
      <c r="AU423" s="277" t="s">
        <v>83</v>
      </c>
      <c r="AV423" s="16" t="s">
        <v>182</v>
      </c>
      <c r="AW423" s="16" t="s">
        <v>30</v>
      </c>
      <c r="AX423" s="16" t="s">
        <v>73</v>
      </c>
      <c r="AY423" s="277" t="s">
        <v>160</v>
      </c>
    </row>
    <row r="424" spans="2:51" s="14" customFormat="1" ht="11.25">
      <c r="B424" s="231"/>
      <c r="C424" s="232"/>
      <c r="D424" s="216" t="s">
        <v>171</v>
      </c>
      <c r="E424" s="233" t="s">
        <v>1</v>
      </c>
      <c r="F424" s="234" t="s">
        <v>174</v>
      </c>
      <c r="G424" s="232"/>
      <c r="H424" s="235">
        <v>153.423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AT424" s="241" t="s">
        <v>171</v>
      </c>
      <c r="AU424" s="241" t="s">
        <v>83</v>
      </c>
      <c r="AV424" s="14" t="s">
        <v>167</v>
      </c>
      <c r="AW424" s="14" t="s">
        <v>30</v>
      </c>
      <c r="AX424" s="14" t="s">
        <v>81</v>
      </c>
      <c r="AY424" s="241" t="s">
        <v>160</v>
      </c>
    </row>
    <row r="425" spans="1:65" s="2" customFormat="1" ht="24.2" customHeight="1">
      <c r="A425" s="35"/>
      <c r="B425" s="36"/>
      <c r="C425" s="202" t="s">
        <v>785</v>
      </c>
      <c r="D425" s="202" t="s">
        <v>163</v>
      </c>
      <c r="E425" s="203" t="s">
        <v>786</v>
      </c>
      <c r="F425" s="204" t="s">
        <v>787</v>
      </c>
      <c r="G425" s="205" t="s">
        <v>247</v>
      </c>
      <c r="H425" s="206">
        <v>82.824</v>
      </c>
      <c r="I425" s="207"/>
      <c r="J425" s="208">
        <f>ROUND(I425*H425,2)</f>
        <v>0</v>
      </c>
      <c r="K425" s="209"/>
      <c r="L425" s="40"/>
      <c r="M425" s="210" t="s">
        <v>1</v>
      </c>
      <c r="N425" s="211" t="s">
        <v>38</v>
      </c>
      <c r="O425" s="72"/>
      <c r="P425" s="212">
        <f>O425*H425</f>
        <v>0</v>
      </c>
      <c r="Q425" s="212">
        <v>0.004</v>
      </c>
      <c r="R425" s="212">
        <f>Q425*H425</f>
        <v>0.331296</v>
      </c>
      <c r="S425" s="212">
        <v>0</v>
      </c>
      <c r="T425" s="21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14" t="s">
        <v>167</v>
      </c>
      <c r="AT425" s="214" t="s">
        <v>163</v>
      </c>
      <c r="AU425" s="214" t="s">
        <v>83</v>
      </c>
      <c r="AY425" s="18" t="s">
        <v>160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18" t="s">
        <v>81</v>
      </c>
      <c r="BK425" s="215">
        <f>ROUND(I425*H425,2)</f>
        <v>0</v>
      </c>
      <c r="BL425" s="18" t="s">
        <v>167</v>
      </c>
      <c r="BM425" s="214" t="s">
        <v>788</v>
      </c>
    </row>
    <row r="426" spans="1:47" s="2" customFormat="1" ht="19.5">
      <c r="A426" s="35"/>
      <c r="B426" s="36"/>
      <c r="C426" s="37"/>
      <c r="D426" s="216" t="s">
        <v>169</v>
      </c>
      <c r="E426" s="37"/>
      <c r="F426" s="217" t="s">
        <v>789</v>
      </c>
      <c r="G426" s="37"/>
      <c r="H426" s="37"/>
      <c r="I426" s="169"/>
      <c r="J426" s="37"/>
      <c r="K426" s="37"/>
      <c r="L426" s="40"/>
      <c r="M426" s="218"/>
      <c r="N426" s="219"/>
      <c r="O426" s="72"/>
      <c r="P426" s="72"/>
      <c r="Q426" s="72"/>
      <c r="R426" s="72"/>
      <c r="S426" s="72"/>
      <c r="T426" s="73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169</v>
      </c>
      <c r="AU426" s="18" t="s">
        <v>83</v>
      </c>
    </row>
    <row r="427" spans="2:51" s="15" customFormat="1" ht="11.25">
      <c r="B427" s="242"/>
      <c r="C427" s="243"/>
      <c r="D427" s="216" t="s">
        <v>171</v>
      </c>
      <c r="E427" s="244" t="s">
        <v>1</v>
      </c>
      <c r="F427" s="245" t="s">
        <v>758</v>
      </c>
      <c r="G427" s="243"/>
      <c r="H427" s="244" t="s">
        <v>1</v>
      </c>
      <c r="I427" s="246"/>
      <c r="J427" s="243"/>
      <c r="K427" s="243"/>
      <c r="L427" s="247"/>
      <c r="M427" s="248"/>
      <c r="N427" s="249"/>
      <c r="O427" s="249"/>
      <c r="P427" s="249"/>
      <c r="Q427" s="249"/>
      <c r="R427" s="249"/>
      <c r="S427" s="249"/>
      <c r="T427" s="250"/>
      <c r="AT427" s="251" t="s">
        <v>171</v>
      </c>
      <c r="AU427" s="251" t="s">
        <v>83</v>
      </c>
      <c r="AV427" s="15" t="s">
        <v>81</v>
      </c>
      <c r="AW427" s="15" t="s">
        <v>30</v>
      </c>
      <c r="AX427" s="15" t="s">
        <v>73</v>
      </c>
      <c r="AY427" s="251" t="s">
        <v>160</v>
      </c>
    </row>
    <row r="428" spans="2:51" s="13" customFormat="1" ht="11.25">
      <c r="B428" s="220"/>
      <c r="C428" s="221"/>
      <c r="D428" s="216" t="s">
        <v>171</v>
      </c>
      <c r="E428" s="222" t="s">
        <v>1</v>
      </c>
      <c r="F428" s="223" t="s">
        <v>759</v>
      </c>
      <c r="G428" s="221"/>
      <c r="H428" s="224">
        <v>48.49</v>
      </c>
      <c r="I428" s="225"/>
      <c r="J428" s="221"/>
      <c r="K428" s="221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171</v>
      </c>
      <c r="AU428" s="230" t="s">
        <v>83</v>
      </c>
      <c r="AV428" s="13" t="s">
        <v>83</v>
      </c>
      <c r="AW428" s="13" t="s">
        <v>30</v>
      </c>
      <c r="AX428" s="13" t="s">
        <v>73</v>
      </c>
      <c r="AY428" s="230" t="s">
        <v>160</v>
      </c>
    </row>
    <row r="429" spans="2:51" s="13" customFormat="1" ht="11.25">
      <c r="B429" s="220"/>
      <c r="C429" s="221"/>
      <c r="D429" s="216" t="s">
        <v>171</v>
      </c>
      <c r="E429" s="222" t="s">
        <v>1</v>
      </c>
      <c r="F429" s="223" t="s">
        <v>760</v>
      </c>
      <c r="G429" s="221"/>
      <c r="H429" s="224">
        <v>-3.75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171</v>
      </c>
      <c r="AU429" s="230" t="s">
        <v>83</v>
      </c>
      <c r="AV429" s="13" t="s">
        <v>83</v>
      </c>
      <c r="AW429" s="13" t="s">
        <v>30</v>
      </c>
      <c r="AX429" s="13" t="s">
        <v>73</v>
      </c>
      <c r="AY429" s="230" t="s">
        <v>160</v>
      </c>
    </row>
    <row r="430" spans="2:51" s="13" customFormat="1" ht="11.25">
      <c r="B430" s="220"/>
      <c r="C430" s="221"/>
      <c r="D430" s="216" t="s">
        <v>171</v>
      </c>
      <c r="E430" s="222" t="s">
        <v>1</v>
      </c>
      <c r="F430" s="223" t="s">
        <v>761</v>
      </c>
      <c r="G430" s="221"/>
      <c r="H430" s="224">
        <v>-1.2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171</v>
      </c>
      <c r="AU430" s="230" t="s">
        <v>83</v>
      </c>
      <c r="AV430" s="13" t="s">
        <v>83</v>
      </c>
      <c r="AW430" s="13" t="s">
        <v>30</v>
      </c>
      <c r="AX430" s="13" t="s">
        <v>73</v>
      </c>
      <c r="AY430" s="230" t="s">
        <v>160</v>
      </c>
    </row>
    <row r="431" spans="2:51" s="13" customFormat="1" ht="11.25">
      <c r="B431" s="220"/>
      <c r="C431" s="221"/>
      <c r="D431" s="216" t="s">
        <v>171</v>
      </c>
      <c r="E431" s="222" t="s">
        <v>1</v>
      </c>
      <c r="F431" s="223" t="s">
        <v>595</v>
      </c>
      <c r="G431" s="221"/>
      <c r="H431" s="224">
        <v>-2.25</v>
      </c>
      <c r="I431" s="225"/>
      <c r="J431" s="221"/>
      <c r="K431" s="221"/>
      <c r="L431" s="226"/>
      <c r="M431" s="227"/>
      <c r="N431" s="228"/>
      <c r="O431" s="228"/>
      <c r="P431" s="228"/>
      <c r="Q431" s="228"/>
      <c r="R431" s="228"/>
      <c r="S431" s="228"/>
      <c r="T431" s="229"/>
      <c r="AT431" s="230" t="s">
        <v>171</v>
      </c>
      <c r="AU431" s="230" t="s">
        <v>83</v>
      </c>
      <c r="AV431" s="13" t="s">
        <v>83</v>
      </c>
      <c r="AW431" s="13" t="s">
        <v>30</v>
      </c>
      <c r="AX431" s="13" t="s">
        <v>73</v>
      </c>
      <c r="AY431" s="230" t="s">
        <v>160</v>
      </c>
    </row>
    <row r="432" spans="2:51" s="13" customFormat="1" ht="11.25">
      <c r="B432" s="220"/>
      <c r="C432" s="221"/>
      <c r="D432" s="216" t="s">
        <v>171</v>
      </c>
      <c r="E432" s="222" t="s">
        <v>1</v>
      </c>
      <c r="F432" s="223" t="s">
        <v>762</v>
      </c>
      <c r="G432" s="221"/>
      <c r="H432" s="224">
        <v>-1.773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171</v>
      </c>
      <c r="AU432" s="230" t="s">
        <v>83</v>
      </c>
      <c r="AV432" s="13" t="s">
        <v>83</v>
      </c>
      <c r="AW432" s="13" t="s">
        <v>30</v>
      </c>
      <c r="AX432" s="13" t="s">
        <v>73</v>
      </c>
      <c r="AY432" s="230" t="s">
        <v>160</v>
      </c>
    </row>
    <row r="433" spans="2:51" s="13" customFormat="1" ht="11.25">
      <c r="B433" s="220"/>
      <c r="C433" s="221"/>
      <c r="D433" s="216" t="s">
        <v>171</v>
      </c>
      <c r="E433" s="222" t="s">
        <v>1</v>
      </c>
      <c r="F433" s="223" t="s">
        <v>763</v>
      </c>
      <c r="G433" s="221"/>
      <c r="H433" s="224">
        <v>-1.379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171</v>
      </c>
      <c r="AU433" s="230" t="s">
        <v>83</v>
      </c>
      <c r="AV433" s="13" t="s">
        <v>83</v>
      </c>
      <c r="AW433" s="13" t="s">
        <v>30</v>
      </c>
      <c r="AX433" s="13" t="s">
        <v>73</v>
      </c>
      <c r="AY433" s="230" t="s">
        <v>160</v>
      </c>
    </row>
    <row r="434" spans="2:51" s="15" customFormat="1" ht="11.25">
      <c r="B434" s="242"/>
      <c r="C434" s="243"/>
      <c r="D434" s="216" t="s">
        <v>171</v>
      </c>
      <c r="E434" s="244" t="s">
        <v>1</v>
      </c>
      <c r="F434" s="245" t="s">
        <v>764</v>
      </c>
      <c r="G434" s="243"/>
      <c r="H434" s="244" t="s">
        <v>1</v>
      </c>
      <c r="I434" s="246"/>
      <c r="J434" s="243"/>
      <c r="K434" s="243"/>
      <c r="L434" s="247"/>
      <c r="M434" s="248"/>
      <c r="N434" s="249"/>
      <c r="O434" s="249"/>
      <c r="P434" s="249"/>
      <c r="Q434" s="249"/>
      <c r="R434" s="249"/>
      <c r="S434" s="249"/>
      <c r="T434" s="250"/>
      <c r="AT434" s="251" t="s">
        <v>171</v>
      </c>
      <c r="AU434" s="251" t="s">
        <v>83</v>
      </c>
      <c r="AV434" s="15" t="s">
        <v>81</v>
      </c>
      <c r="AW434" s="15" t="s">
        <v>30</v>
      </c>
      <c r="AX434" s="15" t="s">
        <v>73</v>
      </c>
      <c r="AY434" s="251" t="s">
        <v>160</v>
      </c>
    </row>
    <row r="435" spans="2:51" s="13" customFormat="1" ht="11.25">
      <c r="B435" s="220"/>
      <c r="C435" s="221"/>
      <c r="D435" s="216" t="s">
        <v>171</v>
      </c>
      <c r="E435" s="222" t="s">
        <v>1</v>
      </c>
      <c r="F435" s="223" t="s">
        <v>790</v>
      </c>
      <c r="G435" s="221"/>
      <c r="H435" s="224">
        <v>3.06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171</v>
      </c>
      <c r="AU435" s="230" t="s">
        <v>83</v>
      </c>
      <c r="AV435" s="13" t="s">
        <v>83</v>
      </c>
      <c r="AW435" s="13" t="s">
        <v>30</v>
      </c>
      <c r="AX435" s="13" t="s">
        <v>73</v>
      </c>
      <c r="AY435" s="230" t="s">
        <v>160</v>
      </c>
    </row>
    <row r="436" spans="2:51" s="13" customFormat="1" ht="11.25">
      <c r="B436" s="220"/>
      <c r="C436" s="221"/>
      <c r="D436" s="216" t="s">
        <v>171</v>
      </c>
      <c r="E436" s="222" t="s">
        <v>1</v>
      </c>
      <c r="F436" s="223" t="s">
        <v>766</v>
      </c>
      <c r="G436" s="221"/>
      <c r="H436" s="224">
        <v>-0.8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171</v>
      </c>
      <c r="AU436" s="230" t="s">
        <v>83</v>
      </c>
      <c r="AV436" s="13" t="s">
        <v>83</v>
      </c>
      <c r="AW436" s="13" t="s">
        <v>30</v>
      </c>
      <c r="AX436" s="13" t="s">
        <v>73</v>
      </c>
      <c r="AY436" s="230" t="s">
        <v>160</v>
      </c>
    </row>
    <row r="437" spans="2:51" s="13" customFormat="1" ht="11.25">
      <c r="B437" s="220"/>
      <c r="C437" s="221"/>
      <c r="D437" s="216" t="s">
        <v>171</v>
      </c>
      <c r="E437" s="222" t="s">
        <v>1</v>
      </c>
      <c r="F437" s="223" t="s">
        <v>763</v>
      </c>
      <c r="G437" s="221"/>
      <c r="H437" s="224">
        <v>-1.379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9"/>
      <c r="AT437" s="230" t="s">
        <v>171</v>
      </c>
      <c r="AU437" s="230" t="s">
        <v>83</v>
      </c>
      <c r="AV437" s="13" t="s">
        <v>83</v>
      </c>
      <c r="AW437" s="13" t="s">
        <v>30</v>
      </c>
      <c r="AX437" s="13" t="s">
        <v>73</v>
      </c>
      <c r="AY437" s="230" t="s">
        <v>160</v>
      </c>
    </row>
    <row r="438" spans="2:51" s="15" customFormat="1" ht="11.25">
      <c r="B438" s="242"/>
      <c r="C438" s="243"/>
      <c r="D438" s="216" t="s">
        <v>171</v>
      </c>
      <c r="E438" s="244" t="s">
        <v>1</v>
      </c>
      <c r="F438" s="245" t="s">
        <v>767</v>
      </c>
      <c r="G438" s="243"/>
      <c r="H438" s="244" t="s">
        <v>1</v>
      </c>
      <c r="I438" s="246"/>
      <c r="J438" s="243"/>
      <c r="K438" s="243"/>
      <c r="L438" s="247"/>
      <c r="M438" s="248"/>
      <c r="N438" s="249"/>
      <c r="O438" s="249"/>
      <c r="P438" s="249"/>
      <c r="Q438" s="249"/>
      <c r="R438" s="249"/>
      <c r="S438" s="249"/>
      <c r="T438" s="250"/>
      <c r="AT438" s="251" t="s">
        <v>171</v>
      </c>
      <c r="AU438" s="251" t="s">
        <v>83</v>
      </c>
      <c r="AV438" s="15" t="s">
        <v>81</v>
      </c>
      <c r="AW438" s="15" t="s">
        <v>30</v>
      </c>
      <c r="AX438" s="15" t="s">
        <v>73</v>
      </c>
      <c r="AY438" s="251" t="s">
        <v>160</v>
      </c>
    </row>
    <row r="439" spans="2:51" s="13" customFormat="1" ht="11.25">
      <c r="B439" s="220"/>
      <c r="C439" s="221"/>
      <c r="D439" s="216" t="s">
        <v>171</v>
      </c>
      <c r="E439" s="222" t="s">
        <v>1</v>
      </c>
      <c r="F439" s="223" t="s">
        <v>791</v>
      </c>
      <c r="G439" s="221"/>
      <c r="H439" s="224">
        <v>6.1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171</v>
      </c>
      <c r="AU439" s="230" t="s">
        <v>83</v>
      </c>
      <c r="AV439" s="13" t="s">
        <v>83</v>
      </c>
      <c r="AW439" s="13" t="s">
        <v>30</v>
      </c>
      <c r="AX439" s="13" t="s">
        <v>73</v>
      </c>
      <c r="AY439" s="230" t="s">
        <v>160</v>
      </c>
    </row>
    <row r="440" spans="2:51" s="13" customFormat="1" ht="11.25">
      <c r="B440" s="220"/>
      <c r="C440" s="221"/>
      <c r="D440" s="216" t="s">
        <v>171</v>
      </c>
      <c r="E440" s="222" t="s">
        <v>1</v>
      </c>
      <c r="F440" s="223" t="s">
        <v>766</v>
      </c>
      <c r="G440" s="221"/>
      <c r="H440" s="224">
        <v>-0.8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171</v>
      </c>
      <c r="AU440" s="230" t="s">
        <v>83</v>
      </c>
      <c r="AV440" s="13" t="s">
        <v>83</v>
      </c>
      <c r="AW440" s="13" t="s">
        <v>30</v>
      </c>
      <c r="AX440" s="13" t="s">
        <v>73</v>
      </c>
      <c r="AY440" s="230" t="s">
        <v>160</v>
      </c>
    </row>
    <row r="441" spans="2:51" s="13" customFormat="1" ht="11.25">
      <c r="B441" s="220"/>
      <c r="C441" s="221"/>
      <c r="D441" s="216" t="s">
        <v>171</v>
      </c>
      <c r="E441" s="222" t="s">
        <v>1</v>
      </c>
      <c r="F441" s="223" t="s">
        <v>769</v>
      </c>
      <c r="G441" s="221"/>
      <c r="H441" s="224">
        <v>-1.97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171</v>
      </c>
      <c r="AU441" s="230" t="s">
        <v>83</v>
      </c>
      <c r="AV441" s="13" t="s">
        <v>83</v>
      </c>
      <c r="AW441" s="13" t="s">
        <v>30</v>
      </c>
      <c r="AX441" s="13" t="s">
        <v>73</v>
      </c>
      <c r="AY441" s="230" t="s">
        <v>160</v>
      </c>
    </row>
    <row r="442" spans="2:51" s="15" customFormat="1" ht="11.25">
      <c r="B442" s="242"/>
      <c r="C442" s="243"/>
      <c r="D442" s="216" t="s">
        <v>171</v>
      </c>
      <c r="E442" s="244" t="s">
        <v>1</v>
      </c>
      <c r="F442" s="245" t="s">
        <v>770</v>
      </c>
      <c r="G442" s="243"/>
      <c r="H442" s="244" t="s">
        <v>1</v>
      </c>
      <c r="I442" s="246"/>
      <c r="J442" s="243"/>
      <c r="K442" s="243"/>
      <c r="L442" s="247"/>
      <c r="M442" s="248"/>
      <c r="N442" s="249"/>
      <c r="O442" s="249"/>
      <c r="P442" s="249"/>
      <c r="Q442" s="249"/>
      <c r="R442" s="249"/>
      <c r="S442" s="249"/>
      <c r="T442" s="250"/>
      <c r="AT442" s="251" t="s">
        <v>171</v>
      </c>
      <c r="AU442" s="251" t="s">
        <v>83</v>
      </c>
      <c r="AV442" s="15" t="s">
        <v>81</v>
      </c>
      <c r="AW442" s="15" t="s">
        <v>30</v>
      </c>
      <c r="AX442" s="15" t="s">
        <v>73</v>
      </c>
      <c r="AY442" s="251" t="s">
        <v>160</v>
      </c>
    </row>
    <row r="443" spans="2:51" s="13" customFormat="1" ht="11.25">
      <c r="B443" s="220"/>
      <c r="C443" s="221"/>
      <c r="D443" s="216" t="s">
        <v>171</v>
      </c>
      <c r="E443" s="222" t="s">
        <v>1</v>
      </c>
      <c r="F443" s="223" t="s">
        <v>792</v>
      </c>
      <c r="G443" s="221"/>
      <c r="H443" s="224">
        <v>3.385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171</v>
      </c>
      <c r="AU443" s="230" t="s">
        <v>83</v>
      </c>
      <c r="AV443" s="13" t="s">
        <v>83</v>
      </c>
      <c r="AW443" s="13" t="s">
        <v>30</v>
      </c>
      <c r="AX443" s="13" t="s">
        <v>73</v>
      </c>
      <c r="AY443" s="230" t="s">
        <v>160</v>
      </c>
    </row>
    <row r="444" spans="2:51" s="13" customFormat="1" ht="11.25">
      <c r="B444" s="220"/>
      <c r="C444" s="221"/>
      <c r="D444" s="216" t="s">
        <v>171</v>
      </c>
      <c r="E444" s="222" t="s">
        <v>1</v>
      </c>
      <c r="F444" s="223" t="s">
        <v>766</v>
      </c>
      <c r="G444" s="221"/>
      <c r="H444" s="224">
        <v>-0.8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171</v>
      </c>
      <c r="AU444" s="230" t="s">
        <v>83</v>
      </c>
      <c r="AV444" s="13" t="s">
        <v>83</v>
      </c>
      <c r="AW444" s="13" t="s">
        <v>30</v>
      </c>
      <c r="AX444" s="13" t="s">
        <v>73</v>
      </c>
      <c r="AY444" s="230" t="s">
        <v>160</v>
      </c>
    </row>
    <row r="445" spans="2:51" s="13" customFormat="1" ht="11.25">
      <c r="B445" s="220"/>
      <c r="C445" s="221"/>
      <c r="D445" s="216" t="s">
        <v>171</v>
      </c>
      <c r="E445" s="222" t="s">
        <v>1</v>
      </c>
      <c r="F445" s="223" t="s">
        <v>762</v>
      </c>
      <c r="G445" s="221"/>
      <c r="H445" s="224">
        <v>-1.773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171</v>
      </c>
      <c r="AU445" s="230" t="s">
        <v>83</v>
      </c>
      <c r="AV445" s="13" t="s">
        <v>83</v>
      </c>
      <c r="AW445" s="13" t="s">
        <v>30</v>
      </c>
      <c r="AX445" s="13" t="s">
        <v>73</v>
      </c>
      <c r="AY445" s="230" t="s">
        <v>160</v>
      </c>
    </row>
    <row r="446" spans="2:51" s="15" customFormat="1" ht="11.25">
      <c r="B446" s="242"/>
      <c r="C446" s="243"/>
      <c r="D446" s="216" t="s">
        <v>171</v>
      </c>
      <c r="E446" s="244" t="s">
        <v>1</v>
      </c>
      <c r="F446" s="245" t="s">
        <v>772</v>
      </c>
      <c r="G446" s="243"/>
      <c r="H446" s="244" t="s">
        <v>1</v>
      </c>
      <c r="I446" s="246"/>
      <c r="J446" s="243"/>
      <c r="K446" s="243"/>
      <c r="L446" s="247"/>
      <c r="M446" s="248"/>
      <c r="N446" s="249"/>
      <c r="O446" s="249"/>
      <c r="P446" s="249"/>
      <c r="Q446" s="249"/>
      <c r="R446" s="249"/>
      <c r="S446" s="249"/>
      <c r="T446" s="250"/>
      <c r="AT446" s="251" t="s">
        <v>171</v>
      </c>
      <c r="AU446" s="251" t="s">
        <v>83</v>
      </c>
      <c r="AV446" s="15" t="s">
        <v>81</v>
      </c>
      <c r="AW446" s="15" t="s">
        <v>30</v>
      </c>
      <c r="AX446" s="15" t="s">
        <v>73</v>
      </c>
      <c r="AY446" s="251" t="s">
        <v>160</v>
      </c>
    </row>
    <row r="447" spans="2:51" s="13" customFormat="1" ht="11.25">
      <c r="B447" s="220"/>
      <c r="C447" s="221"/>
      <c r="D447" s="216" t="s">
        <v>171</v>
      </c>
      <c r="E447" s="222" t="s">
        <v>1</v>
      </c>
      <c r="F447" s="223" t="s">
        <v>773</v>
      </c>
      <c r="G447" s="221"/>
      <c r="H447" s="224">
        <v>43.836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171</v>
      </c>
      <c r="AU447" s="230" t="s">
        <v>83</v>
      </c>
      <c r="AV447" s="13" t="s">
        <v>83</v>
      </c>
      <c r="AW447" s="13" t="s">
        <v>30</v>
      </c>
      <c r="AX447" s="13" t="s">
        <v>73</v>
      </c>
      <c r="AY447" s="230" t="s">
        <v>160</v>
      </c>
    </row>
    <row r="448" spans="2:51" s="13" customFormat="1" ht="11.25">
      <c r="B448" s="220"/>
      <c r="C448" s="221"/>
      <c r="D448" s="216" t="s">
        <v>171</v>
      </c>
      <c r="E448" s="222" t="s">
        <v>1</v>
      </c>
      <c r="F448" s="223" t="s">
        <v>774</v>
      </c>
      <c r="G448" s="221"/>
      <c r="H448" s="224">
        <v>-2.4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171</v>
      </c>
      <c r="AU448" s="230" t="s">
        <v>83</v>
      </c>
      <c r="AV448" s="13" t="s">
        <v>83</v>
      </c>
      <c r="AW448" s="13" t="s">
        <v>30</v>
      </c>
      <c r="AX448" s="13" t="s">
        <v>73</v>
      </c>
      <c r="AY448" s="230" t="s">
        <v>160</v>
      </c>
    </row>
    <row r="449" spans="2:51" s="13" customFormat="1" ht="11.25">
      <c r="B449" s="220"/>
      <c r="C449" s="221"/>
      <c r="D449" s="216" t="s">
        <v>171</v>
      </c>
      <c r="E449" s="222" t="s">
        <v>1</v>
      </c>
      <c r="F449" s="223" t="s">
        <v>762</v>
      </c>
      <c r="G449" s="221"/>
      <c r="H449" s="224">
        <v>-1.773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171</v>
      </c>
      <c r="AU449" s="230" t="s">
        <v>83</v>
      </c>
      <c r="AV449" s="13" t="s">
        <v>83</v>
      </c>
      <c r="AW449" s="13" t="s">
        <v>30</v>
      </c>
      <c r="AX449" s="13" t="s">
        <v>73</v>
      </c>
      <c r="AY449" s="230" t="s">
        <v>160</v>
      </c>
    </row>
    <row r="450" spans="2:51" s="14" customFormat="1" ht="11.25">
      <c r="B450" s="231"/>
      <c r="C450" s="232"/>
      <c r="D450" s="216" t="s">
        <v>171</v>
      </c>
      <c r="E450" s="233" t="s">
        <v>1</v>
      </c>
      <c r="F450" s="234" t="s">
        <v>174</v>
      </c>
      <c r="G450" s="232"/>
      <c r="H450" s="235">
        <v>82.824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171</v>
      </c>
      <c r="AU450" s="241" t="s">
        <v>83</v>
      </c>
      <c r="AV450" s="14" t="s">
        <v>167</v>
      </c>
      <c r="AW450" s="14" t="s">
        <v>30</v>
      </c>
      <c r="AX450" s="14" t="s">
        <v>81</v>
      </c>
      <c r="AY450" s="241" t="s">
        <v>160</v>
      </c>
    </row>
    <row r="451" spans="1:65" s="2" customFormat="1" ht="33" customHeight="1">
      <c r="A451" s="35"/>
      <c r="B451" s="36"/>
      <c r="C451" s="202" t="s">
        <v>793</v>
      </c>
      <c r="D451" s="202" t="s">
        <v>163</v>
      </c>
      <c r="E451" s="203" t="s">
        <v>794</v>
      </c>
      <c r="F451" s="204" t="s">
        <v>795</v>
      </c>
      <c r="G451" s="205" t="s">
        <v>247</v>
      </c>
      <c r="H451" s="206">
        <v>153.423</v>
      </c>
      <c r="I451" s="207"/>
      <c r="J451" s="208">
        <f>ROUND(I451*H451,2)</f>
        <v>0</v>
      </c>
      <c r="K451" s="209"/>
      <c r="L451" s="40"/>
      <c r="M451" s="210" t="s">
        <v>1</v>
      </c>
      <c r="N451" s="211" t="s">
        <v>38</v>
      </c>
      <c r="O451" s="72"/>
      <c r="P451" s="212">
        <f>O451*H451</f>
        <v>0</v>
      </c>
      <c r="Q451" s="212">
        <v>0.0105</v>
      </c>
      <c r="R451" s="212">
        <f>Q451*H451</f>
        <v>1.6109415</v>
      </c>
      <c r="S451" s="212">
        <v>0</v>
      </c>
      <c r="T451" s="213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14" t="s">
        <v>167</v>
      </c>
      <c r="AT451" s="214" t="s">
        <v>163</v>
      </c>
      <c r="AU451" s="214" t="s">
        <v>83</v>
      </c>
      <c r="AY451" s="18" t="s">
        <v>160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18" t="s">
        <v>81</v>
      </c>
      <c r="BK451" s="215">
        <f>ROUND(I451*H451,2)</f>
        <v>0</v>
      </c>
      <c r="BL451" s="18" t="s">
        <v>167</v>
      </c>
      <c r="BM451" s="214" t="s">
        <v>796</v>
      </c>
    </row>
    <row r="452" spans="1:47" s="2" customFormat="1" ht="29.25">
      <c r="A452" s="35"/>
      <c r="B452" s="36"/>
      <c r="C452" s="37"/>
      <c r="D452" s="216" t="s">
        <v>169</v>
      </c>
      <c r="E452" s="37"/>
      <c r="F452" s="217" t="s">
        <v>797</v>
      </c>
      <c r="G452" s="37"/>
      <c r="H452" s="37"/>
      <c r="I452" s="169"/>
      <c r="J452" s="37"/>
      <c r="K452" s="37"/>
      <c r="L452" s="40"/>
      <c r="M452" s="218"/>
      <c r="N452" s="219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169</v>
      </c>
      <c r="AU452" s="18" t="s">
        <v>83</v>
      </c>
    </row>
    <row r="453" spans="1:65" s="2" customFormat="1" ht="33" customHeight="1">
      <c r="A453" s="35"/>
      <c r="B453" s="36"/>
      <c r="C453" s="202" t="s">
        <v>798</v>
      </c>
      <c r="D453" s="202" t="s">
        <v>163</v>
      </c>
      <c r="E453" s="203" t="s">
        <v>799</v>
      </c>
      <c r="F453" s="204" t="s">
        <v>800</v>
      </c>
      <c r="G453" s="205" t="s">
        <v>247</v>
      </c>
      <c r="H453" s="206">
        <v>460.269</v>
      </c>
      <c r="I453" s="207"/>
      <c r="J453" s="208">
        <f>ROUND(I453*H453,2)</f>
        <v>0</v>
      </c>
      <c r="K453" s="209"/>
      <c r="L453" s="40"/>
      <c r="M453" s="210" t="s">
        <v>1</v>
      </c>
      <c r="N453" s="211" t="s">
        <v>38</v>
      </c>
      <c r="O453" s="72"/>
      <c r="P453" s="212">
        <f>O453*H453</f>
        <v>0</v>
      </c>
      <c r="Q453" s="212">
        <v>0.00525</v>
      </c>
      <c r="R453" s="212">
        <f>Q453*H453</f>
        <v>2.41641225</v>
      </c>
      <c r="S453" s="212">
        <v>0</v>
      </c>
      <c r="T453" s="213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4" t="s">
        <v>167</v>
      </c>
      <c r="AT453" s="214" t="s">
        <v>163</v>
      </c>
      <c r="AU453" s="214" t="s">
        <v>83</v>
      </c>
      <c r="AY453" s="18" t="s">
        <v>160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18" t="s">
        <v>81</v>
      </c>
      <c r="BK453" s="215">
        <f>ROUND(I453*H453,2)</f>
        <v>0</v>
      </c>
      <c r="BL453" s="18" t="s">
        <v>167</v>
      </c>
      <c r="BM453" s="214" t="s">
        <v>801</v>
      </c>
    </row>
    <row r="454" spans="1:47" s="2" customFormat="1" ht="29.25">
      <c r="A454" s="35"/>
      <c r="B454" s="36"/>
      <c r="C454" s="37"/>
      <c r="D454" s="216" t="s">
        <v>169</v>
      </c>
      <c r="E454" s="37"/>
      <c r="F454" s="217" t="s">
        <v>802</v>
      </c>
      <c r="G454" s="37"/>
      <c r="H454" s="37"/>
      <c r="I454" s="169"/>
      <c r="J454" s="37"/>
      <c r="K454" s="37"/>
      <c r="L454" s="40"/>
      <c r="M454" s="218"/>
      <c r="N454" s="219"/>
      <c r="O454" s="72"/>
      <c r="P454" s="72"/>
      <c r="Q454" s="72"/>
      <c r="R454" s="72"/>
      <c r="S454" s="72"/>
      <c r="T454" s="73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169</v>
      </c>
      <c r="AU454" s="18" t="s">
        <v>83</v>
      </c>
    </row>
    <row r="455" spans="2:51" s="13" customFormat="1" ht="11.25">
      <c r="B455" s="220"/>
      <c r="C455" s="221"/>
      <c r="D455" s="216" t="s">
        <v>171</v>
      </c>
      <c r="E455" s="222" t="s">
        <v>1</v>
      </c>
      <c r="F455" s="223" t="s">
        <v>803</v>
      </c>
      <c r="G455" s="221"/>
      <c r="H455" s="224">
        <v>460.269</v>
      </c>
      <c r="I455" s="225"/>
      <c r="J455" s="221"/>
      <c r="K455" s="221"/>
      <c r="L455" s="226"/>
      <c r="M455" s="227"/>
      <c r="N455" s="228"/>
      <c r="O455" s="228"/>
      <c r="P455" s="228"/>
      <c r="Q455" s="228"/>
      <c r="R455" s="228"/>
      <c r="S455" s="228"/>
      <c r="T455" s="229"/>
      <c r="AT455" s="230" t="s">
        <v>171</v>
      </c>
      <c r="AU455" s="230" t="s">
        <v>83</v>
      </c>
      <c r="AV455" s="13" t="s">
        <v>83</v>
      </c>
      <c r="AW455" s="13" t="s">
        <v>30</v>
      </c>
      <c r="AX455" s="13" t="s">
        <v>81</v>
      </c>
      <c r="AY455" s="230" t="s">
        <v>160</v>
      </c>
    </row>
    <row r="456" spans="1:65" s="2" customFormat="1" ht="24.2" customHeight="1">
      <c r="A456" s="35"/>
      <c r="B456" s="36"/>
      <c r="C456" s="202" t="s">
        <v>804</v>
      </c>
      <c r="D456" s="202" t="s">
        <v>163</v>
      </c>
      <c r="E456" s="203" t="s">
        <v>805</v>
      </c>
      <c r="F456" s="204" t="s">
        <v>806</v>
      </c>
      <c r="G456" s="205" t="s">
        <v>247</v>
      </c>
      <c r="H456" s="206">
        <v>15.57</v>
      </c>
      <c r="I456" s="207"/>
      <c r="J456" s="208">
        <f>ROUND(I456*H456,2)</f>
        <v>0</v>
      </c>
      <c r="K456" s="209"/>
      <c r="L456" s="40"/>
      <c r="M456" s="210" t="s">
        <v>1</v>
      </c>
      <c r="N456" s="211" t="s">
        <v>38</v>
      </c>
      <c r="O456" s="72"/>
      <c r="P456" s="212">
        <f>O456*H456</f>
        <v>0</v>
      </c>
      <c r="Q456" s="212">
        <v>0.03358</v>
      </c>
      <c r="R456" s="212">
        <f>Q456*H456</f>
        <v>0.5228406</v>
      </c>
      <c r="S456" s="212">
        <v>0</v>
      </c>
      <c r="T456" s="213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4" t="s">
        <v>167</v>
      </c>
      <c r="AT456" s="214" t="s">
        <v>163</v>
      </c>
      <c r="AU456" s="214" t="s">
        <v>83</v>
      </c>
      <c r="AY456" s="18" t="s">
        <v>160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18" t="s">
        <v>81</v>
      </c>
      <c r="BK456" s="215">
        <f>ROUND(I456*H456,2)</f>
        <v>0</v>
      </c>
      <c r="BL456" s="18" t="s">
        <v>167</v>
      </c>
      <c r="BM456" s="214" t="s">
        <v>807</v>
      </c>
    </row>
    <row r="457" spans="1:47" s="2" customFormat="1" ht="11.25">
      <c r="A457" s="35"/>
      <c r="B457" s="36"/>
      <c r="C457" s="37"/>
      <c r="D457" s="216" t="s">
        <v>169</v>
      </c>
      <c r="E457" s="37"/>
      <c r="F457" s="217" t="s">
        <v>808</v>
      </c>
      <c r="G457" s="37"/>
      <c r="H457" s="37"/>
      <c r="I457" s="169"/>
      <c r="J457" s="37"/>
      <c r="K457" s="37"/>
      <c r="L457" s="40"/>
      <c r="M457" s="218"/>
      <c r="N457" s="219"/>
      <c r="O457" s="72"/>
      <c r="P457" s="72"/>
      <c r="Q457" s="72"/>
      <c r="R457" s="72"/>
      <c r="S457" s="72"/>
      <c r="T457" s="73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169</v>
      </c>
      <c r="AU457" s="18" t="s">
        <v>83</v>
      </c>
    </row>
    <row r="458" spans="2:51" s="15" customFormat="1" ht="11.25">
      <c r="B458" s="242"/>
      <c r="C458" s="243"/>
      <c r="D458" s="216" t="s">
        <v>171</v>
      </c>
      <c r="E458" s="244" t="s">
        <v>1</v>
      </c>
      <c r="F458" s="245" t="s">
        <v>776</v>
      </c>
      <c r="G458" s="243"/>
      <c r="H458" s="244" t="s">
        <v>1</v>
      </c>
      <c r="I458" s="246"/>
      <c r="J458" s="243"/>
      <c r="K458" s="243"/>
      <c r="L458" s="247"/>
      <c r="M458" s="248"/>
      <c r="N458" s="249"/>
      <c r="O458" s="249"/>
      <c r="P458" s="249"/>
      <c r="Q458" s="249"/>
      <c r="R458" s="249"/>
      <c r="S458" s="249"/>
      <c r="T458" s="250"/>
      <c r="AT458" s="251" t="s">
        <v>171</v>
      </c>
      <c r="AU458" s="251" t="s">
        <v>83</v>
      </c>
      <c r="AV458" s="15" t="s">
        <v>81</v>
      </c>
      <c r="AW458" s="15" t="s">
        <v>30</v>
      </c>
      <c r="AX458" s="15" t="s">
        <v>73</v>
      </c>
      <c r="AY458" s="251" t="s">
        <v>160</v>
      </c>
    </row>
    <row r="459" spans="2:51" s="13" customFormat="1" ht="11.25">
      <c r="B459" s="220"/>
      <c r="C459" s="221"/>
      <c r="D459" s="216" t="s">
        <v>171</v>
      </c>
      <c r="E459" s="222" t="s">
        <v>1</v>
      </c>
      <c r="F459" s="223" t="s">
        <v>809</v>
      </c>
      <c r="G459" s="221"/>
      <c r="H459" s="224">
        <v>1.95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171</v>
      </c>
      <c r="AU459" s="230" t="s">
        <v>83</v>
      </c>
      <c r="AV459" s="13" t="s">
        <v>83</v>
      </c>
      <c r="AW459" s="13" t="s">
        <v>30</v>
      </c>
      <c r="AX459" s="13" t="s">
        <v>73</v>
      </c>
      <c r="AY459" s="230" t="s">
        <v>160</v>
      </c>
    </row>
    <row r="460" spans="2:51" s="13" customFormat="1" ht="11.25">
      <c r="B460" s="220"/>
      <c r="C460" s="221"/>
      <c r="D460" s="216" t="s">
        <v>171</v>
      </c>
      <c r="E460" s="222" t="s">
        <v>1</v>
      </c>
      <c r="F460" s="223" t="s">
        <v>810</v>
      </c>
      <c r="G460" s="221"/>
      <c r="H460" s="224">
        <v>1.35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171</v>
      </c>
      <c r="AU460" s="230" t="s">
        <v>83</v>
      </c>
      <c r="AV460" s="13" t="s">
        <v>83</v>
      </c>
      <c r="AW460" s="13" t="s">
        <v>30</v>
      </c>
      <c r="AX460" s="13" t="s">
        <v>73</v>
      </c>
      <c r="AY460" s="230" t="s">
        <v>160</v>
      </c>
    </row>
    <row r="461" spans="2:51" s="13" customFormat="1" ht="11.25">
      <c r="B461" s="220"/>
      <c r="C461" s="221"/>
      <c r="D461" s="216" t="s">
        <v>171</v>
      </c>
      <c r="E461" s="222" t="s">
        <v>1</v>
      </c>
      <c r="F461" s="223" t="s">
        <v>779</v>
      </c>
      <c r="G461" s="221"/>
      <c r="H461" s="224">
        <v>3.15</v>
      </c>
      <c r="I461" s="225"/>
      <c r="J461" s="221"/>
      <c r="K461" s="221"/>
      <c r="L461" s="226"/>
      <c r="M461" s="227"/>
      <c r="N461" s="228"/>
      <c r="O461" s="228"/>
      <c r="P461" s="228"/>
      <c r="Q461" s="228"/>
      <c r="R461" s="228"/>
      <c r="S461" s="228"/>
      <c r="T461" s="229"/>
      <c r="AT461" s="230" t="s">
        <v>171</v>
      </c>
      <c r="AU461" s="230" t="s">
        <v>83</v>
      </c>
      <c r="AV461" s="13" t="s">
        <v>83</v>
      </c>
      <c r="AW461" s="13" t="s">
        <v>30</v>
      </c>
      <c r="AX461" s="13" t="s">
        <v>73</v>
      </c>
      <c r="AY461" s="230" t="s">
        <v>160</v>
      </c>
    </row>
    <row r="462" spans="2:51" s="13" customFormat="1" ht="11.25">
      <c r="B462" s="220"/>
      <c r="C462" s="221"/>
      <c r="D462" s="216" t="s">
        <v>171</v>
      </c>
      <c r="E462" s="222" t="s">
        <v>1</v>
      </c>
      <c r="F462" s="223" t="s">
        <v>811</v>
      </c>
      <c r="G462" s="221"/>
      <c r="H462" s="224">
        <v>1.14</v>
      </c>
      <c r="I462" s="225"/>
      <c r="J462" s="221"/>
      <c r="K462" s="221"/>
      <c r="L462" s="226"/>
      <c r="M462" s="227"/>
      <c r="N462" s="228"/>
      <c r="O462" s="228"/>
      <c r="P462" s="228"/>
      <c r="Q462" s="228"/>
      <c r="R462" s="228"/>
      <c r="S462" s="228"/>
      <c r="T462" s="229"/>
      <c r="AT462" s="230" t="s">
        <v>171</v>
      </c>
      <c r="AU462" s="230" t="s">
        <v>83</v>
      </c>
      <c r="AV462" s="13" t="s">
        <v>83</v>
      </c>
      <c r="AW462" s="13" t="s">
        <v>30</v>
      </c>
      <c r="AX462" s="13" t="s">
        <v>73</v>
      </c>
      <c r="AY462" s="230" t="s">
        <v>160</v>
      </c>
    </row>
    <row r="463" spans="2:51" s="13" customFormat="1" ht="11.25">
      <c r="B463" s="220"/>
      <c r="C463" s="221"/>
      <c r="D463" s="216" t="s">
        <v>171</v>
      </c>
      <c r="E463" s="222" t="s">
        <v>1</v>
      </c>
      <c r="F463" s="223" t="s">
        <v>812</v>
      </c>
      <c r="G463" s="221"/>
      <c r="H463" s="224">
        <v>2.52</v>
      </c>
      <c r="I463" s="225"/>
      <c r="J463" s="221"/>
      <c r="K463" s="221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171</v>
      </c>
      <c r="AU463" s="230" t="s">
        <v>83</v>
      </c>
      <c r="AV463" s="13" t="s">
        <v>83</v>
      </c>
      <c r="AW463" s="13" t="s">
        <v>30</v>
      </c>
      <c r="AX463" s="13" t="s">
        <v>73</v>
      </c>
      <c r="AY463" s="230" t="s">
        <v>160</v>
      </c>
    </row>
    <row r="464" spans="2:51" s="13" customFormat="1" ht="11.25">
      <c r="B464" s="220"/>
      <c r="C464" s="221"/>
      <c r="D464" s="216" t="s">
        <v>171</v>
      </c>
      <c r="E464" s="222" t="s">
        <v>1</v>
      </c>
      <c r="F464" s="223" t="s">
        <v>782</v>
      </c>
      <c r="G464" s="221"/>
      <c r="H464" s="224">
        <v>1.575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171</v>
      </c>
      <c r="AU464" s="230" t="s">
        <v>83</v>
      </c>
      <c r="AV464" s="13" t="s">
        <v>83</v>
      </c>
      <c r="AW464" s="13" t="s">
        <v>30</v>
      </c>
      <c r="AX464" s="13" t="s">
        <v>73</v>
      </c>
      <c r="AY464" s="230" t="s">
        <v>160</v>
      </c>
    </row>
    <row r="465" spans="2:51" s="13" customFormat="1" ht="11.25">
      <c r="B465" s="220"/>
      <c r="C465" s="221"/>
      <c r="D465" s="216" t="s">
        <v>171</v>
      </c>
      <c r="E465" s="222" t="s">
        <v>1</v>
      </c>
      <c r="F465" s="223" t="s">
        <v>783</v>
      </c>
      <c r="G465" s="221"/>
      <c r="H465" s="224">
        <v>1.605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171</v>
      </c>
      <c r="AU465" s="230" t="s">
        <v>83</v>
      </c>
      <c r="AV465" s="13" t="s">
        <v>83</v>
      </c>
      <c r="AW465" s="13" t="s">
        <v>30</v>
      </c>
      <c r="AX465" s="13" t="s">
        <v>73</v>
      </c>
      <c r="AY465" s="230" t="s">
        <v>160</v>
      </c>
    </row>
    <row r="466" spans="2:51" s="13" customFormat="1" ht="11.25">
      <c r="B466" s="220"/>
      <c r="C466" s="221"/>
      <c r="D466" s="216" t="s">
        <v>171</v>
      </c>
      <c r="E466" s="222" t="s">
        <v>1</v>
      </c>
      <c r="F466" s="223" t="s">
        <v>813</v>
      </c>
      <c r="G466" s="221"/>
      <c r="H466" s="224">
        <v>2.28</v>
      </c>
      <c r="I466" s="225"/>
      <c r="J466" s="221"/>
      <c r="K466" s="221"/>
      <c r="L466" s="226"/>
      <c r="M466" s="227"/>
      <c r="N466" s="228"/>
      <c r="O466" s="228"/>
      <c r="P466" s="228"/>
      <c r="Q466" s="228"/>
      <c r="R466" s="228"/>
      <c r="S466" s="228"/>
      <c r="T466" s="229"/>
      <c r="AT466" s="230" t="s">
        <v>171</v>
      </c>
      <c r="AU466" s="230" t="s">
        <v>83</v>
      </c>
      <c r="AV466" s="13" t="s">
        <v>83</v>
      </c>
      <c r="AW466" s="13" t="s">
        <v>30</v>
      </c>
      <c r="AX466" s="13" t="s">
        <v>73</v>
      </c>
      <c r="AY466" s="230" t="s">
        <v>160</v>
      </c>
    </row>
    <row r="467" spans="2:51" s="14" customFormat="1" ht="11.25">
      <c r="B467" s="231"/>
      <c r="C467" s="232"/>
      <c r="D467" s="216" t="s">
        <v>171</v>
      </c>
      <c r="E467" s="233" t="s">
        <v>1</v>
      </c>
      <c r="F467" s="234" t="s">
        <v>174</v>
      </c>
      <c r="G467" s="232"/>
      <c r="H467" s="235">
        <v>15.57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171</v>
      </c>
      <c r="AU467" s="241" t="s">
        <v>83</v>
      </c>
      <c r="AV467" s="14" t="s">
        <v>167</v>
      </c>
      <c r="AW467" s="14" t="s">
        <v>30</v>
      </c>
      <c r="AX467" s="14" t="s">
        <v>81</v>
      </c>
      <c r="AY467" s="241" t="s">
        <v>160</v>
      </c>
    </row>
    <row r="468" spans="1:65" s="2" customFormat="1" ht="24.2" customHeight="1">
      <c r="A468" s="35"/>
      <c r="B468" s="36"/>
      <c r="C468" s="202" t="s">
        <v>814</v>
      </c>
      <c r="D468" s="202" t="s">
        <v>163</v>
      </c>
      <c r="E468" s="203" t="s">
        <v>815</v>
      </c>
      <c r="F468" s="204" t="s">
        <v>816</v>
      </c>
      <c r="G468" s="205" t="s">
        <v>247</v>
      </c>
      <c r="H468" s="206">
        <v>160.096</v>
      </c>
      <c r="I468" s="207"/>
      <c r="J468" s="208">
        <f>ROUND(I468*H468,2)</f>
        <v>0</v>
      </c>
      <c r="K468" s="209"/>
      <c r="L468" s="40"/>
      <c r="M468" s="210" t="s">
        <v>1</v>
      </c>
      <c r="N468" s="211" t="s">
        <v>38</v>
      </c>
      <c r="O468" s="72"/>
      <c r="P468" s="212">
        <f>O468*H468</f>
        <v>0</v>
      </c>
      <c r="Q468" s="212">
        <v>0.00735</v>
      </c>
      <c r="R468" s="212">
        <f>Q468*H468</f>
        <v>1.1767056</v>
      </c>
      <c r="S468" s="212">
        <v>0</v>
      </c>
      <c r="T468" s="213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14" t="s">
        <v>167</v>
      </c>
      <c r="AT468" s="214" t="s">
        <v>163</v>
      </c>
      <c r="AU468" s="214" t="s">
        <v>83</v>
      </c>
      <c r="AY468" s="18" t="s">
        <v>160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18" t="s">
        <v>81</v>
      </c>
      <c r="BK468" s="215">
        <f>ROUND(I468*H468,2)</f>
        <v>0</v>
      </c>
      <c r="BL468" s="18" t="s">
        <v>167</v>
      </c>
      <c r="BM468" s="214" t="s">
        <v>817</v>
      </c>
    </row>
    <row r="469" spans="1:47" s="2" customFormat="1" ht="19.5">
      <c r="A469" s="35"/>
      <c r="B469" s="36"/>
      <c r="C469" s="37"/>
      <c r="D469" s="216" t="s">
        <v>169</v>
      </c>
      <c r="E469" s="37"/>
      <c r="F469" s="217" t="s">
        <v>818</v>
      </c>
      <c r="G469" s="37"/>
      <c r="H469" s="37"/>
      <c r="I469" s="169"/>
      <c r="J469" s="37"/>
      <c r="K469" s="37"/>
      <c r="L469" s="40"/>
      <c r="M469" s="218"/>
      <c r="N469" s="219"/>
      <c r="O469" s="72"/>
      <c r="P469" s="72"/>
      <c r="Q469" s="72"/>
      <c r="R469" s="72"/>
      <c r="S469" s="72"/>
      <c r="T469" s="73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169</v>
      </c>
      <c r="AU469" s="18" t="s">
        <v>83</v>
      </c>
    </row>
    <row r="470" spans="2:51" s="15" customFormat="1" ht="11.25">
      <c r="B470" s="242"/>
      <c r="C470" s="243"/>
      <c r="D470" s="216" t="s">
        <v>171</v>
      </c>
      <c r="E470" s="244" t="s">
        <v>1</v>
      </c>
      <c r="F470" s="245" t="s">
        <v>819</v>
      </c>
      <c r="G470" s="243"/>
      <c r="H470" s="244" t="s">
        <v>1</v>
      </c>
      <c r="I470" s="246"/>
      <c r="J470" s="243"/>
      <c r="K470" s="243"/>
      <c r="L470" s="247"/>
      <c r="M470" s="248"/>
      <c r="N470" s="249"/>
      <c r="O470" s="249"/>
      <c r="P470" s="249"/>
      <c r="Q470" s="249"/>
      <c r="R470" s="249"/>
      <c r="S470" s="249"/>
      <c r="T470" s="250"/>
      <c r="AT470" s="251" t="s">
        <v>171</v>
      </c>
      <c r="AU470" s="251" t="s">
        <v>83</v>
      </c>
      <c r="AV470" s="15" t="s">
        <v>81</v>
      </c>
      <c r="AW470" s="15" t="s">
        <v>30</v>
      </c>
      <c r="AX470" s="15" t="s">
        <v>73</v>
      </c>
      <c r="AY470" s="251" t="s">
        <v>160</v>
      </c>
    </row>
    <row r="471" spans="2:51" s="13" customFormat="1" ht="11.25">
      <c r="B471" s="220"/>
      <c r="C471" s="221"/>
      <c r="D471" s="216" t="s">
        <v>171</v>
      </c>
      <c r="E471" s="222" t="s">
        <v>1</v>
      </c>
      <c r="F471" s="223" t="s">
        <v>820</v>
      </c>
      <c r="G471" s="221"/>
      <c r="H471" s="224">
        <v>96.03</v>
      </c>
      <c r="I471" s="225"/>
      <c r="J471" s="221"/>
      <c r="K471" s="221"/>
      <c r="L471" s="226"/>
      <c r="M471" s="227"/>
      <c r="N471" s="228"/>
      <c r="O471" s="228"/>
      <c r="P471" s="228"/>
      <c r="Q471" s="228"/>
      <c r="R471" s="228"/>
      <c r="S471" s="228"/>
      <c r="T471" s="229"/>
      <c r="AT471" s="230" t="s">
        <v>171</v>
      </c>
      <c r="AU471" s="230" t="s">
        <v>83</v>
      </c>
      <c r="AV471" s="13" t="s">
        <v>83</v>
      </c>
      <c r="AW471" s="13" t="s">
        <v>30</v>
      </c>
      <c r="AX471" s="13" t="s">
        <v>73</v>
      </c>
      <c r="AY471" s="230" t="s">
        <v>160</v>
      </c>
    </row>
    <row r="472" spans="2:51" s="13" customFormat="1" ht="11.25">
      <c r="B472" s="220"/>
      <c r="C472" s="221"/>
      <c r="D472" s="216" t="s">
        <v>171</v>
      </c>
      <c r="E472" s="222" t="s">
        <v>1</v>
      </c>
      <c r="F472" s="223" t="s">
        <v>591</v>
      </c>
      <c r="G472" s="221"/>
      <c r="H472" s="224">
        <v>-2.4</v>
      </c>
      <c r="I472" s="225"/>
      <c r="J472" s="221"/>
      <c r="K472" s="221"/>
      <c r="L472" s="226"/>
      <c r="M472" s="227"/>
      <c r="N472" s="228"/>
      <c r="O472" s="228"/>
      <c r="P472" s="228"/>
      <c r="Q472" s="228"/>
      <c r="R472" s="228"/>
      <c r="S472" s="228"/>
      <c r="T472" s="229"/>
      <c r="AT472" s="230" t="s">
        <v>171</v>
      </c>
      <c r="AU472" s="230" t="s">
        <v>83</v>
      </c>
      <c r="AV472" s="13" t="s">
        <v>83</v>
      </c>
      <c r="AW472" s="13" t="s">
        <v>30</v>
      </c>
      <c r="AX472" s="13" t="s">
        <v>73</v>
      </c>
      <c r="AY472" s="230" t="s">
        <v>160</v>
      </c>
    </row>
    <row r="473" spans="2:51" s="13" customFormat="1" ht="11.25">
      <c r="B473" s="220"/>
      <c r="C473" s="221"/>
      <c r="D473" s="216" t="s">
        <v>171</v>
      </c>
      <c r="E473" s="222" t="s">
        <v>1</v>
      </c>
      <c r="F473" s="223" t="s">
        <v>821</v>
      </c>
      <c r="G473" s="221"/>
      <c r="H473" s="224">
        <v>-3.546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171</v>
      </c>
      <c r="AU473" s="230" t="s">
        <v>83</v>
      </c>
      <c r="AV473" s="13" t="s">
        <v>83</v>
      </c>
      <c r="AW473" s="13" t="s">
        <v>30</v>
      </c>
      <c r="AX473" s="13" t="s">
        <v>73</v>
      </c>
      <c r="AY473" s="230" t="s">
        <v>160</v>
      </c>
    </row>
    <row r="474" spans="2:51" s="13" customFormat="1" ht="11.25">
      <c r="B474" s="220"/>
      <c r="C474" s="221"/>
      <c r="D474" s="216" t="s">
        <v>171</v>
      </c>
      <c r="E474" s="222" t="s">
        <v>1</v>
      </c>
      <c r="F474" s="223" t="s">
        <v>769</v>
      </c>
      <c r="G474" s="221"/>
      <c r="H474" s="224">
        <v>-1.97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171</v>
      </c>
      <c r="AU474" s="230" t="s">
        <v>83</v>
      </c>
      <c r="AV474" s="13" t="s">
        <v>83</v>
      </c>
      <c r="AW474" s="13" t="s">
        <v>30</v>
      </c>
      <c r="AX474" s="13" t="s">
        <v>73</v>
      </c>
      <c r="AY474" s="230" t="s">
        <v>160</v>
      </c>
    </row>
    <row r="475" spans="2:51" s="13" customFormat="1" ht="11.25">
      <c r="B475" s="220"/>
      <c r="C475" s="221"/>
      <c r="D475" s="216" t="s">
        <v>171</v>
      </c>
      <c r="E475" s="222" t="s">
        <v>1</v>
      </c>
      <c r="F475" s="223" t="s">
        <v>774</v>
      </c>
      <c r="G475" s="221"/>
      <c r="H475" s="224">
        <v>-2.4</v>
      </c>
      <c r="I475" s="225"/>
      <c r="J475" s="221"/>
      <c r="K475" s="221"/>
      <c r="L475" s="226"/>
      <c r="M475" s="227"/>
      <c r="N475" s="228"/>
      <c r="O475" s="228"/>
      <c r="P475" s="228"/>
      <c r="Q475" s="228"/>
      <c r="R475" s="228"/>
      <c r="S475" s="228"/>
      <c r="T475" s="229"/>
      <c r="AT475" s="230" t="s">
        <v>171</v>
      </c>
      <c r="AU475" s="230" t="s">
        <v>83</v>
      </c>
      <c r="AV475" s="13" t="s">
        <v>83</v>
      </c>
      <c r="AW475" s="13" t="s">
        <v>30</v>
      </c>
      <c r="AX475" s="13" t="s">
        <v>73</v>
      </c>
      <c r="AY475" s="230" t="s">
        <v>160</v>
      </c>
    </row>
    <row r="476" spans="2:51" s="13" customFormat="1" ht="11.25">
      <c r="B476" s="220"/>
      <c r="C476" s="221"/>
      <c r="D476" s="216" t="s">
        <v>171</v>
      </c>
      <c r="E476" s="222" t="s">
        <v>1</v>
      </c>
      <c r="F476" s="223" t="s">
        <v>594</v>
      </c>
      <c r="G476" s="221"/>
      <c r="H476" s="224">
        <v>-3.75</v>
      </c>
      <c r="I476" s="225"/>
      <c r="J476" s="221"/>
      <c r="K476" s="221"/>
      <c r="L476" s="226"/>
      <c r="M476" s="227"/>
      <c r="N476" s="228"/>
      <c r="O476" s="228"/>
      <c r="P476" s="228"/>
      <c r="Q476" s="228"/>
      <c r="R476" s="228"/>
      <c r="S476" s="228"/>
      <c r="T476" s="229"/>
      <c r="AT476" s="230" t="s">
        <v>171</v>
      </c>
      <c r="AU476" s="230" t="s">
        <v>83</v>
      </c>
      <c r="AV476" s="13" t="s">
        <v>83</v>
      </c>
      <c r="AW476" s="13" t="s">
        <v>30</v>
      </c>
      <c r="AX476" s="13" t="s">
        <v>73</v>
      </c>
      <c r="AY476" s="230" t="s">
        <v>160</v>
      </c>
    </row>
    <row r="477" spans="2:51" s="13" customFormat="1" ht="11.25">
      <c r="B477" s="220"/>
      <c r="C477" s="221"/>
      <c r="D477" s="216" t="s">
        <v>171</v>
      </c>
      <c r="E477" s="222" t="s">
        <v>1</v>
      </c>
      <c r="F477" s="223" t="s">
        <v>822</v>
      </c>
      <c r="G477" s="221"/>
      <c r="H477" s="224">
        <v>2.1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171</v>
      </c>
      <c r="AU477" s="230" t="s">
        <v>83</v>
      </c>
      <c r="AV477" s="13" t="s">
        <v>83</v>
      </c>
      <c r="AW477" s="13" t="s">
        <v>30</v>
      </c>
      <c r="AX477" s="13" t="s">
        <v>73</v>
      </c>
      <c r="AY477" s="230" t="s">
        <v>160</v>
      </c>
    </row>
    <row r="478" spans="2:51" s="13" customFormat="1" ht="11.25">
      <c r="B478" s="220"/>
      <c r="C478" s="221"/>
      <c r="D478" s="216" t="s">
        <v>171</v>
      </c>
      <c r="E478" s="222" t="s">
        <v>1</v>
      </c>
      <c r="F478" s="223" t="s">
        <v>823</v>
      </c>
      <c r="G478" s="221"/>
      <c r="H478" s="224">
        <v>0.775</v>
      </c>
      <c r="I478" s="225"/>
      <c r="J478" s="221"/>
      <c r="K478" s="221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171</v>
      </c>
      <c r="AU478" s="230" t="s">
        <v>83</v>
      </c>
      <c r="AV478" s="13" t="s">
        <v>83</v>
      </c>
      <c r="AW478" s="13" t="s">
        <v>30</v>
      </c>
      <c r="AX478" s="13" t="s">
        <v>73</v>
      </c>
      <c r="AY478" s="230" t="s">
        <v>160</v>
      </c>
    </row>
    <row r="479" spans="2:51" s="13" customFormat="1" ht="11.25">
      <c r="B479" s="220"/>
      <c r="C479" s="221"/>
      <c r="D479" s="216" t="s">
        <v>171</v>
      </c>
      <c r="E479" s="222" t="s">
        <v>1</v>
      </c>
      <c r="F479" s="223" t="s">
        <v>824</v>
      </c>
      <c r="G479" s="221"/>
      <c r="H479" s="224">
        <v>2.42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171</v>
      </c>
      <c r="AU479" s="230" t="s">
        <v>83</v>
      </c>
      <c r="AV479" s="13" t="s">
        <v>83</v>
      </c>
      <c r="AW479" s="13" t="s">
        <v>30</v>
      </c>
      <c r="AX479" s="13" t="s">
        <v>73</v>
      </c>
      <c r="AY479" s="230" t="s">
        <v>160</v>
      </c>
    </row>
    <row r="480" spans="2:51" s="13" customFormat="1" ht="11.25">
      <c r="B480" s="220"/>
      <c r="C480" s="221"/>
      <c r="D480" s="216" t="s">
        <v>171</v>
      </c>
      <c r="E480" s="222" t="s">
        <v>1</v>
      </c>
      <c r="F480" s="223" t="s">
        <v>825</v>
      </c>
      <c r="G480" s="221"/>
      <c r="H480" s="224">
        <v>1.235</v>
      </c>
      <c r="I480" s="225"/>
      <c r="J480" s="221"/>
      <c r="K480" s="221"/>
      <c r="L480" s="226"/>
      <c r="M480" s="227"/>
      <c r="N480" s="228"/>
      <c r="O480" s="228"/>
      <c r="P480" s="228"/>
      <c r="Q480" s="228"/>
      <c r="R480" s="228"/>
      <c r="S480" s="228"/>
      <c r="T480" s="229"/>
      <c r="AT480" s="230" t="s">
        <v>171</v>
      </c>
      <c r="AU480" s="230" t="s">
        <v>83</v>
      </c>
      <c r="AV480" s="13" t="s">
        <v>83</v>
      </c>
      <c r="AW480" s="13" t="s">
        <v>30</v>
      </c>
      <c r="AX480" s="13" t="s">
        <v>73</v>
      </c>
      <c r="AY480" s="230" t="s">
        <v>160</v>
      </c>
    </row>
    <row r="481" spans="2:51" s="13" customFormat="1" ht="11.25">
      <c r="B481" s="220"/>
      <c r="C481" s="221"/>
      <c r="D481" s="216" t="s">
        <v>171</v>
      </c>
      <c r="E481" s="222" t="s">
        <v>1</v>
      </c>
      <c r="F481" s="223" t="s">
        <v>826</v>
      </c>
      <c r="G481" s="221"/>
      <c r="H481" s="224">
        <v>1.375</v>
      </c>
      <c r="I481" s="225"/>
      <c r="J481" s="221"/>
      <c r="K481" s="221"/>
      <c r="L481" s="226"/>
      <c r="M481" s="227"/>
      <c r="N481" s="228"/>
      <c r="O481" s="228"/>
      <c r="P481" s="228"/>
      <c r="Q481" s="228"/>
      <c r="R481" s="228"/>
      <c r="S481" s="228"/>
      <c r="T481" s="229"/>
      <c r="AT481" s="230" t="s">
        <v>171</v>
      </c>
      <c r="AU481" s="230" t="s">
        <v>83</v>
      </c>
      <c r="AV481" s="13" t="s">
        <v>83</v>
      </c>
      <c r="AW481" s="13" t="s">
        <v>30</v>
      </c>
      <c r="AX481" s="13" t="s">
        <v>73</v>
      </c>
      <c r="AY481" s="230" t="s">
        <v>160</v>
      </c>
    </row>
    <row r="482" spans="2:51" s="15" customFormat="1" ht="11.25">
      <c r="B482" s="242"/>
      <c r="C482" s="243"/>
      <c r="D482" s="216" t="s">
        <v>171</v>
      </c>
      <c r="E482" s="244" t="s">
        <v>1</v>
      </c>
      <c r="F482" s="245" t="s">
        <v>827</v>
      </c>
      <c r="G482" s="243"/>
      <c r="H482" s="244" t="s">
        <v>1</v>
      </c>
      <c r="I482" s="246"/>
      <c r="J482" s="243"/>
      <c r="K482" s="243"/>
      <c r="L482" s="247"/>
      <c r="M482" s="248"/>
      <c r="N482" s="249"/>
      <c r="O482" s="249"/>
      <c r="P482" s="249"/>
      <c r="Q482" s="249"/>
      <c r="R482" s="249"/>
      <c r="S482" s="249"/>
      <c r="T482" s="250"/>
      <c r="AT482" s="251" t="s">
        <v>171</v>
      </c>
      <c r="AU482" s="251" t="s">
        <v>83</v>
      </c>
      <c r="AV482" s="15" t="s">
        <v>81</v>
      </c>
      <c r="AW482" s="15" t="s">
        <v>30</v>
      </c>
      <c r="AX482" s="15" t="s">
        <v>73</v>
      </c>
      <c r="AY482" s="251" t="s">
        <v>160</v>
      </c>
    </row>
    <row r="483" spans="2:51" s="13" customFormat="1" ht="11.25">
      <c r="B483" s="220"/>
      <c r="C483" s="221"/>
      <c r="D483" s="216" t="s">
        <v>171</v>
      </c>
      <c r="E483" s="222" t="s">
        <v>1</v>
      </c>
      <c r="F483" s="223" t="s">
        <v>828</v>
      </c>
      <c r="G483" s="221"/>
      <c r="H483" s="224">
        <v>71.64</v>
      </c>
      <c r="I483" s="225"/>
      <c r="J483" s="221"/>
      <c r="K483" s="221"/>
      <c r="L483" s="226"/>
      <c r="M483" s="227"/>
      <c r="N483" s="228"/>
      <c r="O483" s="228"/>
      <c r="P483" s="228"/>
      <c r="Q483" s="228"/>
      <c r="R483" s="228"/>
      <c r="S483" s="228"/>
      <c r="T483" s="229"/>
      <c r="AT483" s="230" t="s">
        <v>171</v>
      </c>
      <c r="AU483" s="230" t="s">
        <v>83</v>
      </c>
      <c r="AV483" s="13" t="s">
        <v>83</v>
      </c>
      <c r="AW483" s="13" t="s">
        <v>30</v>
      </c>
      <c r="AX483" s="13" t="s">
        <v>73</v>
      </c>
      <c r="AY483" s="230" t="s">
        <v>160</v>
      </c>
    </row>
    <row r="484" spans="2:51" s="13" customFormat="1" ht="11.25">
      <c r="B484" s="220"/>
      <c r="C484" s="221"/>
      <c r="D484" s="216" t="s">
        <v>171</v>
      </c>
      <c r="E484" s="222" t="s">
        <v>1</v>
      </c>
      <c r="F484" s="223" t="s">
        <v>762</v>
      </c>
      <c r="G484" s="221"/>
      <c r="H484" s="224">
        <v>-1.773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171</v>
      </c>
      <c r="AU484" s="230" t="s">
        <v>83</v>
      </c>
      <c r="AV484" s="13" t="s">
        <v>83</v>
      </c>
      <c r="AW484" s="13" t="s">
        <v>30</v>
      </c>
      <c r="AX484" s="13" t="s">
        <v>73</v>
      </c>
      <c r="AY484" s="230" t="s">
        <v>160</v>
      </c>
    </row>
    <row r="485" spans="2:51" s="13" customFormat="1" ht="11.25">
      <c r="B485" s="220"/>
      <c r="C485" s="221"/>
      <c r="D485" s="216" t="s">
        <v>171</v>
      </c>
      <c r="E485" s="222" t="s">
        <v>1</v>
      </c>
      <c r="F485" s="223" t="s">
        <v>829</v>
      </c>
      <c r="G485" s="221"/>
      <c r="H485" s="224">
        <v>-2.4</v>
      </c>
      <c r="I485" s="225"/>
      <c r="J485" s="221"/>
      <c r="K485" s="221"/>
      <c r="L485" s="226"/>
      <c r="M485" s="227"/>
      <c r="N485" s="228"/>
      <c r="O485" s="228"/>
      <c r="P485" s="228"/>
      <c r="Q485" s="228"/>
      <c r="R485" s="228"/>
      <c r="S485" s="228"/>
      <c r="T485" s="229"/>
      <c r="AT485" s="230" t="s">
        <v>171</v>
      </c>
      <c r="AU485" s="230" t="s">
        <v>83</v>
      </c>
      <c r="AV485" s="13" t="s">
        <v>83</v>
      </c>
      <c r="AW485" s="13" t="s">
        <v>30</v>
      </c>
      <c r="AX485" s="13" t="s">
        <v>73</v>
      </c>
      <c r="AY485" s="230" t="s">
        <v>160</v>
      </c>
    </row>
    <row r="486" spans="2:51" s="13" customFormat="1" ht="11.25">
      <c r="B486" s="220"/>
      <c r="C486" s="221"/>
      <c r="D486" s="216" t="s">
        <v>171</v>
      </c>
      <c r="E486" s="222" t="s">
        <v>1</v>
      </c>
      <c r="F486" s="223" t="s">
        <v>830</v>
      </c>
      <c r="G486" s="221"/>
      <c r="H486" s="224">
        <v>1.55</v>
      </c>
      <c r="I486" s="225"/>
      <c r="J486" s="221"/>
      <c r="K486" s="221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171</v>
      </c>
      <c r="AU486" s="230" t="s">
        <v>83</v>
      </c>
      <c r="AV486" s="13" t="s">
        <v>83</v>
      </c>
      <c r="AW486" s="13" t="s">
        <v>30</v>
      </c>
      <c r="AX486" s="13" t="s">
        <v>73</v>
      </c>
      <c r="AY486" s="230" t="s">
        <v>160</v>
      </c>
    </row>
    <row r="487" spans="2:51" s="13" customFormat="1" ht="11.25">
      <c r="B487" s="220"/>
      <c r="C487" s="221"/>
      <c r="D487" s="216" t="s">
        <v>171</v>
      </c>
      <c r="E487" s="222" t="s">
        <v>1</v>
      </c>
      <c r="F487" s="223" t="s">
        <v>831</v>
      </c>
      <c r="G487" s="221"/>
      <c r="H487" s="224">
        <v>1.21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171</v>
      </c>
      <c r="AU487" s="230" t="s">
        <v>83</v>
      </c>
      <c r="AV487" s="13" t="s">
        <v>83</v>
      </c>
      <c r="AW487" s="13" t="s">
        <v>30</v>
      </c>
      <c r="AX487" s="13" t="s">
        <v>73</v>
      </c>
      <c r="AY487" s="230" t="s">
        <v>160</v>
      </c>
    </row>
    <row r="488" spans="2:51" s="14" customFormat="1" ht="11.25">
      <c r="B488" s="231"/>
      <c r="C488" s="232"/>
      <c r="D488" s="216" t="s">
        <v>171</v>
      </c>
      <c r="E488" s="233" t="s">
        <v>1</v>
      </c>
      <c r="F488" s="234" t="s">
        <v>174</v>
      </c>
      <c r="G488" s="232"/>
      <c r="H488" s="235">
        <v>160.096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171</v>
      </c>
      <c r="AU488" s="241" t="s">
        <v>83</v>
      </c>
      <c r="AV488" s="14" t="s">
        <v>167</v>
      </c>
      <c r="AW488" s="14" t="s">
        <v>30</v>
      </c>
      <c r="AX488" s="14" t="s">
        <v>81</v>
      </c>
      <c r="AY488" s="241" t="s">
        <v>160</v>
      </c>
    </row>
    <row r="489" spans="1:65" s="2" customFormat="1" ht="24.2" customHeight="1">
      <c r="A489" s="35"/>
      <c r="B489" s="36"/>
      <c r="C489" s="202" t="s">
        <v>832</v>
      </c>
      <c r="D489" s="202" t="s">
        <v>163</v>
      </c>
      <c r="E489" s="203" t="s">
        <v>833</v>
      </c>
      <c r="F489" s="204" t="s">
        <v>834</v>
      </c>
      <c r="G489" s="205" t="s">
        <v>247</v>
      </c>
      <c r="H489" s="206">
        <v>13.62</v>
      </c>
      <c r="I489" s="207"/>
      <c r="J489" s="208">
        <f>ROUND(I489*H489,2)</f>
        <v>0</v>
      </c>
      <c r="K489" s="209"/>
      <c r="L489" s="40"/>
      <c r="M489" s="210" t="s">
        <v>1</v>
      </c>
      <c r="N489" s="211" t="s">
        <v>38</v>
      </c>
      <c r="O489" s="72"/>
      <c r="P489" s="212">
        <f>O489*H489</f>
        <v>0</v>
      </c>
      <c r="Q489" s="212">
        <v>0.00438</v>
      </c>
      <c r="R489" s="212">
        <f>Q489*H489</f>
        <v>0.059655599999999996</v>
      </c>
      <c r="S489" s="212">
        <v>0</v>
      </c>
      <c r="T489" s="213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214" t="s">
        <v>167</v>
      </c>
      <c r="AT489" s="214" t="s">
        <v>163</v>
      </c>
      <c r="AU489" s="214" t="s">
        <v>83</v>
      </c>
      <c r="AY489" s="18" t="s">
        <v>160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18" t="s">
        <v>81</v>
      </c>
      <c r="BK489" s="215">
        <f>ROUND(I489*H489,2)</f>
        <v>0</v>
      </c>
      <c r="BL489" s="18" t="s">
        <v>167</v>
      </c>
      <c r="BM489" s="214" t="s">
        <v>835</v>
      </c>
    </row>
    <row r="490" spans="1:47" s="2" customFormat="1" ht="19.5">
      <c r="A490" s="35"/>
      <c r="B490" s="36"/>
      <c r="C490" s="37"/>
      <c r="D490" s="216" t="s">
        <v>169</v>
      </c>
      <c r="E490" s="37"/>
      <c r="F490" s="217" t="s">
        <v>836</v>
      </c>
      <c r="G490" s="37"/>
      <c r="H490" s="37"/>
      <c r="I490" s="169"/>
      <c r="J490" s="37"/>
      <c r="K490" s="37"/>
      <c r="L490" s="40"/>
      <c r="M490" s="218"/>
      <c r="N490" s="219"/>
      <c r="O490" s="72"/>
      <c r="P490" s="72"/>
      <c r="Q490" s="72"/>
      <c r="R490" s="72"/>
      <c r="S490" s="72"/>
      <c r="T490" s="73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169</v>
      </c>
      <c r="AU490" s="18" t="s">
        <v>83</v>
      </c>
    </row>
    <row r="491" spans="2:51" s="15" customFormat="1" ht="11.25">
      <c r="B491" s="242"/>
      <c r="C491" s="243"/>
      <c r="D491" s="216" t="s">
        <v>171</v>
      </c>
      <c r="E491" s="244" t="s">
        <v>1</v>
      </c>
      <c r="F491" s="245" t="s">
        <v>837</v>
      </c>
      <c r="G491" s="243"/>
      <c r="H491" s="244" t="s">
        <v>1</v>
      </c>
      <c r="I491" s="246"/>
      <c r="J491" s="243"/>
      <c r="K491" s="243"/>
      <c r="L491" s="247"/>
      <c r="M491" s="248"/>
      <c r="N491" s="249"/>
      <c r="O491" s="249"/>
      <c r="P491" s="249"/>
      <c r="Q491" s="249"/>
      <c r="R491" s="249"/>
      <c r="S491" s="249"/>
      <c r="T491" s="250"/>
      <c r="AT491" s="251" t="s">
        <v>171</v>
      </c>
      <c r="AU491" s="251" t="s">
        <v>83</v>
      </c>
      <c r="AV491" s="15" t="s">
        <v>81</v>
      </c>
      <c r="AW491" s="15" t="s">
        <v>30</v>
      </c>
      <c r="AX491" s="15" t="s">
        <v>73</v>
      </c>
      <c r="AY491" s="251" t="s">
        <v>160</v>
      </c>
    </row>
    <row r="492" spans="2:51" s="13" customFormat="1" ht="11.25">
      <c r="B492" s="220"/>
      <c r="C492" s="221"/>
      <c r="D492" s="216" t="s">
        <v>171</v>
      </c>
      <c r="E492" s="222" t="s">
        <v>1</v>
      </c>
      <c r="F492" s="223" t="s">
        <v>838</v>
      </c>
      <c r="G492" s="221"/>
      <c r="H492" s="224">
        <v>7.83</v>
      </c>
      <c r="I492" s="225"/>
      <c r="J492" s="221"/>
      <c r="K492" s="221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171</v>
      </c>
      <c r="AU492" s="230" t="s">
        <v>83</v>
      </c>
      <c r="AV492" s="13" t="s">
        <v>83</v>
      </c>
      <c r="AW492" s="13" t="s">
        <v>30</v>
      </c>
      <c r="AX492" s="13" t="s">
        <v>73</v>
      </c>
      <c r="AY492" s="230" t="s">
        <v>160</v>
      </c>
    </row>
    <row r="493" spans="2:51" s="13" customFormat="1" ht="11.25">
      <c r="B493" s="220"/>
      <c r="C493" s="221"/>
      <c r="D493" s="216" t="s">
        <v>171</v>
      </c>
      <c r="E493" s="222" t="s">
        <v>1</v>
      </c>
      <c r="F493" s="223" t="s">
        <v>839</v>
      </c>
      <c r="G493" s="221"/>
      <c r="H493" s="224">
        <v>5.79</v>
      </c>
      <c r="I493" s="225"/>
      <c r="J493" s="221"/>
      <c r="K493" s="221"/>
      <c r="L493" s="226"/>
      <c r="M493" s="227"/>
      <c r="N493" s="228"/>
      <c r="O493" s="228"/>
      <c r="P493" s="228"/>
      <c r="Q493" s="228"/>
      <c r="R493" s="228"/>
      <c r="S493" s="228"/>
      <c r="T493" s="229"/>
      <c r="AT493" s="230" t="s">
        <v>171</v>
      </c>
      <c r="AU493" s="230" t="s">
        <v>83</v>
      </c>
      <c r="AV493" s="13" t="s">
        <v>83</v>
      </c>
      <c r="AW493" s="13" t="s">
        <v>30</v>
      </c>
      <c r="AX493" s="13" t="s">
        <v>73</v>
      </c>
      <c r="AY493" s="230" t="s">
        <v>160</v>
      </c>
    </row>
    <row r="494" spans="2:51" s="14" customFormat="1" ht="11.25">
      <c r="B494" s="231"/>
      <c r="C494" s="232"/>
      <c r="D494" s="216" t="s">
        <v>171</v>
      </c>
      <c r="E494" s="233" t="s">
        <v>1</v>
      </c>
      <c r="F494" s="234" t="s">
        <v>174</v>
      </c>
      <c r="G494" s="232"/>
      <c r="H494" s="235">
        <v>13.62</v>
      </c>
      <c r="I494" s="236"/>
      <c r="J494" s="232"/>
      <c r="K494" s="232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171</v>
      </c>
      <c r="AU494" s="241" t="s">
        <v>83</v>
      </c>
      <c r="AV494" s="14" t="s">
        <v>167</v>
      </c>
      <c r="AW494" s="14" t="s">
        <v>30</v>
      </c>
      <c r="AX494" s="14" t="s">
        <v>81</v>
      </c>
      <c r="AY494" s="241" t="s">
        <v>160</v>
      </c>
    </row>
    <row r="495" spans="1:65" s="2" customFormat="1" ht="24.2" customHeight="1">
      <c r="A495" s="35"/>
      <c r="B495" s="36"/>
      <c r="C495" s="202" t="s">
        <v>840</v>
      </c>
      <c r="D495" s="202" t="s">
        <v>163</v>
      </c>
      <c r="E495" s="203" t="s">
        <v>841</v>
      </c>
      <c r="F495" s="204" t="s">
        <v>842</v>
      </c>
      <c r="G495" s="205" t="s">
        <v>218</v>
      </c>
      <c r="H495" s="206">
        <v>42.66</v>
      </c>
      <c r="I495" s="207"/>
      <c r="J495" s="208">
        <f>ROUND(I495*H495,2)</f>
        <v>0</v>
      </c>
      <c r="K495" s="209"/>
      <c r="L495" s="40"/>
      <c r="M495" s="210" t="s">
        <v>1</v>
      </c>
      <c r="N495" s="211" t="s">
        <v>38</v>
      </c>
      <c r="O495" s="72"/>
      <c r="P495" s="212">
        <f>O495*H495</f>
        <v>0</v>
      </c>
      <c r="Q495" s="212">
        <v>0</v>
      </c>
      <c r="R495" s="212">
        <f>Q495*H495</f>
        <v>0</v>
      </c>
      <c r="S495" s="212">
        <v>0</v>
      </c>
      <c r="T495" s="213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4" t="s">
        <v>167</v>
      </c>
      <c r="AT495" s="214" t="s">
        <v>163</v>
      </c>
      <c r="AU495" s="214" t="s">
        <v>83</v>
      </c>
      <c r="AY495" s="18" t="s">
        <v>160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18" t="s">
        <v>81</v>
      </c>
      <c r="BK495" s="215">
        <f>ROUND(I495*H495,2)</f>
        <v>0</v>
      </c>
      <c r="BL495" s="18" t="s">
        <v>167</v>
      </c>
      <c r="BM495" s="214" t="s">
        <v>843</v>
      </c>
    </row>
    <row r="496" spans="1:47" s="2" customFormat="1" ht="39">
      <c r="A496" s="35"/>
      <c r="B496" s="36"/>
      <c r="C496" s="37"/>
      <c r="D496" s="216" t="s">
        <v>169</v>
      </c>
      <c r="E496" s="37"/>
      <c r="F496" s="217" t="s">
        <v>844</v>
      </c>
      <c r="G496" s="37"/>
      <c r="H496" s="37"/>
      <c r="I496" s="169"/>
      <c r="J496" s="37"/>
      <c r="K496" s="37"/>
      <c r="L496" s="40"/>
      <c r="M496" s="218"/>
      <c r="N496" s="219"/>
      <c r="O496" s="72"/>
      <c r="P496" s="72"/>
      <c r="Q496" s="72"/>
      <c r="R496" s="72"/>
      <c r="S496" s="72"/>
      <c r="T496" s="73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169</v>
      </c>
      <c r="AU496" s="18" t="s">
        <v>83</v>
      </c>
    </row>
    <row r="497" spans="2:51" s="13" customFormat="1" ht="11.25">
      <c r="B497" s="220"/>
      <c r="C497" s="221"/>
      <c r="D497" s="216" t="s">
        <v>171</v>
      </c>
      <c r="E497" s="222" t="s">
        <v>1</v>
      </c>
      <c r="F497" s="223" t="s">
        <v>845</v>
      </c>
      <c r="G497" s="221"/>
      <c r="H497" s="224">
        <v>8.4</v>
      </c>
      <c r="I497" s="225"/>
      <c r="J497" s="221"/>
      <c r="K497" s="221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171</v>
      </c>
      <c r="AU497" s="230" t="s">
        <v>83</v>
      </c>
      <c r="AV497" s="13" t="s">
        <v>83</v>
      </c>
      <c r="AW497" s="13" t="s">
        <v>30</v>
      </c>
      <c r="AX497" s="13" t="s">
        <v>73</v>
      </c>
      <c r="AY497" s="230" t="s">
        <v>160</v>
      </c>
    </row>
    <row r="498" spans="2:51" s="13" customFormat="1" ht="11.25">
      <c r="B498" s="220"/>
      <c r="C498" s="221"/>
      <c r="D498" s="216" t="s">
        <v>171</v>
      </c>
      <c r="E498" s="222" t="s">
        <v>1</v>
      </c>
      <c r="F498" s="223" t="s">
        <v>846</v>
      </c>
      <c r="G498" s="221"/>
      <c r="H498" s="224">
        <v>3.1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171</v>
      </c>
      <c r="AU498" s="230" t="s">
        <v>83</v>
      </c>
      <c r="AV498" s="13" t="s">
        <v>83</v>
      </c>
      <c r="AW498" s="13" t="s">
        <v>30</v>
      </c>
      <c r="AX498" s="13" t="s">
        <v>73</v>
      </c>
      <c r="AY498" s="230" t="s">
        <v>160</v>
      </c>
    </row>
    <row r="499" spans="2:51" s="13" customFormat="1" ht="11.25">
      <c r="B499" s="220"/>
      <c r="C499" s="221"/>
      <c r="D499" s="216" t="s">
        <v>171</v>
      </c>
      <c r="E499" s="222" t="s">
        <v>1</v>
      </c>
      <c r="F499" s="223" t="s">
        <v>847</v>
      </c>
      <c r="G499" s="221"/>
      <c r="H499" s="224">
        <v>9.68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171</v>
      </c>
      <c r="AU499" s="230" t="s">
        <v>83</v>
      </c>
      <c r="AV499" s="13" t="s">
        <v>83</v>
      </c>
      <c r="AW499" s="13" t="s">
        <v>30</v>
      </c>
      <c r="AX499" s="13" t="s">
        <v>73</v>
      </c>
      <c r="AY499" s="230" t="s">
        <v>160</v>
      </c>
    </row>
    <row r="500" spans="2:51" s="13" customFormat="1" ht="11.25">
      <c r="B500" s="220"/>
      <c r="C500" s="221"/>
      <c r="D500" s="216" t="s">
        <v>171</v>
      </c>
      <c r="E500" s="222" t="s">
        <v>1</v>
      </c>
      <c r="F500" s="223" t="s">
        <v>848</v>
      </c>
      <c r="G500" s="221"/>
      <c r="H500" s="224">
        <v>4.94</v>
      </c>
      <c r="I500" s="225"/>
      <c r="J500" s="221"/>
      <c r="K500" s="221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171</v>
      </c>
      <c r="AU500" s="230" t="s">
        <v>83</v>
      </c>
      <c r="AV500" s="13" t="s">
        <v>83</v>
      </c>
      <c r="AW500" s="13" t="s">
        <v>30</v>
      </c>
      <c r="AX500" s="13" t="s">
        <v>73</v>
      </c>
      <c r="AY500" s="230" t="s">
        <v>160</v>
      </c>
    </row>
    <row r="501" spans="2:51" s="13" customFormat="1" ht="11.25">
      <c r="B501" s="220"/>
      <c r="C501" s="221"/>
      <c r="D501" s="216" t="s">
        <v>171</v>
      </c>
      <c r="E501" s="222" t="s">
        <v>1</v>
      </c>
      <c r="F501" s="223" t="s">
        <v>849</v>
      </c>
      <c r="G501" s="221"/>
      <c r="H501" s="224">
        <v>5.5</v>
      </c>
      <c r="I501" s="225"/>
      <c r="J501" s="221"/>
      <c r="K501" s="221"/>
      <c r="L501" s="226"/>
      <c r="M501" s="227"/>
      <c r="N501" s="228"/>
      <c r="O501" s="228"/>
      <c r="P501" s="228"/>
      <c r="Q501" s="228"/>
      <c r="R501" s="228"/>
      <c r="S501" s="228"/>
      <c r="T501" s="229"/>
      <c r="AT501" s="230" t="s">
        <v>171</v>
      </c>
      <c r="AU501" s="230" t="s">
        <v>83</v>
      </c>
      <c r="AV501" s="13" t="s">
        <v>83</v>
      </c>
      <c r="AW501" s="13" t="s">
        <v>30</v>
      </c>
      <c r="AX501" s="13" t="s">
        <v>73</v>
      </c>
      <c r="AY501" s="230" t="s">
        <v>160</v>
      </c>
    </row>
    <row r="502" spans="2:51" s="13" customFormat="1" ht="11.25">
      <c r="B502" s="220"/>
      <c r="C502" s="221"/>
      <c r="D502" s="216" t="s">
        <v>171</v>
      </c>
      <c r="E502" s="222" t="s">
        <v>1</v>
      </c>
      <c r="F502" s="223" t="s">
        <v>850</v>
      </c>
      <c r="G502" s="221"/>
      <c r="H502" s="224">
        <v>6.2</v>
      </c>
      <c r="I502" s="225"/>
      <c r="J502" s="221"/>
      <c r="K502" s="221"/>
      <c r="L502" s="226"/>
      <c r="M502" s="227"/>
      <c r="N502" s="228"/>
      <c r="O502" s="228"/>
      <c r="P502" s="228"/>
      <c r="Q502" s="228"/>
      <c r="R502" s="228"/>
      <c r="S502" s="228"/>
      <c r="T502" s="229"/>
      <c r="AT502" s="230" t="s">
        <v>171</v>
      </c>
      <c r="AU502" s="230" t="s">
        <v>83</v>
      </c>
      <c r="AV502" s="13" t="s">
        <v>83</v>
      </c>
      <c r="AW502" s="13" t="s">
        <v>30</v>
      </c>
      <c r="AX502" s="13" t="s">
        <v>73</v>
      </c>
      <c r="AY502" s="230" t="s">
        <v>160</v>
      </c>
    </row>
    <row r="503" spans="2:51" s="13" customFormat="1" ht="11.25">
      <c r="B503" s="220"/>
      <c r="C503" s="221"/>
      <c r="D503" s="216" t="s">
        <v>171</v>
      </c>
      <c r="E503" s="222" t="s">
        <v>1</v>
      </c>
      <c r="F503" s="223" t="s">
        <v>851</v>
      </c>
      <c r="G503" s="221"/>
      <c r="H503" s="224">
        <v>4.84</v>
      </c>
      <c r="I503" s="225"/>
      <c r="J503" s="221"/>
      <c r="K503" s="221"/>
      <c r="L503" s="226"/>
      <c r="M503" s="227"/>
      <c r="N503" s="228"/>
      <c r="O503" s="228"/>
      <c r="P503" s="228"/>
      <c r="Q503" s="228"/>
      <c r="R503" s="228"/>
      <c r="S503" s="228"/>
      <c r="T503" s="229"/>
      <c r="AT503" s="230" t="s">
        <v>171</v>
      </c>
      <c r="AU503" s="230" t="s">
        <v>83</v>
      </c>
      <c r="AV503" s="13" t="s">
        <v>83</v>
      </c>
      <c r="AW503" s="13" t="s">
        <v>30</v>
      </c>
      <c r="AX503" s="13" t="s">
        <v>73</v>
      </c>
      <c r="AY503" s="230" t="s">
        <v>160</v>
      </c>
    </row>
    <row r="504" spans="2:51" s="14" customFormat="1" ht="11.25">
      <c r="B504" s="231"/>
      <c r="C504" s="232"/>
      <c r="D504" s="216" t="s">
        <v>171</v>
      </c>
      <c r="E504" s="233" t="s">
        <v>1</v>
      </c>
      <c r="F504" s="234" t="s">
        <v>174</v>
      </c>
      <c r="G504" s="232"/>
      <c r="H504" s="235">
        <v>42.66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171</v>
      </c>
      <c r="AU504" s="241" t="s">
        <v>83</v>
      </c>
      <c r="AV504" s="14" t="s">
        <v>167</v>
      </c>
      <c r="AW504" s="14" t="s">
        <v>30</v>
      </c>
      <c r="AX504" s="14" t="s">
        <v>81</v>
      </c>
      <c r="AY504" s="241" t="s">
        <v>160</v>
      </c>
    </row>
    <row r="505" spans="1:65" s="2" customFormat="1" ht="24.2" customHeight="1">
      <c r="A505" s="35"/>
      <c r="B505" s="36"/>
      <c r="C505" s="256" t="s">
        <v>852</v>
      </c>
      <c r="D505" s="256" t="s">
        <v>494</v>
      </c>
      <c r="E505" s="257" t="s">
        <v>853</v>
      </c>
      <c r="F505" s="258" t="s">
        <v>854</v>
      </c>
      <c r="G505" s="259" t="s">
        <v>218</v>
      </c>
      <c r="H505" s="260">
        <v>51.192</v>
      </c>
      <c r="I505" s="261"/>
      <c r="J505" s="262">
        <f>ROUND(I505*H505,2)</f>
        <v>0</v>
      </c>
      <c r="K505" s="263"/>
      <c r="L505" s="264"/>
      <c r="M505" s="265" t="s">
        <v>1</v>
      </c>
      <c r="N505" s="266" t="s">
        <v>38</v>
      </c>
      <c r="O505" s="72"/>
      <c r="P505" s="212">
        <f>O505*H505</f>
        <v>0</v>
      </c>
      <c r="Q505" s="212">
        <v>4E-05</v>
      </c>
      <c r="R505" s="212">
        <f>Q505*H505</f>
        <v>0.00204768</v>
      </c>
      <c r="S505" s="212">
        <v>0</v>
      </c>
      <c r="T505" s="213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4" t="s">
        <v>207</v>
      </c>
      <c r="AT505" s="214" t="s">
        <v>494</v>
      </c>
      <c r="AU505" s="214" t="s">
        <v>83</v>
      </c>
      <c r="AY505" s="18" t="s">
        <v>160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18" t="s">
        <v>81</v>
      </c>
      <c r="BK505" s="215">
        <f>ROUND(I505*H505,2)</f>
        <v>0</v>
      </c>
      <c r="BL505" s="18" t="s">
        <v>167</v>
      </c>
      <c r="BM505" s="214" t="s">
        <v>855</v>
      </c>
    </row>
    <row r="506" spans="1:47" s="2" customFormat="1" ht="11.25">
      <c r="A506" s="35"/>
      <c r="B506" s="36"/>
      <c r="C506" s="37"/>
      <c r="D506" s="216" t="s">
        <v>169</v>
      </c>
      <c r="E506" s="37"/>
      <c r="F506" s="217" t="s">
        <v>854</v>
      </c>
      <c r="G506" s="37"/>
      <c r="H506" s="37"/>
      <c r="I506" s="169"/>
      <c r="J506" s="37"/>
      <c r="K506" s="37"/>
      <c r="L506" s="40"/>
      <c r="M506" s="218"/>
      <c r="N506" s="219"/>
      <c r="O506" s="72"/>
      <c r="P506" s="72"/>
      <c r="Q506" s="72"/>
      <c r="R506" s="72"/>
      <c r="S506" s="72"/>
      <c r="T506" s="73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169</v>
      </c>
      <c r="AU506" s="18" t="s">
        <v>83</v>
      </c>
    </row>
    <row r="507" spans="2:51" s="13" customFormat="1" ht="11.25">
      <c r="B507" s="220"/>
      <c r="C507" s="221"/>
      <c r="D507" s="216" t="s">
        <v>171</v>
      </c>
      <c r="E507" s="221"/>
      <c r="F507" s="223" t="s">
        <v>856</v>
      </c>
      <c r="G507" s="221"/>
      <c r="H507" s="224">
        <v>51.192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171</v>
      </c>
      <c r="AU507" s="230" t="s">
        <v>83</v>
      </c>
      <c r="AV507" s="13" t="s">
        <v>83</v>
      </c>
      <c r="AW507" s="13" t="s">
        <v>4</v>
      </c>
      <c r="AX507" s="13" t="s">
        <v>81</v>
      </c>
      <c r="AY507" s="230" t="s">
        <v>160</v>
      </c>
    </row>
    <row r="508" spans="1:65" s="2" customFormat="1" ht="24.2" customHeight="1">
      <c r="A508" s="35"/>
      <c r="B508" s="36"/>
      <c r="C508" s="202" t="s">
        <v>857</v>
      </c>
      <c r="D508" s="202" t="s">
        <v>163</v>
      </c>
      <c r="E508" s="203" t="s">
        <v>858</v>
      </c>
      <c r="F508" s="204" t="s">
        <v>859</v>
      </c>
      <c r="G508" s="205" t="s">
        <v>247</v>
      </c>
      <c r="H508" s="206">
        <v>160.096</v>
      </c>
      <c r="I508" s="207"/>
      <c r="J508" s="208">
        <f>ROUND(I508*H508,2)</f>
        <v>0</v>
      </c>
      <c r="K508" s="209"/>
      <c r="L508" s="40"/>
      <c r="M508" s="210" t="s">
        <v>1</v>
      </c>
      <c r="N508" s="211" t="s">
        <v>38</v>
      </c>
      <c r="O508" s="72"/>
      <c r="P508" s="212">
        <f>O508*H508</f>
        <v>0</v>
      </c>
      <c r="Q508" s="212">
        <v>0.0181</v>
      </c>
      <c r="R508" s="212">
        <f>Q508*H508</f>
        <v>2.8977376</v>
      </c>
      <c r="S508" s="212">
        <v>0</v>
      </c>
      <c r="T508" s="213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4" t="s">
        <v>167</v>
      </c>
      <c r="AT508" s="214" t="s">
        <v>163</v>
      </c>
      <c r="AU508" s="214" t="s">
        <v>83</v>
      </c>
      <c r="AY508" s="18" t="s">
        <v>160</v>
      </c>
      <c r="BE508" s="215">
        <f>IF(N508="základní",J508,0)</f>
        <v>0</v>
      </c>
      <c r="BF508" s="215">
        <f>IF(N508="snížená",J508,0)</f>
        <v>0</v>
      </c>
      <c r="BG508" s="215">
        <f>IF(N508="zákl. přenesená",J508,0)</f>
        <v>0</v>
      </c>
      <c r="BH508" s="215">
        <f>IF(N508="sníž. přenesená",J508,0)</f>
        <v>0</v>
      </c>
      <c r="BI508" s="215">
        <f>IF(N508="nulová",J508,0)</f>
        <v>0</v>
      </c>
      <c r="BJ508" s="18" t="s">
        <v>81</v>
      </c>
      <c r="BK508" s="215">
        <f>ROUND(I508*H508,2)</f>
        <v>0</v>
      </c>
      <c r="BL508" s="18" t="s">
        <v>167</v>
      </c>
      <c r="BM508" s="214" t="s">
        <v>860</v>
      </c>
    </row>
    <row r="509" spans="1:47" s="2" customFormat="1" ht="19.5">
      <c r="A509" s="35"/>
      <c r="B509" s="36"/>
      <c r="C509" s="37"/>
      <c r="D509" s="216" t="s">
        <v>169</v>
      </c>
      <c r="E509" s="37"/>
      <c r="F509" s="217" t="s">
        <v>861</v>
      </c>
      <c r="G509" s="37"/>
      <c r="H509" s="37"/>
      <c r="I509" s="169"/>
      <c r="J509" s="37"/>
      <c r="K509" s="37"/>
      <c r="L509" s="40"/>
      <c r="M509" s="218"/>
      <c r="N509" s="219"/>
      <c r="O509" s="72"/>
      <c r="P509" s="72"/>
      <c r="Q509" s="72"/>
      <c r="R509" s="72"/>
      <c r="S509" s="72"/>
      <c r="T509" s="73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169</v>
      </c>
      <c r="AU509" s="18" t="s">
        <v>83</v>
      </c>
    </row>
    <row r="510" spans="1:65" s="2" customFormat="1" ht="33" customHeight="1">
      <c r="A510" s="35"/>
      <c r="B510" s="36"/>
      <c r="C510" s="202" t="s">
        <v>862</v>
      </c>
      <c r="D510" s="202" t="s">
        <v>163</v>
      </c>
      <c r="E510" s="203" t="s">
        <v>863</v>
      </c>
      <c r="F510" s="204" t="s">
        <v>864</v>
      </c>
      <c r="G510" s="205" t="s">
        <v>247</v>
      </c>
      <c r="H510" s="206">
        <v>480.288</v>
      </c>
      <c r="I510" s="207"/>
      <c r="J510" s="208">
        <f>ROUND(I510*H510,2)</f>
        <v>0</v>
      </c>
      <c r="K510" s="209"/>
      <c r="L510" s="40"/>
      <c r="M510" s="210" t="s">
        <v>1</v>
      </c>
      <c r="N510" s="211" t="s">
        <v>38</v>
      </c>
      <c r="O510" s="72"/>
      <c r="P510" s="212">
        <f>O510*H510</f>
        <v>0</v>
      </c>
      <c r="Q510" s="212">
        <v>0.00525</v>
      </c>
      <c r="R510" s="212">
        <f>Q510*H510</f>
        <v>2.5215120000000004</v>
      </c>
      <c r="S510" s="212">
        <v>0</v>
      </c>
      <c r="T510" s="213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14" t="s">
        <v>167</v>
      </c>
      <c r="AT510" s="214" t="s">
        <v>163</v>
      </c>
      <c r="AU510" s="214" t="s">
        <v>83</v>
      </c>
      <c r="AY510" s="18" t="s">
        <v>160</v>
      </c>
      <c r="BE510" s="215">
        <f>IF(N510="základní",J510,0)</f>
        <v>0</v>
      </c>
      <c r="BF510" s="215">
        <f>IF(N510="snížená",J510,0)</f>
        <v>0</v>
      </c>
      <c r="BG510" s="215">
        <f>IF(N510="zákl. přenesená",J510,0)</f>
        <v>0</v>
      </c>
      <c r="BH510" s="215">
        <f>IF(N510="sníž. přenesená",J510,0)</f>
        <v>0</v>
      </c>
      <c r="BI510" s="215">
        <f>IF(N510="nulová",J510,0)</f>
        <v>0</v>
      </c>
      <c r="BJ510" s="18" t="s">
        <v>81</v>
      </c>
      <c r="BK510" s="215">
        <f>ROUND(I510*H510,2)</f>
        <v>0</v>
      </c>
      <c r="BL510" s="18" t="s">
        <v>167</v>
      </c>
      <c r="BM510" s="214" t="s">
        <v>865</v>
      </c>
    </row>
    <row r="511" spans="1:47" s="2" customFormat="1" ht="29.25">
      <c r="A511" s="35"/>
      <c r="B511" s="36"/>
      <c r="C511" s="37"/>
      <c r="D511" s="216" t="s">
        <v>169</v>
      </c>
      <c r="E511" s="37"/>
      <c r="F511" s="217" t="s">
        <v>866</v>
      </c>
      <c r="G511" s="37"/>
      <c r="H511" s="37"/>
      <c r="I511" s="169"/>
      <c r="J511" s="37"/>
      <c r="K511" s="37"/>
      <c r="L511" s="40"/>
      <c r="M511" s="218"/>
      <c r="N511" s="219"/>
      <c r="O511" s="72"/>
      <c r="P511" s="72"/>
      <c r="Q511" s="72"/>
      <c r="R511" s="72"/>
      <c r="S511" s="72"/>
      <c r="T511" s="73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169</v>
      </c>
      <c r="AU511" s="18" t="s">
        <v>83</v>
      </c>
    </row>
    <row r="512" spans="2:51" s="13" customFormat="1" ht="11.25">
      <c r="B512" s="220"/>
      <c r="C512" s="221"/>
      <c r="D512" s="216" t="s">
        <v>171</v>
      </c>
      <c r="E512" s="222" t="s">
        <v>1</v>
      </c>
      <c r="F512" s="223" t="s">
        <v>867</v>
      </c>
      <c r="G512" s="221"/>
      <c r="H512" s="224">
        <v>480.288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171</v>
      </c>
      <c r="AU512" s="230" t="s">
        <v>83</v>
      </c>
      <c r="AV512" s="13" t="s">
        <v>83</v>
      </c>
      <c r="AW512" s="13" t="s">
        <v>30</v>
      </c>
      <c r="AX512" s="13" t="s">
        <v>81</v>
      </c>
      <c r="AY512" s="230" t="s">
        <v>160</v>
      </c>
    </row>
    <row r="513" spans="1:65" s="2" customFormat="1" ht="24.2" customHeight="1">
      <c r="A513" s="35"/>
      <c r="B513" s="36"/>
      <c r="C513" s="202" t="s">
        <v>868</v>
      </c>
      <c r="D513" s="202" t="s">
        <v>163</v>
      </c>
      <c r="E513" s="203" t="s">
        <v>869</v>
      </c>
      <c r="F513" s="204" t="s">
        <v>870</v>
      </c>
      <c r="G513" s="205" t="s">
        <v>247</v>
      </c>
      <c r="H513" s="206">
        <v>13.62</v>
      </c>
      <c r="I513" s="207"/>
      <c r="J513" s="208">
        <f>ROUND(I513*H513,2)</f>
        <v>0</v>
      </c>
      <c r="K513" s="209"/>
      <c r="L513" s="40"/>
      <c r="M513" s="210" t="s">
        <v>1</v>
      </c>
      <c r="N513" s="211" t="s">
        <v>38</v>
      </c>
      <c r="O513" s="72"/>
      <c r="P513" s="212">
        <f>O513*H513</f>
        <v>0</v>
      </c>
      <c r="Q513" s="212">
        <v>0.00628</v>
      </c>
      <c r="R513" s="212">
        <f>Q513*H513</f>
        <v>0.0855336</v>
      </c>
      <c r="S513" s="212">
        <v>0</v>
      </c>
      <c r="T513" s="213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14" t="s">
        <v>167</v>
      </c>
      <c r="AT513" s="214" t="s">
        <v>163</v>
      </c>
      <c r="AU513" s="214" t="s">
        <v>83</v>
      </c>
      <c r="AY513" s="18" t="s">
        <v>160</v>
      </c>
      <c r="BE513" s="215">
        <f>IF(N513="základní",J513,0)</f>
        <v>0</v>
      </c>
      <c r="BF513" s="215">
        <f>IF(N513="snížená",J513,0)</f>
        <v>0</v>
      </c>
      <c r="BG513" s="215">
        <f>IF(N513="zákl. přenesená",J513,0)</f>
        <v>0</v>
      </c>
      <c r="BH513" s="215">
        <f>IF(N513="sníž. přenesená",J513,0)</f>
        <v>0</v>
      </c>
      <c r="BI513" s="215">
        <f>IF(N513="nulová",J513,0)</f>
        <v>0</v>
      </c>
      <c r="BJ513" s="18" t="s">
        <v>81</v>
      </c>
      <c r="BK513" s="215">
        <f>ROUND(I513*H513,2)</f>
        <v>0</v>
      </c>
      <c r="BL513" s="18" t="s">
        <v>167</v>
      </c>
      <c r="BM513" s="214" t="s">
        <v>871</v>
      </c>
    </row>
    <row r="514" spans="1:47" s="2" customFormat="1" ht="19.5">
      <c r="A514" s="35"/>
      <c r="B514" s="36"/>
      <c r="C514" s="37"/>
      <c r="D514" s="216" t="s">
        <v>169</v>
      </c>
      <c r="E514" s="37"/>
      <c r="F514" s="217" t="s">
        <v>872</v>
      </c>
      <c r="G514" s="37"/>
      <c r="H514" s="37"/>
      <c r="I514" s="169"/>
      <c r="J514" s="37"/>
      <c r="K514" s="37"/>
      <c r="L514" s="40"/>
      <c r="M514" s="218"/>
      <c r="N514" s="219"/>
      <c r="O514" s="72"/>
      <c r="P514" s="72"/>
      <c r="Q514" s="72"/>
      <c r="R514" s="72"/>
      <c r="S514" s="72"/>
      <c r="T514" s="73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169</v>
      </c>
      <c r="AU514" s="18" t="s">
        <v>83</v>
      </c>
    </row>
    <row r="515" spans="1:65" s="2" customFormat="1" ht="24.2" customHeight="1">
      <c r="A515" s="35"/>
      <c r="B515" s="36"/>
      <c r="C515" s="202" t="s">
        <v>873</v>
      </c>
      <c r="D515" s="202" t="s">
        <v>163</v>
      </c>
      <c r="E515" s="203" t="s">
        <v>874</v>
      </c>
      <c r="F515" s="204" t="s">
        <v>875</v>
      </c>
      <c r="G515" s="205" t="s">
        <v>247</v>
      </c>
      <c r="H515" s="206">
        <v>10.665</v>
      </c>
      <c r="I515" s="207"/>
      <c r="J515" s="208">
        <f>ROUND(I515*H515,2)</f>
        <v>0</v>
      </c>
      <c r="K515" s="209"/>
      <c r="L515" s="40"/>
      <c r="M515" s="210" t="s">
        <v>1</v>
      </c>
      <c r="N515" s="211" t="s">
        <v>38</v>
      </c>
      <c r="O515" s="72"/>
      <c r="P515" s="212">
        <f>O515*H515</f>
        <v>0</v>
      </c>
      <c r="Q515" s="212">
        <v>0.00348</v>
      </c>
      <c r="R515" s="212">
        <f>Q515*H515</f>
        <v>0.0371142</v>
      </c>
      <c r="S515" s="212">
        <v>0</v>
      </c>
      <c r="T515" s="213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4" t="s">
        <v>167</v>
      </c>
      <c r="AT515" s="214" t="s">
        <v>163</v>
      </c>
      <c r="AU515" s="214" t="s">
        <v>83</v>
      </c>
      <c r="AY515" s="18" t="s">
        <v>160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18" t="s">
        <v>81</v>
      </c>
      <c r="BK515" s="215">
        <f>ROUND(I515*H515,2)</f>
        <v>0</v>
      </c>
      <c r="BL515" s="18" t="s">
        <v>167</v>
      </c>
      <c r="BM515" s="214" t="s">
        <v>876</v>
      </c>
    </row>
    <row r="516" spans="1:47" s="2" customFormat="1" ht="19.5">
      <c r="A516" s="35"/>
      <c r="B516" s="36"/>
      <c r="C516" s="37"/>
      <c r="D516" s="216" t="s">
        <v>169</v>
      </c>
      <c r="E516" s="37"/>
      <c r="F516" s="217" t="s">
        <v>877</v>
      </c>
      <c r="G516" s="37"/>
      <c r="H516" s="37"/>
      <c r="I516" s="169"/>
      <c r="J516" s="37"/>
      <c r="K516" s="37"/>
      <c r="L516" s="40"/>
      <c r="M516" s="218"/>
      <c r="N516" s="219"/>
      <c r="O516" s="72"/>
      <c r="P516" s="72"/>
      <c r="Q516" s="72"/>
      <c r="R516" s="72"/>
      <c r="S516" s="72"/>
      <c r="T516" s="73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169</v>
      </c>
      <c r="AU516" s="18" t="s">
        <v>83</v>
      </c>
    </row>
    <row r="517" spans="2:51" s="13" customFormat="1" ht="11.25">
      <c r="B517" s="220"/>
      <c r="C517" s="221"/>
      <c r="D517" s="216" t="s">
        <v>171</v>
      </c>
      <c r="E517" s="222" t="s">
        <v>1</v>
      </c>
      <c r="F517" s="223" t="s">
        <v>822</v>
      </c>
      <c r="G517" s="221"/>
      <c r="H517" s="224">
        <v>2.1</v>
      </c>
      <c r="I517" s="225"/>
      <c r="J517" s="221"/>
      <c r="K517" s="221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171</v>
      </c>
      <c r="AU517" s="230" t="s">
        <v>83</v>
      </c>
      <c r="AV517" s="13" t="s">
        <v>83</v>
      </c>
      <c r="AW517" s="13" t="s">
        <v>30</v>
      </c>
      <c r="AX517" s="13" t="s">
        <v>73</v>
      </c>
      <c r="AY517" s="230" t="s">
        <v>160</v>
      </c>
    </row>
    <row r="518" spans="2:51" s="13" customFormat="1" ht="11.25">
      <c r="B518" s="220"/>
      <c r="C518" s="221"/>
      <c r="D518" s="216" t="s">
        <v>171</v>
      </c>
      <c r="E518" s="222" t="s">
        <v>1</v>
      </c>
      <c r="F518" s="223" t="s">
        <v>823</v>
      </c>
      <c r="G518" s="221"/>
      <c r="H518" s="224">
        <v>0.775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171</v>
      </c>
      <c r="AU518" s="230" t="s">
        <v>83</v>
      </c>
      <c r="AV518" s="13" t="s">
        <v>83</v>
      </c>
      <c r="AW518" s="13" t="s">
        <v>30</v>
      </c>
      <c r="AX518" s="13" t="s">
        <v>73</v>
      </c>
      <c r="AY518" s="230" t="s">
        <v>160</v>
      </c>
    </row>
    <row r="519" spans="2:51" s="13" customFormat="1" ht="11.25">
      <c r="B519" s="220"/>
      <c r="C519" s="221"/>
      <c r="D519" s="216" t="s">
        <v>171</v>
      </c>
      <c r="E519" s="222" t="s">
        <v>1</v>
      </c>
      <c r="F519" s="223" t="s">
        <v>824</v>
      </c>
      <c r="G519" s="221"/>
      <c r="H519" s="224">
        <v>2.42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171</v>
      </c>
      <c r="AU519" s="230" t="s">
        <v>83</v>
      </c>
      <c r="AV519" s="13" t="s">
        <v>83</v>
      </c>
      <c r="AW519" s="13" t="s">
        <v>30</v>
      </c>
      <c r="AX519" s="13" t="s">
        <v>73</v>
      </c>
      <c r="AY519" s="230" t="s">
        <v>160</v>
      </c>
    </row>
    <row r="520" spans="2:51" s="13" customFormat="1" ht="11.25">
      <c r="B520" s="220"/>
      <c r="C520" s="221"/>
      <c r="D520" s="216" t="s">
        <v>171</v>
      </c>
      <c r="E520" s="222" t="s">
        <v>1</v>
      </c>
      <c r="F520" s="223" t="s">
        <v>825</v>
      </c>
      <c r="G520" s="221"/>
      <c r="H520" s="224">
        <v>1.235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171</v>
      </c>
      <c r="AU520" s="230" t="s">
        <v>83</v>
      </c>
      <c r="AV520" s="13" t="s">
        <v>83</v>
      </c>
      <c r="AW520" s="13" t="s">
        <v>30</v>
      </c>
      <c r="AX520" s="13" t="s">
        <v>73</v>
      </c>
      <c r="AY520" s="230" t="s">
        <v>160</v>
      </c>
    </row>
    <row r="521" spans="2:51" s="13" customFormat="1" ht="11.25">
      <c r="B521" s="220"/>
      <c r="C521" s="221"/>
      <c r="D521" s="216" t="s">
        <v>171</v>
      </c>
      <c r="E521" s="222" t="s">
        <v>1</v>
      </c>
      <c r="F521" s="223" t="s">
        <v>826</v>
      </c>
      <c r="G521" s="221"/>
      <c r="H521" s="224">
        <v>1.375</v>
      </c>
      <c r="I521" s="225"/>
      <c r="J521" s="221"/>
      <c r="K521" s="221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171</v>
      </c>
      <c r="AU521" s="230" t="s">
        <v>83</v>
      </c>
      <c r="AV521" s="13" t="s">
        <v>83</v>
      </c>
      <c r="AW521" s="13" t="s">
        <v>30</v>
      </c>
      <c r="AX521" s="13" t="s">
        <v>73</v>
      </c>
      <c r="AY521" s="230" t="s">
        <v>160</v>
      </c>
    </row>
    <row r="522" spans="2:51" s="13" customFormat="1" ht="11.25">
      <c r="B522" s="220"/>
      <c r="C522" s="221"/>
      <c r="D522" s="216" t="s">
        <v>171</v>
      </c>
      <c r="E522" s="222" t="s">
        <v>1</v>
      </c>
      <c r="F522" s="223" t="s">
        <v>830</v>
      </c>
      <c r="G522" s="221"/>
      <c r="H522" s="224">
        <v>1.55</v>
      </c>
      <c r="I522" s="225"/>
      <c r="J522" s="221"/>
      <c r="K522" s="221"/>
      <c r="L522" s="226"/>
      <c r="M522" s="227"/>
      <c r="N522" s="228"/>
      <c r="O522" s="228"/>
      <c r="P522" s="228"/>
      <c r="Q522" s="228"/>
      <c r="R522" s="228"/>
      <c r="S522" s="228"/>
      <c r="T522" s="229"/>
      <c r="AT522" s="230" t="s">
        <v>171</v>
      </c>
      <c r="AU522" s="230" t="s">
        <v>83</v>
      </c>
      <c r="AV522" s="13" t="s">
        <v>83</v>
      </c>
      <c r="AW522" s="13" t="s">
        <v>30</v>
      </c>
      <c r="AX522" s="13" t="s">
        <v>73</v>
      </c>
      <c r="AY522" s="230" t="s">
        <v>160</v>
      </c>
    </row>
    <row r="523" spans="2:51" s="13" customFormat="1" ht="11.25">
      <c r="B523" s="220"/>
      <c r="C523" s="221"/>
      <c r="D523" s="216" t="s">
        <v>171</v>
      </c>
      <c r="E523" s="222" t="s">
        <v>1</v>
      </c>
      <c r="F523" s="223" t="s">
        <v>831</v>
      </c>
      <c r="G523" s="221"/>
      <c r="H523" s="224">
        <v>1.21</v>
      </c>
      <c r="I523" s="225"/>
      <c r="J523" s="221"/>
      <c r="K523" s="221"/>
      <c r="L523" s="226"/>
      <c r="M523" s="227"/>
      <c r="N523" s="228"/>
      <c r="O523" s="228"/>
      <c r="P523" s="228"/>
      <c r="Q523" s="228"/>
      <c r="R523" s="228"/>
      <c r="S523" s="228"/>
      <c r="T523" s="229"/>
      <c r="AT523" s="230" t="s">
        <v>171</v>
      </c>
      <c r="AU523" s="230" t="s">
        <v>83</v>
      </c>
      <c r="AV523" s="13" t="s">
        <v>83</v>
      </c>
      <c r="AW523" s="13" t="s">
        <v>30</v>
      </c>
      <c r="AX523" s="13" t="s">
        <v>73</v>
      </c>
      <c r="AY523" s="230" t="s">
        <v>160</v>
      </c>
    </row>
    <row r="524" spans="2:51" s="14" customFormat="1" ht="11.25">
      <c r="B524" s="231"/>
      <c r="C524" s="232"/>
      <c r="D524" s="216" t="s">
        <v>171</v>
      </c>
      <c r="E524" s="233" t="s">
        <v>1</v>
      </c>
      <c r="F524" s="234" t="s">
        <v>174</v>
      </c>
      <c r="G524" s="232"/>
      <c r="H524" s="235">
        <v>10.665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171</v>
      </c>
      <c r="AU524" s="241" t="s">
        <v>83</v>
      </c>
      <c r="AV524" s="14" t="s">
        <v>167</v>
      </c>
      <c r="AW524" s="14" t="s">
        <v>30</v>
      </c>
      <c r="AX524" s="14" t="s">
        <v>81</v>
      </c>
      <c r="AY524" s="241" t="s">
        <v>160</v>
      </c>
    </row>
    <row r="525" spans="1:65" s="2" customFormat="1" ht="24.2" customHeight="1">
      <c r="A525" s="35"/>
      <c r="B525" s="36"/>
      <c r="C525" s="202" t="s">
        <v>878</v>
      </c>
      <c r="D525" s="202" t="s">
        <v>163</v>
      </c>
      <c r="E525" s="203" t="s">
        <v>879</v>
      </c>
      <c r="F525" s="204" t="s">
        <v>880</v>
      </c>
      <c r="G525" s="205" t="s">
        <v>247</v>
      </c>
      <c r="H525" s="206">
        <v>10.665</v>
      </c>
      <c r="I525" s="207"/>
      <c r="J525" s="208">
        <f>ROUND(I525*H525,2)</f>
        <v>0</v>
      </c>
      <c r="K525" s="209"/>
      <c r="L525" s="40"/>
      <c r="M525" s="210" t="s">
        <v>1</v>
      </c>
      <c r="N525" s="211" t="s">
        <v>38</v>
      </c>
      <c r="O525" s="72"/>
      <c r="P525" s="212">
        <f>O525*H525</f>
        <v>0</v>
      </c>
      <c r="Q525" s="212">
        <v>0.00441</v>
      </c>
      <c r="R525" s="212">
        <f>Q525*H525</f>
        <v>0.047032649999999995</v>
      </c>
      <c r="S525" s="212">
        <v>0</v>
      </c>
      <c r="T525" s="213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14" t="s">
        <v>167</v>
      </c>
      <c r="AT525" s="214" t="s">
        <v>163</v>
      </c>
      <c r="AU525" s="214" t="s">
        <v>83</v>
      </c>
      <c r="AY525" s="18" t="s">
        <v>160</v>
      </c>
      <c r="BE525" s="215">
        <f>IF(N525="základní",J525,0)</f>
        <v>0</v>
      </c>
      <c r="BF525" s="215">
        <f>IF(N525="snížená",J525,0)</f>
        <v>0</v>
      </c>
      <c r="BG525" s="215">
        <f>IF(N525="zákl. přenesená",J525,0)</f>
        <v>0</v>
      </c>
      <c r="BH525" s="215">
        <f>IF(N525="sníž. přenesená",J525,0)</f>
        <v>0</v>
      </c>
      <c r="BI525" s="215">
        <f>IF(N525="nulová",J525,0)</f>
        <v>0</v>
      </c>
      <c r="BJ525" s="18" t="s">
        <v>81</v>
      </c>
      <c r="BK525" s="215">
        <f>ROUND(I525*H525,2)</f>
        <v>0</v>
      </c>
      <c r="BL525" s="18" t="s">
        <v>167</v>
      </c>
      <c r="BM525" s="214" t="s">
        <v>881</v>
      </c>
    </row>
    <row r="526" spans="1:47" s="2" customFormat="1" ht="19.5">
      <c r="A526" s="35"/>
      <c r="B526" s="36"/>
      <c r="C526" s="37"/>
      <c r="D526" s="216" t="s">
        <v>169</v>
      </c>
      <c r="E526" s="37"/>
      <c r="F526" s="217" t="s">
        <v>882</v>
      </c>
      <c r="G526" s="37"/>
      <c r="H526" s="37"/>
      <c r="I526" s="169"/>
      <c r="J526" s="37"/>
      <c r="K526" s="37"/>
      <c r="L526" s="40"/>
      <c r="M526" s="218"/>
      <c r="N526" s="219"/>
      <c r="O526" s="72"/>
      <c r="P526" s="72"/>
      <c r="Q526" s="72"/>
      <c r="R526" s="72"/>
      <c r="S526" s="72"/>
      <c r="T526" s="73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169</v>
      </c>
      <c r="AU526" s="18" t="s">
        <v>83</v>
      </c>
    </row>
    <row r="527" spans="1:65" s="2" customFormat="1" ht="24.2" customHeight="1">
      <c r="A527" s="35"/>
      <c r="B527" s="36"/>
      <c r="C527" s="202" t="s">
        <v>883</v>
      </c>
      <c r="D527" s="202" t="s">
        <v>163</v>
      </c>
      <c r="E527" s="203" t="s">
        <v>884</v>
      </c>
      <c r="F527" s="204" t="s">
        <v>885</v>
      </c>
      <c r="G527" s="205" t="s">
        <v>247</v>
      </c>
      <c r="H527" s="206">
        <v>10.665</v>
      </c>
      <c r="I527" s="207"/>
      <c r="J527" s="208">
        <f>ROUND(I527*H527,2)</f>
        <v>0</v>
      </c>
      <c r="K527" s="209"/>
      <c r="L527" s="40"/>
      <c r="M527" s="210" t="s">
        <v>1</v>
      </c>
      <c r="N527" s="211" t="s">
        <v>38</v>
      </c>
      <c r="O527" s="72"/>
      <c r="P527" s="212">
        <f>O527*H527</f>
        <v>0</v>
      </c>
      <c r="Q527" s="212">
        <v>0</v>
      </c>
      <c r="R527" s="212">
        <f>Q527*H527</f>
        <v>0</v>
      </c>
      <c r="S527" s="212">
        <v>0</v>
      </c>
      <c r="T527" s="213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14" t="s">
        <v>167</v>
      </c>
      <c r="AT527" s="214" t="s">
        <v>163</v>
      </c>
      <c r="AU527" s="214" t="s">
        <v>83</v>
      </c>
      <c r="AY527" s="18" t="s">
        <v>160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18" t="s">
        <v>81</v>
      </c>
      <c r="BK527" s="215">
        <f>ROUND(I527*H527,2)</f>
        <v>0</v>
      </c>
      <c r="BL527" s="18" t="s">
        <v>167</v>
      </c>
      <c r="BM527" s="214" t="s">
        <v>886</v>
      </c>
    </row>
    <row r="528" spans="1:47" s="2" customFormat="1" ht="19.5">
      <c r="A528" s="35"/>
      <c r="B528" s="36"/>
      <c r="C528" s="37"/>
      <c r="D528" s="216" t="s">
        <v>169</v>
      </c>
      <c r="E528" s="37"/>
      <c r="F528" s="217" t="s">
        <v>887</v>
      </c>
      <c r="G528" s="37"/>
      <c r="H528" s="37"/>
      <c r="I528" s="169"/>
      <c r="J528" s="37"/>
      <c r="K528" s="37"/>
      <c r="L528" s="40"/>
      <c r="M528" s="218"/>
      <c r="N528" s="219"/>
      <c r="O528" s="72"/>
      <c r="P528" s="72"/>
      <c r="Q528" s="72"/>
      <c r="R528" s="72"/>
      <c r="S528" s="72"/>
      <c r="T528" s="73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169</v>
      </c>
      <c r="AU528" s="18" t="s">
        <v>83</v>
      </c>
    </row>
    <row r="529" spans="1:65" s="2" customFormat="1" ht="24.2" customHeight="1">
      <c r="A529" s="35"/>
      <c r="B529" s="36"/>
      <c r="C529" s="202" t="s">
        <v>888</v>
      </c>
      <c r="D529" s="202" t="s">
        <v>163</v>
      </c>
      <c r="E529" s="203" t="s">
        <v>889</v>
      </c>
      <c r="F529" s="204" t="s">
        <v>890</v>
      </c>
      <c r="G529" s="205" t="s">
        <v>166</v>
      </c>
      <c r="H529" s="206">
        <v>5.985</v>
      </c>
      <c r="I529" s="207"/>
      <c r="J529" s="208">
        <f>ROUND(I529*H529,2)</f>
        <v>0</v>
      </c>
      <c r="K529" s="209"/>
      <c r="L529" s="40"/>
      <c r="M529" s="210" t="s">
        <v>1</v>
      </c>
      <c r="N529" s="211" t="s">
        <v>38</v>
      </c>
      <c r="O529" s="72"/>
      <c r="P529" s="212">
        <f>O529*H529</f>
        <v>0</v>
      </c>
      <c r="Q529" s="212">
        <v>2.30102</v>
      </c>
      <c r="R529" s="212">
        <f>Q529*H529</f>
        <v>13.7716047</v>
      </c>
      <c r="S529" s="212">
        <v>0</v>
      </c>
      <c r="T529" s="213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14" t="s">
        <v>167</v>
      </c>
      <c r="AT529" s="214" t="s">
        <v>163</v>
      </c>
      <c r="AU529" s="214" t="s">
        <v>83</v>
      </c>
      <c r="AY529" s="18" t="s">
        <v>160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8" t="s">
        <v>81</v>
      </c>
      <c r="BK529" s="215">
        <f>ROUND(I529*H529,2)</f>
        <v>0</v>
      </c>
      <c r="BL529" s="18" t="s">
        <v>167</v>
      </c>
      <c r="BM529" s="214" t="s">
        <v>891</v>
      </c>
    </row>
    <row r="530" spans="1:47" s="2" customFormat="1" ht="19.5">
      <c r="A530" s="35"/>
      <c r="B530" s="36"/>
      <c r="C530" s="37"/>
      <c r="D530" s="216" t="s">
        <v>169</v>
      </c>
      <c r="E530" s="37"/>
      <c r="F530" s="217" t="s">
        <v>892</v>
      </c>
      <c r="G530" s="37"/>
      <c r="H530" s="37"/>
      <c r="I530" s="169"/>
      <c r="J530" s="37"/>
      <c r="K530" s="37"/>
      <c r="L530" s="40"/>
      <c r="M530" s="218"/>
      <c r="N530" s="219"/>
      <c r="O530" s="72"/>
      <c r="P530" s="72"/>
      <c r="Q530" s="72"/>
      <c r="R530" s="72"/>
      <c r="S530" s="72"/>
      <c r="T530" s="73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169</v>
      </c>
      <c r="AU530" s="18" t="s">
        <v>83</v>
      </c>
    </row>
    <row r="531" spans="2:51" s="15" customFormat="1" ht="11.25">
      <c r="B531" s="242"/>
      <c r="C531" s="243"/>
      <c r="D531" s="216" t="s">
        <v>171</v>
      </c>
      <c r="E531" s="244" t="s">
        <v>1</v>
      </c>
      <c r="F531" s="245" t="s">
        <v>893</v>
      </c>
      <c r="G531" s="243"/>
      <c r="H531" s="244" t="s">
        <v>1</v>
      </c>
      <c r="I531" s="246"/>
      <c r="J531" s="243"/>
      <c r="K531" s="243"/>
      <c r="L531" s="247"/>
      <c r="M531" s="248"/>
      <c r="N531" s="249"/>
      <c r="O531" s="249"/>
      <c r="P531" s="249"/>
      <c r="Q531" s="249"/>
      <c r="R531" s="249"/>
      <c r="S531" s="249"/>
      <c r="T531" s="250"/>
      <c r="AT531" s="251" t="s">
        <v>171</v>
      </c>
      <c r="AU531" s="251" t="s">
        <v>83</v>
      </c>
      <c r="AV531" s="15" t="s">
        <v>81</v>
      </c>
      <c r="AW531" s="15" t="s">
        <v>30</v>
      </c>
      <c r="AX531" s="15" t="s">
        <v>73</v>
      </c>
      <c r="AY531" s="251" t="s">
        <v>160</v>
      </c>
    </row>
    <row r="532" spans="2:51" s="13" customFormat="1" ht="11.25">
      <c r="B532" s="220"/>
      <c r="C532" s="221"/>
      <c r="D532" s="216" t="s">
        <v>171</v>
      </c>
      <c r="E532" s="222" t="s">
        <v>1</v>
      </c>
      <c r="F532" s="223" t="s">
        <v>732</v>
      </c>
      <c r="G532" s="221"/>
      <c r="H532" s="224">
        <v>15.73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171</v>
      </c>
      <c r="AU532" s="230" t="s">
        <v>83</v>
      </c>
      <c r="AV532" s="13" t="s">
        <v>83</v>
      </c>
      <c r="AW532" s="13" t="s">
        <v>30</v>
      </c>
      <c r="AX532" s="13" t="s">
        <v>73</v>
      </c>
      <c r="AY532" s="230" t="s">
        <v>160</v>
      </c>
    </row>
    <row r="533" spans="2:51" s="13" customFormat="1" ht="11.25">
      <c r="B533" s="220"/>
      <c r="C533" s="221"/>
      <c r="D533" s="216" t="s">
        <v>171</v>
      </c>
      <c r="E533" s="222" t="s">
        <v>1</v>
      </c>
      <c r="F533" s="223" t="s">
        <v>733</v>
      </c>
      <c r="G533" s="221"/>
      <c r="H533" s="224">
        <v>2.4</v>
      </c>
      <c r="I533" s="225"/>
      <c r="J533" s="221"/>
      <c r="K533" s="221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171</v>
      </c>
      <c r="AU533" s="230" t="s">
        <v>83</v>
      </c>
      <c r="AV533" s="13" t="s">
        <v>83</v>
      </c>
      <c r="AW533" s="13" t="s">
        <v>30</v>
      </c>
      <c r="AX533" s="13" t="s">
        <v>73</v>
      </c>
      <c r="AY533" s="230" t="s">
        <v>160</v>
      </c>
    </row>
    <row r="534" spans="2:51" s="13" customFormat="1" ht="11.25">
      <c r="B534" s="220"/>
      <c r="C534" s="221"/>
      <c r="D534" s="216" t="s">
        <v>171</v>
      </c>
      <c r="E534" s="222" t="s">
        <v>1</v>
      </c>
      <c r="F534" s="223" t="s">
        <v>734</v>
      </c>
      <c r="G534" s="221"/>
      <c r="H534" s="224">
        <v>8.05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171</v>
      </c>
      <c r="AU534" s="230" t="s">
        <v>83</v>
      </c>
      <c r="AV534" s="13" t="s">
        <v>83</v>
      </c>
      <c r="AW534" s="13" t="s">
        <v>30</v>
      </c>
      <c r="AX534" s="13" t="s">
        <v>73</v>
      </c>
      <c r="AY534" s="230" t="s">
        <v>160</v>
      </c>
    </row>
    <row r="535" spans="2:51" s="13" customFormat="1" ht="11.25">
      <c r="B535" s="220"/>
      <c r="C535" s="221"/>
      <c r="D535" s="216" t="s">
        <v>171</v>
      </c>
      <c r="E535" s="222" t="s">
        <v>1</v>
      </c>
      <c r="F535" s="223" t="s">
        <v>735</v>
      </c>
      <c r="G535" s="221"/>
      <c r="H535" s="224">
        <v>2.89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171</v>
      </c>
      <c r="AU535" s="230" t="s">
        <v>83</v>
      </c>
      <c r="AV535" s="13" t="s">
        <v>83</v>
      </c>
      <c r="AW535" s="13" t="s">
        <v>30</v>
      </c>
      <c r="AX535" s="13" t="s">
        <v>73</v>
      </c>
      <c r="AY535" s="230" t="s">
        <v>160</v>
      </c>
    </row>
    <row r="536" spans="2:51" s="13" customFormat="1" ht="11.25">
      <c r="B536" s="220"/>
      <c r="C536" s="221"/>
      <c r="D536" s="216" t="s">
        <v>171</v>
      </c>
      <c r="E536" s="222" t="s">
        <v>1</v>
      </c>
      <c r="F536" s="223" t="s">
        <v>736</v>
      </c>
      <c r="G536" s="221"/>
      <c r="H536" s="224">
        <v>16.27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171</v>
      </c>
      <c r="AU536" s="230" t="s">
        <v>83</v>
      </c>
      <c r="AV536" s="13" t="s">
        <v>83</v>
      </c>
      <c r="AW536" s="13" t="s">
        <v>30</v>
      </c>
      <c r="AX536" s="13" t="s">
        <v>73</v>
      </c>
      <c r="AY536" s="230" t="s">
        <v>160</v>
      </c>
    </row>
    <row r="537" spans="2:51" s="16" customFormat="1" ht="11.25">
      <c r="B537" s="267"/>
      <c r="C537" s="268"/>
      <c r="D537" s="216" t="s">
        <v>171</v>
      </c>
      <c r="E537" s="269" t="s">
        <v>1</v>
      </c>
      <c r="F537" s="270" t="s">
        <v>775</v>
      </c>
      <c r="G537" s="268"/>
      <c r="H537" s="271">
        <v>45.34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AT537" s="277" t="s">
        <v>171</v>
      </c>
      <c r="AU537" s="277" t="s">
        <v>83</v>
      </c>
      <c r="AV537" s="16" t="s">
        <v>182</v>
      </c>
      <c r="AW537" s="16" t="s">
        <v>30</v>
      </c>
      <c r="AX537" s="16" t="s">
        <v>73</v>
      </c>
      <c r="AY537" s="277" t="s">
        <v>160</v>
      </c>
    </row>
    <row r="538" spans="2:51" s="15" customFormat="1" ht="11.25">
      <c r="B538" s="242"/>
      <c r="C538" s="243"/>
      <c r="D538" s="216" t="s">
        <v>171</v>
      </c>
      <c r="E538" s="244" t="s">
        <v>1</v>
      </c>
      <c r="F538" s="245" t="s">
        <v>894</v>
      </c>
      <c r="G538" s="243"/>
      <c r="H538" s="244" t="s">
        <v>1</v>
      </c>
      <c r="I538" s="246"/>
      <c r="J538" s="243"/>
      <c r="K538" s="243"/>
      <c r="L538" s="247"/>
      <c r="M538" s="248"/>
      <c r="N538" s="249"/>
      <c r="O538" s="249"/>
      <c r="P538" s="249"/>
      <c r="Q538" s="249"/>
      <c r="R538" s="249"/>
      <c r="S538" s="249"/>
      <c r="T538" s="250"/>
      <c r="AT538" s="251" t="s">
        <v>171</v>
      </c>
      <c r="AU538" s="251" t="s">
        <v>83</v>
      </c>
      <c r="AV538" s="15" t="s">
        <v>81</v>
      </c>
      <c r="AW538" s="15" t="s">
        <v>30</v>
      </c>
      <c r="AX538" s="15" t="s">
        <v>73</v>
      </c>
      <c r="AY538" s="251" t="s">
        <v>160</v>
      </c>
    </row>
    <row r="539" spans="2:51" s="13" customFormat="1" ht="11.25">
      <c r="B539" s="220"/>
      <c r="C539" s="221"/>
      <c r="D539" s="216" t="s">
        <v>171</v>
      </c>
      <c r="E539" s="222" t="s">
        <v>1</v>
      </c>
      <c r="F539" s="223" t="s">
        <v>895</v>
      </c>
      <c r="G539" s="221"/>
      <c r="H539" s="224">
        <v>9.068</v>
      </c>
      <c r="I539" s="225"/>
      <c r="J539" s="221"/>
      <c r="K539" s="221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171</v>
      </c>
      <c r="AU539" s="230" t="s">
        <v>83</v>
      </c>
      <c r="AV539" s="13" t="s">
        <v>83</v>
      </c>
      <c r="AW539" s="13" t="s">
        <v>30</v>
      </c>
      <c r="AX539" s="13" t="s">
        <v>73</v>
      </c>
      <c r="AY539" s="230" t="s">
        <v>160</v>
      </c>
    </row>
    <row r="540" spans="2:51" s="14" customFormat="1" ht="11.25">
      <c r="B540" s="231"/>
      <c r="C540" s="232"/>
      <c r="D540" s="216" t="s">
        <v>171</v>
      </c>
      <c r="E540" s="233" t="s">
        <v>1</v>
      </c>
      <c r="F540" s="234" t="s">
        <v>174</v>
      </c>
      <c r="G540" s="232"/>
      <c r="H540" s="235">
        <v>54.408</v>
      </c>
      <c r="I540" s="236"/>
      <c r="J540" s="232"/>
      <c r="K540" s="232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171</v>
      </c>
      <c r="AU540" s="241" t="s">
        <v>83</v>
      </c>
      <c r="AV540" s="14" t="s">
        <v>167</v>
      </c>
      <c r="AW540" s="14" t="s">
        <v>30</v>
      </c>
      <c r="AX540" s="14" t="s">
        <v>73</v>
      </c>
      <c r="AY540" s="241" t="s">
        <v>160</v>
      </c>
    </row>
    <row r="541" spans="2:51" s="13" customFormat="1" ht="11.25">
      <c r="B541" s="220"/>
      <c r="C541" s="221"/>
      <c r="D541" s="216" t="s">
        <v>171</v>
      </c>
      <c r="E541" s="222" t="s">
        <v>1</v>
      </c>
      <c r="F541" s="223" t="s">
        <v>896</v>
      </c>
      <c r="G541" s="221"/>
      <c r="H541" s="224">
        <v>5.985</v>
      </c>
      <c r="I541" s="225"/>
      <c r="J541" s="221"/>
      <c r="K541" s="221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171</v>
      </c>
      <c r="AU541" s="230" t="s">
        <v>83</v>
      </c>
      <c r="AV541" s="13" t="s">
        <v>83</v>
      </c>
      <c r="AW541" s="13" t="s">
        <v>30</v>
      </c>
      <c r="AX541" s="13" t="s">
        <v>81</v>
      </c>
      <c r="AY541" s="230" t="s">
        <v>160</v>
      </c>
    </row>
    <row r="542" spans="1:65" s="2" customFormat="1" ht="24.2" customHeight="1">
      <c r="A542" s="35"/>
      <c r="B542" s="36"/>
      <c r="C542" s="202" t="s">
        <v>897</v>
      </c>
      <c r="D542" s="202" t="s">
        <v>163</v>
      </c>
      <c r="E542" s="203" t="s">
        <v>898</v>
      </c>
      <c r="F542" s="204" t="s">
        <v>899</v>
      </c>
      <c r="G542" s="205" t="s">
        <v>166</v>
      </c>
      <c r="H542" s="206">
        <v>5.985</v>
      </c>
      <c r="I542" s="207"/>
      <c r="J542" s="208">
        <f>ROUND(I542*H542,2)</f>
        <v>0</v>
      </c>
      <c r="K542" s="209"/>
      <c r="L542" s="40"/>
      <c r="M542" s="210" t="s">
        <v>1</v>
      </c>
      <c r="N542" s="211" t="s">
        <v>38</v>
      </c>
      <c r="O542" s="72"/>
      <c r="P542" s="212">
        <f>O542*H542</f>
        <v>0</v>
      </c>
      <c r="Q542" s="212">
        <v>0</v>
      </c>
      <c r="R542" s="212">
        <f>Q542*H542</f>
        <v>0</v>
      </c>
      <c r="S542" s="212">
        <v>0</v>
      </c>
      <c r="T542" s="213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214" t="s">
        <v>167</v>
      </c>
      <c r="AT542" s="214" t="s">
        <v>163</v>
      </c>
      <c r="AU542" s="214" t="s">
        <v>83</v>
      </c>
      <c r="AY542" s="18" t="s">
        <v>160</v>
      </c>
      <c r="BE542" s="215">
        <f>IF(N542="základní",J542,0)</f>
        <v>0</v>
      </c>
      <c r="BF542" s="215">
        <f>IF(N542="snížená",J542,0)</f>
        <v>0</v>
      </c>
      <c r="BG542" s="215">
        <f>IF(N542="zákl. přenesená",J542,0)</f>
        <v>0</v>
      </c>
      <c r="BH542" s="215">
        <f>IF(N542="sníž. přenesená",J542,0)</f>
        <v>0</v>
      </c>
      <c r="BI542" s="215">
        <f>IF(N542="nulová",J542,0)</f>
        <v>0</v>
      </c>
      <c r="BJ542" s="18" t="s">
        <v>81</v>
      </c>
      <c r="BK542" s="215">
        <f>ROUND(I542*H542,2)</f>
        <v>0</v>
      </c>
      <c r="BL542" s="18" t="s">
        <v>167</v>
      </c>
      <c r="BM542" s="214" t="s">
        <v>900</v>
      </c>
    </row>
    <row r="543" spans="1:47" s="2" customFormat="1" ht="19.5">
      <c r="A543" s="35"/>
      <c r="B543" s="36"/>
      <c r="C543" s="37"/>
      <c r="D543" s="216" t="s">
        <v>169</v>
      </c>
      <c r="E543" s="37"/>
      <c r="F543" s="217" t="s">
        <v>901</v>
      </c>
      <c r="G543" s="37"/>
      <c r="H543" s="37"/>
      <c r="I543" s="169"/>
      <c r="J543" s="37"/>
      <c r="K543" s="37"/>
      <c r="L543" s="40"/>
      <c r="M543" s="218"/>
      <c r="N543" s="219"/>
      <c r="O543" s="72"/>
      <c r="P543" s="72"/>
      <c r="Q543" s="72"/>
      <c r="R543" s="72"/>
      <c r="S543" s="72"/>
      <c r="T543" s="73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169</v>
      </c>
      <c r="AU543" s="18" t="s">
        <v>83</v>
      </c>
    </row>
    <row r="544" spans="1:65" s="2" customFormat="1" ht="21.75" customHeight="1">
      <c r="A544" s="35"/>
      <c r="B544" s="36"/>
      <c r="C544" s="202" t="s">
        <v>902</v>
      </c>
      <c r="D544" s="202" t="s">
        <v>163</v>
      </c>
      <c r="E544" s="203" t="s">
        <v>903</v>
      </c>
      <c r="F544" s="204" t="s">
        <v>904</v>
      </c>
      <c r="G544" s="205" t="s">
        <v>305</v>
      </c>
      <c r="H544" s="206">
        <v>1</v>
      </c>
      <c r="I544" s="207"/>
      <c r="J544" s="208">
        <f>ROUND(I544*H544,2)</f>
        <v>0</v>
      </c>
      <c r="K544" s="209"/>
      <c r="L544" s="40"/>
      <c r="M544" s="210" t="s">
        <v>1</v>
      </c>
      <c r="N544" s="211" t="s">
        <v>38</v>
      </c>
      <c r="O544" s="72"/>
      <c r="P544" s="212">
        <f>O544*H544</f>
        <v>0</v>
      </c>
      <c r="Q544" s="212">
        <v>0.04684</v>
      </c>
      <c r="R544" s="212">
        <f>Q544*H544</f>
        <v>0.04684</v>
      </c>
      <c r="S544" s="212">
        <v>0</v>
      </c>
      <c r="T544" s="213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14" t="s">
        <v>167</v>
      </c>
      <c r="AT544" s="214" t="s">
        <v>163</v>
      </c>
      <c r="AU544" s="214" t="s">
        <v>83</v>
      </c>
      <c r="AY544" s="18" t="s">
        <v>160</v>
      </c>
      <c r="BE544" s="215">
        <f>IF(N544="základní",J544,0)</f>
        <v>0</v>
      </c>
      <c r="BF544" s="215">
        <f>IF(N544="snížená",J544,0)</f>
        <v>0</v>
      </c>
      <c r="BG544" s="215">
        <f>IF(N544="zákl. přenesená",J544,0)</f>
        <v>0</v>
      </c>
      <c r="BH544" s="215">
        <f>IF(N544="sníž. přenesená",J544,0)</f>
        <v>0</v>
      </c>
      <c r="BI544" s="215">
        <f>IF(N544="nulová",J544,0)</f>
        <v>0</v>
      </c>
      <c r="BJ544" s="18" t="s">
        <v>81</v>
      </c>
      <c r="BK544" s="215">
        <f>ROUND(I544*H544,2)</f>
        <v>0</v>
      </c>
      <c r="BL544" s="18" t="s">
        <v>167</v>
      </c>
      <c r="BM544" s="214" t="s">
        <v>905</v>
      </c>
    </row>
    <row r="545" spans="1:47" s="2" customFormat="1" ht="19.5">
      <c r="A545" s="35"/>
      <c r="B545" s="36"/>
      <c r="C545" s="37"/>
      <c r="D545" s="216" t="s">
        <v>169</v>
      </c>
      <c r="E545" s="37"/>
      <c r="F545" s="217" t="s">
        <v>906</v>
      </c>
      <c r="G545" s="37"/>
      <c r="H545" s="37"/>
      <c r="I545" s="169"/>
      <c r="J545" s="37"/>
      <c r="K545" s="37"/>
      <c r="L545" s="40"/>
      <c r="M545" s="218"/>
      <c r="N545" s="219"/>
      <c r="O545" s="72"/>
      <c r="P545" s="72"/>
      <c r="Q545" s="72"/>
      <c r="R545" s="72"/>
      <c r="S545" s="72"/>
      <c r="T545" s="73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T545" s="18" t="s">
        <v>169</v>
      </c>
      <c r="AU545" s="18" t="s">
        <v>83</v>
      </c>
    </row>
    <row r="546" spans="1:65" s="2" customFormat="1" ht="24.2" customHeight="1">
      <c r="A546" s="35"/>
      <c r="B546" s="36"/>
      <c r="C546" s="256" t="s">
        <v>907</v>
      </c>
      <c r="D546" s="256" t="s">
        <v>494</v>
      </c>
      <c r="E546" s="257" t="s">
        <v>908</v>
      </c>
      <c r="F546" s="258" t="s">
        <v>909</v>
      </c>
      <c r="G546" s="259" t="s">
        <v>305</v>
      </c>
      <c r="H546" s="260">
        <v>1</v>
      </c>
      <c r="I546" s="261"/>
      <c r="J546" s="262">
        <f>ROUND(I546*H546,2)</f>
        <v>0</v>
      </c>
      <c r="K546" s="263"/>
      <c r="L546" s="264"/>
      <c r="M546" s="265" t="s">
        <v>1</v>
      </c>
      <c r="N546" s="266" t="s">
        <v>38</v>
      </c>
      <c r="O546" s="72"/>
      <c r="P546" s="212">
        <f>O546*H546</f>
        <v>0</v>
      </c>
      <c r="Q546" s="212">
        <v>0.01489</v>
      </c>
      <c r="R546" s="212">
        <f>Q546*H546</f>
        <v>0.01489</v>
      </c>
      <c r="S546" s="212">
        <v>0</v>
      </c>
      <c r="T546" s="213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214" t="s">
        <v>207</v>
      </c>
      <c r="AT546" s="214" t="s">
        <v>494</v>
      </c>
      <c r="AU546" s="214" t="s">
        <v>83</v>
      </c>
      <c r="AY546" s="18" t="s">
        <v>160</v>
      </c>
      <c r="BE546" s="215">
        <f>IF(N546="základní",J546,0)</f>
        <v>0</v>
      </c>
      <c r="BF546" s="215">
        <f>IF(N546="snížená",J546,0)</f>
        <v>0</v>
      </c>
      <c r="BG546" s="215">
        <f>IF(N546="zákl. přenesená",J546,0)</f>
        <v>0</v>
      </c>
      <c r="BH546" s="215">
        <f>IF(N546="sníž. přenesená",J546,0)</f>
        <v>0</v>
      </c>
      <c r="BI546" s="215">
        <f>IF(N546="nulová",J546,0)</f>
        <v>0</v>
      </c>
      <c r="BJ546" s="18" t="s">
        <v>81</v>
      </c>
      <c r="BK546" s="215">
        <f>ROUND(I546*H546,2)</f>
        <v>0</v>
      </c>
      <c r="BL546" s="18" t="s">
        <v>167</v>
      </c>
      <c r="BM546" s="214" t="s">
        <v>910</v>
      </c>
    </row>
    <row r="547" spans="1:47" s="2" customFormat="1" ht="11.25">
      <c r="A547" s="35"/>
      <c r="B547" s="36"/>
      <c r="C547" s="37"/>
      <c r="D547" s="216" t="s">
        <v>169</v>
      </c>
      <c r="E547" s="37"/>
      <c r="F547" s="217" t="s">
        <v>909</v>
      </c>
      <c r="G547" s="37"/>
      <c r="H547" s="37"/>
      <c r="I547" s="169"/>
      <c r="J547" s="37"/>
      <c r="K547" s="37"/>
      <c r="L547" s="40"/>
      <c r="M547" s="218"/>
      <c r="N547" s="219"/>
      <c r="O547" s="72"/>
      <c r="P547" s="72"/>
      <c r="Q547" s="72"/>
      <c r="R547" s="72"/>
      <c r="S547" s="72"/>
      <c r="T547" s="73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169</v>
      </c>
      <c r="AU547" s="18" t="s">
        <v>83</v>
      </c>
    </row>
    <row r="548" spans="2:63" s="12" customFormat="1" ht="22.9" customHeight="1">
      <c r="B548" s="186"/>
      <c r="C548" s="187"/>
      <c r="D548" s="188" t="s">
        <v>72</v>
      </c>
      <c r="E548" s="200" t="s">
        <v>207</v>
      </c>
      <c r="F548" s="200" t="s">
        <v>911</v>
      </c>
      <c r="G548" s="187"/>
      <c r="H548" s="187"/>
      <c r="I548" s="190"/>
      <c r="J548" s="201">
        <f>BK548</f>
        <v>0</v>
      </c>
      <c r="K548" s="187"/>
      <c r="L548" s="192"/>
      <c r="M548" s="193"/>
      <c r="N548" s="194"/>
      <c r="O548" s="194"/>
      <c r="P548" s="195">
        <f>SUM(P549:P552)</f>
        <v>0</v>
      </c>
      <c r="Q548" s="194"/>
      <c r="R548" s="195">
        <f>SUM(R549:R552)</f>
        <v>0.0015</v>
      </c>
      <c r="S548" s="194"/>
      <c r="T548" s="196">
        <f>SUM(T549:T552)</f>
        <v>0</v>
      </c>
      <c r="AR548" s="197" t="s">
        <v>81</v>
      </c>
      <c r="AT548" s="198" t="s">
        <v>72</v>
      </c>
      <c r="AU548" s="198" t="s">
        <v>81</v>
      </c>
      <c r="AY548" s="197" t="s">
        <v>160</v>
      </c>
      <c r="BK548" s="199">
        <f>SUM(BK549:BK552)</f>
        <v>0</v>
      </c>
    </row>
    <row r="549" spans="1:65" s="2" customFormat="1" ht="24.2" customHeight="1">
      <c r="A549" s="35"/>
      <c r="B549" s="36"/>
      <c r="C549" s="202" t="s">
        <v>912</v>
      </c>
      <c r="D549" s="202" t="s">
        <v>163</v>
      </c>
      <c r="E549" s="203" t="s">
        <v>913</v>
      </c>
      <c r="F549" s="204" t="s">
        <v>914</v>
      </c>
      <c r="G549" s="205" t="s">
        <v>305</v>
      </c>
      <c r="H549" s="206">
        <v>1</v>
      </c>
      <c r="I549" s="207"/>
      <c r="J549" s="208">
        <f>ROUND(I549*H549,2)</f>
        <v>0</v>
      </c>
      <c r="K549" s="209"/>
      <c r="L549" s="40"/>
      <c r="M549" s="210" t="s">
        <v>1</v>
      </c>
      <c r="N549" s="211" t="s">
        <v>38</v>
      </c>
      <c r="O549" s="72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14" t="s">
        <v>167</v>
      </c>
      <c r="AT549" s="214" t="s">
        <v>163</v>
      </c>
      <c r="AU549" s="214" t="s">
        <v>83</v>
      </c>
      <c r="AY549" s="18" t="s">
        <v>160</v>
      </c>
      <c r="BE549" s="215">
        <f>IF(N549="základní",J549,0)</f>
        <v>0</v>
      </c>
      <c r="BF549" s="215">
        <f>IF(N549="snížená",J549,0)</f>
        <v>0</v>
      </c>
      <c r="BG549" s="215">
        <f>IF(N549="zákl. přenesená",J549,0)</f>
        <v>0</v>
      </c>
      <c r="BH549" s="215">
        <f>IF(N549="sníž. přenesená",J549,0)</f>
        <v>0</v>
      </c>
      <c r="BI549" s="215">
        <f>IF(N549="nulová",J549,0)</f>
        <v>0</v>
      </c>
      <c r="BJ549" s="18" t="s">
        <v>81</v>
      </c>
      <c r="BK549" s="215">
        <f>ROUND(I549*H549,2)</f>
        <v>0</v>
      </c>
      <c r="BL549" s="18" t="s">
        <v>167</v>
      </c>
      <c r="BM549" s="214" t="s">
        <v>915</v>
      </c>
    </row>
    <row r="550" spans="1:47" s="2" customFormat="1" ht="29.25">
      <c r="A550" s="35"/>
      <c r="B550" s="36"/>
      <c r="C550" s="37"/>
      <c r="D550" s="216" t="s">
        <v>169</v>
      </c>
      <c r="E550" s="37"/>
      <c r="F550" s="217" t="s">
        <v>916</v>
      </c>
      <c r="G550" s="37"/>
      <c r="H550" s="37"/>
      <c r="I550" s="169"/>
      <c r="J550" s="37"/>
      <c r="K550" s="37"/>
      <c r="L550" s="40"/>
      <c r="M550" s="218"/>
      <c r="N550" s="219"/>
      <c r="O550" s="72"/>
      <c r="P550" s="72"/>
      <c r="Q550" s="72"/>
      <c r="R550" s="72"/>
      <c r="S550" s="72"/>
      <c r="T550" s="73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8" t="s">
        <v>169</v>
      </c>
      <c r="AU550" s="18" t="s">
        <v>83</v>
      </c>
    </row>
    <row r="551" spans="1:65" s="2" customFormat="1" ht="24.2" customHeight="1">
      <c r="A551" s="35"/>
      <c r="B551" s="36"/>
      <c r="C551" s="256" t="s">
        <v>917</v>
      </c>
      <c r="D551" s="256" t="s">
        <v>494</v>
      </c>
      <c r="E551" s="257" t="s">
        <v>918</v>
      </c>
      <c r="F551" s="258" t="s">
        <v>919</v>
      </c>
      <c r="G551" s="259" t="s">
        <v>305</v>
      </c>
      <c r="H551" s="260">
        <v>1</v>
      </c>
      <c r="I551" s="261"/>
      <c r="J551" s="262">
        <f>ROUND(I551*H551,2)</f>
        <v>0</v>
      </c>
      <c r="K551" s="263"/>
      <c r="L551" s="264"/>
      <c r="M551" s="265" t="s">
        <v>1</v>
      </c>
      <c r="N551" s="266" t="s">
        <v>38</v>
      </c>
      <c r="O551" s="72"/>
      <c r="P551" s="212">
        <f>O551*H551</f>
        <v>0</v>
      </c>
      <c r="Q551" s="212">
        <v>0.0015</v>
      </c>
      <c r="R551" s="212">
        <f>Q551*H551</f>
        <v>0.0015</v>
      </c>
      <c r="S551" s="212">
        <v>0</v>
      </c>
      <c r="T551" s="213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14" t="s">
        <v>207</v>
      </c>
      <c r="AT551" s="214" t="s">
        <v>494</v>
      </c>
      <c r="AU551" s="214" t="s">
        <v>83</v>
      </c>
      <c r="AY551" s="18" t="s">
        <v>160</v>
      </c>
      <c r="BE551" s="215">
        <f>IF(N551="základní",J551,0)</f>
        <v>0</v>
      </c>
      <c r="BF551" s="215">
        <f>IF(N551="snížená",J551,0)</f>
        <v>0</v>
      </c>
      <c r="BG551" s="215">
        <f>IF(N551="zákl. přenesená",J551,0)</f>
        <v>0</v>
      </c>
      <c r="BH551" s="215">
        <f>IF(N551="sníž. přenesená",J551,0)</f>
        <v>0</v>
      </c>
      <c r="BI551" s="215">
        <f>IF(N551="nulová",J551,0)</f>
        <v>0</v>
      </c>
      <c r="BJ551" s="18" t="s">
        <v>81</v>
      </c>
      <c r="BK551" s="215">
        <f>ROUND(I551*H551,2)</f>
        <v>0</v>
      </c>
      <c r="BL551" s="18" t="s">
        <v>167</v>
      </c>
      <c r="BM551" s="214" t="s">
        <v>920</v>
      </c>
    </row>
    <row r="552" spans="1:47" s="2" customFormat="1" ht="19.5">
      <c r="A552" s="35"/>
      <c r="B552" s="36"/>
      <c r="C552" s="37"/>
      <c r="D552" s="216" t="s">
        <v>169</v>
      </c>
      <c r="E552" s="37"/>
      <c r="F552" s="217" t="s">
        <v>919</v>
      </c>
      <c r="G552" s="37"/>
      <c r="H552" s="37"/>
      <c r="I552" s="169"/>
      <c r="J552" s="37"/>
      <c r="K552" s="37"/>
      <c r="L552" s="40"/>
      <c r="M552" s="218"/>
      <c r="N552" s="219"/>
      <c r="O552" s="72"/>
      <c r="P552" s="72"/>
      <c r="Q552" s="72"/>
      <c r="R552" s="72"/>
      <c r="S552" s="72"/>
      <c r="T552" s="73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169</v>
      </c>
      <c r="AU552" s="18" t="s">
        <v>83</v>
      </c>
    </row>
    <row r="553" spans="2:63" s="12" customFormat="1" ht="22.9" customHeight="1">
      <c r="B553" s="186"/>
      <c r="C553" s="187"/>
      <c r="D553" s="188" t="s">
        <v>72</v>
      </c>
      <c r="E553" s="200" t="s">
        <v>161</v>
      </c>
      <c r="F553" s="200" t="s">
        <v>162</v>
      </c>
      <c r="G553" s="187"/>
      <c r="H553" s="187"/>
      <c r="I553" s="190"/>
      <c r="J553" s="201">
        <f>BK553</f>
        <v>0</v>
      </c>
      <c r="K553" s="187"/>
      <c r="L553" s="192"/>
      <c r="M553" s="193"/>
      <c r="N553" s="194"/>
      <c r="O553" s="194"/>
      <c r="P553" s="195">
        <f>SUM(P554:P574)</f>
        <v>0</v>
      </c>
      <c r="Q553" s="194"/>
      <c r="R553" s="195">
        <f>SUM(R554:R574)</f>
        <v>1.21885311</v>
      </c>
      <c r="S553" s="194"/>
      <c r="T553" s="196">
        <f>SUM(T554:T574)</f>
        <v>0</v>
      </c>
      <c r="AR553" s="197" t="s">
        <v>81</v>
      </c>
      <c r="AT553" s="198" t="s">
        <v>72</v>
      </c>
      <c r="AU553" s="198" t="s">
        <v>81</v>
      </c>
      <c r="AY553" s="197" t="s">
        <v>160</v>
      </c>
      <c r="BK553" s="199">
        <f>SUM(BK554:BK574)</f>
        <v>0</v>
      </c>
    </row>
    <row r="554" spans="1:65" s="2" customFormat="1" ht="33" customHeight="1">
      <c r="A554" s="35"/>
      <c r="B554" s="36"/>
      <c r="C554" s="202" t="s">
        <v>921</v>
      </c>
      <c r="D554" s="202" t="s">
        <v>163</v>
      </c>
      <c r="E554" s="203" t="s">
        <v>922</v>
      </c>
      <c r="F554" s="204" t="s">
        <v>923</v>
      </c>
      <c r="G554" s="205" t="s">
        <v>218</v>
      </c>
      <c r="H554" s="206">
        <v>6</v>
      </c>
      <c r="I554" s="207"/>
      <c r="J554" s="208">
        <f>ROUND(I554*H554,2)</f>
        <v>0</v>
      </c>
      <c r="K554" s="209"/>
      <c r="L554" s="40"/>
      <c r="M554" s="210" t="s">
        <v>1</v>
      </c>
      <c r="N554" s="211" t="s">
        <v>38</v>
      </c>
      <c r="O554" s="72"/>
      <c r="P554" s="212">
        <f>O554*H554</f>
        <v>0</v>
      </c>
      <c r="Q554" s="212">
        <v>0.16849</v>
      </c>
      <c r="R554" s="212">
        <f>Q554*H554</f>
        <v>1.01094</v>
      </c>
      <c r="S554" s="212">
        <v>0</v>
      </c>
      <c r="T554" s="213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4" t="s">
        <v>167</v>
      </c>
      <c r="AT554" s="214" t="s">
        <v>163</v>
      </c>
      <c r="AU554" s="214" t="s">
        <v>83</v>
      </c>
      <c r="AY554" s="18" t="s">
        <v>160</v>
      </c>
      <c r="BE554" s="215">
        <f>IF(N554="základní",J554,0)</f>
        <v>0</v>
      </c>
      <c r="BF554" s="215">
        <f>IF(N554="snížená",J554,0)</f>
        <v>0</v>
      </c>
      <c r="BG554" s="215">
        <f>IF(N554="zákl. přenesená",J554,0)</f>
        <v>0</v>
      </c>
      <c r="BH554" s="215">
        <f>IF(N554="sníž. přenesená",J554,0)</f>
        <v>0</v>
      </c>
      <c r="BI554" s="215">
        <f>IF(N554="nulová",J554,0)</f>
        <v>0</v>
      </c>
      <c r="BJ554" s="18" t="s">
        <v>81</v>
      </c>
      <c r="BK554" s="215">
        <f>ROUND(I554*H554,2)</f>
        <v>0</v>
      </c>
      <c r="BL554" s="18" t="s">
        <v>167</v>
      </c>
      <c r="BM554" s="214" t="s">
        <v>924</v>
      </c>
    </row>
    <row r="555" spans="1:47" s="2" customFormat="1" ht="29.25">
      <c r="A555" s="35"/>
      <c r="B555" s="36"/>
      <c r="C555" s="37"/>
      <c r="D555" s="216" t="s">
        <v>169</v>
      </c>
      <c r="E555" s="37"/>
      <c r="F555" s="217" t="s">
        <v>925</v>
      </c>
      <c r="G555" s="37"/>
      <c r="H555" s="37"/>
      <c r="I555" s="169"/>
      <c r="J555" s="37"/>
      <c r="K555" s="37"/>
      <c r="L555" s="40"/>
      <c r="M555" s="218"/>
      <c r="N555" s="219"/>
      <c r="O555" s="72"/>
      <c r="P555" s="72"/>
      <c r="Q555" s="72"/>
      <c r="R555" s="72"/>
      <c r="S555" s="72"/>
      <c r="T555" s="73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169</v>
      </c>
      <c r="AU555" s="18" t="s">
        <v>83</v>
      </c>
    </row>
    <row r="556" spans="2:51" s="13" customFormat="1" ht="11.25">
      <c r="B556" s="220"/>
      <c r="C556" s="221"/>
      <c r="D556" s="216" t="s">
        <v>171</v>
      </c>
      <c r="E556" s="222" t="s">
        <v>1</v>
      </c>
      <c r="F556" s="223" t="s">
        <v>708</v>
      </c>
      <c r="G556" s="221"/>
      <c r="H556" s="224">
        <v>6</v>
      </c>
      <c r="I556" s="225"/>
      <c r="J556" s="221"/>
      <c r="K556" s="221"/>
      <c r="L556" s="226"/>
      <c r="M556" s="227"/>
      <c r="N556" s="228"/>
      <c r="O556" s="228"/>
      <c r="P556" s="228"/>
      <c r="Q556" s="228"/>
      <c r="R556" s="228"/>
      <c r="S556" s="228"/>
      <c r="T556" s="229"/>
      <c r="AT556" s="230" t="s">
        <v>171</v>
      </c>
      <c r="AU556" s="230" t="s">
        <v>83</v>
      </c>
      <c r="AV556" s="13" t="s">
        <v>83</v>
      </c>
      <c r="AW556" s="13" t="s">
        <v>30</v>
      </c>
      <c r="AX556" s="13" t="s">
        <v>81</v>
      </c>
      <c r="AY556" s="230" t="s">
        <v>160</v>
      </c>
    </row>
    <row r="557" spans="1:65" s="2" customFormat="1" ht="16.5" customHeight="1">
      <c r="A557" s="35"/>
      <c r="B557" s="36"/>
      <c r="C557" s="256" t="s">
        <v>926</v>
      </c>
      <c r="D557" s="256" t="s">
        <v>494</v>
      </c>
      <c r="E557" s="257" t="s">
        <v>927</v>
      </c>
      <c r="F557" s="258" t="s">
        <v>928</v>
      </c>
      <c r="G557" s="259" t="s">
        <v>218</v>
      </c>
      <c r="H557" s="260">
        <v>6</v>
      </c>
      <c r="I557" s="261"/>
      <c r="J557" s="262">
        <f>ROUND(I557*H557,2)</f>
        <v>0</v>
      </c>
      <c r="K557" s="263"/>
      <c r="L557" s="264"/>
      <c r="M557" s="265" t="s">
        <v>1</v>
      </c>
      <c r="N557" s="266" t="s">
        <v>38</v>
      </c>
      <c r="O557" s="72"/>
      <c r="P557" s="212">
        <f>O557*H557</f>
        <v>0</v>
      </c>
      <c r="Q557" s="212">
        <v>0.028</v>
      </c>
      <c r="R557" s="212">
        <f>Q557*H557</f>
        <v>0.168</v>
      </c>
      <c r="S557" s="212">
        <v>0</v>
      </c>
      <c r="T557" s="213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4" t="s">
        <v>207</v>
      </c>
      <c r="AT557" s="214" t="s">
        <v>494</v>
      </c>
      <c r="AU557" s="214" t="s">
        <v>83</v>
      </c>
      <c r="AY557" s="18" t="s">
        <v>160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18" t="s">
        <v>81</v>
      </c>
      <c r="BK557" s="215">
        <f>ROUND(I557*H557,2)</f>
        <v>0</v>
      </c>
      <c r="BL557" s="18" t="s">
        <v>167</v>
      </c>
      <c r="BM557" s="214" t="s">
        <v>929</v>
      </c>
    </row>
    <row r="558" spans="1:47" s="2" customFormat="1" ht="11.25">
      <c r="A558" s="35"/>
      <c r="B558" s="36"/>
      <c r="C558" s="37"/>
      <c r="D558" s="216" t="s">
        <v>169</v>
      </c>
      <c r="E558" s="37"/>
      <c r="F558" s="217" t="s">
        <v>928</v>
      </c>
      <c r="G558" s="37"/>
      <c r="H558" s="37"/>
      <c r="I558" s="169"/>
      <c r="J558" s="37"/>
      <c r="K558" s="37"/>
      <c r="L558" s="40"/>
      <c r="M558" s="218"/>
      <c r="N558" s="219"/>
      <c r="O558" s="72"/>
      <c r="P558" s="72"/>
      <c r="Q558" s="72"/>
      <c r="R558" s="72"/>
      <c r="S558" s="72"/>
      <c r="T558" s="73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169</v>
      </c>
      <c r="AU558" s="18" t="s">
        <v>83</v>
      </c>
    </row>
    <row r="559" spans="1:65" s="2" customFormat="1" ht="33" customHeight="1">
      <c r="A559" s="35"/>
      <c r="B559" s="36"/>
      <c r="C559" s="202" t="s">
        <v>930</v>
      </c>
      <c r="D559" s="202" t="s">
        <v>163</v>
      </c>
      <c r="E559" s="203" t="s">
        <v>931</v>
      </c>
      <c r="F559" s="204" t="s">
        <v>932</v>
      </c>
      <c r="G559" s="205" t="s">
        <v>247</v>
      </c>
      <c r="H559" s="206">
        <v>222.26</v>
      </c>
      <c r="I559" s="207"/>
      <c r="J559" s="208">
        <f>ROUND(I559*H559,2)</f>
        <v>0</v>
      </c>
      <c r="K559" s="209"/>
      <c r="L559" s="40"/>
      <c r="M559" s="210" t="s">
        <v>1</v>
      </c>
      <c r="N559" s="211" t="s">
        <v>38</v>
      </c>
      <c r="O559" s="72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14" t="s">
        <v>167</v>
      </c>
      <c r="AT559" s="214" t="s">
        <v>163</v>
      </c>
      <c r="AU559" s="214" t="s">
        <v>83</v>
      </c>
      <c r="AY559" s="18" t="s">
        <v>160</v>
      </c>
      <c r="BE559" s="215">
        <f>IF(N559="základní",J559,0)</f>
        <v>0</v>
      </c>
      <c r="BF559" s="215">
        <f>IF(N559="snížená",J559,0)</f>
        <v>0</v>
      </c>
      <c r="BG559" s="215">
        <f>IF(N559="zákl. přenesená",J559,0)</f>
        <v>0</v>
      </c>
      <c r="BH559" s="215">
        <f>IF(N559="sníž. přenesená",J559,0)</f>
        <v>0</v>
      </c>
      <c r="BI559" s="215">
        <f>IF(N559="nulová",J559,0)</f>
        <v>0</v>
      </c>
      <c r="BJ559" s="18" t="s">
        <v>81</v>
      </c>
      <c r="BK559" s="215">
        <f>ROUND(I559*H559,2)</f>
        <v>0</v>
      </c>
      <c r="BL559" s="18" t="s">
        <v>167</v>
      </c>
      <c r="BM559" s="214" t="s">
        <v>933</v>
      </c>
    </row>
    <row r="560" spans="1:47" s="2" customFormat="1" ht="29.25">
      <c r="A560" s="35"/>
      <c r="B560" s="36"/>
      <c r="C560" s="37"/>
      <c r="D560" s="216" t="s">
        <v>169</v>
      </c>
      <c r="E560" s="37"/>
      <c r="F560" s="217" t="s">
        <v>934</v>
      </c>
      <c r="G560" s="37"/>
      <c r="H560" s="37"/>
      <c r="I560" s="169"/>
      <c r="J560" s="37"/>
      <c r="K560" s="37"/>
      <c r="L560" s="40"/>
      <c r="M560" s="218"/>
      <c r="N560" s="219"/>
      <c r="O560" s="72"/>
      <c r="P560" s="72"/>
      <c r="Q560" s="72"/>
      <c r="R560" s="72"/>
      <c r="S560" s="72"/>
      <c r="T560" s="73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8" t="s">
        <v>169</v>
      </c>
      <c r="AU560" s="18" t="s">
        <v>83</v>
      </c>
    </row>
    <row r="561" spans="2:51" s="13" customFormat="1" ht="11.25">
      <c r="B561" s="220"/>
      <c r="C561" s="221"/>
      <c r="D561" s="216" t="s">
        <v>171</v>
      </c>
      <c r="E561" s="222" t="s">
        <v>1</v>
      </c>
      <c r="F561" s="223" t="s">
        <v>935</v>
      </c>
      <c r="G561" s="221"/>
      <c r="H561" s="224">
        <v>106.66</v>
      </c>
      <c r="I561" s="225"/>
      <c r="J561" s="221"/>
      <c r="K561" s="221"/>
      <c r="L561" s="226"/>
      <c r="M561" s="227"/>
      <c r="N561" s="228"/>
      <c r="O561" s="228"/>
      <c r="P561" s="228"/>
      <c r="Q561" s="228"/>
      <c r="R561" s="228"/>
      <c r="S561" s="228"/>
      <c r="T561" s="229"/>
      <c r="AT561" s="230" t="s">
        <v>171</v>
      </c>
      <c r="AU561" s="230" t="s">
        <v>83</v>
      </c>
      <c r="AV561" s="13" t="s">
        <v>83</v>
      </c>
      <c r="AW561" s="13" t="s">
        <v>30</v>
      </c>
      <c r="AX561" s="13" t="s">
        <v>73</v>
      </c>
      <c r="AY561" s="230" t="s">
        <v>160</v>
      </c>
    </row>
    <row r="562" spans="2:51" s="13" customFormat="1" ht="11.25">
      <c r="B562" s="220"/>
      <c r="C562" s="221"/>
      <c r="D562" s="216" t="s">
        <v>171</v>
      </c>
      <c r="E562" s="222" t="s">
        <v>1</v>
      </c>
      <c r="F562" s="223" t="s">
        <v>936</v>
      </c>
      <c r="G562" s="221"/>
      <c r="H562" s="224">
        <v>20</v>
      </c>
      <c r="I562" s="225"/>
      <c r="J562" s="221"/>
      <c r="K562" s="221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171</v>
      </c>
      <c r="AU562" s="230" t="s">
        <v>83</v>
      </c>
      <c r="AV562" s="13" t="s">
        <v>83</v>
      </c>
      <c r="AW562" s="13" t="s">
        <v>30</v>
      </c>
      <c r="AX562" s="13" t="s">
        <v>73</v>
      </c>
      <c r="AY562" s="230" t="s">
        <v>160</v>
      </c>
    </row>
    <row r="563" spans="2:51" s="13" customFormat="1" ht="11.25">
      <c r="B563" s="220"/>
      <c r="C563" s="221"/>
      <c r="D563" s="216" t="s">
        <v>171</v>
      </c>
      <c r="E563" s="222" t="s">
        <v>1</v>
      </c>
      <c r="F563" s="223" t="s">
        <v>937</v>
      </c>
      <c r="G563" s="221"/>
      <c r="H563" s="224">
        <v>79.6</v>
      </c>
      <c r="I563" s="225"/>
      <c r="J563" s="221"/>
      <c r="K563" s="221"/>
      <c r="L563" s="226"/>
      <c r="M563" s="227"/>
      <c r="N563" s="228"/>
      <c r="O563" s="228"/>
      <c r="P563" s="228"/>
      <c r="Q563" s="228"/>
      <c r="R563" s="228"/>
      <c r="S563" s="228"/>
      <c r="T563" s="229"/>
      <c r="AT563" s="230" t="s">
        <v>171</v>
      </c>
      <c r="AU563" s="230" t="s">
        <v>83</v>
      </c>
      <c r="AV563" s="13" t="s">
        <v>83</v>
      </c>
      <c r="AW563" s="13" t="s">
        <v>30</v>
      </c>
      <c r="AX563" s="13" t="s">
        <v>73</v>
      </c>
      <c r="AY563" s="230" t="s">
        <v>160</v>
      </c>
    </row>
    <row r="564" spans="2:51" s="13" customFormat="1" ht="11.25">
      <c r="B564" s="220"/>
      <c r="C564" s="221"/>
      <c r="D564" s="216" t="s">
        <v>171</v>
      </c>
      <c r="E564" s="222" t="s">
        <v>1</v>
      </c>
      <c r="F564" s="223" t="s">
        <v>938</v>
      </c>
      <c r="G564" s="221"/>
      <c r="H564" s="224">
        <v>16</v>
      </c>
      <c r="I564" s="225"/>
      <c r="J564" s="221"/>
      <c r="K564" s="221"/>
      <c r="L564" s="226"/>
      <c r="M564" s="227"/>
      <c r="N564" s="228"/>
      <c r="O564" s="228"/>
      <c r="P564" s="228"/>
      <c r="Q564" s="228"/>
      <c r="R564" s="228"/>
      <c r="S564" s="228"/>
      <c r="T564" s="229"/>
      <c r="AT564" s="230" t="s">
        <v>171</v>
      </c>
      <c r="AU564" s="230" t="s">
        <v>83</v>
      </c>
      <c r="AV564" s="13" t="s">
        <v>83</v>
      </c>
      <c r="AW564" s="13" t="s">
        <v>30</v>
      </c>
      <c r="AX564" s="13" t="s">
        <v>73</v>
      </c>
      <c r="AY564" s="230" t="s">
        <v>160</v>
      </c>
    </row>
    <row r="565" spans="2:51" s="14" customFormat="1" ht="11.25">
      <c r="B565" s="231"/>
      <c r="C565" s="232"/>
      <c r="D565" s="216" t="s">
        <v>171</v>
      </c>
      <c r="E565" s="233" t="s">
        <v>1</v>
      </c>
      <c r="F565" s="234" t="s">
        <v>174</v>
      </c>
      <c r="G565" s="232"/>
      <c r="H565" s="235">
        <v>222.26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171</v>
      </c>
      <c r="AU565" s="241" t="s">
        <v>83</v>
      </c>
      <c r="AV565" s="14" t="s">
        <v>167</v>
      </c>
      <c r="AW565" s="14" t="s">
        <v>30</v>
      </c>
      <c r="AX565" s="14" t="s">
        <v>81</v>
      </c>
      <c r="AY565" s="241" t="s">
        <v>160</v>
      </c>
    </row>
    <row r="566" spans="1:65" s="2" customFormat="1" ht="33" customHeight="1">
      <c r="A566" s="35"/>
      <c r="B566" s="36"/>
      <c r="C566" s="202" t="s">
        <v>939</v>
      </c>
      <c r="D566" s="202" t="s">
        <v>163</v>
      </c>
      <c r="E566" s="203" t="s">
        <v>940</v>
      </c>
      <c r="F566" s="204" t="s">
        <v>941</v>
      </c>
      <c r="G566" s="205" t="s">
        <v>247</v>
      </c>
      <c r="H566" s="206">
        <v>13335.6</v>
      </c>
      <c r="I566" s="207"/>
      <c r="J566" s="208">
        <f>ROUND(I566*H566,2)</f>
        <v>0</v>
      </c>
      <c r="K566" s="209"/>
      <c r="L566" s="40"/>
      <c r="M566" s="210" t="s">
        <v>1</v>
      </c>
      <c r="N566" s="211" t="s">
        <v>38</v>
      </c>
      <c r="O566" s="72"/>
      <c r="P566" s="212">
        <f>O566*H566</f>
        <v>0</v>
      </c>
      <c r="Q566" s="212">
        <v>0</v>
      </c>
      <c r="R566" s="212">
        <f>Q566*H566</f>
        <v>0</v>
      </c>
      <c r="S566" s="212">
        <v>0</v>
      </c>
      <c r="T566" s="213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14" t="s">
        <v>167</v>
      </c>
      <c r="AT566" s="214" t="s">
        <v>163</v>
      </c>
      <c r="AU566" s="214" t="s">
        <v>83</v>
      </c>
      <c r="AY566" s="18" t="s">
        <v>160</v>
      </c>
      <c r="BE566" s="215">
        <f>IF(N566="základní",J566,0)</f>
        <v>0</v>
      </c>
      <c r="BF566" s="215">
        <f>IF(N566="snížená",J566,0)</f>
        <v>0</v>
      </c>
      <c r="BG566" s="215">
        <f>IF(N566="zákl. přenesená",J566,0)</f>
        <v>0</v>
      </c>
      <c r="BH566" s="215">
        <f>IF(N566="sníž. přenesená",J566,0)</f>
        <v>0</v>
      </c>
      <c r="BI566" s="215">
        <f>IF(N566="nulová",J566,0)</f>
        <v>0</v>
      </c>
      <c r="BJ566" s="18" t="s">
        <v>81</v>
      </c>
      <c r="BK566" s="215">
        <f>ROUND(I566*H566,2)</f>
        <v>0</v>
      </c>
      <c r="BL566" s="18" t="s">
        <v>167</v>
      </c>
      <c r="BM566" s="214" t="s">
        <v>942</v>
      </c>
    </row>
    <row r="567" spans="1:47" s="2" customFormat="1" ht="29.25">
      <c r="A567" s="35"/>
      <c r="B567" s="36"/>
      <c r="C567" s="37"/>
      <c r="D567" s="216" t="s">
        <v>169</v>
      </c>
      <c r="E567" s="37"/>
      <c r="F567" s="217" t="s">
        <v>943</v>
      </c>
      <c r="G567" s="37"/>
      <c r="H567" s="37"/>
      <c r="I567" s="169"/>
      <c r="J567" s="37"/>
      <c r="K567" s="37"/>
      <c r="L567" s="40"/>
      <c r="M567" s="218"/>
      <c r="N567" s="219"/>
      <c r="O567" s="72"/>
      <c r="P567" s="72"/>
      <c r="Q567" s="72"/>
      <c r="R567" s="72"/>
      <c r="S567" s="72"/>
      <c r="T567" s="73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169</v>
      </c>
      <c r="AU567" s="18" t="s">
        <v>83</v>
      </c>
    </row>
    <row r="568" spans="2:51" s="13" customFormat="1" ht="11.25">
      <c r="B568" s="220"/>
      <c r="C568" s="221"/>
      <c r="D568" s="216" t="s">
        <v>171</v>
      </c>
      <c r="E568" s="222" t="s">
        <v>1</v>
      </c>
      <c r="F568" s="223" t="s">
        <v>944</v>
      </c>
      <c r="G568" s="221"/>
      <c r="H568" s="224">
        <v>13335.6</v>
      </c>
      <c r="I568" s="225"/>
      <c r="J568" s="221"/>
      <c r="K568" s="221"/>
      <c r="L568" s="226"/>
      <c r="M568" s="227"/>
      <c r="N568" s="228"/>
      <c r="O568" s="228"/>
      <c r="P568" s="228"/>
      <c r="Q568" s="228"/>
      <c r="R568" s="228"/>
      <c r="S568" s="228"/>
      <c r="T568" s="229"/>
      <c r="AT568" s="230" t="s">
        <v>171</v>
      </c>
      <c r="AU568" s="230" t="s">
        <v>83</v>
      </c>
      <c r="AV568" s="13" t="s">
        <v>83</v>
      </c>
      <c r="AW568" s="13" t="s">
        <v>30</v>
      </c>
      <c r="AX568" s="13" t="s">
        <v>81</v>
      </c>
      <c r="AY568" s="230" t="s">
        <v>160</v>
      </c>
    </row>
    <row r="569" spans="1:65" s="2" customFormat="1" ht="33" customHeight="1">
      <c r="A569" s="35"/>
      <c r="B569" s="36"/>
      <c r="C569" s="202" t="s">
        <v>945</v>
      </c>
      <c r="D569" s="202" t="s">
        <v>163</v>
      </c>
      <c r="E569" s="203" t="s">
        <v>946</v>
      </c>
      <c r="F569" s="204" t="s">
        <v>947</v>
      </c>
      <c r="G569" s="205" t="s">
        <v>247</v>
      </c>
      <c r="H569" s="206">
        <v>222.26</v>
      </c>
      <c r="I569" s="207"/>
      <c r="J569" s="208">
        <f>ROUND(I569*H569,2)</f>
        <v>0</v>
      </c>
      <c r="K569" s="209"/>
      <c r="L569" s="40"/>
      <c r="M569" s="210" t="s">
        <v>1</v>
      </c>
      <c r="N569" s="211" t="s">
        <v>38</v>
      </c>
      <c r="O569" s="72"/>
      <c r="P569" s="212">
        <f>O569*H569</f>
        <v>0</v>
      </c>
      <c r="Q569" s="212">
        <v>0</v>
      </c>
      <c r="R569" s="212">
        <f>Q569*H569</f>
        <v>0</v>
      </c>
      <c r="S569" s="212">
        <v>0</v>
      </c>
      <c r="T569" s="213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214" t="s">
        <v>167</v>
      </c>
      <c r="AT569" s="214" t="s">
        <v>163</v>
      </c>
      <c r="AU569" s="214" t="s">
        <v>83</v>
      </c>
      <c r="AY569" s="18" t="s">
        <v>160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18" t="s">
        <v>81</v>
      </c>
      <c r="BK569" s="215">
        <f>ROUND(I569*H569,2)</f>
        <v>0</v>
      </c>
      <c r="BL569" s="18" t="s">
        <v>167</v>
      </c>
      <c r="BM569" s="214" t="s">
        <v>948</v>
      </c>
    </row>
    <row r="570" spans="1:47" s="2" customFormat="1" ht="29.25">
      <c r="A570" s="35"/>
      <c r="B570" s="36"/>
      <c r="C570" s="37"/>
      <c r="D570" s="216" t="s">
        <v>169</v>
      </c>
      <c r="E570" s="37"/>
      <c r="F570" s="217" t="s">
        <v>949</v>
      </c>
      <c r="G570" s="37"/>
      <c r="H570" s="37"/>
      <c r="I570" s="169"/>
      <c r="J570" s="37"/>
      <c r="K570" s="37"/>
      <c r="L570" s="40"/>
      <c r="M570" s="218"/>
      <c r="N570" s="219"/>
      <c r="O570" s="72"/>
      <c r="P570" s="72"/>
      <c r="Q570" s="72"/>
      <c r="R570" s="72"/>
      <c r="S570" s="72"/>
      <c r="T570" s="73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169</v>
      </c>
      <c r="AU570" s="18" t="s">
        <v>83</v>
      </c>
    </row>
    <row r="571" spans="1:65" s="2" customFormat="1" ht="33" customHeight="1">
      <c r="A571" s="35"/>
      <c r="B571" s="36"/>
      <c r="C571" s="202" t="s">
        <v>950</v>
      </c>
      <c r="D571" s="202" t="s">
        <v>163</v>
      </c>
      <c r="E571" s="203" t="s">
        <v>951</v>
      </c>
      <c r="F571" s="204" t="s">
        <v>952</v>
      </c>
      <c r="G571" s="205" t="s">
        <v>247</v>
      </c>
      <c r="H571" s="206">
        <v>63.947</v>
      </c>
      <c r="I571" s="207"/>
      <c r="J571" s="208">
        <f>ROUND(I571*H571,2)</f>
        <v>0</v>
      </c>
      <c r="K571" s="209"/>
      <c r="L571" s="40"/>
      <c r="M571" s="210" t="s">
        <v>1</v>
      </c>
      <c r="N571" s="211" t="s">
        <v>38</v>
      </c>
      <c r="O571" s="72"/>
      <c r="P571" s="212">
        <f>O571*H571</f>
        <v>0</v>
      </c>
      <c r="Q571" s="212">
        <v>0.00013</v>
      </c>
      <c r="R571" s="212">
        <f>Q571*H571</f>
        <v>0.00831311</v>
      </c>
      <c r="S571" s="212">
        <v>0</v>
      </c>
      <c r="T571" s="213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214" t="s">
        <v>167</v>
      </c>
      <c r="AT571" s="214" t="s">
        <v>163</v>
      </c>
      <c r="AU571" s="214" t="s">
        <v>83</v>
      </c>
      <c r="AY571" s="18" t="s">
        <v>160</v>
      </c>
      <c r="BE571" s="215">
        <f>IF(N571="základní",J571,0)</f>
        <v>0</v>
      </c>
      <c r="BF571" s="215">
        <f>IF(N571="snížená",J571,0)</f>
        <v>0</v>
      </c>
      <c r="BG571" s="215">
        <f>IF(N571="zákl. přenesená",J571,0)</f>
        <v>0</v>
      </c>
      <c r="BH571" s="215">
        <f>IF(N571="sníž. přenesená",J571,0)</f>
        <v>0</v>
      </c>
      <c r="BI571" s="215">
        <f>IF(N571="nulová",J571,0)</f>
        <v>0</v>
      </c>
      <c r="BJ571" s="18" t="s">
        <v>81</v>
      </c>
      <c r="BK571" s="215">
        <f>ROUND(I571*H571,2)</f>
        <v>0</v>
      </c>
      <c r="BL571" s="18" t="s">
        <v>167</v>
      </c>
      <c r="BM571" s="214" t="s">
        <v>953</v>
      </c>
    </row>
    <row r="572" spans="1:47" s="2" customFormat="1" ht="19.5">
      <c r="A572" s="35"/>
      <c r="B572" s="36"/>
      <c r="C572" s="37"/>
      <c r="D572" s="216" t="s">
        <v>169</v>
      </c>
      <c r="E572" s="37"/>
      <c r="F572" s="217" t="s">
        <v>954</v>
      </c>
      <c r="G572" s="37"/>
      <c r="H572" s="37"/>
      <c r="I572" s="169"/>
      <c r="J572" s="37"/>
      <c r="K572" s="37"/>
      <c r="L572" s="40"/>
      <c r="M572" s="218"/>
      <c r="N572" s="219"/>
      <c r="O572" s="72"/>
      <c r="P572" s="72"/>
      <c r="Q572" s="72"/>
      <c r="R572" s="72"/>
      <c r="S572" s="72"/>
      <c r="T572" s="73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169</v>
      </c>
      <c r="AU572" s="18" t="s">
        <v>83</v>
      </c>
    </row>
    <row r="573" spans="1:65" s="2" customFormat="1" ht="24.2" customHeight="1">
      <c r="A573" s="35"/>
      <c r="B573" s="36"/>
      <c r="C573" s="202" t="s">
        <v>955</v>
      </c>
      <c r="D573" s="202" t="s">
        <v>163</v>
      </c>
      <c r="E573" s="203" t="s">
        <v>956</v>
      </c>
      <c r="F573" s="204" t="s">
        <v>957</v>
      </c>
      <c r="G573" s="205" t="s">
        <v>218</v>
      </c>
      <c r="H573" s="206">
        <v>8</v>
      </c>
      <c r="I573" s="207"/>
      <c r="J573" s="208">
        <f>ROUND(I573*H573,2)</f>
        <v>0</v>
      </c>
      <c r="K573" s="209"/>
      <c r="L573" s="40"/>
      <c r="M573" s="210" t="s">
        <v>1</v>
      </c>
      <c r="N573" s="211" t="s">
        <v>38</v>
      </c>
      <c r="O573" s="72"/>
      <c r="P573" s="212">
        <f>O573*H573</f>
        <v>0</v>
      </c>
      <c r="Q573" s="212">
        <v>0.00395</v>
      </c>
      <c r="R573" s="212">
        <f>Q573*H573</f>
        <v>0.0316</v>
      </c>
      <c r="S573" s="212">
        <v>0</v>
      </c>
      <c r="T573" s="213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4" t="s">
        <v>167</v>
      </c>
      <c r="AT573" s="214" t="s">
        <v>163</v>
      </c>
      <c r="AU573" s="214" t="s">
        <v>83</v>
      </c>
      <c r="AY573" s="18" t="s">
        <v>160</v>
      </c>
      <c r="BE573" s="215">
        <f>IF(N573="základní",J573,0)</f>
        <v>0</v>
      </c>
      <c r="BF573" s="215">
        <f>IF(N573="snížená",J573,0)</f>
        <v>0</v>
      </c>
      <c r="BG573" s="215">
        <f>IF(N573="zákl. přenesená",J573,0)</f>
        <v>0</v>
      </c>
      <c r="BH573" s="215">
        <f>IF(N573="sníž. přenesená",J573,0)</f>
        <v>0</v>
      </c>
      <c r="BI573" s="215">
        <f>IF(N573="nulová",J573,0)</f>
        <v>0</v>
      </c>
      <c r="BJ573" s="18" t="s">
        <v>81</v>
      </c>
      <c r="BK573" s="215">
        <f>ROUND(I573*H573,2)</f>
        <v>0</v>
      </c>
      <c r="BL573" s="18" t="s">
        <v>167</v>
      </c>
      <c r="BM573" s="214" t="s">
        <v>958</v>
      </c>
    </row>
    <row r="574" spans="1:47" s="2" customFormat="1" ht="19.5">
      <c r="A574" s="35"/>
      <c r="B574" s="36"/>
      <c r="C574" s="37"/>
      <c r="D574" s="216" t="s">
        <v>169</v>
      </c>
      <c r="E574" s="37"/>
      <c r="F574" s="217" t="s">
        <v>959</v>
      </c>
      <c r="G574" s="37"/>
      <c r="H574" s="37"/>
      <c r="I574" s="169"/>
      <c r="J574" s="37"/>
      <c r="K574" s="37"/>
      <c r="L574" s="40"/>
      <c r="M574" s="218"/>
      <c r="N574" s="219"/>
      <c r="O574" s="72"/>
      <c r="P574" s="72"/>
      <c r="Q574" s="72"/>
      <c r="R574" s="72"/>
      <c r="S574" s="72"/>
      <c r="T574" s="73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8" t="s">
        <v>169</v>
      </c>
      <c r="AU574" s="18" t="s">
        <v>83</v>
      </c>
    </row>
    <row r="575" spans="2:63" s="12" customFormat="1" ht="22.9" customHeight="1">
      <c r="B575" s="186"/>
      <c r="C575" s="187"/>
      <c r="D575" s="188" t="s">
        <v>72</v>
      </c>
      <c r="E575" s="200" t="s">
        <v>960</v>
      </c>
      <c r="F575" s="200" t="s">
        <v>961</v>
      </c>
      <c r="G575" s="187"/>
      <c r="H575" s="187"/>
      <c r="I575" s="190"/>
      <c r="J575" s="201">
        <f>BK575</f>
        <v>0</v>
      </c>
      <c r="K575" s="187"/>
      <c r="L575" s="192"/>
      <c r="M575" s="193"/>
      <c r="N575" s="194"/>
      <c r="O575" s="194"/>
      <c r="P575" s="195">
        <f>SUM(P576:P577)</f>
        <v>0</v>
      </c>
      <c r="Q575" s="194"/>
      <c r="R575" s="195">
        <f>SUM(R576:R577)</f>
        <v>0</v>
      </c>
      <c r="S575" s="194"/>
      <c r="T575" s="196">
        <f>SUM(T576:T577)</f>
        <v>0</v>
      </c>
      <c r="AR575" s="197" t="s">
        <v>81</v>
      </c>
      <c r="AT575" s="198" t="s">
        <v>72</v>
      </c>
      <c r="AU575" s="198" t="s">
        <v>81</v>
      </c>
      <c r="AY575" s="197" t="s">
        <v>160</v>
      </c>
      <c r="BK575" s="199">
        <f>SUM(BK576:BK577)</f>
        <v>0</v>
      </c>
    </row>
    <row r="576" spans="1:65" s="2" customFormat="1" ht="16.5" customHeight="1">
      <c r="A576" s="35"/>
      <c r="B576" s="36"/>
      <c r="C576" s="202" t="s">
        <v>962</v>
      </c>
      <c r="D576" s="202" t="s">
        <v>163</v>
      </c>
      <c r="E576" s="203" t="s">
        <v>963</v>
      </c>
      <c r="F576" s="204" t="s">
        <v>964</v>
      </c>
      <c r="G576" s="205" t="s">
        <v>179</v>
      </c>
      <c r="H576" s="206">
        <v>200.768</v>
      </c>
      <c r="I576" s="207"/>
      <c r="J576" s="208">
        <f>ROUND(I576*H576,2)</f>
        <v>0</v>
      </c>
      <c r="K576" s="209"/>
      <c r="L576" s="40"/>
      <c r="M576" s="210" t="s">
        <v>1</v>
      </c>
      <c r="N576" s="211" t="s">
        <v>38</v>
      </c>
      <c r="O576" s="72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214" t="s">
        <v>167</v>
      </c>
      <c r="AT576" s="214" t="s">
        <v>163</v>
      </c>
      <c r="AU576" s="214" t="s">
        <v>83</v>
      </c>
      <c r="AY576" s="18" t="s">
        <v>160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8" t="s">
        <v>81</v>
      </c>
      <c r="BK576" s="215">
        <f>ROUND(I576*H576,2)</f>
        <v>0</v>
      </c>
      <c r="BL576" s="18" t="s">
        <v>167</v>
      </c>
      <c r="BM576" s="214" t="s">
        <v>965</v>
      </c>
    </row>
    <row r="577" spans="1:47" s="2" customFormat="1" ht="39">
      <c r="A577" s="35"/>
      <c r="B577" s="36"/>
      <c r="C577" s="37"/>
      <c r="D577" s="216" t="s">
        <v>169</v>
      </c>
      <c r="E577" s="37"/>
      <c r="F577" s="217" t="s">
        <v>966</v>
      </c>
      <c r="G577" s="37"/>
      <c r="H577" s="37"/>
      <c r="I577" s="169"/>
      <c r="J577" s="37"/>
      <c r="K577" s="37"/>
      <c r="L577" s="40"/>
      <c r="M577" s="218"/>
      <c r="N577" s="219"/>
      <c r="O577" s="72"/>
      <c r="P577" s="72"/>
      <c r="Q577" s="72"/>
      <c r="R577" s="72"/>
      <c r="S577" s="72"/>
      <c r="T577" s="73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169</v>
      </c>
      <c r="AU577" s="18" t="s">
        <v>83</v>
      </c>
    </row>
    <row r="578" spans="2:63" s="12" customFormat="1" ht="25.9" customHeight="1">
      <c r="B578" s="186"/>
      <c r="C578" s="187"/>
      <c r="D578" s="188" t="s">
        <v>72</v>
      </c>
      <c r="E578" s="189" t="s">
        <v>212</v>
      </c>
      <c r="F578" s="189" t="s">
        <v>213</v>
      </c>
      <c r="G578" s="187"/>
      <c r="H578" s="187"/>
      <c r="I578" s="190"/>
      <c r="J578" s="191">
        <f>BK578</f>
        <v>0</v>
      </c>
      <c r="K578" s="187"/>
      <c r="L578" s="192"/>
      <c r="M578" s="193"/>
      <c r="N578" s="194"/>
      <c r="O578" s="194"/>
      <c r="P578" s="195">
        <f>P579+P672+P792+P878+P902+P923+P946+P999+P1041+P1103+P1173+P1224+P1314</f>
        <v>0</v>
      </c>
      <c r="Q578" s="194"/>
      <c r="R578" s="195">
        <f>R579+R672+R792+R878+R902+R923+R946+R999+R1041+R1103+R1173+R1224+R1314</f>
        <v>19.418512489999998</v>
      </c>
      <c r="S578" s="194"/>
      <c r="T578" s="196">
        <f>T579+T672+T792+T878+T902+T923+T946+T999+T1041+T1103+T1173+T1224+T1314</f>
        <v>0</v>
      </c>
      <c r="AR578" s="197" t="s">
        <v>83</v>
      </c>
      <c r="AT578" s="198" t="s">
        <v>72</v>
      </c>
      <c r="AU578" s="198" t="s">
        <v>73</v>
      </c>
      <c r="AY578" s="197" t="s">
        <v>160</v>
      </c>
      <c r="BK578" s="199">
        <f>BK579+BK672+BK792+BK878+BK902+BK923+BK946+BK999+BK1041+BK1103+BK1173+BK1224+BK1314</f>
        <v>0</v>
      </c>
    </row>
    <row r="579" spans="2:63" s="12" customFormat="1" ht="22.9" customHeight="1">
      <c r="B579" s="186"/>
      <c r="C579" s="187"/>
      <c r="D579" s="188" t="s">
        <v>72</v>
      </c>
      <c r="E579" s="200" t="s">
        <v>967</v>
      </c>
      <c r="F579" s="200" t="s">
        <v>968</v>
      </c>
      <c r="G579" s="187"/>
      <c r="H579" s="187"/>
      <c r="I579" s="190"/>
      <c r="J579" s="201">
        <f>BK579</f>
        <v>0</v>
      </c>
      <c r="K579" s="187"/>
      <c r="L579" s="192"/>
      <c r="M579" s="193"/>
      <c r="N579" s="194"/>
      <c r="O579" s="194"/>
      <c r="P579" s="195">
        <f>SUM(P580:P671)</f>
        <v>0</v>
      </c>
      <c r="Q579" s="194"/>
      <c r="R579" s="195">
        <f>SUM(R580:R671)</f>
        <v>1.12209036</v>
      </c>
      <c r="S579" s="194"/>
      <c r="T579" s="196">
        <f>SUM(T580:T671)</f>
        <v>0</v>
      </c>
      <c r="AR579" s="197" t="s">
        <v>83</v>
      </c>
      <c r="AT579" s="198" t="s">
        <v>72</v>
      </c>
      <c r="AU579" s="198" t="s">
        <v>81</v>
      </c>
      <c r="AY579" s="197" t="s">
        <v>160</v>
      </c>
      <c r="BK579" s="199">
        <f>SUM(BK580:BK671)</f>
        <v>0</v>
      </c>
    </row>
    <row r="580" spans="1:65" s="2" customFormat="1" ht="24.2" customHeight="1">
      <c r="A580" s="35"/>
      <c r="B580" s="36"/>
      <c r="C580" s="202" t="s">
        <v>969</v>
      </c>
      <c r="D580" s="202" t="s">
        <v>163</v>
      </c>
      <c r="E580" s="203" t="s">
        <v>970</v>
      </c>
      <c r="F580" s="204" t="s">
        <v>971</v>
      </c>
      <c r="G580" s="205" t="s">
        <v>247</v>
      </c>
      <c r="H580" s="206">
        <v>56.292</v>
      </c>
      <c r="I580" s="207"/>
      <c r="J580" s="208">
        <f>ROUND(I580*H580,2)</f>
        <v>0</v>
      </c>
      <c r="K580" s="209"/>
      <c r="L580" s="40"/>
      <c r="M580" s="210" t="s">
        <v>1</v>
      </c>
      <c r="N580" s="211" t="s">
        <v>38</v>
      </c>
      <c r="O580" s="72"/>
      <c r="P580" s="212">
        <f>O580*H580</f>
        <v>0</v>
      </c>
      <c r="Q580" s="212">
        <v>0</v>
      </c>
      <c r="R580" s="212">
        <f>Q580*H580</f>
        <v>0</v>
      </c>
      <c r="S580" s="212">
        <v>0</v>
      </c>
      <c r="T580" s="213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4" t="s">
        <v>219</v>
      </c>
      <c r="AT580" s="214" t="s">
        <v>163</v>
      </c>
      <c r="AU580" s="214" t="s">
        <v>83</v>
      </c>
      <c r="AY580" s="18" t="s">
        <v>160</v>
      </c>
      <c r="BE580" s="215">
        <f>IF(N580="základní",J580,0)</f>
        <v>0</v>
      </c>
      <c r="BF580" s="215">
        <f>IF(N580="snížená",J580,0)</f>
        <v>0</v>
      </c>
      <c r="BG580" s="215">
        <f>IF(N580="zákl. přenesená",J580,0)</f>
        <v>0</v>
      </c>
      <c r="BH580" s="215">
        <f>IF(N580="sníž. přenesená",J580,0)</f>
        <v>0</v>
      </c>
      <c r="BI580" s="215">
        <f>IF(N580="nulová",J580,0)</f>
        <v>0</v>
      </c>
      <c r="BJ580" s="18" t="s">
        <v>81</v>
      </c>
      <c r="BK580" s="215">
        <f>ROUND(I580*H580,2)</f>
        <v>0</v>
      </c>
      <c r="BL580" s="18" t="s">
        <v>219</v>
      </c>
      <c r="BM580" s="214" t="s">
        <v>972</v>
      </c>
    </row>
    <row r="581" spans="1:47" s="2" customFormat="1" ht="19.5">
      <c r="A581" s="35"/>
      <c r="B581" s="36"/>
      <c r="C581" s="37"/>
      <c r="D581" s="216" t="s">
        <v>169</v>
      </c>
      <c r="E581" s="37"/>
      <c r="F581" s="217" t="s">
        <v>973</v>
      </c>
      <c r="G581" s="37"/>
      <c r="H581" s="37"/>
      <c r="I581" s="169"/>
      <c r="J581" s="37"/>
      <c r="K581" s="37"/>
      <c r="L581" s="40"/>
      <c r="M581" s="218"/>
      <c r="N581" s="219"/>
      <c r="O581" s="72"/>
      <c r="P581" s="72"/>
      <c r="Q581" s="72"/>
      <c r="R581" s="72"/>
      <c r="S581" s="72"/>
      <c r="T581" s="73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169</v>
      </c>
      <c r="AU581" s="18" t="s">
        <v>83</v>
      </c>
    </row>
    <row r="582" spans="2:51" s="15" customFormat="1" ht="11.25">
      <c r="B582" s="242"/>
      <c r="C582" s="243"/>
      <c r="D582" s="216" t="s">
        <v>171</v>
      </c>
      <c r="E582" s="244" t="s">
        <v>1</v>
      </c>
      <c r="F582" s="245" t="s">
        <v>974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171</v>
      </c>
      <c r="AU582" s="251" t="s">
        <v>83</v>
      </c>
      <c r="AV582" s="15" t="s">
        <v>81</v>
      </c>
      <c r="AW582" s="15" t="s">
        <v>30</v>
      </c>
      <c r="AX582" s="15" t="s">
        <v>73</v>
      </c>
      <c r="AY582" s="251" t="s">
        <v>160</v>
      </c>
    </row>
    <row r="583" spans="2:51" s="13" customFormat="1" ht="11.25">
      <c r="B583" s="220"/>
      <c r="C583" s="221"/>
      <c r="D583" s="216" t="s">
        <v>171</v>
      </c>
      <c r="E583" s="222" t="s">
        <v>1</v>
      </c>
      <c r="F583" s="223" t="s">
        <v>975</v>
      </c>
      <c r="G583" s="221"/>
      <c r="H583" s="224">
        <v>56.292</v>
      </c>
      <c r="I583" s="225"/>
      <c r="J583" s="221"/>
      <c r="K583" s="221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171</v>
      </c>
      <c r="AU583" s="230" t="s">
        <v>83</v>
      </c>
      <c r="AV583" s="13" t="s">
        <v>83</v>
      </c>
      <c r="AW583" s="13" t="s">
        <v>30</v>
      </c>
      <c r="AX583" s="13" t="s">
        <v>81</v>
      </c>
      <c r="AY583" s="230" t="s">
        <v>160</v>
      </c>
    </row>
    <row r="584" spans="1:65" s="2" customFormat="1" ht="24.2" customHeight="1">
      <c r="A584" s="35"/>
      <c r="B584" s="36"/>
      <c r="C584" s="202" t="s">
        <v>976</v>
      </c>
      <c r="D584" s="202" t="s">
        <v>163</v>
      </c>
      <c r="E584" s="203" t="s">
        <v>977</v>
      </c>
      <c r="F584" s="204" t="s">
        <v>978</v>
      </c>
      <c r="G584" s="205" t="s">
        <v>247</v>
      </c>
      <c r="H584" s="206">
        <v>34.05</v>
      </c>
      <c r="I584" s="207"/>
      <c r="J584" s="208">
        <f>ROUND(I584*H584,2)</f>
        <v>0</v>
      </c>
      <c r="K584" s="209"/>
      <c r="L584" s="40"/>
      <c r="M584" s="210" t="s">
        <v>1</v>
      </c>
      <c r="N584" s="211" t="s">
        <v>38</v>
      </c>
      <c r="O584" s="72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214" t="s">
        <v>219</v>
      </c>
      <c r="AT584" s="214" t="s">
        <v>163</v>
      </c>
      <c r="AU584" s="214" t="s">
        <v>83</v>
      </c>
      <c r="AY584" s="18" t="s">
        <v>160</v>
      </c>
      <c r="BE584" s="215">
        <f>IF(N584="základní",J584,0)</f>
        <v>0</v>
      </c>
      <c r="BF584" s="215">
        <f>IF(N584="snížená",J584,0)</f>
        <v>0</v>
      </c>
      <c r="BG584" s="215">
        <f>IF(N584="zákl. přenesená",J584,0)</f>
        <v>0</v>
      </c>
      <c r="BH584" s="215">
        <f>IF(N584="sníž. přenesená",J584,0)</f>
        <v>0</v>
      </c>
      <c r="BI584" s="215">
        <f>IF(N584="nulová",J584,0)</f>
        <v>0</v>
      </c>
      <c r="BJ584" s="18" t="s">
        <v>81</v>
      </c>
      <c r="BK584" s="215">
        <f>ROUND(I584*H584,2)</f>
        <v>0</v>
      </c>
      <c r="BL584" s="18" t="s">
        <v>219</v>
      </c>
      <c r="BM584" s="214" t="s">
        <v>979</v>
      </c>
    </row>
    <row r="585" spans="1:47" s="2" customFormat="1" ht="19.5">
      <c r="A585" s="35"/>
      <c r="B585" s="36"/>
      <c r="C585" s="37"/>
      <c r="D585" s="216" t="s">
        <v>169</v>
      </c>
      <c r="E585" s="37"/>
      <c r="F585" s="217" t="s">
        <v>980</v>
      </c>
      <c r="G585" s="37"/>
      <c r="H585" s="37"/>
      <c r="I585" s="169"/>
      <c r="J585" s="37"/>
      <c r="K585" s="37"/>
      <c r="L585" s="40"/>
      <c r="M585" s="218"/>
      <c r="N585" s="219"/>
      <c r="O585" s="72"/>
      <c r="P585" s="72"/>
      <c r="Q585" s="72"/>
      <c r="R585" s="72"/>
      <c r="S585" s="72"/>
      <c r="T585" s="73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169</v>
      </c>
      <c r="AU585" s="18" t="s">
        <v>83</v>
      </c>
    </row>
    <row r="586" spans="2:51" s="15" customFormat="1" ht="11.25">
      <c r="B586" s="242"/>
      <c r="C586" s="243"/>
      <c r="D586" s="216" t="s">
        <v>171</v>
      </c>
      <c r="E586" s="244" t="s">
        <v>1</v>
      </c>
      <c r="F586" s="245" t="s">
        <v>981</v>
      </c>
      <c r="G586" s="243"/>
      <c r="H586" s="244" t="s">
        <v>1</v>
      </c>
      <c r="I586" s="246"/>
      <c r="J586" s="243"/>
      <c r="K586" s="243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171</v>
      </c>
      <c r="AU586" s="251" t="s">
        <v>83</v>
      </c>
      <c r="AV586" s="15" t="s">
        <v>81</v>
      </c>
      <c r="AW586" s="15" t="s">
        <v>30</v>
      </c>
      <c r="AX586" s="15" t="s">
        <v>73</v>
      </c>
      <c r="AY586" s="251" t="s">
        <v>160</v>
      </c>
    </row>
    <row r="587" spans="2:51" s="13" customFormat="1" ht="11.25">
      <c r="B587" s="220"/>
      <c r="C587" s="221"/>
      <c r="D587" s="216" t="s">
        <v>171</v>
      </c>
      <c r="E587" s="222" t="s">
        <v>1</v>
      </c>
      <c r="F587" s="223" t="s">
        <v>982</v>
      </c>
      <c r="G587" s="221"/>
      <c r="H587" s="224">
        <v>34.05</v>
      </c>
      <c r="I587" s="225"/>
      <c r="J587" s="221"/>
      <c r="K587" s="221"/>
      <c r="L587" s="226"/>
      <c r="M587" s="227"/>
      <c r="N587" s="228"/>
      <c r="O587" s="228"/>
      <c r="P587" s="228"/>
      <c r="Q587" s="228"/>
      <c r="R587" s="228"/>
      <c r="S587" s="228"/>
      <c r="T587" s="229"/>
      <c r="AT587" s="230" t="s">
        <v>171</v>
      </c>
      <c r="AU587" s="230" t="s">
        <v>83</v>
      </c>
      <c r="AV587" s="13" t="s">
        <v>83</v>
      </c>
      <c r="AW587" s="13" t="s">
        <v>30</v>
      </c>
      <c r="AX587" s="13" t="s">
        <v>81</v>
      </c>
      <c r="AY587" s="230" t="s">
        <v>160</v>
      </c>
    </row>
    <row r="588" spans="1:65" s="2" customFormat="1" ht="24.2" customHeight="1">
      <c r="A588" s="35"/>
      <c r="B588" s="36"/>
      <c r="C588" s="256" t="s">
        <v>983</v>
      </c>
      <c r="D588" s="256" t="s">
        <v>494</v>
      </c>
      <c r="E588" s="257" t="s">
        <v>984</v>
      </c>
      <c r="F588" s="258" t="s">
        <v>985</v>
      </c>
      <c r="G588" s="259" t="s">
        <v>325</v>
      </c>
      <c r="H588" s="260">
        <v>54.205</v>
      </c>
      <c r="I588" s="261"/>
      <c r="J588" s="262">
        <f>ROUND(I588*H588,2)</f>
        <v>0</v>
      </c>
      <c r="K588" s="263"/>
      <c r="L588" s="264"/>
      <c r="M588" s="265" t="s">
        <v>1</v>
      </c>
      <c r="N588" s="266" t="s">
        <v>38</v>
      </c>
      <c r="O588" s="72"/>
      <c r="P588" s="212">
        <f>O588*H588</f>
        <v>0</v>
      </c>
      <c r="Q588" s="212">
        <v>0.001</v>
      </c>
      <c r="R588" s="212">
        <f>Q588*H588</f>
        <v>0.054204999999999996</v>
      </c>
      <c r="S588" s="212">
        <v>0</v>
      </c>
      <c r="T588" s="213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14" t="s">
        <v>636</v>
      </c>
      <c r="AT588" s="214" t="s">
        <v>494</v>
      </c>
      <c r="AU588" s="214" t="s">
        <v>83</v>
      </c>
      <c r="AY588" s="18" t="s">
        <v>160</v>
      </c>
      <c r="BE588" s="215">
        <f>IF(N588="základní",J588,0)</f>
        <v>0</v>
      </c>
      <c r="BF588" s="215">
        <f>IF(N588="snížená",J588,0)</f>
        <v>0</v>
      </c>
      <c r="BG588" s="215">
        <f>IF(N588="zákl. přenesená",J588,0)</f>
        <v>0</v>
      </c>
      <c r="BH588" s="215">
        <f>IF(N588="sníž. přenesená",J588,0)</f>
        <v>0</v>
      </c>
      <c r="BI588" s="215">
        <f>IF(N588="nulová",J588,0)</f>
        <v>0</v>
      </c>
      <c r="BJ588" s="18" t="s">
        <v>81</v>
      </c>
      <c r="BK588" s="215">
        <f>ROUND(I588*H588,2)</f>
        <v>0</v>
      </c>
      <c r="BL588" s="18" t="s">
        <v>219</v>
      </c>
      <c r="BM588" s="214" t="s">
        <v>986</v>
      </c>
    </row>
    <row r="589" spans="1:47" s="2" customFormat="1" ht="19.5">
      <c r="A589" s="35"/>
      <c r="B589" s="36"/>
      <c r="C589" s="37"/>
      <c r="D589" s="216" t="s">
        <v>169</v>
      </c>
      <c r="E589" s="37"/>
      <c r="F589" s="217" t="s">
        <v>985</v>
      </c>
      <c r="G589" s="37"/>
      <c r="H589" s="37"/>
      <c r="I589" s="169"/>
      <c r="J589" s="37"/>
      <c r="K589" s="37"/>
      <c r="L589" s="40"/>
      <c r="M589" s="218"/>
      <c r="N589" s="219"/>
      <c r="O589" s="72"/>
      <c r="P589" s="72"/>
      <c r="Q589" s="72"/>
      <c r="R589" s="72"/>
      <c r="S589" s="72"/>
      <c r="T589" s="73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169</v>
      </c>
      <c r="AU589" s="18" t="s">
        <v>83</v>
      </c>
    </row>
    <row r="590" spans="2:51" s="15" customFormat="1" ht="22.5">
      <c r="B590" s="242"/>
      <c r="C590" s="243"/>
      <c r="D590" s="216" t="s">
        <v>171</v>
      </c>
      <c r="E590" s="244" t="s">
        <v>1</v>
      </c>
      <c r="F590" s="245" t="s">
        <v>987</v>
      </c>
      <c r="G590" s="243"/>
      <c r="H590" s="244" t="s">
        <v>1</v>
      </c>
      <c r="I590" s="246"/>
      <c r="J590" s="243"/>
      <c r="K590" s="243"/>
      <c r="L590" s="247"/>
      <c r="M590" s="248"/>
      <c r="N590" s="249"/>
      <c r="O590" s="249"/>
      <c r="P590" s="249"/>
      <c r="Q590" s="249"/>
      <c r="R590" s="249"/>
      <c r="S590" s="249"/>
      <c r="T590" s="250"/>
      <c r="AT590" s="251" t="s">
        <v>171</v>
      </c>
      <c r="AU590" s="251" t="s">
        <v>83</v>
      </c>
      <c r="AV590" s="15" t="s">
        <v>81</v>
      </c>
      <c r="AW590" s="15" t="s">
        <v>30</v>
      </c>
      <c r="AX590" s="15" t="s">
        <v>73</v>
      </c>
      <c r="AY590" s="251" t="s">
        <v>160</v>
      </c>
    </row>
    <row r="591" spans="2:51" s="13" customFormat="1" ht="11.25">
      <c r="B591" s="220"/>
      <c r="C591" s="221"/>
      <c r="D591" s="216" t="s">
        <v>171</v>
      </c>
      <c r="E591" s="222" t="s">
        <v>1</v>
      </c>
      <c r="F591" s="223" t="s">
        <v>988</v>
      </c>
      <c r="G591" s="221"/>
      <c r="H591" s="224">
        <v>20.43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171</v>
      </c>
      <c r="AU591" s="230" t="s">
        <v>83</v>
      </c>
      <c r="AV591" s="13" t="s">
        <v>83</v>
      </c>
      <c r="AW591" s="13" t="s">
        <v>30</v>
      </c>
      <c r="AX591" s="13" t="s">
        <v>73</v>
      </c>
      <c r="AY591" s="230" t="s">
        <v>160</v>
      </c>
    </row>
    <row r="592" spans="2:51" s="15" customFormat="1" ht="11.25">
      <c r="B592" s="242"/>
      <c r="C592" s="243"/>
      <c r="D592" s="216" t="s">
        <v>171</v>
      </c>
      <c r="E592" s="244" t="s">
        <v>1</v>
      </c>
      <c r="F592" s="245" t="s">
        <v>974</v>
      </c>
      <c r="G592" s="243"/>
      <c r="H592" s="244" t="s">
        <v>1</v>
      </c>
      <c r="I592" s="246"/>
      <c r="J592" s="243"/>
      <c r="K592" s="243"/>
      <c r="L592" s="247"/>
      <c r="M592" s="248"/>
      <c r="N592" s="249"/>
      <c r="O592" s="249"/>
      <c r="P592" s="249"/>
      <c r="Q592" s="249"/>
      <c r="R592" s="249"/>
      <c r="S592" s="249"/>
      <c r="T592" s="250"/>
      <c r="AT592" s="251" t="s">
        <v>171</v>
      </c>
      <c r="AU592" s="251" t="s">
        <v>83</v>
      </c>
      <c r="AV592" s="15" t="s">
        <v>81</v>
      </c>
      <c r="AW592" s="15" t="s">
        <v>30</v>
      </c>
      <c r="AX592" s="15" t="s">
        <v>73</v>
      </c>
      <c r="AY592" s="251" t="s">
        <v>160</v>
      </c>
    </row>
    <row r="593" spans="2:51" s="13" customFormat="1" ht="11.25">
      <c r="B593" s="220"/>
      <c r="C593" s="221"/>
      <c r="D593" s="216" t="s">
        <v>171</v>
      </c>
      <c r="E593" s="222" t="s">
        <v>1</v>
      </c>
      <c r="F593" s="223" t="s">
        <v>989</v>
      </c>
      <c r="G593" s="221"/>
      <c r="H593" s="224">
        <v>33.775</v>
      </c>
      <c r="I593" s="225"/>
      <c r="J593" s="221"/>
      <c r="K593" s="221"/>
      <c r="L593" s="226"/>
      <c r="M593" s="227"/>
      <c r="N593" s="228"/>
      <c r="O593" s="228"/>
      <c r="P593" s="228"/>
      <c r="Q593" s="228"/>
      <c r="R593" s="228"/>
      <c r="S593" s="228"/>
      <c r="T593" s="229"/>
      <c r="AT593" s="230" t="s">
        <v>171</v>
      </c>
      <c r="AU593" s="230" t="s">
        <v>83</v>
      </c>
      <c r="AV593" s="13" t="s">
        <v>83</v>
      </c>
      <c r="AW593" s="13" t="s">
        <v>30</v>
      </c>
      <c r="AX593" s="13" t="s">
        <v>73</v>
      </c>
      <c r="AY593" s="230" t="s">
        <v>160</v>
      </c>
    </row>
    <row r="594" spans="2:51" s="14" customFormat="1" ht="11.25">
      <c r="B594" s="231"/>
      <c r="C594" s="232"/>
      <c r="D594" s="216" t="s">
        <v>171</v>
      </c>
      <c r="E594" s="233" t="s">
        <v>1</v>
      </c>
      <c r="F594" s="234" t="s">
        <v>174</v>
      </c>
      <c r="G594" s="232"/>
      <c r="H594" s="235">
        <v>54.205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171</v>
      </c>
      <c r="AU594" s="241" t="s">
        <v>83</v>
      </c>
      <c r="AV594" s="14" t="s">
        <v>167</v>
      </c>
      <c r="AW594" s="14" t="s">
        <v>30</v>
      </c>
      <c r="AX594" s="14" t="s">
        <v>81</v>
      </c>
      <c r="AY594" s="241" t="s">
        <v>160</v>
      </c>
    </row>
    <row r="595" spans="1:65" s="2" customFormat="1" ht="24.2" customHeight="1">
      <c r="A595" s="35"/>
      <c r="B595" s="36"/>
      <c r="C595" s="202" t="s">
        <v>990</v>
      </c>
      <c r="D595" s="202" t="s">
        <v>163</v>
      </c>
      <c r="E595" s="203" t="s">
        <v>991</v>
      </c>
      <c r="F595" s="204" t="s">
        <v>992</v>
      </c>
      <c r="G595" s="205" t="s">
        <v>247</v>
      </c>
      <c r="H595" s="206">
        <v>78.993</v>
      </c>
      <c r="I595" s="207"/>
      <c r="J595" s="208">
        <f>ROUND(I595*H595,2)</f>
        <v>0</v>
      </c>
      <c r="K595" s="209"/>
      <c r="L595" s="40"/>
      <c r="M595" s="210" t="s">
        <v>1</v>
      </c>
      <c r="N595" s="211" t="s">
        <v>38</v>
      </c>
      <c r="O595" s="72"/>
      <c r="P595" s="212">
        <f>O595*H595</f>
        <v>0</v>
      </c>
      <c r="Q595" s="212">
        <v>0.0004</v>
      </c>
      <c r="R595" s="212">
        <f>Q595*H595</f>
        <v>0.0315972</v>
      </c>
      <c r="S595" s="212">
        <v>0</v>
      </c>
      <c r="T595" s="213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4" t="s">
        <v>219</v>
      </c>
      <c r="AT595" s="214" t="s">
        <v>163</v>
      </c>
      <c r="AU595" s="214" t="s">
        <v>83</v>
      </c>
      <c r="AY595" s="18" t="s">
        <v>160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18" t="s">
        <v>81</v>
      </c>
      <c r="BK595" s="215">
        <f>ROUND(I595*H595,2)</f>
        <v>0</v>
      </c>
      <c r="BL595" s="18" t="s">
        <v>219</v>
      </c>
      <c r="BM595" s="214" t="s">
        <v>993</v>
      </c>
    </row>
    <row r="596" spans="1:47" s="2" customFormat="1" ht="19.5">
      <c r="A596" s="35"/>
      <c r="B596" s="36"/>
      <c r="C596" s="37"/>
      <c r="D596" s="216" t="s">
        <v>169</v>
      </c>
      <c r="E596" s="37"/>
      <c r="F596" s="217" t="s">
        <v>994</v>
      </c>
      <c r="G596" s="37"/>
      <c r="H596" s="37"/>
      <c r="I596" s="169"/>
      <c r="J596" s="37"/>
      <c r="K596" s="37"/>
      <c r="L596" s="40"/>
      <c r="M596" s="218"/>
      <c r="N596" s="219"/>
      <c r="O596" s="72"/>
      <c r="P596" s="72"/>
      <c r="Q596" s="72"/>
      <c r="R596" s="72"/>
      <c r="S596" s="72"/>
      <c r="T596" s="73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T596" s="18" t="s">
        <v>169</v>
      </c>
      <c r="AU596" s="18" t="s">
        <v>83</v>
      </c>
    </row>
    <row r="597" spans="2:51" s="13" customFormat="1" ht="11.25">
      <c r="B597" s="220"/>
      <c r="C597" s="221"/>
      <c r="D597" s="216" t="s">
        <v>171</v>
      </c>
      <c r="E597" s="222" t="s">
        <v>1</v>
      </c>
      <c r="F597" s="223" t="s">
        <v>527</v>
      </c>
      <c r="G597" s="221"/>
      <c r="H597" s="224">
        <v>51.123</v>
      </c>
      <c r="I597" s="225"/>
      <c r="J597" s="221"/>
      <c r="K597" s="221"/>
      <c r="L597" s="226"/>
      <c r="M597" s="227"/>
      <c r="N597" s="228"/>
      <c r="O597" s="228"/>
      <c r="P597" s="228"/>
      <c r="Q597" s="228"/>
      <c r="R597" s="228"/>
      <c r="S597" s="228"/>
      <c r="T597" s="229"/>
      <c r="AT597" s="230" t="s">
        <v>171</v>
      </c>
      <c r="AU597" s="230" t="s">
        <v>83</v>
      </c>
      <c r="AV597" s="13" t="s">
        <v>83</v>
      </c>
      <c r="AW597" s="13" t="s">
        <v>30</v>
      </c>
      <c r="AX597" s="13" t="s">
        <v>73</v>
      </c>
      <c r="AY597" s="230" t="s">
        <v>160</v>
      </c>
    </row>
    <row r="598" spans="2:51" s="13" customFormat="1" ht="11.25">
      <c r="B598" s="220"/>
      <c r="C598" s="221"/>
      <c r="D598" s="216" t="s">
        <v>171</v>
      </c>
      <c r="E598" s="222" t="s">
        <v>1</v>
      </c>
      <c r="F598" s="223" t="s">
        <v>528</v>
      </c>
      <c r="G598" s="221"/>
      <c r="H598" s="224">
        <v>-16.61</v>
      </c>
      <c r="I598" s="225"/>
      <c r="J598" s="221"/>
      <c r="K598" s="221"/>
      <c r="L598" s="226"/>
      <c r="M598" s="227"/>
      <c r="N598" s="228"/>
      <c r="O598" s="228"/>
      <c r="P598" s="228"/>
      <c r="Q598" s="228"/>
      <c r="R598" s="228"/>
      <c r="S598" s="228"/>
      <c r="T598" s="229"/>
      <c r="AT598" s="230" t="s">
        <v>171</v>
      </c>
      <c r="AU598" s="230" t="s">
        <v>83</v>
      </c>
      <c r="AV598" s="13" t="s">
        <v>83</v>
      </c>
      <c r="AW598" s="13" t="s">
        <v>30</v>
      </c>
      <c r="AX598" s="13" t="s">
        <v>73</v>
      </c>
      <c r="AY598" s="230" t="s">
        <v>160</v>
      </c>
    </row>
    <row r="599" spans="2:51" s="13" customFormat="1" ht="11.25">
      <c r="B599" s="220"/>
      <c r="C599" s="221"/>
      <c r="D599" s="216" t="s">
        <v>171</v>
      </c>
      <c r="E599" s="222" t="s">
        <v>1</v>
      </c>
      <c r="F599" s="223" t="s">
        <v>529</v>
      </c>
      <c r="G599" s="221"/>
      <c r="H599" s="224">
        <v>21.78</v>
      </c>
      <c r="I599" s="225"/>
      <c r="J599" s="221"/>
      <c r="K599" s="221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171</v>
      </c>
      <c r="AU599" s="230" t="s">
        <v>83</v>
      </c>
      <c r="AV599" s="13" t="s">
        <v>83</v>
      </c>
      <c r="AW599" s="13" t="s">
        <v>30</v>
      </c>
      <c r="AX599" s="13" t="s">
        <v>73</v>
      </c>
      <c r="AY599" s="230" t="s">
        <v>160</v>
      </c>
    </row>
    <row r="600" spans="2:51" s="15" customFormat="1" ht="11.25">
      <c r="B600" s="242"/>
      <c r="C600" s="243"/>
      <c r="D600" s="216" t="s">
        <v>171</v>
      </c>
      <c r="E600" s="244" t="s">
        <v>1</v>
      </c>
      <c r="F600" s="245" t="s">
        <v>995</v>
      </c>
      <c r="G600" s="243"/>
      <c r="H600" s="244" t="s">
        <v>1</v>
      </c>
      <c r="I600" s="246"/>
      <c r="J600" s="243"/>
      <c r="K600" s="243"/>
      <c r="L600" s="247"/>
      <c r="M600" s="248"/>
      <c r="N600" s="249"/>
      <c r="O600" s="249"/>
      <c r="P600" s="249"/>
      <c r="Q600" s="249"/>
      <c r="R600" s="249"/>
      <c r="S600" s="249"/>
      <c r="T600" s="250"/>
      <c r="AT600" s="251" t="s">
        <v>171</v>
      </c>
      <c r="AU600" s="251" t="s">
        <v>83</v>
      </c>
      <c r="AV600" s="15" t="s">
        <v>81</v>
      </c>
      <c r="AW600" s="15" t="s">
        <v>30</v>
      </c>
      <c r="AX600" s="15" t="s">
        <v>73</v>
      </c>
      <c r="AY600" s="251" t="s">
        <v>160</v>
      </c>
    </row>
    <row r="601" spans="2:51" s="13" customFormat="1" ht="11.25">
      <c r="B601" s="220"/>
      <c r="C601" s="221"/>
      <c r="D601" s="216" t="s">
        <v>171</v>
      </c>
      <c r="E601" s="222" t="s">
        <v>1</v>
      </c>
      <c r="F601" s="223" t="s">
        <v>996</v>
      </c>
      <c r="G601" s="221"/>
      <c r="H601" s="224">
        <v>13.05</v>
      </c>
      <c r="I601" s="225"/>
      <c r="J601" s="221"/>
      <c r="K601" s="221"/>
      <c r="L601" s="226"/>
      <c r="M601" s="227"/>
      <c r="N601" s="228"/>
      <c r="O601" s="228"/>
      <c r="P601" s="228"/>
      <c r="Q601" s="228"/>
      <c r="R601" s="228"/>
      <c r="S601" s="228"/>
      <c r="T601" s="229"/>
      <c r="AT601" s="230" t="s">
        <v>171</v>
      </c>
      <c r="AU601" s="230" t="s">
        <v>83</v>
      </c>
      <c r="AV601" s="13" t="s">
        <v>83</v>
      </c>
      <c r="AW601" s="13" t="s">
        <v>30</v>
      </c>
      <c r="AX601" s="13" t="s">
        <v>73</v>
      </c>
      <c r="AY601" s="230" t="s">
        <v>160</v>
      </c>
    </row>
    <row r="602" spans="2:51" s="13" customFormat="1" ht="11.25">
      <c r="B602" s="220"/>
      <c r="C602" s="221"/>
      <c r="D602" s="216" t="s">
        <v>171</v>
      </c>
      <c r="E602" s="222" t="s">
        <v>1</v>
      </c>
      <c r="F602" s="223" t="s">
        <v>997</v>
      </c>
      <c r="G602" s="221"/>
      <c r="H602" s="224">
        <v>9.65</v>
      </c>
      <c r="I602" s="225"/>
      <c r="J602" s="221"/>
      <c r="K602" s="221"/>
      <c r="L602" s="226"/>
      <c r="M602" s="227"/>
      <c r="N602" s="228"/>
      <c r="O602" s="228"/>
      <c r="P602" s="228"/>
      <c r="Q602" s="228"/>
      <c r="R602" s="228"/>
      <c r="S602" s="228"/>
      <c r="T602" s="229"/>
      <c r="AT602" s="230" t="s">
        <v>171</v>
      </c>
      <c r="AU602" s="230" t="s">
        <v>83</v>
      </c>
      <c r="AV602" s="13" t="s">
        <v>83</v>
      </c>
      <c r="AW602" s="13" t="s">
        <v>30</v>
      </c>
      <c r="AX602" s="13" t="s">
        <v>73</v>
      </c>
      <c r="AY602" s="230" t="s">
        <v>160</v>
      </c>
    </row>
    <row r="603" spans="2:51" s="14" customFormat="1" ht="11.25">
      <c r="B603" s="231"/>
      <c r="C603" s="232"/>
      <c r="D603" s="216" t="s">
        <v>171</v>
      </c>
      <c r="E603" s="233" t="s">
        <v>1</v>
      </c>
      <c r="F603" s="234" t="s">
        <v>174</v>
      </c>
      <c r="G603" s="232"/>
      <c r="H603" s="235">
        <v>78.993</v>
      </c>
      <c r="I603" s="236"/>
      <c r="J603" s="232"/>
      <c r="K603" s="232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171</v>
      </c>
      <c r="AU603" s="241" t="s">
        <v>83</v>
      </c>
      <c r="AV603" s="14" t="s">
        <v>167</v>
      </c>
      <c r="AW603" s="14" t="s">
        <v>30</v>
      </c>
      <c r="AX603" s="14" t="s">
        <v>81</v>
      </c>
      <c r="AY603" s="241" t="s">
        <v>160</v>
      </c>
    </row>
    <row r="604" spans="1:65" s="2" customFormat="1" ht="44.25" customHeight="1">
      <c r="A604" s="35"/>
      <c r="B604" s="36"/>
      <c r="C604" s="256" t="s">
        <v>998</v>
      </c>
      <c r="D604" s="256" t="s">
        <v>494</v>
      </c>
      <c r="E604" s="257" t="s">
        <v>999</v>
      </c>
      <c r="F604" s="258" t="s">
        <v>1000</v>
      </c>
      <c r="G604" s="259" t="s">
        <v>247</v>
      </c>
      <c r="H604" s="260">
        <v>171.663</v>
      </c>
      <c r="I604" s="261"/>
      <c r="J604" s="262">
        <f>ROUND(I604*H604,2)</f>
        <v>0</v>
      </c>
      <c r="K604" s="263"/>
      <c r="L604" s="264"/>
      <c r="M604" s="265" t="s">
        <v>1</v>
      </c>
      <c r="N604" s="266" t="s">
        <v>38</v>
      </c>
      <c r="O604" s="72"/>
      <c r="P604" s="212">
        <f>O604*H604</f>
        <v>0</v>
      </c>
      <c r="Q604" s="212">
        <v>0.0054</v>
      </c>
      <c r="R604" s="212">
        <f>Q604*H604</f>
        <v>0.9269802000000001</v>
      </c>
      <c r="S604" s="212">
        <v>0</v>
      </c>
      <c r="T604" s="213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214" t="s">
        <v>636</v>
      </c>
      <c r="AT604" s="214" t="s">
        <v>494</v>
      </c>
      <c r="AU604" s="214" t="s">
        <v>83</v>
      </c>
      <c r="AY604" s="18" t="s">
        <v>160</v>
      </c>
      <c r="BE604" s="215">
        <f>IF(N604="základní",J604,0)</f>
        <v>0</v>
      </c>
      <c r="BF604" s="215">
        <f>IF(N604="snížená",J604,0)</f>
        <v>0</v>
      </c>
      <c r="BG604" s="215">
        <f>IF(N604="zákl. přenesená",J604,0)</f>
        <v>0</v>
      </c>
      <c r="BH604" s="215">
        <f>IF(N604="sníž. přenesená",J604,0)</f>
        <v>0</v>
      </c>
      <c r="BI604" s="215">
        <f>IF(N604="nulová",J604,0)</f>
        <v>0</v>
      </c>
      <c r="BJ604" s="18" t="s">
        <v>81</v>
      </c>
      <c r="BK604" s="215">
        <f>ROUND(I604*H604,2)</f>
        <v>0</v>
      </c>
      <c r="BL604" s="18" t="s">
        <v>219</v>
      </c>
      <c r="BM604" s="214" t="s">
        <v>1001</v>
      </c>
    </row>
    <row r="605" spans="1:47" s="2" customFormat="1" ht="29.25">
      <c r="A605" s="35"/>
      <c r="B605" s="36"/>
      <c r="C605" s="37"/>
      <c r="D605" s="216" t="s">
        <v>169</v>
      </c>
      <c r="E605" s="37"/>
      <c r="F605" s="217" t="s">
        <v>1000</v>
      </c>
      <c r="G605" s="37"/>
      <c r="H605" s="37"/>
      <c r="I605" s="169"/>
      <c r="J605" s="37"/>
      <c r="K605" s="37"/>
      <c r="L605" s="40"/>
      <c r="M605" s="218"/>
      <c r="N605" s="219"/>
      <c r="O605" s="72"/>
      <c r="P605" s="72"/>
      <c r="Q605" s="72"/>
      <c r="R605" s="72"/>
      <c r="S605" s="72"/>
      <c r="T605" s="73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T605" s="18" t="s">
        <v>169</v>
      </c>
      <c r="AU605" s="18" t="s">
        <v>83</v>
      </c>
    </row>
    <row r="606" spans="2:51" s="13" customFormat="1" ht="11.25">
      <c r="B606" s="220"/>
      <c r="C606" s="221"/>
      <c r="D606" s="216" t="s">
        <v>171</v>
      </c>
      <c r="E606" s="222" t="s">
        <v>1</v>
      </c>
      <c r="F606" s="223" t="s">
        <v>1002</v>
      </c>
      <c r="G606" s="221"/>
      <c r="H606" s="224">
        <v>149.272</v>
      </c>
      <c r="I606" s="225"/>
      <c r="J606" s="221"/>
      <c r="K606" s="221"/>
      <c r="L606" s="226"/>
      <c r="M606" s="227"/>
      <c r="N606" s="228"/>
      <c r="O606" s="228"/>
      <c r="P606" s="228"/>
      <c r="Q606" s="228"/>
      <c r="R606" s="228"/>
      <c r="S606" s="228"/>
      <c r="T606" s="229"/>
      <c r="AT606" s="230" t="s">
        <v>171</v>
      </c>
      <c r="AU606" s="230" t="s">
        <v>83</v>
      </c>
      <c r="AV606" s="13" t="s">
        <v>83</v>
      </c>
      <c r="AW606" s="13" t="s">
        <v>30</v>
      </c>
      <c r="AX606" s="13" t="s">
        <v>81</v>
      </c>
      <c r="AY606" s="230" t="s">
        <v>160</v>
      </c>
    </row>
    <row r="607" spans="2:51" s="13" customFormat="1" ht="11.25">
      <c r="B607" s="220"/>
      <c r="C607" s="221"/>
      <c r="D607" s="216" t="s">
        <v>171</v>
      </c>
      <c r="E607" s="221"/>
      <c r="F607" s="223" t="s">
        <v>1003</v>
      </c>
      <c r="G607" s="221"/>
      <c r="H607" s="224">
        <v>171.663</v>
      </c>
      <c r="I607" s="225"/>
      <c r="J607" s="221"/>
      <c r="K607" s="221"/>
      <c r="L607" s="226"/>
      <c r="M607" s="227"/>
      <c r="N607" s="228"/>
      <c r="O607" s="228"/>
      <c r="P607" s="228"/>
      <c r="Q607" s="228"/>
      <c r="R607" s="228"/>
      <c r="S607" s="228"/>
      <c r="T607" s="229"/>
      <c r="AT607" s="230" t="s">
        <v>171</v>
      </c>
      <c r="AU607" s="230" t="s">
        <v>83</v>
      </c>
      <c r="AV607" s="13" t="s">
        <v>83</v>
      </c>
      <c r="AW607" s="13" t="s">
        <v>4</v>
      </c>
      <c r="AX607" s="13" t="s">
        <v>81</v>
      </c>
      <c r="AY607" s="230" t="s">
        <v>160</v>
      </c>
    </row>
    <row r="608" spans="1:65" s="2" customFormat="1" ht="24.2" customHeight="1">
      <c r="A608" s="35"/>
      <c r="B608" s="36"/>
      <c r="C608" s="202" t="s">
        <v>1004</v>
      </c>
      <c r="D608" s="202" t="s">
        <v>163</v>
      </c>
      <c r="E608" s="203" t="s">
        <v>1005</v>
      </c>
      <c r="F608" s="204" t="s">
        <v>1006</v>
      </c>
      <c r="G608" s="205" t="s">
        <v>247</v>
      </c>
      <c r="H608" s="206">
        <v>45.4</v>
      </c>
      <c r="I608" s="207"/>
      <c r="J608" s="208">
        <f>ROUND(I608*H608,2)</f>
        <v>0</v>
      </c>
      <c r="K608" s="209"/>
      <c r="L608" s="40"/>
      <c r="M608" s="210" t="s">
        <v>1</v>
      </c>
      <c r="N608" s="211" t="s">
        <v>38</v>
      </c>
      <c r="O608" s="72"/>
      <c r="P608" s="212">
        <f>O608*H608</f>
        <v>0</v>
      </c>
      <c r="Q608" s="212">
        <v>0.0004</v>
      </c>
      <c r="R608" s="212">
        <f>Q608*H608</f>
        <v>0.01816</v>
      </c>
      <c r="S608" s="212">
        <v>0</v>
      </c>
      <c r="T608" s="213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4" t="s">
        <v>219</v>
      </c>
      <c r="AT608" s="214" t="s">
        <v>163</v>
      </c>
      <c r="AU608" s="214" t="s">
        <v>83</v>
      </c>
      <c r="AY608" s="18" t="s">
        <v>160</v>
      </c>
      <c r="BE608" s="215">
        <f>IF(N608="základní",J608,0)</f>
        <v>0</v>
      </c>
      <c r="BF608" s="215">
        <f>IF(N608="snížená",J608,0)</f>
        <v>0</v>
      </c>
      <c r="BG608" s="215">
        <f>IF(N608="zákl. přenesená",J608,0)</f>
        <v>0</v>
      </c>
      <c r="BH608" s="215">
        <f>IF(N608="sníž. přenesená",J608,0)</f>
        <v>0</v>
      </c>
      <c r="BI608" s="215">
        <f>IF(N608="nulová",J608,0)</f>
        <v>0</v>
      </c>
      <c r="BJ608" s="18" t="s">
        <v>81</v>
      </c>
      <c r="BK608" s="215">
        <f>ROUND(I608*H608,2)</f>
        <v>0</v>
      </c>
      <c r="BL608" s="18" t="s">
        <v>219</v>
      </c>
      <c r="BM608" s="214" t="s">
        <v>1007</v>
      </c>
    </row>
    <row r="609" spans="1:47" s="2" customFormat="1" ht="19.5">
      <c r="A609" s="35"/>
      <c r="B609" s="36"/>
      <c r="C609" s="37"/>
      <c r="D609" s="216" t="s">
        <v>169</v>
      </c>
      <c r="E609" s="37"/>
      <c r="F609" s="217" t="s">
        <v>1008</v>
      </c>
      <c r="G609" s="37"/>
      <c r="H609" s="37"/>
      <c r="I609" s="169"/>
      <c r="J609" s="37"/>
      <c r="K609" s="37"/>
      <c r="L609" s="40"/>
      <c r="M609" s="218"/>
      <c r="N609" s="219"/>
      <c r="O609" s="72"/>
      <c r="P609" s="72"/>
      <c r="Q609" s="72"/>
      <c r="R609" s="72"/>
      <c r="S609" s="72"/>
      <c r="T609" s="73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169</v>
      </c>
      <c r="AU609" s="18" t="s">
        <v>83</v>
      </c>
    </row>
    <row r="610" spans="2:51" s="15" customFormat="1" ht="22.5">
      <c r="B610" s="242"/>
      <c r="C610" s="243"/>
      <c r="D610" s="216" t="s">
        <v>171</v>
      </c>
      <c r="E610" s="244" t="s">
        <v>1</v>
      </c>
      <c r="F610" s="245" t="s">
        <v>1009</v>
      </c>
      <c r="G610" s="243"/>
      <c r="H610" s="244" t="s">
        <v>1</v>
      </c>
      <c r="I610" s="246"/>
      <c r="J610" s="243"/>
      <c r="K610" s="243"/>
      <c r="L610" s="247"/>
      <c r="M610" s="248"/>
      <c r="N610" s="249"/>
      <c r="O610" s="249"/>
      <c r="P610" s="249"/>
      <c r="Q610" s="249"/>
      <c r="R610" s="249"/>
      <c r="S610" s="249"/>
      <c r="T610" s="250"/>
      <c r="AT610" s="251" t="s">
        <v>171</v>
      </c>
      <c r="AU610" s="251" t="s">
        <v>83</v>
      </c>
      <c r="AV610" s="15" t="s">
        <v>81</v>
      </c>
      <c r="AW610" s="15" t="s">
        <v>30</v>
      </c>
      <c r="AX610" s="15" t="s">
        <v>73</v>
      </c>
      <c r="AY610" s="251" t="s">
        <v>160</v>
      </c>
    </row>
    <row r="611" spans="2:51" s="13" customFormat="1" ht="11.25">
      <c r="B611" s="220"/>
      <c r="C611" s="221"/>
      <c r="D611" s="216" t="s">
        <v>171</v>
      </c>
      <c r="E611" s="222" t="s">
        <v>1</v>
      </c>
      <c r="F611" s="223" t="s">
        <v>1010</v>
      </c>
      <c r="G611" s="221"/>
      <c r="H611" s="224">
        <v>26.1</v>
      </c>
      <c r="I611" s="225"/>
      <c r="J611" s="221"/>
      <c r="K611" s="221"/>
      <c r="L611" s="226"/>
      <c r="M611" s="227"/>
      <c r="N611" s="228"/>
      <c r="O611" s="228"/>
      <c r="P611" s="228"/>
      <c r="Q611" s="228"/>
      <c r="R611" s="228"/>
      <c r="S611" s="228"/>
      <c r="T611" s="229"/>
      <c r="AT611" s="230" t="s">
        <v>171</v>
      </c>
      <c r="AU611" s="230" t="s">
        <v>83</v>
      </c>
      <c r="AV611" s="13" t="s">
        <v>83</v>
      </c>
      <c r="AW611" s="13" t="s">
        <v>30</v>
      </c>
      <c r="AX611" s="13" t="s">
        <v>73</v>
      </c>
      <c r="AY611" s="230" t="s">
        <v>160</v>
      </c>
    </row>
    <row r="612" spans="2:51" s="13" customFormat="1" ht="11.25">
      <c r="B612" s="220"/>
      <c r="C612" s="221"/>
      <c r="D612" s="216" t="s">
        <v>171</v>
      </c>
      <c r="E612" s="222" t="s">
        <v>1</v>
      </c>
      <c r="F612" s="223" t="s">
        <v>1011</v>
      </c>
      <c r="G612" s="221"/>
      <c r="H612" s="224">
        <v>19.3</v>
      </c>
      <c r="I612" s="225"/>
      <c r="J612" s="221"/>
      <c r="K612" s="221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171</v>
      </c>
      <c r="AU612" s="230" t="s">
        <v>83</v>
      </c>
      <c r="AV612" s="13" t="s">
        <v>83</v>
      </c>
      <c r="AW612" s="13" t="s">
        <v>30</v>
      </c>
      <c r="AX612" s="13" t="s">
        <v>73</v>
      </c>
      <c r="AY612" s="230" t="s">
        <v>160</v>
      </c>
    </row>
    <row r="613" spans="2:51" s="14" customFormat="1" ht="11.25">
      <c r="B613" s="231"/>
      <c r="C613" s="232"/>
      <c r="D613" s="216" t="s">
        <v>171</v>
      </c>
      <c r="E613" s="233" t="s">
        <v>1</v>
      </c>
      <c r="F613" s="234" t="s">
        <v>174</v>
      </c>
      <c r="G613" s="232"/>
      <c r="H613" s="235">
        <v>45.4</v>
      </c>
      <c r="I613" s="236"/>
      <c r="J613" s="232"/>
      <c r="K613" s="232"/>
      <c r="L613" s="237"/>
      <c r="M613" s="238"/>
      <c r="N613" s="239"/>
      <c r="O613" s="239"/>
      <c r="P613" s="239"/>
      <c r="Q613" s="239"/>
      <c r="R613" s="239"/>
      <c r="S613" s="239"/>
      <c r="T613" s="240"/>
      <c r="AT613" s="241" t="s">
        <v>171</v>
      </c>
      <c r="AU613" s="241" t="s">
        <v>83</v>
      </c>
      <c r="AV613" s="14" t="s">
        <v>167</v>
      </c>
      <c r="AW613" s="14" t="s">
        <v>30</v>
      </c>
      <c r="AX613" s="14" t="s">
        <v>81</v>
      </c>
      <c r="AY613" s="241" t="s">
        <v>160</v>
      </c>
    </row>
    <row r="614" spans="1:65" s="2" customFormat="1" ht="33" customHeight="1">
      <c r="A614" s="35"/>
      <c r="B614" s="36"/>
      <c r="C614" s="202" t="s">
        <v>1012</v>
      </c>
      <c r="D614" s="202" t="s">
        <v>163</v>
      </c>
      <c r="E614" s="203" t="s">
        <v>1013</v>
      </c>
      <c r="F614" s="204" t="s">
        <v>1014</v>
      </c>
      <c r="G614" s="205" t="s">
        <v>247</v>
      </c>
      <c r="H614" s="206">
        <v>13.34</v>
      </c>
      <c r="I614" s="207"/>
      <c r="J614" s="208">
        <f>ROUND(I614*H614,2)</f>
        <v>0</v>
      </c>
      <c r="K614" s="209"/>
      <c r="L614" s="40"/>
      <c r="M614" s="210" t="s">
        <v>1</v>
      </c>
      <c r="N614" s="211" t="s">
        <v>38</v>
      </c>
      <c r="O614" s="72"/>
      <c r="P614" s="212">
        <f>O614*H614</f>
        <v>0</v>
      </c>
      <c r="Q614" s="212">
        <v>0</v>
      </c>
      <c r="R614" s="212">
        <f>Q614*H614</f>
        <v>0</v>
      </c>
      <c r="S614" s="212">
        <v>0</v>
      </c>
      <c r="T614" s="213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4" t="s">
        <v>219</v>
      </c>
      <c r="AT614" s="214" t="s">
        <v>163</v>
      </c>
      <c r="AU614" s="214" t="s">
        <v>83</v>
      </c>
      <c r="AY614" s="18" t="s">
        <v>160</v>
      </c>
      <c r="BE614" s="215">
        <f>IF(N614="základní",J614,0)</f>
        <v>0</v>
      </c>
      <c r="BF614" s="215">
        <f>IF(N614="snížená",J614,0)</f>
        <v>0</v>
      </c>
      <c r="BG614" s="215">
        <f>IF(N614="zákl. přenesená",J614,0)</f>
        <v>0</v>
      </c>
      <c r="BH614" s="215">
        <f>IF(N614="sníž. přenesená",J614,0)</f>
        <v>0</v>
      </c>
      <c r="BI614" s="215">
        <f>IF(N614="nulová",J614,0)</f>
        <v>0</v>
      </c>
      <c r="BJ614" s="18" t="s">
        <v>81</v>
      </c>
      <c r="BK614" s="215">
        <f>ROUND(I614*H614,2)</f>
        <v>0</v>
      </c>
      <c r="BL614" s="18" t="s">
        <v>219</v>
      </c>
      <c r="BM614" s="214" t="s">
        <v>1015</v>
      </c>
    </row>
    <row r="615" spans="1:47" s="2" customFormat="1" ht="19.5">
      <c r="A615" s="35"/>
      <c r="B615" s="36"/>
      <c r="C615" s="37"/>
      <c r="D615" s="216" t="s">
        <v>169</v>
      </c>
      <c r="E615" s="37"/>
      <c r="F615" s="217" t="s">
        <v>1016</v>
      </c>
      <c r="G615" s="37"/>
      <c r="H615" s="37"/>
      <c r="I615" s="169"/>
      <c r="J615" s="37"/>
      <c r="K615" s="37"/>
      <c r="L615" s="40"/>
      <c r="M615" s="218"/>
      <c r="N615" s="219"/>
      <c r="O615" s="72"/>
      <c r="P615" s="72"/>
      <c r="Q615" s="72"/>
      <c r="R615" s="72"/>
      <c r="S615" s="72"/>
      <c r="T615" s="73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169</v>
      </c>
      <c r="AU615" s="18" t="s">
        <v>83</v>
      </c>
    </row>
    <row r="616" spans="2:51" s="15" customFormat="1" ht="11.25">
      <c r="B616" s="242"/>
      <c r="C616" s="243"/>
      <c r="D616" s="216" t="s">
        <v>171</v>
      </c>
      <c r="E616" s="244" t="s">
        <v>1</v>
      </c>
      <c r="F616" s="245" t="s">
        <v>770</v>
      </c>
      <c r="G616" s="243"/>
      <c r="H616" s="244" t="s">
        <v>1</v>
      </c>
      <c r="I616" s="246"/>
      <c r="J616" s="243"/>
      <c r="K616" s="243"/>
      <c r="L616" s="247"/>
      <c r="M616" s="248"/>
      <c r="N616" s="249"/>
      <c r="O616" s="249"/>
      <c r="P616" s="249"/>
      <c r="Q616" s="249"/>
      <c r="R616" s="249"/>
      <c r="S616" s="249"/>
      <c r="T616" s="250"/>
      <c r="AT616" s="251" t="s">
        <v>171</v>
      </c>
      <c r="AU616" s="251" t="s">
        <v>83</v>
      </c>
      <c r="AV616" s="15" t="s">
        <v>81</v>
      </c>
      <c r="AW616" s="15" t="s">
        <v>30</v>
      </c>
      <c r="AX616" s="15" t="s">
        <v>73</v>
      </c>
      <c r="AY616" s="251" t="s">
        <v>160</v>
      </c>
    </row>
    <row r="617" spans="2:51" s="13" customFormat="1" ht="11.25">
      <c r="B617" s="220"/>
      <c r="C617" s="221"/>
      <c r="D617" s="216" t="s">
        <v>171</v>
      </c>
      <c r="E617" s="222" t="s">
        <v>1</v>
      </c>
      <c r="F617" s="223" t="s">
        <v>735</v>
      </c>
      <c r="G617" s="221"/>
      <c r="H617" s="224">
        <v>2.89</v>
      </c>
      <c r="I617" s="225"/>
      <c r="J617" s="221"/>
      <c r="K617" s="221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171</v>
      </c>
      <c r="AU617" s="230" t="s">
        <v>83</v>
      </c>
      <c r="AV617" s="13" t="s">
        <v>83</v>
      </c>
      <c r="AW617" s="13" t="s">
        <v>30</v>
      </c>
      <c r="AX617" s="13" t="s">
        <v>73</v>
      </c>
      <c r="AY617" s="230" t="s">
        <v>160</v>
      </c>
    </row>
    <row r="618" spans="2:51" s="15" customFormat="1" ht="11.25">
      <c r="B618" s="242"/>
      <c r="C618" s="243"/>
      <c r="D618" s="216" t="s">
        <v>171</v>
      </c>
      <c r="E618" s="244" t="s">
        <v>1</v>
      </c>
      <c r="F618" s="245" t="s">
        <v>767</v>
      </c>
      <c r="G618" s="243"/>
      <c r="H618" s="244" t="s">
        <v>1</v>
      </c>
      <c r="I618" s="246"/>
      <c r="J618" s="243"/>
      <c r="K618" s="243"/>
      <c r="L618" s="247"/>
      <c r="M618" s="248"/>
      <c r="N618" s="249"/>
      <c r="O618" s="249"/>
      <c r="P618" s="249"/>
      <c r="Q618" s="249"/>
      <c r="R618" s="249"/>
      <c r="S618" s="249"/>
      <c r="T618" s="250"/>
      <c r="AT618" s="251" t="s">
        <v>171</v>
      </c>
      <c r="AU618" s="251" t="s">
        <v>83</v>
      </c>
      <c r="AV618" s="15" t="s">
        <v>81</v>
      </c>
      <c r="AW618" s="15" t="s">
        <v>30</v>
      </c>
      <c r="AX618" s="15" t="s">
        <v>73</v>
      </c>
      <c r="AY618" s="251" t="s">
        <v>160</v>
      </c>
    </row>
    <row r="619" spans="2:51" s="13" customFormat="1" ht="11.25">
      <c r="B619" s="220"/>
      <c r="C619" s="221"/>
      <c r="D619" s="216" t="s">
        <v>171</v>
      </c>
      <c r="E619" s="222" t="s">
        <v>1</v>
      </c>
      <c r="F619" s="223" t="s">
        <v>734</v>
      </c>
      <c r="G619" s="221"/>
      <c r="H619" s="224">
        <v>8.05</v>
      </c>
      <c r="I619" s="225"/>
      <c r="J619" s="221"/>
      <c r="K619" s="221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171</v>
      </c>
      <c r="AU619" s="230" t="s">
        <v>83</v>
      </c>
      <c r="AV619" s="13" t="s">
        <v>83</v>
      </c>
      <c r="AW619" s="13" t="s">
        <v>30</v>
      </c>
      <c r="AX619" s="13" t="s">
        <v>73</v>
      </c>
      <c r="AY619" s="230" t="s">
        <v>160</v>
      </c>
    </row>
    <row r="620" spans="2:51" s="15" customFormat="1" ht="11.25">
      <c r="B620" s="242"/>
      <c r="C620" s="243"/>
      <c r="D620" s="216" t="s">
        <v>171</v>
      </c>
      <c r="E620" s="244" t="s">
        <v>1</v>
      </c>
      <c r="F620" s="245" t="s">
        <v>764</v>
      </c>
      <c r="G620" s="243"/>
      <c r="H620" s="244" t="s">
        <v>1</v>
      </c>
      <c r="I620" s="246"/>
      <c r="J620" s="243"/>
      <c r="K620" s="243"/>
      <c r="L620" s="247"/>
      <c r="M620" s="248"/>
      <c r="N620" s="249"/>
      <c r="O620" s="249"/>
      <c r="P620" s="249"/>
      <c r="Q620" s="249"/>
      <c r="R620" s="249"/>
      <c r="S620" s="249"/>
      <c r="T620" s="250"/>
      <c r="AT620" s="251" t="s">
        <v>171</v>
      </c>
      <c r="AU620" s="251" t="s">
        <v>83</v>
      </c>
      <c r="AV620" s="15" t="s">
        <v>81</v>
      </c>
      <c r="AW620" s="15" t="s">
        <v>30</v>
      </c>
      <c r="AX620" s="15" t="s">
        <v>73</v>
      </c>
      <c r="AY620" s="251" t="s">
        <v>160</v>
      </c>
    </row>
    <row r="621" spans="2:51" s="13" customFormat="1" ht="11.25">
      <c r="B621" s="220"/>
      <c r="C621" s="221"/>
      <c r="D621" s="216" t="s">
        <v>171</v>
      </c>
      <c r="E621" s="222" t="s">
        <v>1</v>
      </c>
      <c r="F621" s="223" t="s">
        <v>733</v>
      </c>
      <c r="G621" s="221"/>
      <c r="H621" s="224">
        <v>2.4</v>
      </c>
      <c r="I621" s="225"/>
      <c r="J621" s="221"/>
      <c r="K621" s="221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171</v>
      </c>
      <c r="AU621" s="230" t="s">
        <v>83</v>
      </c>
      <c r="AV621" s="13" t="s">
        <v>83</v>
      </c>
      <c r="AW621" s="13" t="s">
        <v>30</v>
      </c>
      <c r="AX621" s="13" t="s">
        <v>73</v>
      </c>
      <c r="AY621" s="230" t="s">
        <v>160</v>
      </c>
    </row>
    <row r="622" spans="2:51" s="14" customFormat="1" ht="11.25">
      <c r="B622" s="231"/>
      <c r="C622" s="232"/>
      <c r="D622" s="216" t="s">
        <v>171</v>
      </c>
      <c r="E622" s="233" t="s">
        <v>1</v>
      </c>
      <c r="F622" s="234" t="s">
        <v>174</v>
      </c>
      <c r="G622" s="232"/>
      <c r="H622" s="235">
        <v>13.34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AT622" s="241" t="s">
        <v>171</v>
      </c>
      <c r="AU622" s="241" t="s">
        <v>83</v>
      </c>
      <c r="AV622" s="14" t="s">
        <v>167</v>
      </c>
      <c r="AW622" s="14" t="s">
        <v>30</v>
      </c>
      <c r="AX622" s="14" t="s">
        <v>81</v>
      </c>
      <c r="AY622" s="241" t="s">
        <v>160</v>
      </c>
    </row>
    <row r="623" spans="1:65" s="2" customFormat="1" ht="24.2" customHeight="1">
      <c r="A623" s="35"/>
      <c r="B623" s="36"/>
      <c r="C623" s="256" t="s">
        <v>1017</v>
      </c>
      <c r="D623" s="256" t="s">
        <v>494</v>
      </c>
      <c r="E623" s="257" t="s">
        <v>1018</v>
      </c>
      <c r="F623" s="258" t="s">
        <v>1019</v>
      </c>
      <c r="G623" s="259" t="s">
        <v>325</v>
      </c>
      <c r="H623" s="260">
        <v>60.357</v>
      </c>
      <c r="I623" s="261"/>
      <c r="J623" s="262">
        <f>ROUND(I623*H623,2)</f>
        <v>0</v>
      </c>
      <c r="K623" s="263"/>
      <c r="L623" s="264"/>
      <c r="M623" s="265" t="s">
        <v>1</v>
      </c>
      <c r="N623" s="266" t="s">
        <v>38</v>
      </c>
      <c r="O623" s="72"/>
      <c r="P623" s="212">
        <f>O623*H623</f>
        <v>0</v>
      </c>
      <c r="Q623" s="212">
        <v>0.001</v>
      </c>
      <c r="R623" s="212">
        <f>Q623*H623</f>
        <v>0.060357</v>
      </c>
      <c r="S623" s="212">
        <v>0</v>
      </c>
      <c r="T623" s="213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4" t="s">
        <v>636</v>
      </c>
      <c r="AT623" s="214" t="s">
        <v>494</v>
      </c>
      <c r="AU623" s="214" t="s">
        <v>83</v>
      </c>
      <c r="AY623" s="18" t="s">
        <v>160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18" t="s">
        <v>81</v>
      </c>
      <c r="BK623" s="215">
        <f>ROUND(I623*H623,2)</f>
        <v>0</v>
      </c>
      <c r="BL623" s="18" t="s">
        <v>219</v>
      </c>
      <c r="BM623" s="214" t="s">
        <v>1020</v>
      </c>
    </row>
    <row r="624" spans="1:47" s="2" customFormat="1" ht="11.25">
      <c r="A624" s="35"/>
      <c r="B624" s="36"/>
      <c r="C624" s="37"/>
      <c r="D624" s="216" t="s">
        <v>169</v>
      </c>
      <c r="E624" s="37"/>
      <c r="F624" s="217" t="s">
        <v>1019</v>
      </c>
      <c r="G624" s="37"/>
      <c r="H624" s="37"/>
      <c r="I624" s="169"/>
      <c r="J624" s="37"/>
      <c r="K624" s="37"/>
      <c r="L624" s="40"/>
      <c r="M624" s="218"/>
      <c r="N624" s="219"/>
      <c r="O624" s="72"/>
      <c r="P624" s="72"/>
      <c r="Q624" s="72"/>
      <c r="R624" s="72"/>
      <c r="S624" s="72"/>
      <c r="T624" s="73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169</v>
      </c>
      <c r="AU624" s="18" t="s">
        <v>83</v>
      </c>
    </row>
    <row r="625" spans="1:47" s="2" customFormat="1" ht="19.5">
      <c r="A625" s="35"/>
      <c r="B625" s="36"/>
      <c r="C625" s="37"/>
      <c r="D625" s="216" t="s">
        <v>1021</v>
      </c>
      <c r="E625" s="37"/>
      <c r="F625" s="278" t="s">
        <v>1022</v>
      </c>
      <c r="G625" s="37"/>
      <c r="H625" s="37"/>
      <c r="I625" s="169"/>
      <c r="J625" s="37"/>
      <c r="K625" s="37"/>
      <c r="L625" s="40"/>
      <c r="M625" s="218"/>
      <c r="N625" s="219"/>
      <c r="O625" s="72"/>
      <c r="P625" s="72"/>
      <c r="Q625" s="72"/>
      <c r="R625" s="72"/>
      <c r="S625" s="72"/>
      <c r="T625" s="73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1021</v>
      </c>
      <c r="AU625" s="18" t="s">
        <v>83</v>
      </c>
    </row>
    <row r="626" spans="2:51" s="15" customFormat="1" ht="11.25">
      <c r="B626" s="242"/>
      <c r="C626" s="243"/>
      <c r="D626" s="216" t="s">
        <v>171</v>
      </c>
      <c r="E626" s="244" t="s">
        <v>1</v>
      </c>
      <c r="F626" s="245" t="s">
        <v>1023</v>
      </c>
      <c r="G626" s="243"/>
      <c r="H626" s="244" t="s">
        <v>1</v>
      </c>
      <c r="I626" s="246"/>
      <c r="J626" s="243"/>
      <c r="K626" s="243"/>
      <c r="L626" s="247"/>
      <c r="M626" s="248"/>
      <c r="N626" s="249"/>
      <c r="O626" s="249"/>
      <c r="P626" s="249"/>
      <c r="Q626" s="249"/>
      <c r="R626" s="249"/>
      <c r="S626" s="249"/>
      <c r="T626" s="250"/>
      <c r="AT626" s="251" t="s">
        <v>171</v>
      </c>
      <c r="AU626" s="251" t="s">
        <v>83</v>
      </c>
      <c r="AV626" s="15" t="s">
        <v>81</v>
      </c>
      <c r="AW626" s="15" t="s">
        <v>30</v>
      </c>
      <c r="AX626" s="15" t="s">
        <v>73</v>
      </c>
      <c r="AY626" s="251" t="s">
        <v>160</v>
      </c>
    </row>
    <row r="627" spans="2:51" s="13" customFormat="1" ht="11.25">
      <c r="B627" s="220"/>
      <c r="C627" s="221"/>
      <c r="D627" s="216" t="s">
        <v>171</v>
      </c>
      <c r="E627" s="222" t="s">
        <v>1</v>
      </c>
      <c r="F627" s="223" t="s">
        <v>1024</v>
      </c>
      <c r="G627" s="221"/>
      <c r="H627" s="224">
        <v>60.357</v>
      </c>
      <c r="I627" s="225"/>
      <c r="J627" s="221"/>
      <c r="K627" s="221"/>
      <c r="L627" s="226"/>
      <c r="M627" s="227"/>
      <c r="N627" s="228"/>
      <c r="O627" s="228"/>
      <c r="P627" s="228"/>
      <c r="Q627" s="228"/>
      <c r="R627" s="228"/>
      <c r="S627" s="228"/>
      <c r="T627" s="229"/>
      <c r="AT627" s="230" t="s">
        <v>171</v>
      </c>
      <c r="AU627" s="230" t="s">
        <v>83</v>
      </c>
      <c r="AV627" s="13" t="s">
        <v>83</v>
      </c>
      <c r="AW627" s="13" t="s">
        <v>30</v>
      </c>
      <c r="AX627" s="13" t="s">
        <v>81</v>
      </c>
      <c r="AY627" s="230" t="s">
        <v>160</v>
      </c>
    </row>
    <row r="628" spans="1:65" s="2" customFormat="1" ht="24.2" customHeight="1">
      <c r="A628" s="35"/>
      <c r="B628" s="36"/>
      <c r="C628" s="202" t="s">
        <v>1025</v>
      </c>
      <c r="D628" s="202" t="s">
        <v>163</v>
      </c>
      <c r="E628" s="203" t="s">
        <v>1026</v>
      </c>
      <c r="F628" s="204" t="s">
        <v>1027</v>
      </c>
      <c r="G628" s="205" t="s">
        <v>247</v>
      </c>
      <c r="H628" s="206">
        <v>4.95</v>
      </c>
      <c r="I628" s="207"/>
      <c r="J628" s="208">
        <f>ROUND(I628*H628,2)</f>
        <v>0</v>
      </c>
      <c r="K628" s="209"/>
      <c r="L628" s="40"/>
      <c r="M628" s="210" t="s">
        <v>1</v>
      </c>
      <c r="N628" s="211" t="s">
        <v>38</v>
      </c>
      <c r="O628" s="72"/>
      <c r="P628" s="212">
        <f>O628*H628</f>
        <v>0</v>
      </c>
      <c r="Q628" s="212">
        <v>0</v>
      </c>
      <c r="R628" s="212">
        <f>Q628*H628</f>
        <v>0</v>
      </c>
      <c r="S628" s="212">
        <v>0</v>
      </c>
      <c r="T628" s="213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4" t="s">
        <v>219</v>
      </c>
      <c r="AT628" s="214" t="s">
        <v>163</v>
      </c>
      <c r="AU628" s="214" t="s">
        <v>83</v>
      </c>
      <c r="AY628" s="18" t="s">
        <v>160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18" t="s">
        <v>81</v>
      </c>
      <c r="BK628" s="215">
        <f>ROUND(I628*H628,2)</f>
        <v>0</v>
      </c>
      <c r="BL628" s="18" t="s">
        <v>219</v>
      </c>
      <c r="BM628" s="214" t="s">
        <v>1028</v>
      </c>
    </row>
    <row r="629" spans="1:47" s="2" customFormat="1" ht="19.5">
      <c r="A629" s="35"/>
      <c r="B629" s="36"/>
      <c r="C629" s="37"/>
      <c r="D629" s="216" t="s">
        <v>169</v>
      </c>
      <c r="E629" s="37"/>
      <c r="F629" s="217" t="s">
        <v>1029</v>
      </c>
      <c r="G629" s="37"/>
      <c r="H629" s="37"/>
      <c r="I629" s="169"/>
      <c r="J629" s="37"/>
      <c r="K629" s="37"/>
      <c r="L629" s="40"/>
      <c r="M629" s="218"/>
      <c r="N629" s="219"/>
      <c r="O629" s="72"/>
      <c r="P629" s="72"/>
      <c r="Q629" s="72"/>
      <c r="R629" s="72"/>
      <c r="S629" s="72"/>
      <c r="T629" s="73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169</v>
      </c>
      <c r="AU629" s="18" t="s">
        <v>83</v>
      </c>
    </row>
    <row r="630" spans="2:51" s="15" customFormat="1" ht="11.25">
      <c r="B630" s="242"/>
      <c r="C630" s="243"/>
      <c r="D630" s="216" t="s">
        <v>171</v>
      </c>
      <c r="E630" s="244" t="s">
        <v>1</v>
      </c>
      <c r="F630" s="245" t="s">
        <v>770</v>
      </c>
      <c r="G630" s="243"/>
      <c r="H630" s="244" t="s">
        <v>1</v>
      </c>
      <c r="I630" s="246"/>
      <c r="J630" s="243"/>
      <c r="K630" s="243"/>
      <c r="L630" s="247"/>
      <c r="M630" s="248"/>
      <c r="N630" s="249"/>
      <c r="O630" s="249"/>
      <c r="P630" s="249"/>
      <c r="Q630" s="249"/>
      <c r="R630" s="249"/>
      <c r="S630" s="249"/>
      <c r="T630" s="250"/>
      <c r="AT630" s="251" t="s">
        <v>171</v>
      </c>
      <c r="AU630" s="251" t="s">
        <v>83</v>
      </c>
      <c r="AV630" s="15" t="s">
        <v>81</v>
      </c>
      <c r="AW630" s="15" t="s">
        <v>30</v>
      </c>
      <c r="AX630" s="15" t="s">
        <v>73</v>
      </c>
      <c r="AY630" s="251" t="s">
        <v>160</v>
      </c>
    </row>
    <row r="631" spans="2:51" s="13" customFormat="1" ht="11.25">
      <c r="B631" s="220"/>
      <c r="C631" s="221"/>
      <c r="D631" s="216" t="s">
        <v>171</v>
      </c>
      <c r="E631" s="222" t="s">
        <v>1</v>
      </c>
      <c r="F631" s="223" t="s">
        <v>1030</v>
      </c>
      <c r="G631" s="221"/>
      <c r="H631" s="224">
        <v>1.366</v>
      </c>
      <c r="I631" s="225"/>
      <c r="J631" s="221"/>
      <c r="K631" s="221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171</v>
      </c>
      <c r="AU631" s="230" t="s">
        <v>83</v>
      </c>
      <c r="AV631" s="13" t="s">
        <v>83</v>
      </c>
      <c r="AW631" s="13" t="s">
        <v>30</v>
      </c>
      <c r="AX631" s="13" t="s">
        <v>73</v>
      </c>
      <c r="AY631" s="230" t="s">
        <v>160</v>
      </c>
    </row>
    <row r="632" spans="2:51" s="15" customFormat="1" ht="11.25">
      <c r="B632" s="242"/>
      <c r="C632" s="243"/>
      <c r="D632" s="216" t="s">
        <v>171</v>
      </c>
      <c r="E632" s="244" t="s">
        <v>1</v>
      </c>
      <c r="F632" s="245" t="s">
        <v>767</v>
      </c>
      <c r="G632" s="243"/>
      <c r="H632" s="244" t="s">
        <v>1</v>
      </c>
      <c r="I632" s="246"/>
      <c r="J632" s="243"/>
      <c r="K632" s="243"/>
      <c r="L632" s="247"/>
      <c r="M632" s="248"/>
      <c r="N632" s="249"/>
      <c r="O632" s="249"/>
      <c r="P632" s="249"/>
      <c r="Q632" s="249"/>
      <c r="R632" s="249"/>
      <c r="S632" s="249"/>
      <c r="T632" s="250"/>
      <c r="AT632" s="251" t="s">
        <v>171</v>
      </c>
      <c r="AU632" s="251" t="s">
        <v>83</v>
      </c>
      <c r="AV632" s="15" t="s">
        <v>81</v>
      </c>
      <c r="AW632" s="15" t="s">
        <v>30</v>
      </c>
      <c r="AX632" s="15" t="s">
        <v>73</v>
      </c>
      <c r="AY632" s="251" t="s">
        <v>160</v>
      </c>
    </row>
    <row r="633" spans="2:51" s="13" customFormat="1" ht="11.25">
      <c r="B633" s="220"/>
      <c r="C633" s="221"/>
      <c r="D633" s="216" t="s">
        <v>171</v>
      </c>
      <c r="E633" s="222" t="s">
        <v>1</v>
      </c>
      <c r="F633" s="223" t="s">
        <v>1031</v>
      </c>
      <c r="G633" s="221"/>
      <c r="H633" s="224">
        <v>2.34</v>
      </c>
      <c r="I633" s="225"/>
      <c r="J633" s="221"/>
      <c r="K633" s="221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171</v>
      </c>
      <c r="AU633" s="230" t="s">
        <v>83</v>
      </c>
      <c r="AV633" s="13" t="s">
        <v>83</v>
      </c>
      <c r="AW633" s="13" t="s">
        <v>30</v>
      </c>
      <c r="AX633" s="13" t="s">
        <v>73</v>
      </c>
      <c r="AY633" s="230" t="s">
        <v>160</v>
      </c>
    </row>
    <row r="634" spans="2:51" s="15" customFormat="1" ht="11.25">
      <c r="B634" s="242"/>
      <c r="C634" s="243"/>
      <c r="D634" s="216" t="s">
        <v>171</v>
      </c>
      <c r="E634" s="244" t="s">
        <v>1</v>
      </c>
      <c r="F634" s="245" t="s">
        <v>764</v>
      </c>
      <c r="G634" s="243"/>
      <c r="H634" s="244" t="s">
        <v>1</v>
      </c>
      <c r="I634" s="246"/>
      <c r="J634" s="243"/>
      <c r="K634" s="243"/>
      <c r="L634" s="247"/>
      <c r="M634" s="248"/>
      <c r="N634" s="249"/>
      <c r="O634" s="249"/>
      <c r="P634" s="249"/>
      <c r="Q634" s="249"/>
      <c r="R634" s="249"/>
      <c r="S634" s="249"/>
      <c r="T634" s="250"/>
      <c r="AT634" s="251" t="s">
        <v>171</v>
      </c>
      <c r="AU634" s="251" t="s">
        <v>83</v>
      </c>
      <c r="AV634" s="15" t="s">
        <v>81</v>
      </c>
      <c r="AW634" s="15" t="s">
        <v>30</v>
      </c>
      <c r="AX634" s="15" t="s">
        <v>73</v>
      </c>
      <c r="AY634" s="251" t="s">
        <v>160</v>
      </c>
    </row>
    <row r="635" spans="2:51" s="13" customFormat="1" ht="11.25">
      <c r="B635" s="220"/>
      <c r="C635" s="221"/>
      <c r="D635" s="216" t="s">
        <v>171</v>
      </c>
      <c r="E635" s="222" t="s">
        <v>1</v>
      </c>
      <c r="F635" s="223" t="s">
        <v>1032</v>
      </c>
      <c r="G635" s="221"/>
      <c r="H635" s="224">
        <v>1.244</v>
      </c>
      <c r="I635" s="225"/>
      <c r="J635" s="221"/>
      <c r="K635" s="221"/>
      <c r="L635" s="226"/>
      <c r="M635" s="227"/>
      <c r="N635" s="228"/>
      <c r="O635" s="228"/>
      <c r="P635" s="228"/>
      <c r="Q635" s="228"/>
      <c r="R635" s="228"/>
      <c r="S635" s="228"/>
      <c r="T635" s="229"/>
      <c r="AT635" s="230" t="s">
        <v>171</v>
      </c>
      <c r="AU635" s="230" t="s">
        <v>83</v>
      </c>
      <c r="AV635" s="13" t="s">
        <v>83</v>
      </c>
      <c r="AW635" s="13" t="s">
        <v>30</v>
      </c>
      <c r="AX635" s="13" t="s">
        <v>73</v>
      </c>
      <c r="AY635" s="230" t="s">
        <v>160</v>
      </c>
    </row>
    <row r="636" spans="2:51" s="14" customFormat="1" ht="11.25">
      <c r="B636" s="231"/>
      <c r="C636" s="232"/>
      <c r="D636" s="216" t="s">
        <v>171</v>
      </c>
      <c r="E636" s="233" t="s">
        <v>1</v>
      </c>
      <c r="F636" s="234" t="s">
        <v>174</v>
      </c>
      <c r="G636" s="232"/>
      <c r="H636" s="235">
        <v>4.95</v>
      </c>
      <c r="I636" s="236"/>
      <c r="J636" s="232"/>
      <c r="K636" s="232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171</v>
      </c>
      <c r="AU636" s="241" t="s">
        <v>83</v>
      </c>
      <c r="AV636" s="14" t="s">
        <v>167</v>
      </c>
      <c r="AW636" s="14" t="s">
        <v>30</v>
      </c>
      <c r="AX636" s="14" t="s">
        <v>81</v>
      </c>
      <c r="AY636" s="241" t="s">
        <v>160</v>
      </c>
    </row>
    <row r="637" spans="1:65" s="2" customFormat="1" ht="24.2" customHeight="1">
      <c r="A637" s="35"/>
      <c r="B637" s="36"/>
      <c r="C637" s="202" t="s">
        <v>1033</v>
      </c>
      <c r="D637" s="202" t="s">
        <v>163</v>
      </c>
      <c r="E637" s="203" t="s">
        <v>1034</v>
      </c>
      <c r="F637" s="204" t="s">
        <v>1035</v>
      </c>
      <c r="G637" s="205" t="s">
        <v>218</v>
      </c>
      <c r="H637" s="206">
        <v>28.1</v>
      </c>
      <c r="I637" s="207"/>
      <c r="J637" s="208">
        <f>ROUND(I637*H637,2)</f>
        <v>0</v>
      </c>
      <c r="K637" s="209"/>
      <c r="L637" s="40"/>
      <c r="M637" s="210" t="s">
        <v>1</v>
      </c>
      <c r="N637" s="211" t="s">
        <v>38</v>
      </c>
      <c r="O637" s="72"/>
      <c r="P637" s="212">
        <f>O637*H637</f>
        <v>0</v>
      </c>
      <c r="Q637" s="212">
        <v>0</v>
      </c>
      <c r="R637" s="212">
        <f>Q637*H637</f>
        <v>0</v>
      </c>
      <c r="S637" s="212">
        <v>0</v>
      </c>
      <c r="T637" s="213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214" t="s">
        <v>219</v>
      </c>
      <c r="AT637" s="214" t="s">
        <v>163</v>
      </c>
      <c r="AU637" s="214" t="s">
        <v>83</v>
      </c>
      <c r="AY637" s="18" t="s">
        <v>160</v>
      </c>
      <c r="BE637" s="215">
        <f>IF(N637="základní",J637,0)</f>
        <v>0</v>
      </c>
      <c r="BF637" s="215">
        <f>IF(N637="snížená",J637,0)</f>
        <v>0</v>
      </c>
      <c r="BG637" s="215">
        <f>IF(N637="zákl. přenesená",J637,0)</f>
        <v>0</v>
      </c>
      <c r="BH637" s="215">
        <f>IF(N637="sníž. přenesená",J637,0)</f>
        <v>0</v>
      </c>
      <c r="BI637" s="215">
        <f>IF(N637="nulová",J637,0)</f>
        <v>0</v>
      </c>
      <c r="BJ637" s="18" t="s">
        <v>81</v>
      </c>
      <c r="BK637" s="215">
        <f>ROUND(I637*H637,2)</f>
        <v>0</v>
      </c>
      <c r="BL637" s="18" t="s">
        <v>219</v>
      </c>
      <c r="BM637" s="214" t="s">
        <v>1036</v>
      </c>
    </row>
    <row r="638" spans="1:47" s="2" customFormat="1" ht="19.5">
      <c r="A638" s="35"/>
      <c r="B638" s="36"/>
      <c r="C638" s="37"/>
      <c r="D638" s="216" t="s">
        <v>169</v>
      </c>
      <c r="E638" s="37"/>
      <c r="F638" s="217" t="s">
        <v>1037</v>
      </c>
      <c r="G638" s="37"/>
      <c r="H638" s="37"/>
      <c r="I638" s="169"/>
      <c r="J638" s="37"/>
      <c r="K638" s="37"/>
      <c r="L638" s="40"/>
      <c r="M638" s="218"/>
      <c r="N638" s="219"/>
      <c r="O638" s="72"/>
      <c r="P638" s="72"/>
      <c r="Q638" s="72"/>
      <c r="R638" s="72"/>
      <c r="S638" s="72"/>
      <c r="T638" s="73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T638" s="18" t="s">
        <v>169</v>
      </c>
      <c r="AU638" s="18" t="s">
        <v>83</v>
      </c>
    </row>
    <row r="639" spans="2:51" s="13" customFormat="1" ht="11.25">
      <c r="B639" s="220"/>
      <c r="C639" s="221"/>
      <c r="D639" s="216" t="s">
        <v>171</v>
      </c>
      <c r="E639" s="222" t="s">
        <v>1</v>
      </c>
      <c r="F639" s="223" t="s">
        <v>1038</v>
      </c>
      <c r="G639" s="221"/>
      <c r="H639" s="224">
        <v>6.8</v>
      </c>
      <c r="I639" s="225"/>
      <c r="J639" s="221"/>
      <c r="K639" s="221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171</v>
      </c>
      <c r="AU639" s="230" t="s">
        <v>83</v>
      </c>
      <c r="AV639" s="13" t="s">
        <v>83</v>
      </c>
      <c r="AW639" s="13" t="s">
        <v>30</v>
      </c>
      <c r="AX639" s="13" t="s">
        <v>73</v>
      </c>
      <c r="AY639" s="230" t="s">
        <v>160</v>
      </c>
    </row>
    <row r="640" spans="2:51" s="13" customFormat="1" ht="11.25">
      <c r="B640" s="220"/>
      <c r="C640" s="221"/>
      <c r="D640" s="216" t="s">
        <v>171</v>
      </c>
      <c r="E640" s="222" t="s">
        <v>1</v>
      </c>
      <c r="F640" s="223" t="s">
        <v>1039</v>
      </c>
      <c r="G640" s="221"/>
      <c r="H640" s="224">
        <v>12.2</v>
      </c>
      <c r="I640" s="225"/>
      <c r="J640" s="221"/>
      <c r="K640" s="221"/>
      <c r="L640" s="226"/>
      <c r="M640" s="227"/>
      <c r="N640" s="228"/>
      <c r="O640" s="228"/>
      <c r="P640" s="228"/>
      <c r="Q640" s="228"/>
      <c r="R640" s="228"/>
      <c r="S640" s="228"/>
      <c r="T640" s="229"/>
      <c r="AT640" s="230" t="s">
        <v>171</v>
      </c>
      <c r="AU640" s="230" t="s">
        <v>83</v>
      </c>
      <c r="AV640" s="13" t="s">
        <v>83</v>
      </c>
      <c r="AW640" s="13" t="s">
        <v>30</v>
      </c>
      <c r="AX640" s="13" t="s">
        <v>73</v>
      </c>
      <c r="AY640" s="230" t="s">
        <v>160</v>
      </c>
    </row>
    <row r="641" spans="2:51" s="13" customFormat="1" ht="11.25">
      <c r="B641" s="220"/>
      <c r="C641" s="221"/>
      <c r="D641" s="216" t="s">
        <v>171</v>
      </c>
      <c r="E641" s="222" t="s">
        <v>1</v>
      </c>
      <c r="F641" s="223" t="s">
        <v>1040</v>
      </c>
      <c r="G641" s="221"/>
      <c r="H641" s="224">
        <v>6.1</v>
      </c>
      <c r="I641" s="225"/>
      <c r="J641" s="221"/>
      <c r="K641" s="221"/>
      <c r="L641" s="226"/>
      <c r="M641" s="227"/>
      <c r="N641" s="228"/>
      <c r="O641" s="228"/>
      <c r="P641" s="228"/>
      <c r="Q641" s="228"/>
      <c r="R641" s="228"/>
      <c r="S641" s="228"/>
      <c r="T641" s="229"/>
      <c r="AT641" s="230" t="s">
        <v>171</v>
      </c>
      <c r="AU641" s="230" t="s">
        <v>83</v>
      </c>
      <c r="AV641" s="13" t="s">
        <v>83</v>
      </c>
      <c r="AW641" s="13" t="s">
        <v>30</v>
      </c>
      <c r="AX641" s="13" t="s">
        <v>73</v>
      </c>
      <c r="AY641" s="230" t="s">
        <v>160</v>
      </c>
    </row>
    <row r="642" spans="2:51" s="13" customFormat="1" ht="11.25">
      <c r="B642" s="220"/>
      <c r="C642" s="221"/>
      <c r="D642" s="216" t="s">
        <v>171</v>
      </c>
      <c r="E642" s="222" t="s">
        <v>1</v>
      </c>
      <c r="F642" s="223" t="s">
        <v>1041</v>
      </c>
      <c r="G642" s="221"/>
      <c r="H642" s="224">
        <v>3</v>
      </c>
      <c r="I642" s="225"/>
      <c r="J642" s="221"/>
      <c r="K642" s="221"/>
      <c r="L642" s="226"/>
      <c r="M642" s="227"/>
      <c r="N642" s="228"/>
      <c r="O642" s="228"/>
      <c r="P642" s="228"/>
      <c r="Q642" s="228"/>
      <c r="R642" s="228"/>
      <c r="S642" s="228"/>
      <c r="T642" s="229"/>
      <c r="AT642" s="230" t="s">
        <v>171</v>
      </c>
      <c r="AU642" s="230" t="s">
        <v>83</v>
      </c>
      <c r="AV642" s="13" t="s">
        <v>83</v>
      </c>
      <c r="AW642" s="13" t="s">
        <v>30</v>
      </c>
      <c r="AX642" s="13" t="s">
        <v>73</v>
      </c>
      <c r="AY642" s="230" t="s">
        <v>160</v>
      </c>
    </row>
    <row r="643" spans="2:51" s="14" customFormat="1" ht="11.25">
      <c r="B643" s="231"/>
      <c r="C643" s="232"/>
      <c r="D643" s="216" t="s">
        <v>171</v>
      </c>
      <c r="E643" s="233" t="s">
        <v>1</v>
      </c>
      <c r="F643" s="234" t="s">
        <v>174</v>
      </c>
      <c r="G643" s="232"/>
      <c r="H643" s="235">
        <v>28.1</v>
      </c>
      <c r="I643" s="236"/>
      <c r="J643" s="232"/>
      <c r="K643" s="232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171</v>
      </c>
      <c r="AU643" s="241" t="s">
        <v>83</v>
      </c>
      <c r="AV643" s="14" t="s">
        <v>167</v>
      </c>
      <c r="AW643" s="14" t="s">
        <v>30</v>
      </c>
      <c r="AX643" s="14" t="s">
        <v>81</v>
      </c>
      <c r="AY643" s="241" t="s">
        <v>160</v>
      </c>
    </row>
    <row r="644" spans="1:65" s="2" customFormat="1" ht="24.2" customHeight="1">
      <c r="A644" s="35"/>
      <c r="B644" s="36"/>
      <c r="C644" s="202" t="s">
        <v>1042</v>
      </c>
      <c r="D644" s="202" t="s">
        <v>163</v>
      </c>
      <c r="E644" s="203" t="s">
        <v>1043</v>
      </c>
      <c r="F644" s="204" t="s">
        <v>1044</v>
      </c>
      <c r="G644" s="205" t="s">
        <v>305</v>
      </c>
      <c r="H644" s="206">
        <v>15</v>
      </c>
      <c r="I644" s="207"/>
      <c r="J644" s="208">
        <f>ROUND(I644*H644,2)</f>
        <v>0</v>
      </c>
      <c r="K644" s="209"/>
      <c r="L644" s="40"/>
      <c r="M644" s="210" t="s">
        <v>1</v>
      </c>
      <c r="N644" s="211" t="s">
        <v>38</v>
      </c>
      <c r="O644" s="72"/>
      <c r="P644" s="212">
        <f>O644*H644</f>
        <v>0</v>
      </c>
      <c r="Q644" s="212">
        <v>0</v>
      </c>
      <c r="R644" s="212">
        <f>Q644*H644</f>
        <v>0</v>
      </c>
      <c r="S644" s="212">
        <v>0</v>
      </c>
      <c r="T644" s="213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4" t="s">
        <v>219</v>
      </c>
      <c r="AT644" s="214" t="s">
        <v>163</v>
      </c>
      <c r="AU644" s="214" t="s">
        <v>83</v>
      </c>
      <c r="AY644" s="18" t="s">
        <v>160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18" t="s">
        <v>81</v>
      </c>
      <c r="BK644" s="215">
        <f>ROUND(I644*H644,2)</f>
        <v>0</v>
      </c>
      <c r="BL644" s="18" t="s">
        <v>219</v>
      </c>
      <c r="BM644" s="214" t="s">
        <v>1045</v>
      </c>
    </row>
    <row r="645" spans="1:47" s="2" customFormat="1" ht="19.5">
      <c r="A645" s="35"/>
      <c r="B645" s="36"/>
      <c r="C645" s="37"/>
      <c r="D645" s="216" t="s">
        <v>169</v>
      </c>
      <c r="E645" s="37"/>
      <c r="F645" s="217" t="s">
        <v>1046</v>
      </c>
      <c r="G645" s="37"/>
      <c r="H645" s="37"/>
      <c r="I645" s="169"/>
      <c r="J645" s="37"/>
      <c r="K645" s="37"/>
      <c r="L645" s="40"/>
      <c r="M645" s="218"/>
      <c r="N645" s="219"/>
      <c r="O645" s="72"/>
      <c r="P645" s="72"/>
      <c r="Q645" s="72"/>
      <c r="R645" s="72"/>
      <c r="S645" s="72"/>
      <c r="T645" s="73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T645" s="18" t="s">
        <v>169</v>
      </c>
      <c r="AU645" s="18" t="s">
        <v>83</v>
      </c>
    </row>
    <row r="646" spans="1:65" s="2" customFormat="1" ht="16.5" customHeight="1">
      <c r="A646" s="35"/>
      <c r="B646" s="36"/>
      <c r="C646" s="256" t="s">
        <v>1047</v>
      </c>
      <c r="D646" s="256" t="s">
        <v>494</v>
      </c>
      <c r="E646" s="257" t="s">
        <v>1048</v>
      </c>
      <c r="F646" s="258" t="s">
        <v>1049</v>
      </c>
      <c r="G646" s="259" t="s">
        <v>218</v>
      </c>
      <c r="H646" s="260">
        <v>37.32</v>
      </c>
      <c r="I646" s="261"/>
      <c r="J646" s="262">
        <f>ROUND(I646*H646,2)</f>
        <v>0</v>
      </c>
      <c r="K646" s="263"/>
      <c r="L646" s="264"/>
      <c r="M646" s="265" t="s">
        <v>1</v>
      </c>
      <c r="N646" s="266" t="s">
        <v>38</v>
      </c>
      <c r="O646" s="72"/>
      <c r="P646" s="212">
        <f>O646*H646</f>
        <v>0</v>
      </c>
      <c r="Q646" s="212">
        <v>8E-05</v>
      </c>
      <c r="R646" s="212">
        <f>Q646*H646</f>
        <v>0.0029856</v>
      </c>
      <c r="S646" s="212">
        <v>0</v>
      </c>
      <c r="T646" s="213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14" t="s">
        <v>636</v>
      </c>
      <c r="AT646" s="214" t="s">
        <v>494</v>
      </c>
      <c r="AU646" s="214" t="s">
        <v>83</v>
      </c>
      <c r="AY646" s="18" t="s">
        <v>160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18" t="s">
        <v>81</v>
      </c>
      <c r="BK646" s="215">
        <f>ROUND(I646*H646,2)</f>
        <v>0</v>
      </c>
      <c r="BL646" s="18" t="s">
        <v>219</v>
      </c>
      <c r="BM646" s="214" t="s">
        <v>1050</v>
      </c>
    </row>
    <row r="647" spans="1:47" s="2" customFormat="1" ht="11.25">
      <c r="A647" s="35"/>
      <c r="B647" s="36"/>
      <c r="C647" s="37"/>
      <c r="D647" s="216" t="s">
        <v>169</v>
      </c>
      <c r="E647" s="37"/>
      <c r="F647" s="217" t="s">
        <v>1049</v>
      </c>
      <c r="G647" s="37"/>
      <c r="H647" s="37"/>
      <c r="I647" s="169"/>
      <c r="J647" s="37"/>
      <c r="K647" s="37"/>
      <c r="L647" s="40"/>
      <c r="M647" s="218"/>
      <c r="N647" s="219"/>
      <c r="O647" s="72"/>
      <c r="P647" s="72"/>
      <c r="Q647" s="72"/>
      <c r="R647" s="72"/>
      <c r="S647" s="72"/>
      <c r="T647" s="73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T647" s="18" t="s">
        <v>169</v>
      </c>
      <c r="AU647" s="18" t="s">
        <v>83</v>
      </c>
    </row>
    <row r="648" spans="2:51" s="13" customFormat="1" ht="11.25">
      <c r="B648" s="220"/>
      <c r="C648" s="221"/>
      <c r="D648" s="216" t="s">
        <v>171</v>
      </c>
      <c r="E648" s="222" t="s">
        <v>1</v>
      </c>
      <c r="F648" s="223" t="s">
        <v>1051</v>
      </c>
      <c r="G648" s="221"/>
      <c r="H648" s="224">
        <v>28.1</v>
      </c>
      <c r="I648" s="225"/>
      <c r="J648" s="221"/>
      <c r="K648" s="221"/>
      <c r="L648" s="226"/>
      <c r="M648" s="227"/>
      <c r="N648" s="228"/>
      <c r="O648" s="228"/>
      <c r="P648" s="228"/>
      <c r="Q648" s="228"/>
      <c r="R648" s="228"/>
      <c r="S648" s="228"/>
      <c r="T648" s="229"/>
      <c r="AT648" s="230" t="s">
        <v>171</v>
      </c>
      <c r="AU648" s="230" t="s">
        <v>83</v>
      </c>
      <c r="AV648" s="13" t="s">
        <v>83</v>
      </c>
      <c r="AW648" s="13" t="s">
        <v>30</v>
      </c>
      <c r="AX648" s="13" t="s">
        <v>73</v>
      </c>
      <c r="AY648" s="230" t="s">
        <v>160</v>
      </c>
    </row>
    <row r="649" spans="2:51" s="13" customFormat="1" ht="11.25">
      <c r="B649" s="220"/>
      <c r="C649" s="221"/>
      <c r="D649" s="216" t="s">
        <v>171</v>
      </c>
      <c r="E649" s="222" t="s">
        <v>1</v>
      </c>
      <c r="F649" s="223" t="s">
        <v>1041</v>
      </c>
      <c r="G649" s="221"/>
      <c r="H649" s="224">
        <v>3</v>
      </c>
      <c r="I649" s="225"/>
      <c r="J649" s="221"/>
      <c r="K649" s="221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171</v>
      </c>
      <c r="AU649" s="230" t="s">
        <v>83</v>
      </c>
      <c r="AV649" s="13" t="s">
        <v>83</v>
      </c>
      <c r="AW649" s="13" t="s">
        <v>30</v>
      </c>
      <c r="AX649" s="13" t="s">
        <v>73</v>
      </c>
      <c r="AY649" s="230" t="s">
        <v>160</v>
      </c>
    </row>
    <row r="650" spans="2:51" s="16" customFormat="1" ht="11.25">
      <c r="B650" s="267"/>
      <c r="C650" s="268"/>
      <c r="D650" s="216" t="s">
        <v>171</v>
      </c>
      <c r="E650" s="269" t="s">
        <v>1</v>
      </c>
      <c r="F650" s="270" t="s">
        <v>775</v>
      </c>
      <c r="G650" s="268"/>
      <c r="H650" s="271">
        <v>31.1</v>
      </c>
      <c r="I650" s="272"/>
      <c r="J650" s="268"/>
      <c r="K650" s="268"/>
      <c r="L650" s="273"/>
      <c r="M650" s="274"/>
      <c r="N650" s="275"/>
      <c r="O650" s="275"/>
      <c r="P650" s="275"/>
      <c r="Q650" s="275"/>
      <c r="R650" s="275"/>
      <c r="S650" s="275"/>
      <c r="T650" s="276"/>
      <c r="AT650" s="277" t="s">
        <v>171</v>
      </c>
      <c r="AU650" s="277" t="s">
        <v>83</v>
      </c>
      <c r="AV650" s="16" t="s">
        <v>182</v>
      </c>
      <c r="AW650" s="16" t="s">
        <v>30</v>
      </c>
      <c r="AX650" s="16" t="s">
        <v>73</v>
      </c>
      <c r="AY650" s="277" t="s">
        <v>160</v>
      </c>
    </row>
    <row r="651" spans="2:51" s="13" customFormat="1" ht="11.25">
      <c r="B651" s="220"/>
      <c r="C651" s="221"/>
      <c r="D651" s="216" t="s">
        <v>171</v>
      </c>
      <c r="E651" s="222" t="s">
        <v>1</v>
      </c>
      <c r="F651" s="223" t="s">
        <v>1052</v>
      </c>
      <c r="G651" s="221"/>
      <c r="H651" s="224">
        <v>37.32</v>
      </c>
      <c r="I651" s="225"/>
      <c r="J651" s="221"/>
      <c r="K651" s="221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171</v>
      </c>
      <c r="AU651" s="230" t="s">
        <v>83</v>
      </c>
      <c r="AV651" s="13" t="s">
        <v>83</v>
      </c>
      <c r="AW651" s="13" t="s">
        <v>30</v>
      </c>
      <c r="AX651" s="13" t="s">
        <v>81</v>
      </c>
      <c r="AY651" s="230" t="s">
        <v>160</v>
      </c>
    </row>
    <row r="652" spans="1:65" s="2" customFormat="1" ht="24.2" customHeight="1">
      <c r="A652" s="35"/>
      <c r="B652" s="36"/>
      <c r="C652" s="202" t="s">
        <v>1053</v>
      </c>
      <c r="D652" s="202" t="s">
        <v>163</v>
      </c>
      <c r="E652" s="203" t="s">
        <v>1054</v>
      </c>
      <c r="F652" s="204" t="s">
        <v>1055</v>
      </c>
      <c r="G652" s="205" t="s">
        <v>247</v>
      </c>
      <c r="H652" s="206">
        <v>45.4</v>
      </c>
      <c r="I652" s="207"/>
      <c r="J652" s="208">
        <f>ROUND(I652*H652,2)</f>
        <v>0</v>
      </c>
      <c r="K652" s="209"/>
      <c r="L652" s="40"/>
      <c r="M652" s="210" t="s">
        <v>1</v>
      </c>
      <c r="N652" s="211" t="s">
        <v>38</v>
      </c>
      <c r="O652" s="72"/>
      <c r="P652" s="212">
        <f>O652*H652</f>
        <v>0</v>
      </c>
      <c r="Q652" s="212">
        <v>4E-05</v>
      </c>
      <c r="R652" s="212">
        <f>Q652*H652</f>
        <v>0.0018160000000000001</v>
      </c>
      <c r="S652" s="212">
        <v>0</v>
      </c>
      <c r="T652" s="213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14" t="s">
        <v>219</v>
      </c>
      <c r="AT652" s="214" t="s">
        <v>163</v>
      </c>
      <c r="AU652" s="214" t="s">
        <v>83</v>
      </c>
      <c r="AY652" s="18" t="s">
        <v>160</v>
      </c>
      <c r="BE652" s="215">
        <f>IF(N652="základní",J652,0)</f>
        <v>0</v>
      </c>
      <c r="BF652" s="215">
        <f>IF(N652="snížená",J652,0)</f>
        <v>0</v>
      </c>
      <c r="BG652" s="215">
        <f>IF(N652="zákl. přenesená",J652,0)</f>
        <v>0</v>
      </c>
      <c r="BH652" s="215">
        <f>IF(N652="sníž. přenesená",J652,0)</f>
        <v>0</v>
      </c>
      <c r="BI652" s="215">
        <f>IF(N652="nulová",J652,0)</f>
        <v>0</v>
      </c>
      <c r="BJ652" s="18" t="s">
        <v>81</v>
      </c>
      <c r="BK652" s="215">
        <f>ROUND(I652*H652,2)</f>
        <v>0</v>
      </c>
      <c r="BL652" s="18" t="s">
        <v>219</v>
      </c>
      <c r="BM652" s="214" t="s">
        <v>1056</v>
      </c>
    </row>
    <row r="653" spans="1:47" s="2" customFormat="1" ht="19.5">
      <c r="A653" s="35"/>
      <c r="B653" s="36"/>
      <c r="C653" s="37"/>
      <c r="D653" s="216" t="s">
        <v>169</v>
      </c>
      <c r="E653" s="37"/>
      <c r="F653" s="217" t="s">
        <v>1057</v>
      </c>
      <c r="G653" s="37"/>
      <c r="H653" s="37"/>
      <c r="I653" s="169"/>
      <c r="J653" s="37"/>
      <c r="K653" s="37"/>
      <c r="L653" s="40"/>
      <c r="M653" s="218"/>
      <c r="N653" s="219"/>
      <c r="O653" s="72"/>
      <c r="P653" s="72"/>
      <c r="Q653" s="72"/>
      <c r="R653" s="72"/>
      <c r="S653" s="72"/>
      <c r="T653" s="73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T653" s="18" t="s">
        <v>169</v>
      </c>
      <c r="AU653" s="18" t="s">
        <v>83</v>
      </c>
    </row>
    <row r="654" spans="2:51" s="15" customFormat="1" ht="22.5">
      <c r="B654" s="242"/>
      <c r="C654" s="243"/>
      <c r="D654" s="216" t="s">
        <v>171</v>
      </c>
      <c r="E654" s="244" t="s">
        <v>1</v>
      </c>
      <c r="F654" s="245" t="s">
        <v>1058</v>
      </c>
      <c r="G654" s="243"/>
      <c r="H654" s="244" t="s">
        <v>1</v>
      </c>
      <c r="I654" s="246"/>
      <c r="J654" s="243"/>
      <c r="K654" s="243"/>
      <c r="L654" s="247"/>
      <c r="M654" s="248"/>
      <c r="N654" s="249"/>
      <c r="O654" s="249"/>
      <c r="P654" s="249"/>
      <c r="Q654" s="249"/>
      <c r="R654" s="249"/>
      <c r="S654" s="249"/>
      <c r="T654" s="250"/>
      <c r="AT654" s="251" t="s">
        <v>171</v>
      </c>
      <c r="AU654" s="251" t="s">
        <v>83</v>
      </c>
      <c r="AV654" s="15" t="s">
        <v>81</v>
      </c>
      <c r="AW654" s="15" t="s">
        <v>30</v>
      </c>
      <c r="AX654" s="15" t="s">
        <v>73</v>
      </c>
      <c r="AY654" s="251" t="s">
        <v>160</v>
      </c>
    </row>
    <row r="655" spans="2:51" s="13" customFormat="1" ht="11.25">
      <c r="B655" s="220"/>
      <c r="C655" s="221"/>
      <c r="D655" s="216" t="s">
        <v>171</v>
      </c>
      <c r="E655" s="222" t="s">
        <v>1</v>
      </c>
      <c r="F655" s="223" t="s">
        <v>1010</v>
      </c>
      <c r="G655" s="221"/>
      <c r="H655" s="224">
        <v>26.1</v>
      </c>
      <c r="I655" s="225"/>
      <c r="J655" s="221"/>
      <c r="K655" s="221"/>
      <c r="L655" s="226"/>
      <c r="M655" s="227"/>
      <c r="N655" s="228"/>
      <c r="O655" s="228"/>
      <c r="P655" s="228"/>
      <c r="Q655" s="228"/>
      <c r="R655" s="228"/>
      <c r="S655" s="228"/>
      <c r="T655" s="229"/>
      <c r="AT655" s="230" t="s">
        <v>171</v>
      </c>
      <c r="AU655" s="230" t="s">
        <v>83</v>
      </c>
      <c r="AV655" s="13" t="s">
        <v>83</v>
      </c>
      <c r="AW655" s="13" t="s">
        <v>30</v>
      </c>
      <c r="AX655" s="13" t="s">
        <v>73</v>
      </c>
      <c r="AY655" s="230" t="s">
        <v>160</v>
      </c>
    </row>
    <row r="656" spans="2:51" s="13" customFormat="1" ht="11.25">
      <c r="B656" s="220"/>
      <c r="C656" s="221"/>
      <c r="D656" s="216" t="s">
        <v>171</v>
      </c>
      <c r="E656" s="222" t="s">
        <v>1</v>
      </c>
      <c r="F656" s="223" t="s">
        <v>1011</v>
      </c>
      <c r="G656" s="221"/>
      <c r="H656" s="224">
        <v>19.3</v>
      </c>
      <c r="I656" s="225"/>
      <c r="J656" s="221"/>
      <c r="K656" s="221"/>
      <c r="L656" s="226"/>
      <c r="M656" s="227"/>
      <c r="N656" s="228"/>
      <c r="O656" s="228"/>
      <c r="P656" s="228"/>
      <c r="Q656" s="228"/>
      <c r="R656" s="228"/>
      <c r="S656" s="228"/>
      <c r="T656" s="229"/>
      <c r="AT656" s="230" t="s">
        <v>171</v>
      </c>
      <c r="AU656" s="230" t="s">
        <v>83</v>
      </c>
      <c r="AV656" s="13" t="s">
        <v>83</v>
      </c>
      <c r="AW656" s="13" t="s">
        <v>30</v>
      </c>
      <c r="AX656" s="13" t="s">
        <v>73</v>
      </c>
      <c r="AY656" s="230" t="s">
        <v>160</v>
      </c>
    </row>
    <row r="657" spans="2:51" s="14" customFormat="1" ht="11.25">
      <c r="B657" s="231"/>
      <c r="C657" s="232"/>
      <c r="D657" s="216" t="s">
        <v>171</v>
      </c>
      <c r="E657" s="233" t="s">
        <v>1</v>
      </c>
      <c r="F657" s="234" t="s">
        <v>174</v>
      </c>
      <c r="G657" s="232"/>
      <c r="H657" s="235">
        <v>45.400000000000006</v>
      </c>
      <c r="I657" s="236"/>
      <c r="J657" s="232"/>
      <c r="K657" s="232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171</v>
      </c>
      <c r="AU657" s="241" t="s">
        <v>83</v>
      </c>
      <c r="AV657" s="14" t="s">
        <v>167</v>
      </c>
      <c r="AW657" s="14" t="s">
        <v>30</v>
      </c>
      <c r="AX657" s="14" t="s">
        <v>81</v>
      </c>
      <c r="AY657" s="241" t="s">
        <v>160</v>
      </c>
    </row>
    <row r="658" spans="1:65" s="2" customFormat="1" ht="24.2" customHeight="1">
      <c r="A658" s="35"/>
      <c r="B658" s="36"/>
      <c r="C658" s="256" t="s">
        <v>1059</v>
      </c>
      <c r="D658" s="256" t="s">
        <v>494</v>
      </c>
      <c r="E658" s="257" t="s">
        <v>1060</v>
      </c>
      <c r="F658" s="258" t="s">
        <v>1061</v>
      </c>
      <c r="G658" s="259" t="s">
        <v>247</v>
      </c>
      <c r="H658" s="260">
        <v>59.928</v>
      </c>
      <c r="I658" s="261"/>
      <c r="J658" s="262">
        <f>ROUND(I658*H658,2)</f>
        <v>0</v>
      </c>
      <c r="K658" s="263"/>
      <c r="L658" s="264"/>
      <c r="M658" s="265" t="s">
        <v>1</v>
      </c>
      <c r="N658" s="266" t="s">
        <v>38</v>
      </c>
      <c r="O658" s="72"/>
      <c r="P658" s="212">
        <f>O658*H658</f>
        <v>0</v>
      </c>
      <c r="Q658" s="212">
        <v>0.0003</v>
      </c>
      <c r="R658" s="212">
        <f>Q658*H658</f>
        <v>0.0179784</v>
      </c>
      <c r="S658" s="212">
        <v>0</v>
      </c>
      <c r="T658" s="213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4" t="s">
        <v>636</v>
      </c>
      <c r="AT658" s="214" t="s">
        <v>494</v>
      </c>
      <c r="AU658" s="214" t="s">
        <v>83</v>
      </c>
      <c r="AY658" s="18" t="s">
        <v>160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18" t="s">
        <v>81</v>
      </c>
      <c r="BK658" s="215">
        <f>ROUND(I658*H658,2)</f>
        <v>0</v>
      </c>
      <c r="BL658" s="18" t="s">
        <v>219</v>
      </c>
      <c r="BM658" s="214" t="s">
        <v>1062</v>
      </c>
    </row>
    <row r="659" spans="1:47" s="2" customFormat="1" ht="11.25">
      <c r="A659" s="35"/>
      <c r="B659" s="36"/>
      <c r="C659" s="37"/>
      <c r="D659" s="216" t="s">
        <v>169</v>
      </c>
      <c r="E659" s="37"/>
      <c r="F659" s="217" t="s">
        <v>1061</v>
      </c>
      <c r="G659" s="37"/>
      <c r="H659" s="37"/>
      <c r="I659" s="169"/>
      <c r="J659" s="37"/>
      <c r="K659" s="37"/>
      <c r="L659" s="40"/>
      <c r="M659" s="218"/>
      <c r="N659" s="219"/>
      <c r="O659" s="72"/>
      <c r="P659" s="72"/>
      <c r="Q659" s="72"/>
      <c r="R659" s="72"/>
      <c r="S659" s="72"/>
      <c r="T659" s="73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T659" s="18" t="s">
        <v>169</v>
      </c>
      <c r="AU659" s="18" t="s">
        <v>83</v>
      </c>
    </row>
    <row r="660" spans="2:51" s="13" customFormat="1" ht="11.25">
      <c r="B660" s="220"/>
      <c r="C660" s="221"/>
      <c r="D660" s="216" t="s">
        <v>171</v>
      </c>
      <c r="E660" s="222" t="s">
        <v>1</v>
      </c>
      <c r="F660" s="223" t="s">
        <v>1063</v>
      </c>
      <c r="G660" s="221"/>
      <c r="H660" s="224">
        <v>49.94</v>
      </c>
      <c r="I660" s="225"/>
      <c r="J660" s="221"/>
      <c r="K660" s="221"/>
      <c r="L660" s="226"/>
      <c r="M660" s="227"/>
      <c r="N660" s="228"/>
      <c r="O660" s="228"/>
      <c r="P660" s="228"/>
      <c r="Q660" s="228"/>
      <c r="R660" s="228"/>
      <c r="S660" s="228"/>
      <c r="T660" s="229"/>
      <c r="AT660" s="230" t="s">
        <v>171</v>
      </c>
      <c r="AU660" s="230" t="s">
        <v>83</v>
      </c>
      <c r="AV660" s="13" t="s">
        <v>83</v>
      </c>
      <c r="AW660" s="13" t="s">
        <v>30</v>
      </c>
      <c r="AX660" s="13" t="s">
        <v>81</v>
      </c>
      <c r="AY660" s="230" t="s">
        <v>160</v>
      </c>
    </row>
    <row r="661" spans="2:51" s="13" customFormat="1" ht="11.25">
      <c r="B661" s="220"/>
      <c r="C661" s="221"/>
      <c r="D661" s="216" t="s">
        <v>171</v>
      </c>
      <c r="E661" s="221"/>
      <c r="F661" s="223" t="s">
        <v>1064</v>
      </c>
      <c r="G661" s="221"/>
      <c r="H661" s="224">
        <v>59.928</v>
      </c>
      <c r="I661" s="225"/>
      <c r="J661" s="221"/>
      <c r="K661" s="221"/>
      <c r="L661" s="226"/>
      <c r="M661" s="227"/>
      <c r="N661" s="228"/>
      <c r="O661" s="228"/>
      <c r="P661" s="228"/>
      <c r="Q661" s="228"/>
      <c r="R661" s="228"/>
      <c r="S661" s="228"/>
      <c r="T661" s="229"/>
      <c r="AT661" s="230" t="s">
        <v>171</v>
      </c>
      <c r="AU661" s="230" t="s">
        <v>83</v>
      </c>
      <c r="AV661" s="13" t="s">
        <v>83</v>
      </c>
      <c r="AW661" s="13" t="s">
        <v>4</v>
      </c>
      <c r="AX661" s="13" t="s">
        <v>81</v>
      </c>
      <c r="AY661" s="230" t="s">
        <v>160</v>
      </c>
    </row>
    <row r="662" spans="1:65" s="2" customFormat="1" ht="24.2" customHeight="1">
      <c r="A662" s="35"/>
      <c r="B662" s="36"/>
      <c r="C662" s="202" t="s">
        <v>1065</v>
      </c>
      <c r="D662" s="202" t="s">
        <v>163</v>
      </c>
      <c r="E662" s="203" t="s">
        <v>1066</v>
      </c>
      <c r="F662" s="204" t="s">
        <v>1067</v>
      </c>
      <c r="G662" s="205" t="s">
        <v>218</v>
      </c>
      <c r="H662" s="206">
        <v>46.575</v>
      </c>
      <c r="I662" s="207"/>
      <c r="J662" s="208">
        <f>ROUND(I662*H662,2)</f>
        <v>0</v>
      </c>
      <c r="K662" s="209"/>
      <c r="L662" s="40"/>
      <c r="M662" s="210" t="s">
        <v>1</v>
      </c>
      <c r="N662" s="211" t="s">
        <v>38</v>
      </c>
      <c r="O662" s="72"/>
      <c r="P662" s="212">
        <f>O662*H662</f>
        <v>0</v>
      </c>
      <c r="Q662" s="212">
        <v>4E-05</v>
      </c>
      <c r="R662" s="212">
        <f>Q662*H662</f>
        <v>0.0018630000000000003</v>
      </c>
      <c r="S662" s="212">
        <v>0</v>
      </c>
      <c r="T662" s="213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214" t="s">
        <v>219</v>
      </c>
      <c r="AT662" s="214" t="s">
        <v>163</v>
      </c>
      <c r="AU662" s="214" t="s">
        <v>83</v>
      </c>
      <c r="AY662" s="18" t="s">
        <v>160</v>
      </c>
      <c r="BE662" s="215">
        <f>IF(N662="základní",J662,0)</f>
        <v>0</v>
      </c>
      <c r="BF662" s="215">
        <f>IF(N662="snížená",J662,0)</f>
        <v>0</v>
      </c>
      <c r="BG662" s="215">
        <f>IF(N662="zákl. přenesená",J662,0)</f>
        <v>0</v>
      </c>
      <c r="BH662" s="215">
        <f>IF(N662="sníž. přenesená",J662,0)</f>
        <v>0</v>
      </c>
      <c r="BI662" s="215">
        <f>IF(N662="nulová",J662,0)</f>
        <v>0</v>
      </c>
      <c r="BJ662" s="18" t="s">
        <v>81</v>
      </c>
      <c r="BK662" s="215">
        <f>ROUND(I662*H662,2)</f>
        <v>0</v>
      </c>
      <c r="BL662" s="18" t="s">
        <v>219</v>
      </c>
      <c r="BM662" s="214" t="s">
        <v>1068</v>
      </c>
    </row>
    <row r="663" spans="1:47" s="2" customFormat="1" ht="19.5">
      <c r="A663" s="35"/>
      <c r="B663" s="36"/>
      <c r="C663" s="37"/>
      <c r="D663" s="216" t="s">
        <v>169</v>
      </c>
      <c r="E663" s="37"/>
      <c r="F663" s="217" t="s">
        <v>1069</v>
      </c>
      <c r="G663" s="37"/>
      <c r="H663" s="37"/>
      <c r="I663" s="169"/>
      <c r="J663" s="37"/>
      <c r="K663" s="37"/>
      <c r="L663" s="40"/>
      <c r="M663" s="218"/>
      <c r="N663" s="219"/>
      <c r="O663" s="72"/>
      <c r="P663" s="72"/>
      <c r="Q663" s="72"/>
      <c r="R663" s="72"/>
      <c r="S663" s="72"/>
      <c r="T663" s="73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T663" s="18" t="s">
        <v>169</v>
      </c>
      <c r="AU663" s="18" t="s">
        <v>83</v>
      </c>
    </row>
    <row r="664" spans="2:51" s="13" customFormat="1" ht="11.25">
      <c r="B664" s="220"/>
      <c r="C664" s="221"/>
      <c r="D664" s="216" t="s">
        <v>171</v>
      </c>
      <c r="E664" s="222" t="s">
        <v>1</v>
      </c>
      <c r="F664" s="223" t="s">
        <v>1070</v>
      </c>
      <c r="G664" s="221"/>
      <c r="H664" s="224">
        <v>26.675</v>
      </c>
      <c r="I664" s="225"/>
      <c r="J664" s="221"/>
      <c r="K664" s="221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171</v>
      </c>
      <c r="AU664" s="230" t="s">
        <v>83</v>
      </c>
      <c r="AV664" s="13" t="s">
        <v>83</v>
      </c>
      <c r="AW664" s="13" t="s">
        <v>30</v>
      </c>
      <c r="AX664" s="13" t="s">
        <v>73</v>
      </c>
      <c r="AY664" s="230" t="s">
        <v>160</v>
      </c>
    </row>
    <row r="665" spans="2:51" s="13" customFormat="1" ht="11.25">
      <c r="B665" s="220"/>
      <c r="C665" s="221"/>
      <c r="D665" s="216" t="s">
        <v>171</v>
      </c>
      <c r="E665" s="222" t="s">
        <v>1</v>
      </c>
      <c r="F665" s="223" t="s">
        <v>1071</v>
      </c>
      <c r="G665" s="221"/>
      <c r="H665" s="224">
        <v>19.9</v>
      </c>
      <c r="I665" s="225"/>
      <c r="J665" s="221"/>
      <c r="K665" s="221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171</v>
      </c>
      <c r="AU665" s="230" t="s">
        <v>83</v>
      </c>
      <c r="AV665" s="13" t="s">
        <v>83</v>
      </c>
      <c r="AW665" s="13" t="s">
        <v>30</v>
      </c>
      <c r="AX665" s="13" t="s">
        <v>73</v>
      </c>
      <c r="AY665" s="230" t="s">
        <v>160</v>
      </c>
    </row>
    <row r="666" spans="2:51" s="14" customFormat="1" ht="11.25">
      <c r="B666" s="231"/>
      <c r="C666" s="232"/>
      <c r="D666" s="216" t="s">
        <v>171</v>
      </c>
      <c r="E666" s="233" t="s">
        <v>1</v>
      </c>
      <c r="F666" s="234" t="s">
        <v>174</v>
      </c>
      <c r="G666" s="232"/>
      <c r="H666" s="235">
        <v>46.575</v>
      </c>
      <c r="I666" s="236"/>
      <c r="J666" s="232"/>
      <c r="K666" s="232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171</v>
      </c>
      <c r="AU666" s="241" t="s">
        <v>83</v>
      </c>
      <c r="AV666" s="14" t="s">
        <v>167</v>
      </c>
      <c r="AW666" s="14" t="s">
        <v>30</v>
      </c>
      <c r="AX666" s="14" t="s">
        <v>81</v>
      </c>
      <c r="AY666" s="241" t="s">
        <v>160</v>
      </c>
    </row>
    <row r="667" spans="1:65" s="2" customFormat="1" ht="21.75" customHeight="1">
      <c r="A667" s="35"/>
      <c r="B667" s="36"/>
      <c r="C667" s="256" t="s">
        <v>1072</v>
      </c>
      <c r="D667" s="256" t="s">
        <v>494</v>
      </c>
      <c r="E667" s="257" t="s">
        <v>1073</v>
      </c>
      <c r="F667" s="258" t="s">
        <v>1074</v>
      </c>
      <c r="G667" s="259" t="s">
        <v>218</v>
      </c>
      <c r="H667" s="260">
        <v>51.233</v>
      </c>
      <c r="I667" s="261"/>
      <c r="J667" s="262">
        <f>ROUND(I667*H667,2)</f>
        <v>0</v>
      </c>
      <c r="K667" s="263"/>
      <c r="L667" s="264"/>
      <c r="M667" s="265" t="s">
        <v>1</v>
      </c>
      <c r="N667" s="266" t="s">
        <v>38</v>
      </c>
      <c r="O667" s="72"/>
      <c r="P667" s="212">
        <f>O667*H667</f>
        <v>0</v>
      </c>
      <c r="Q667" s="212">
        <v>0.00012</v>
      </c>
      <c r="R667" s="212">
        <f>Q667*H667</f>
        <v>0.00614796</v>
      </c>
      <c r="S667" s="212">
        <v>0</v>
      </c>
      <c r="T667" s="213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214" t="s">
        <v>636</v>
      </c>
      <c r="AT667" s="214" t="s">
        <v>494</v>
      </c>
      <c r="AU667" s="214" t="s">
        <v>83</v>
      </c>
      <c r="AY667" s="18" t="s">
        <v>160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18" t="s">
        <v>81</v>
      </c>
      <c r="BK667" s="215">
        <f>ROUND(I667*H667,2)</f>
        <v>0</v>
      </c>
      <c r="BL667" s="18" t="s">
        <v>219</v>
      </c>
      <c r="BM667" s="214" t="s">
        <v>1075</v>
      </c>
    </row>
    <row r="668" spans="1:47" s="2" customFormat="1" ht="11.25">
      <c r="A668" s="35"/>
      <c r="B668" s="36"/>
      <c r="C668" s="37"/>
      <c r="D668" s="216" t="s">
        <v>169</v>
      </c>
      <c r="E668" s="37"/>
      <c r="F668" s="217" t="s">
        <v>1074</v>
      </c>
      <c r="G668" s="37"/>
      <c r="H668" s="37"/>
      <c r="I668" s="169"/>
      <c r="J668" s="37"/>
      <c r="K668" s="37"/>
      <c r="L668" s="40"/>
      <c r="M668" s="218"/>
      <c r="N668" s="219"/>
      <c r="O668" s="72"/>
      <c r="P668" s="72"/>
      <c r="Q668" s="72"/>
      <c r="R668" s="72"/>
      <c r="S668" s="72"/>
      <c r="T668" s="73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T668" s="18" t="s">
        <v>169</v>
      </c>
      <c r="AU668" s="18" t="s">
        <v>83</v>
      </c>
    </row>
    <row r="669" spans="2:51" s="13" customFormat="1" ht="11.25">
      <c r="B669" s="220"/>
      <c r="C669" s="221"/>
      <c r="D669" s="216" t="s">
        <v>171</v>
      </c>
      <c r="E669" s="222" t="s">
        <v>1</v>
      </c>
      <c r="F669" s="223" t="s">
        <v>1076</v>
      </c>
      <c r="G669" s="221"/>
      <c r="H669" s="224">
        <v>51.233</v>
      </c>
      <c r="I669" s="225"/>
      <c r="J669" s="221"/>
      <c r="K669" s="221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171</v>
      </c>
      <c r="AU669" s="230" t="s">
        <v>83</v>
      </c>
      <c r="AV669" s="13" t="s">
        <v>83</v>
      </c>
      <c r="AW669" s="13" t="s">
        <v>30</v>
      </c>
      <c r="AX669" s="13" t="s">
        <v>81</v>
      </c>
      <c r="AY669" s="230" t="s">
        <v>160</v>
      </c>
    </row>
    <row r="670" spans="1:65" s="2" customFormat="1" ht="24.2" customHeight="1">
      <c r="A670" s="35"/>
      <c r="B670" s="36"/>
      <c r="C670" s="202" t="s">
        <v>1077</v>
      </c>
      <c r="D670" s="202" t="s">
        <v>163</v>
      </c>
      <c r="E670" s="203" t="s">
        <v>1078</v>
      </c>
      <c r="F670" s="204" t="s">
        <v>1079</v>
      </c>
      <c r="G670" s="205" t="s">
        <v>179</v>
      </c>
      <c r="H670" s="206">
        <v>1.122</v>
      </c>
      <c r="I670" s="207"/>
      <c r="J670" s="208">
        <f>ROUND(I670*H670,2)</f>
        <v>0</v>
      </c>
      <c r="K670" s="209"/>
      <c r="L670" s="40"/>
      <c r="M670" s="210" t="s">
        <v>1</v>
      </c>
      <c r="N670" s="211" t="s">
        <v>38</v>
      </c>
      <c r="O670" s="72"/>
      <c r="P670" s="212">
        <f>O670*H670</f>
        <v>0</v>
      </c>
      <c r="Q670" s="212">
        <v>0</v>
      </c>
      <c r="R670" s="212">
        <f>Q670*H670</f>
        <v>0</v>
      </c>
      <c r="S670" s="212">
        <v>0</v>
      </c>
      <c r="T670" s="213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214" t="s">
        <v>219</v>
      </c>
      <c r="AT670" s="214" t="s">
        <v>163</v>
      </c>
      <c r="AU670" s="214" t="s">
        <v>83</v>
      </c>
      <c r="AY670" s="18" t="s">
        <v>160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18" t="s">
        <v>81</v>
      </c>
      <c r="BK670" s="215">
        <f>ROUND(I670*H670,2)</f>
        <v>0</v>
      </c>
      <c r="BL670" s="18" t="s">
        <v>219</v>
      </c>
      <c r="BM670" s="214" t="s">
        <v>1080</v>
      </c>
    </row>
    <row r="671" spans="1:47" s="2" customFormat="1" ht="29.25">
      <c r="A671" s="35"/>
      <c r="B671" s="36"/>
      <c r="C671" s="37"/>
      <c r="D671" s="216" t="s">
        <v>169</v>
      </c>
      <c r="E671" s="37"/>
      <c r="F671" s="217" t="s">
        <v>1081</v>
      </c>
      <c r="G671" s="37"/>
      <c r="H671" s="37"/>
      <c r="I671" s="169"/>
      <c r="J671" s="37"/>
      <c r="K671" s="37"/>
      <c r="L671" s="40"/>
      <c r="M671" s="218"/>
      <c r="N671" s="219"/>
      <c r="O671" s="72"/>
      <c r="P671" s="72"/>
      <c r="Q671" s="72"/>
      <c r="R671" s="72"/>
      <c r="S671" s="72"/>
      <c r="T671" s="73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T671" s="18" t="s">
        <v>169</v>
      </c>
      <c r="AU671" s="18" t="s">
        <v>83</v>
      </c>
    </row>
    <row r="672" spans="2:63" s="12" customFormat="1" ht="22.9" customHeight="1">
      <c r="B672" s="186"/>
      <c r="C672" s="187"/>
      <c r="D672" s="188" t="s">
        <v>72</v>
      </c>
      <c r="E672" s="200" t="s">
        <v>1082</v>
      </c>
      <c r="F672" s="200" t="s">
        <v>1083</v>
      </c>
      <c r="G672" s="187"/>
      <c r="H672" s="187"/>
      <c r="I672" s="190"/>
      <c r="J672" s="201">
        <f>BK672</f>
        <v>0</v>
      </c>
      <c r="K672" s="187"/>
      <c r="L672" s="192"/>
      <c r="M672" s="193"/>
      <c r="N672" s="194"/>
      <c r="O672" s="194"/>
      <c r="P672" s="195">
        <f>SUM(P673:P791)</f>
        <v>0</v>
      </c>
      <c r="Q672" s="194"/>
      <c r="R672" s="195">
        <f>SUM(R673:R791)</f>
        <v>10.340412709999999</v>
      </c>
      <c r="S672" s="194"/>
      <c r="T672" s="196">
        <f>SUM(T673:T791)</f>
        <v>0</v>
      </c>
      <c r="AR672" s="197" t="s">
        <v>83</v>
      </c>
      <c r="AT672" s="198" t="s">
        <v>72</v>
      </c>
      <c r="AU672" s="198" t="s">
        <v>81</v>
      </c>
      <c r="AY672" s="197" t="s">
        <v>160</v>
      </c>
      <c r="BK672" s="199">
        <f>SUM(BK673:BK791)</f>
        <v>0</v>
      </c>
    </row>
    <row r="673" spans="1:65" s="2" customFormat="1" ht="33" customHeight="1">
      <c r="A673" s="35"/>
      <c r="B673" s="36"/>
      <c r="C673" s="202" t="s">
        <v>1084</v>
      </c>
      <c r="D673" s="202" t="s">
        <v>163</v>
      </c>
      <c r="E673" s="203" t="s">
        <v>1085</v>
      </c>
      <c r="F673" s="204" t="s">
        <v>1086</v>
      </c>
      <c r="G673" s="205" t="s">
        <v>247</v>
      </c>
      <c r="H673" s="206">
        <v>63.149</v>
      </c>
      <c r="I673" s="207"/>
      <c r="J673" s="208">
        <f>ROUND(I673*H673,2)</f>
        <v>0</v>
      </c>
      <c r="K673" s="209"/>
      <c r="L673" s="40"/>
      <c r="M673" s="210" t="s">
        <v>1</v>
      </c>
      <c r="N673" s="211" t="s">
        <v>38</v>
      </c>
      <c r="O673" s="72"/>
      <c r="P673" s="212">
        <f>O673*H673</f>
        <v>0</v>
      </c>
      <c r="Q673" s="212">
        <v>0</v>
      </c>
      <c r="R673" s="212">
        <f>Q673*H673</f>
        <v>0</v>
      </c>
      <c r="S673" s="212">
        <v>0</v>
      </c>
      <c r="T673" s="213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214" t="s">
        <v>219</v>
      </c>
      <c r="AT673" s="214" t="s">
        <v>163</v>
      </c>
      <c r="AU673" s="214" t="s">
        <v>83</v>
      </c>
      <c r="AY673" s="18" t="s">
        <v>160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18" t="s">
        <v>81</v>
      </c>
      <c r="BK673" s="215">
        <f>ROUND(I673*H673,2)</f>
        <v>0</v>
      </c>
      <c r="BL673" s="18" t="s">
        <v>219</v>
      </c>
      <c r="BM673" s="214" t="s">
        <v>1087</v>
      </c>
    </row>
    <row r="674" spans="1:47" s="2" customFormat="1" ht="19.5">
      <c r="A674" s="35"/>
      <c r="B674" s="36"/>
      <c r="C674" s="37"/>
      <c r="D674" s="216" t="s">
        <v>169</v>
      </c>
      <c r="E674" s="37"/>
      <c r="F674" s="217" t="s">
        <v>1088</v>
      </c>
      <c r="G674" s="37"/>
      <c r="H674" s="37"/>
      <c r="I674" s="169"/>
      <c r="J674" s="37"/>
      <c r="K674" s="37"/>
      <c r="L674" s="40"/>
      <c r="M674" s="218"/>
      <c r="N674" s="219"/>
      <c r="O674" s="72"/>
      <c r="P674" s="72"/>
      <c r="Q674" s="72"/>
      <c r="R674" s="72"/>
      <c r="S674" s="72"/>
      <c r="T674" s="73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T674" s="18" t="s">
        <v>169</v>
      </c>
      <c r="AU674" s="18" t="s">
        <v>83</v>
      </c>
    </row>
    <row r="675" spans="2:51" s="13" customFormat="1" ht="11.25">
      <c r="B675" s="220"/>
      <c r="C675" s="221"/>
      <c r="D675" s="216" t="s">
        <v>171</v>
      </c>
      <c r="E675" s="222" t="s">
        <v>1</v>
      </c>
      <c r="F675" s="223" t="s">
        <v>1089</v>
      </c>
      <c r="G675" s="221"/>
      <c r="H675" s="224">
        <v>63.149</v>
      </c>
      <c r="I675" s="225"/>
      <c r="J675" s="221"/>
      <c r="K675" s="221"/>
      <c r="L675" s="226"/>
      <c r="M675" s="227"/>
      <c r="N675" s="228"/>
      <c r="O675" s="228"/>
      <c r="P675" s="228"/>
      <c r="Q675" s="228"/>
      <c r="R675" s="228"/>
      <c r="S675" s="228"/>
      <c r="T675" s="229"/>
      <c r="AT675" s="230" t="s">
        <v>171</v>
      </c>
      <c r="AU675" s="230" t="s">
        <v>83</v>
      </c>
      <c r="AV675" s="13" t="s">
        <v>83</v>
      </c>
      <c r="AW675" s="13" t="s">
        <v>30</v>
      </c>
      <c r="AX675" s="13" t="s">
        <v>81</v>
      </c>
      <c r="AY675" s="230" t="s">
        <v>160</v>
      </c>
    </row>
    <row r="676" spans="1:65" s="2" customFormat="1" ht="37.9" customHeight="1">
      <c r="A676" s="35"/>
      <c r="B676" s="36"/>
      <c r="C676" s="256" t="s">
        <v>1090</v>
      </c>
      <c r="D676" s="256" t="s">
        <v>494</v>
      </c>
      <c r="E676" s="257" t="s">
        <v>1091</v>
      </c>
      <c r="F676" s="258" t="s">
        <v>1092</v>
      </c>
      <c r="G676" s="259" t="s">
        <v>247</v>
      </c>
      <c r="H676" s="260">
        <v>75.779</v>
      </c>
      <c r="I676" s="261"/>
      <c r="J676" s="262">
        <f>ROUND(I676*H676,2)</f>
        <v>0</v>
      </c>
      <c r="K676" s="263"/>
      <c r="L676" s="264"/>
      <c r="M676" s="265" t="s">
        <v>1</v>
      </c>
      <c r="N676" s="266" t="s">
        <v>38</v>
      </c>
      <c r="O676" s="72"/>
      <c r="P676" s="212">
        <f>O676*H676</f>
        <v>0</v>
      </c>
      <c r="Q676" s="212">
        <v>0.00135</v>
      </c>
      <c r="R676" s="212">
        <f>Q676*H676</f>
        <v>0.10230165</v>
      </c>
      <c r="S676" s="212">
        <v>0</v>
      </c>
      <c r="T676" s="213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4" t="s">
        <v>636</v>
      </c>
      <c r="AT676" s="214" t="s">
        <v>494</v>
      </c>
      <c r="AU676" s="214" t="s">
        <v>83</v>
      </c>
      <c r="AY676" s="18" t="s">
        <v>160</v>
      </c>
      <c r="BE676" s="215">
        <f>IF(N676="základní",J676,0)</f>
        <v>0</v>
      </c>
      <c r="BF676" s="215">
        <f>IF(N676="snížená",J676,0)</f>
        <v>0</v>
      </c>
      <c r="BG676" s="215">
        <f>IF(N676="zákl. přenesená",J676,0)</f>
        <v>0</v>
      </c>
      <c r="BH676" s="215">
        <f>IF(N676="sníž. přenesená",J676,0)</f>
        <v>0</v>
      </c>
      <c r="BI676" s="215">
        <f>IF(N676="nulová",J676,0)</f>
        <v>0</v>
      </c>
      <c r="BJ676" s="18" t="s">
        <v>81</v>
      </c>
      <c r="BK676" s="215">
        <f>ROUND(I676*H676,2)</f>
        <v>0</v>
      </c>
      <c r="BL676" s="18" t="s">
        <v>219</v>
      </c>
      <c r="BM676" s="214" t="s">
        <v>1093</v>
      </c>
    </row>
    <row r="677" spans="1:47" s="2" customFormat="1" ht="19.5">
      <c r="A677" s="35"/>
      <c r="B677" s="36"/>
      <c r="C677" s="37"/>
      <c r="D677" s="216" t="s">
        <v>169</v>
      </c>
      <c r="E677" s="37"/>
      <c r="F677" s="217" t="s">
        <v>1092</v>
      </c>
      <c r="G677" s="37"/>
      <c r="H677" s="37"/>
      <c r="I677" s="169"/>
      <c r="J677" s="37"/>
      <c r="K677" s="37"/>
      <c r="L677" s="40"/>
      <c r="M677" s="218"/>
      <c r="N677" s="219"/>
      <c r="O677" s="72"/>
      <c r="P677" s="72"/>
      <c r="Q677" s="72"/>
      <c r="R677" s="72"/>
      <c r="S677" s="72"/>
      <c r="T677" s="73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169</v>
      </c>
      <c r="AU677" s="18" t="s">
        <v>83</v>
      </c>
    </row>
    <row r="678" spans="2:51" s="13" customFormat="1" ht="11.25">
      <c r="B678" s="220"/>
      <c r="C678" s="221"/>
      <c r="D678" s="216" t="s">
        <v>171</v>
      </c>
      <c r="E678" s="222" t="s">
        <v>1</v>
      </c>
      <c r="F678" s="223" t="s">
        <v>1094</v>
      </c>
      <c r="G678" s="221"/>
      <c r="H678" s="224">
        <v>75.779</v>
      </c>
      <c r="I678" s="225"/>
      <c r="J678" s="221"/>
      <c r="K678" s="221"/>
      <c r="L678" s="226"/>
      <c r="M678" s="227"/>
      <c r="N678" s="228"/>
      <c r="O678" s="228"/>
      <c r="P678" s="228"/>
      <c r="Q678" s="228"/>
      <c r="R678" s="228"/>
      <c r="S678" s="228"/>
      <c r="T678" s="229"/>
      <c r="AT678" s="230" t="s">
        <v>171</v>
      </c>
      <c r="AU678" s="230" t="s">
        <v>83</v>
      </c>
      <c r="AV678" s="13" t="s">
        <v>83</v>
      </c>
      <c r="AW678" s="13" t="s">
        <v>30</v>
      </c>
      <c r="AX678" s="13" t="s">
        <v>81</v>
      </c>
      <c r="AY678" s="230" t="s">
        <v>160</v>
      </c>
    </row>
    <row r="679" spans="1:65" s="2" customFormat="1" ht="21.75" customHeight="1">
      <c r="A679" s="35"/>
      <c r="B679" s="36"/>
      <c r="C679" s="202" t="s">
        <v>1095</v>
      </c>
      <c r="D679" s="202" t="s">
        <v>163</v>
      </c>
      <c r="E679" s="203" t="s">
        <v>1096</v>
      </c>
      <c r="F679" s="204" t="s">
        <v>1097</v>
      </c>
      <c r="G679" s="205" t="s">
        <v>305</v>
      </c>
      <c r="H679" s="206">
        <v>2</v>
      </c>
      <c r="I679" s="207"/>
      <c r="J679" s="208">
        <f>ROUND(I679*H679,2)</f>
        <v>0</v>
      </c>
      <c r="K679" s="209"/>
      <c r="L679" s="40"/>
      <c r="M679" s="210" t="s">
        <v>1</v>
      </c>
      <c r="N679" s="211" t="s">
        <v>38</v>
      </c>
      <c r="O679" s="72"/>
      <c r="P679" s="212">
        <f>O679*H679</f>
        <v>0</v>
      </c>
      <c r="Q679" s="212">
        <v>0</v>
      </c>
      <c r="R679" s="212">
        <f>Q679*H679</f>
        <v>0</v>
      </c>
      <c r="S679" s="212">
        <v>0</v>
      </c>
      <c r="T679" s="213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4" t="s">
        <v>219</v>
      </c>
      <c r="AT679" s="214" t="s">
        <v>163</v>
      </c>
      <c r="AU679" s="214" t="s">
        <v>83</v>
      </c>
      <c r="AY679" s="18" t="s">
        <v>160</v>
      </c>
      <c r="BE679" s="215">
        <f>IF(N679="základní",J679,0)</f>
        <v>0</v>
      </c>
      <c r="BF679" s="215">
        <f>IF(N679="snížená",J679,0)</f>
        <v>0</v>
      </c>
      <c r="BG679" s="215">
        <f>IF(N679="zákl. přenesená",J679,0)</f>
        <v>0</v>
      </c>
      <c r="BH679" s="215">
        <f>IF(N679="sníž. přenesená",J679,0)</f>
        <v>0</v>
      </c>
      <c r="BI679" s="215">
        <f>IF(N679="nulová",J679,0)</f>
        <v>0</v>
      </c>
      <c r="BJ679" s="18" t="s">
        <v>81</v>
      </c>
      <c r="BK679" s="215">
        <f>ROUND(I679*H679,2)</f>
        <v>0</v>
      </c>
      <c r="BL679" s="18" t="s">
        <v>219</v>
      </c>
      <c r="BM679" s="214" t="s">
        <v>1098</v>
      </c>
    </row>
    <row r="680" spans="1:47" s="2" customFormat="1" ht="19.5">
      <c r="A680" s="35"/>
      <c r="B680" s="36"/>
      <c r="C680" s="37"/>
      <c r="D680" s="216" t="s">
        <v>169</v>
      </c>
      <c r="E680" s="37"/>
      <c r="F680" s="217" t="s">
        <v>1099</v>
      </c>
      <c r="G680" s="37"/>
      <c r="H680" s="37"/>
      <c r="I680" s="169"/>
      <c r="J680" s="37"/>
      <c r="K680" s="37"/>
      <c r="L680" s="40"/>
      <c r="M680" s="218"/>
      <c r="N680" s="219"/>
      <c r="O680" s="72"/>
      <c r="P680" s="72"/>
      <c r="Q680" s="72"/>
      <c r="R680" s="72"/>
      <c r="S680" s="72"/>
      <c r="T680" s="73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T680" s="18" t="s">
        <v>169</v>
      </c>
      <c r="AU680" s="18" t="s">
        <v>83</v>
      </c>
    </row>
    <row r="681" spans="1:65" s="2" customFormat="1" ht="24.2" customHeight="1">
      <c r="A681" s="35"/>
      <c r="B681" s="36"/>
      <c r="C681" s="256" t="s">
        <v>1100</v>
      </c>
      <c r="D681" s="256" t="s">
        <v>494</v>
      </c>
      <c r="E681" s="257" t="s">
        <v>1101</v>
      </c>
      <c r="F681" s="258" t="s">
        <v>1102</v>
      </c>
      <c r="G681" s="259" t="s">
        <v>305</v>
      </c>
      <c r="H681" s="260">
        <v>2</v>
      </c>
      <c r="I681" s="261"/>
      <c r="J681" s="262">
        <f>ROUND(I681*H681,2)</f>
        <v>0</v>
      </c>
      <c r="K681" s="263"/>
      <c r="L681" s="264"/>
      <c r="M681" s="265" t="s">
        <v>1</v>
      </c>
      <c r="N681" s="266" t="s">
        <v>38</v>
      </c>
      <c r="O681" s="72"/>
      <c r="P681" s="212">
        <f>O681*H681</f>
        <v>0</v>
      </c>
      <c r="Q681" s="212">
        <v>0.0025</v>
      </c>
      <c r="R681" s="212">
        <f>Q681*H681</f>
        <v>0.005</v>
      </c>
      <c r="S681" s="212">
        <v>0</v>
      </c>
      <c r="T681" s="213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214" t="s">
        <v>636</v>
      </c>
      <c r="AT681" s="214" t="s">
        <v>494</v>
      </c>
      <c r="AU681" s="214" t="s">
        <v>83</v>
      </c>
      <c r="AY681" s="18" t="s">
        <v>160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18" t="s">
        <v>81</v>
      </c>
      <c r="BK681" s="215">
        <f>ROUND(I681*H681,2)</f>
        <v>0</v>
      </c>
      <c r="BL681" s="18" t="s">
        <v>219</v>
      </c>
      <c r="BM681" s="214" t="s">
        <v>1103</v>
      </c>
    </row>
    <row r="682" spans="1:47" s="2" customFormat="1" ht="19.5">
      <c r="A682" s="35"/>
      <c r="B682" s="36"/>
      <c r="C682" s="37"/>
      <c r="D682" s="216" t="s">
        <v>169</v>
      </c>
      <c r="E682" s="37"/>
      <c r="F682" s="217" t="s">
        <v>1102</v>
      </c>
      <c r="G682" s="37"/>
      <c r="H682" s="37"/>
      <c r="I682" s="169"/>
      <c r="J682" s="37"/>
      <c r="K682" s="37"/>
      <c r="L682" s="40"/>
      <c r="M682" s="218"/>
      <c r="N682" s="219"/>
      <c r="O682" s="72"/>
      <c r="P682" s="72"/>
      <c r="Q682" s="72"/>
      <c r="R682" s="72"/>
      <c r="S682" s="72"/>
      <c r="T682" s="73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T682" s="18" t="s">
        <v>169</v>
      </c>
      <c r="AU682" s="18" t="s">
        <v>83</v>
      </c>
    </row>
    <row r="683" spans="1:65" s="2" customFormat="1" ht="24.2" customHeight="1">
      <c r="A683" s="35"/>
      <c r="B683" s="36"/>
      <c r="C683" s="202" t="s">
        <v>1104</v>
      </c>
      <c r="D683" s="202" t="s">
        <v>163</v>
      </c>
      <c r="E683" s="203" t="s">
        <v>1105</v>
      </c>
      <c r="F683" s="204" t="s">
        <v>1106</v>
      </c>
      <c r="G683" s="205" t="s">
        <v>247</v>
      </c>
      <c r="H683" s="206">
        <v>126.298</v>
      </c>
      <c r="I683" s="207"/>
      <c r="J683" s="208">
        <f>ROUND(I683*H683,2)</f>
        <v>0</v>
      </c>
      <c r="K683" s="209"/>
      <c r="L683" s="40"/>
      <c r="M683" s="210" t="s">
        <v>1</v>
      </c>
      <c r="N683" s="211" t="s">
        <v>38</v>
      </c>
      <c r="O683" s="72"/>
      <c r="P683" s="212">
        <f>O683*H683</f>
        <v>0</v>
      </c>
      <c r="Q683" s="212">
        <v>0</v>
      </c>
      <c r="R683" s="212">
        <f>Q683*H683</f>
        <v>0</v>
      </c>
      <c r="S683" s="212">
        <v>0</v>
      </c>
      <c r="T683" s="213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214" t="s">
        <v>219</v>
      </c>
      <c r="AT683" s="214" t="s">
        <v>163</v>
      </c>
      <c r="AU683" s="214" t="s">
        <v>83</v>
      </c>
      <c r="AY683" s="18" t="s">
        <v>160</v>
      </c>
      <c r="BE683" s="215">
        <f>IF(N683="základní",J683,0)</f>
        <v>0</v>
      </c>
      <c r="BF683" s="215">
        <f>IF(N683="snížená",J683,0)</f>
        <v>0</v>
      </c>
      <c r="BG683" s="215">
        <f>IF(N683="zákl. přenesená",J683,0)</f>
        <v>0</v>
      </c>
      <c r="BH683" s="215">
        <f>IF(N683="sníž. přenesená",J683,0)</f>
        <v>0</v>
      </c>
      <c r="BI683" s="215">
        <f>IF(N683="nulová",J683,0)</f>
        <v>0</v>
      </c>
      <c r="BJ683" s="18" t="s">
        <v>81</v>
      </c>
      <c r="BK683" s="215">
        <f>ROUND(I683*H683,2)</f>
        <v>0</v>
      </c>
      <c r="BL683" s="18" t="s">
        <v>219</v>
      </c>
      <c r="BM683" s="214" t="s">
        <v>1107</v>
      </c>
    </row>
    <row r="684" spans="1:47" s="2" customFormat="1" ht="19.5">
      <c r="A684" s="35"/>
      <c r="B684" s="36"/>
      <c r="C684" s="37"/>
      <c r="D684" s="216" t="s">
        <v>169</v>
      </c>
      <c r="E684" s="37"/>
      <c r="F684" s="217" t="s">
        <v>1108</v>
      </c>
      <c r="G684" s="37"/>
      <c r="H684" s="37"/>
      <c r="I684" s="169"/>
      <c r="J684" s="37"/>
      <c r="K684" s="37"/>
      <c r="L684" s="40"/>
      <c r="M684" s="218"/>
      <c r="N684" s="219"/>
      <c r="O684" s="72"/>
      <c r="P684" s="72"/>
      <c r="Q684" s="72"/>
      <c r="R684" s="72"/>
      <c r="S684" s="72"/>
      <c r="T684" s="73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169</v>
      </c>
      <c r="AU684" s="18" t="s">
        <v>83</v>
      </c>
    </row>
    <row r="685" spans="2:51" s="13" customFormat="1" ht="11.25">
      <c r="B685" s="220"/>
      <c r="C685" s="221"/>
      <c r="D685" s="216" t="s">
        <v>171</v>
      </c>
      <c r="E685" s="222" t="s">
        <v>1</v>
      </c>
      <c r="F685" s="223" t="s">
        <v>1109</v>
      </c>
      <c r="G685" s="221"/>
      <c r="H685" s="224">
        <v>17.963</v>
      </c>
      <c r="I685" s="225"/>
      <c r="J685" s="221"/>
      <c r="K685" s="221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171</v>
      </c>
      <c r="AU685" s="230" t="s">
        <v>83</v>
      </c>
      <c r="AV685" s="13" t="s">
        <v>83</v>
      </c>
      <c r="AW685" s="13" t="s">
        <v>30</v>
      </c>
      <c r="AX685" s="13" t="s">
        <v>73</v>
      </c>
      <c r="AY685" s="230" t="s">
        <v>160</v>
      </c>
    </row>
    <row r="686" spans="2:51" s="13" customFormat="1" ht="11.25">
      <c r="B686" s="220"/>
      <c r="C686" s="221"/>
      <c r="D686" s="216" t="s">
        <v>171</v>
      </c>
      <c r="E686" s="222" t="s">
        <v>1</v>
      </c>
      <c r="F686" s="223" t="s">
        <v>1110</v>
      </c>
      <c r="G686" s="221"/>
      <c r="H686" s="224">
        <v>34.661</v>
      </c>
      <c r="I686" s="225"/>
      <c r="J686" s="221"/>
      <c r="K686" s="221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171</v>
      </c>
      <c r="AU686" s="230" t="s">
        <v>83</v>
      </c>
      <c r="AV686" s="13" t="s">
        <v>83</v>
      </c>
      <c r="AW686" s="13" t="s">
        <v>30</v>
      </c>
      <c r="AX686" s="13" t="s">
        <v>73</v>
      </c>
      <c r="AY686" s="230" t="s">
        <v>160</v>
      </c>
    </row>
    <row r="687" spans="2:51" s="16" customFormat="1" ht="11.25">
      <c r="B687" s="267"/>
      <c r="C687" s="268"/>
      <c r="D687" s="216" t="s">
        <v>171</v>
      </c>
      <c r="E687" s="269" t="s">
        <v>1</v>
      </c>
      <c r="F687" s="270" t="s">
        <v>775</v>
      </c>
      <c r="G687" s="268"/>
      <c r="H687" s="271">
        <v>52.624</v>
      </c>
      <c r="I687" s="272"/>
      <c r="J687" s="268"/>
      <c r="K687" s="268"/>
      <c r="L687" s="273"/>
      <c r="M687" s="274"/>
      <c r="N687" s="275"/>
      <c r="O687" s="275"/>
      <c r="P687" s="275"/>
      <c r="Q687" s="275"/>
      <c r="R687" s="275"/>
      <c r="S687" s="275"/>
      <c r="T687" s="276"/>
      <c r="AT687" s="277" t="s">
        <v>171</v>
      </c>
      <c r="AU687" s="277" t="s">
        <v>83</v>
      </c>
      <c r="AV687" s="16" t="s">
        <v>182</v>
      </c>
      <c r="AW687" s="16" t="s">
        <v>30</v>
      </c>
      <c r="AX687" s="16" t="s">
        <v>73</v>
      </c>
      <c r="AY687" s="277" t="s">
        <v>160</v>
      </c>
    </row>
    <row r="688" spans="2:51" s="15" customFormat="1" ht="11.25">
      <c r="B688" s="242"/>
      <c r="C688" s="243"/>
      <c r="D688" s="216" t="s">
        <v>171</v>
      </c>
      <c r="E688" s="244" t="s">
        <v>1</v>
      </c>
      <c r="F688" s="245" t="s">
        <v>1111</v>
      </c>
      <c r="G688" s="243"/>
      <c r="H688" s="244" t="s">
        <v>1</v>
      </c>
      <c r="I688" s="246"/>
      <c r="J688" s="243"/>
      <c r="K688" s="243"/>
      <c r="L688" s="247"/>
      <c r="M688" s="248"/>
      <c r="N688" s="249"/>
      <c r="O688" s="249"/>
      <c r="P688" s="249"/>
      <c r="Q688" s="249"/>
      <c r="R688" s="249"/>
      <c r="S688" s="249"/>
      <c r="T688" s="250"/>
      <c r="AT688" s="251" t="s">
        <v>171</v>
      </c>
      <c r="AU688" s="251" t="s">
        <v>83</v>
      </c>
      <c r="AV688" s="15" t="s">
        <v>81</v>
      </c>
      <c r="AW688" s="15" t="s">
        <v>30</v>
      </c>
      <c r="AX688" s="15" t="s">
        <v>73</v>
      </c>
      <c r="AY688" s="251" t="s">
        <v>160</v>
      </c>
    </row>
    <row r="689" spans="2:51" s="13" customFormat="1" ht="11.25">
      <c r="B689" s="220"/>
      <c r="C689" s="221"/>
      <c r="D689" s="216" t="s">
        <v>171</v>
      </c>
      <c r="E689" s="222" t="s">
        <v>1</v>
      </c>
      <c r="F689" s="223" t="s">
        <v>1112</v>
      </c>
      <c r="G689" s="221"/>
      <c r="H689" s="224">
        <v>10.525</v>
      </c>
      <c r="I689" s="225"/>
      <c r="J689" s="221"/>
      <c r="K689" s="221"/>
      <c r="L689" s="226"/>
      <c r="M689" s="227"/>
      <c r="N689" s="228"/>
      <c r="O689" s="228"/>
      <c r="P689" s="228"/>
      <c r="Q689" s="228"/>
      <c r="R689" s="228"/>
      <c r="S689" s="228"/>
      <c r="T689" s="229"/>
      <c r="AT689" s="230" t="s">
        <v>171</v>
      </c>
      <c r="AU689" s="230" t="s">
        <v>83</v>
      </c>
      <c r="AV689" s="13" t="s">
        <v>83</v>
      </c>
      <c r="AW689" s="13" t="s">
        <v>30</v>
      </c>
      <c r="AX689" s="13" t="s">
        <v>73</v>
      </c>
      <c r="AY689" s="230" t="s">
        <v>160</v>
      </c>
    </row>
    <row r="690" spans="2:51" s="14" customFormat="1" ht="11.25">
      <c r="B690" s="231"/>
      <c r="C690" s="232"/>
      <c r="D690" s="216" t="s">
        <v>171</v>
      </c>
      <c r="E690" s="233" t="s">
        <v>1</v>
      </c>
      <c r="F690" s="234" t="s">
        <v>174</v>
      </c>
      <c r="G690" s="232"/>
      <c r="H690" s="235">
        <v>63.149</v>
      </c>
      <c r="I690" s="236"/>
      <c r="J690" s="232"/>
      <c r="K690" s="232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171</v>
      </c>
      <c r="AU690" s="241" t="s">
        <v>83</v>
      </c>
      <c r="AV690" s="14" t="s">
        <v>167</v>
      </c>
      <c r="AW690" s="14" t="s">
        <v>30</v>
      </c>
      <c r="AX690" s="14" t="s">
        <v>73</v>
      </c>
      <c r="AY690" s="241" t="s">
        <v>160</v>
      </c>
    </row>
    <row r="691" spans="2:51" s="15" customFormat="1" ht="11.25">
      <c r="B691" s="242"/>
      <c r="C691" s="243"/>
      <c r="D691" s="216" t="s">
        <v>171</v>
      </c>
      <c r="E691" s="244" t="s">
        <v>1</v>
      </c>
      <c r="F691" s="245" t="s">
        <v>1113</v>
      </c>
      <c r="G691" s="243"/>
      <c r="H691" s="244" t="s">
        <v>1</v>
      </c>
      <c r="I691" s="246"/>
      <c r="J691" s="243"/>
      <c r="K691" s="243"/>
      <c r="L691" s="247"/>
      <c r="M691" s="248"/>
      <c r="N691" s="249"/>
      <c r="O691" s="249"/>
      <c r="P691" s="249"/>
      <c r="Q691" s="249"/>
      <c r="R691" s="249"/>
      <c r="S691" s="249"/>
      <c r="T691" s="250"/>
      <c r="AT691" s="251" t="s">
        <v>171</v>
      </c>
      <c r="AU691" s="251" t="s">
        <v>83</v>
      </c>
      <c r="AV691" s="15" t="s">
        <v>81</v>
      </c>
      <c r="AW691" s="15" t="s">
        <v>30</v>
      </c>
      <c r="AX691" s="15" t="s">
        <v>73</v>
      </c>
      <c r="AY691" s="251" t="s">
        <v>160</v>
      </c>
    </row>
    <row r="692" spans="2:51" s="13" customFormat="1" ht="11.25">
      <c r="B692" s="220"/>
      <c r="C692" s="221"/>
      <c r="D692" s="216" t="s">
        <v>171</v>
      </c>
      <c r="E692" s="222" t="s">
        <v>1</v>
      </c>
      <c r="F692" s="223" t="s">
        <v>1114</v>
      </c>
      <c r="G692" s="221"/>
      <c r="H692" s="224">
        <v>126.298</v>
      </c>
      <c r="I692" s="225"/>
      <c r="J692" s="221"/>
      <c r="K692" s="221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171</v>
      </c>
      <c r="AU692" s="230" t="s">
        <v>83</v>
      </c>
      <c r="AV692" s="13" t="s">
        <v>83</v>
      </c>
      <c r="AW692" s="13" t="s">
        <v>30</v>
      </c>
      <c r="AX692" s="13" t="s">
        <v>81</v>
      </c>
      <c r="AY692" s="230" t="s">
        <v>160</v>
      </c>
    </row>
    <row r="693" spans="1:65" s="2" customFormat="1" ht="24.2" customHeight="1">
      <c r="A693" s="35"/>
      <c r="B693" s="36"/>
      <c r="C693" s="256" t="s">
        <v>1115</v>
      </c>
      <c r="D693" s="256" t="s">
        <v>494</v>
      </c>
      <c r="E693" s="257" t="s">
        <v>1116</v>
      </c>
      <c r="F693" s="258" t="s">
        <v>1117</v>
      </c>
      <c r="G693" s="259" t="s">
        <v>247</v>
      </c>
      <c r="H693" s="260">
        <v>83.357</v>
      </c>
      <c r="I693" s="261"/>
      <c r="J693" s="262">
        <f>ROUND(I693*H693,2)</f>
        <v>0</v>
      </c>
      <c r="K693" s="263"/>
      <c r="L693" s="264"/>
      <c r="M693" s="265" t="s">
        <v>1</v>
      </c>
      <c r="N693" s="266" t="s">
        <v>38</v>
      </c>
      <c r="O693" s="72"/>
      <c r="P693" s="212">
        <f>O693*H693</f>
        <v>0</v>
      </c>
      <c r="Q693" s="212">
        <v>0.0002</v>
      </c>
      <c r="R693" s="212">
        <f>Q693*H693</f>
        <v>0.0166714</v>
      </c>
      <c r="S693" s="212">
        <v>0</v>
      </c>
      <c r="T693" s="213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14" t="s">
        <v>636</v>
      </c>
      <c r="AT693" s="214" t="s">
        <v>494</v>
      </c>
      <c r="AU693" s="214" t="s">
        <v>83</v>
      </c>
      <c r="AY693" s="18" t="s">
        <v>160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18" t="s">
        <v>81</v>
      </c>
      <c r="BK693" s="215">
        <f>ROUND(I693*H693,2)</f>
        <v>0</v>
      </c>
      <c r="BL693" s="18" t="s">
        <v>219</v>
      </c>
      <c r="BM693" s="214" t="s">
        <v>1118</v>
      </c>
    </row>
    <row r="694" spans="1:47" s="2" customFormat="1" ht="19.5">
      <c r="A694" s="35"/>
      <c r="B694" s="36"/>
      <c r="C694" s="37"/>
      <c r="D694" s="216" t="s">
        <v>169</v>
      </c>
      <c r="E694" s="37"/>
      <c r="F694" s="217" t="s">
        <v>1117</v>
      </c>
      <c r="G694" s="37"/>
      <c r="H694" s="37"/>
      <c r="I694" s="169"/>
      <c r="J694" s="37"/>
      <c r="K694" s="37"/>
      <c r="L694" s="40"/>
      <c r="M694" s="218"/>
      <c r="N694" s="219"/>
      <c r="O694" s="72"/>
      <c r="P694" s="72"/>
      <c r="Q694" s="72"/>
      <c r="R694" s="72"/>
      <c r="S694" s="72"/>
      <c r="T694" s="73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T694" s="18" t="s">
        <v>169</v>
      </c>
      <c r="AU694" s="18" t="s">
        <v>83</v>
      </c>
    </row>
    <row r="695" spans="2:51" s="13" customFormat="1" ht="11.25">
      <c r="B695" s="220"/>
      <c r="C695" s="221"/>
      <c r="D695" s="216" t="s">
        <v>171</v>
      </c>
      <c r="E695" s="222" t="s">
        <v>1</v>
      </c>
      <c r="F695" s="223" t="s">
        <v>1094</v>
      </c>
      <c r="G695" s="221"/>
      <c r="H695" s="224">
        <v>75.779</v>
      </c>
      <c r="I695" s="225"/>
      <c r="J695" s="221"/>
      <c r="K695" s="221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171</v>
      </c>
      <c r="AU695" s="230" t="s">
        <v>83</v>
      </c>
      <c r="AV695" s="13" t="s">
        <v>83</v>
      </c>
      <c r="AW695" s="13" t="s">
        <v>30</v>
      </c>
      <c r="AX695" s="13" t="s">
        <v>81</v>
      </c>
      <c r="AY695" s="230" t="s">
        <v>160</v>
      </c>
    </row>
    <row r="696" spans="2:51" s="13" customFormat="1" ht="11.25">
      <c r="B696" s="220"/>
      <c r="C696" s="221"/>
      <c r="D696" s="216" t="s">
        <v>171</v>
      </c>
      <c r="E696" s="221"/>
      <c r="F696" s="223" t="s">
        <v>1119</v>
      </c>
      <c r="G696" s="221"/>
      <c r="H696" s="224">
        <v>83.357</v>
      </c>
      <c r="I696" s="225"/>
      <c r="J696" s="221"/>
      <c r="K696" s="221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171</v>
      </c>
      <c r="AU696" s="230" t="s">
        <v>83</v>
      </c>
      <c r="AV696" s="13" t="s">
        <v>83</v>
      </c>
      <c r="AW696" s="13" t="s">
        <v>4</v>
      </c>
      <c r="AX696" s="13" t="s">
        <v>81</v>
      </c>
      <c r="AY696" s="230" t="s">
        <v>160</v>
      </c>
    </row>
    <row r="697" spans="1:65" s="2" customFormat="1" ht="24.2" customHeight="1">
      <c r="A697" s="35"/>
      <c r="B697" s="36"/>
      <c r="C697" s="256" t="s">
        <v>1120</v>
      </c>
      <c r="D697" s="256" t="s">
        <v>494</v>
      </c>
      <c r="E697" s="257" t="s">
        <v>1121</v>
      </c>
      <c r="F697" s="258" t="s">
        <v>1122</v>
      </c>
      <c r="G697" s="259" t="s">
        <v>247</v>
      </c>
      <c r="H697" s="260">
        <v>83.357</v>
      </c>
      <c r="I697" s="261"/>
      <c r="J697" s="262">
        <f>ROUND(I697*H697,2)</f>
        <v>0</v>
      </c>
      <c r="K697" s="263"/>
      <c r="L697" s="264"/>
      <c r="M697" s="265" t="s">
        <v>1</v>
      </c>
      <c r="N697" s="266" t="s">
        <v>38</v>
      </c>
      <c r="O697" s="72"/>
      <c r="P697" s="212">
        <f>O697*H697</f>
        <v>0</v>
      </c>
      <c r="Q697" s="212">
        <v>0.0003</v>
      </c>
      <c r="R697" s="212">
        <f>Q697*H697</f>
        <v>0.025007099999999997</v>
      </c>
      <c r="S697" s="212">
        <v>0</v>
      </c>
      <c r="T697" s="213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214" t="s">
        <v>636</v>
      </c>
      <c r="AT697" s="214" t="s">
        <v>494</v>
      </c>
      <c r="AU697" s="214" t="s">
        <v>83</v>
      </c>
      <c r="AY697" s="18" t="s">
        <v>160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18" t="s">
        <v>81</v>
      </c>
      <c r="BK697" s="215">
        <f>ROUND(I697*H697,2)</f>
        <v>0</v>
      </c>
      <c r="BL697" s="18" t="s">
        <v>219</v>
      </c>
      <c r="BM697" s="214" t="s">
        <v>1123</v>
      </c>
    </row>
    <row r="698" spans="1:47" s="2" customFormat="1" ht="19.5">
      <c r="A698" s="35"/>
      <c r="B698" s="36"/>
      <c r="C698" s="37"/>
      <c r="D698" s="216" t="s">
        <v>169</v>
      </c>
      <c r="E698" s="37"/>
      <c r="F698" s="217" t="s">
        <v>1122</v>
      </c>
      <c r="G698" s="37"/>
      <c r="H698" s="37"/>
      <c r="I698" s="169"/>
      <c r="J698" s="37"/>
      <c r="K698" s="37"/>
      <c r="L698" s="40"/>
      <c r="M698" s="218"/>
      <c r="N698" s="219"/>
      <c r="O698" s="72"/>
      <c r="P698" s="72"/>
      <c r="Q698" s="72"/>
      <c r="R698" s="72"/>
      <c r="S698" s="72"/>
      <c r="T698" s="73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T698" s="18" t="s">
        <v>169</v>
      </c>
      <c r="AU698" s="18" t="s">
        <v>83</v>
      </c>
    </row>
    <row r="699" spans="2:51" s="13" customFormat="1" ht="11.25">
      <c r="B699" s="220"/>
      <c r="C699" s="221"/>
      <c r="D699" s="216" t="s">
        <v>171</v>
      </c>
      <c r="E699" s="221"/>
      <c r="F699" s="223" t="s">
        <v>1124</v>
      </c>
      <c r="G699" s="221"/>
      <c r="H699" s="224">
        <v>83.357</v>
      </c>
      <c r="I699" s="225"/>
      <c r="J699" s="221"/>
      <c r="K699" s="221"/>
      <c r="L699" s="226"/>
      <c r="M699" s="227"/>
      <c r="N699" s="228"/>
      <c r="O699" s="228"/>
      <c r="P699" s="228"/>
      <c r="Q699" s="228"/>
      <c r="R699" s="228"/>
      <c r="S699" s="228"/>
      <c r="T699" s="229"/>
      <c r="AT699" s="230" t="s">
        <v>171</v>
      </c>
      <c r="AU699" s="230" t="s">
        <v>83</v>
      </c>
      <c r="AV699" s="13" t="s">
        <v>83</v>
      </c>
      <c r="AW699" s="13" t="s">
        <v>4</v>
      </c>
      <c r="AX699" s="13" t="s">
        <v>81</v>
      </c>
      <c r="AY699" s="230" t="s">
        <v>160</v>
      </c>
    </row>
    <row r="700" spans="1:65" s="2" customFormat="1" ht="24.2" customHeight="1">
      <c r="A700" s="35"/>
      <c r="B700" s="36"/>
      <c r="C700" s="202" t="s">
        <v>1125</v>
      </c>
      <c r="D700" s="202" t="s">
        <v>163</v>
      </c>
      <c r="E700" s="203" t="s">
        <v>1126</v>
      </c>
      <c r="F700" s="204" t="s">
        <v>1127</v>
      </c>
      <c r="G700" s="205" t="s">
        <v>247</v>
      </c>
      <c r="H700" s="206">
        <v>52.624</v>
      </c>
      <c r="I700" s="207"/>
      <c r="J700" s="208">
        <f>ROUND(I700*H700,2)</f>
        <v>0</v>
      </c>
      <c r="K700" s="209"/>
      <c r="L700" s="40"/>
      <c r="M700" s="210" t="s">
        <v>1</v>
      </c>
      <c r="N700" s="211" t="s">
        <v>38</v>
      </c>
      <c r="O700" s="72"/>
      <c r="P700" s="212">
        <f>O700*H700</f>
        <v>0</v>
      </c>
      <c r="Q700" s="212">
        <v>0</v>
      </c>
      <c r="R700" s="212">
        <f>Q700*H700</f>
        <v>0</v>
      </c>
      <c r="S700" s="212">
        <v>0</v>
      </c>
      <c r="T700" s="213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4" t="s">
        <v>219</v>
      </c>
      <c r="AT700" s="214" t="s">
        <v>163</v>
      </c>
      <c r="AU700" s="214" t="s">
        <v>83</v>
      </c>
      <c r="AY700" s="18" t="s">
        <v>160</v>
      </c>
      <c r="BE700" s="215">
        <f>IF(N700="základní",J700,0)</f>
        <v>0</v>
      </c>
      <c r="BF700" s="215">
        <f>IF(N700="snížená",J700,0)</f>
        <v>0</v>
      </c>
      <c r="BG700" s="215">
        <f>IF(N700="zákl. přenesená",J700,0)</f>
        <v>0</v>
      </c>
      <c r="BH700" s="215">
        <f>IF(N700="sníž. přenesená",J700,0)</f>
        <v>0</v>
      </c>
      <c r="BI700" s="215">
        <f>IF(N700="nulová",J700,0)</f>
        <v>0</v>
      </c>
      <c r="BJ700" s="18" t="s">
        <v>81</v>
      </c>
      <c r="BK700" s="215">
        <f>ROUND(I700*H700,2)</f>
        <v>0</v>
      </c>
      <c r="BL700" s="18" t="s">
        <v>219</v>
      </c>
      <c r="BM700" s="214" t="s">
        <v>1128</v>
      </c>
    </row>
    <row r="701" spans="1:47" s="2" customFormat="1" ht="19.5">
      <c r="A701" s="35"/>
      <c r="B701" s="36"/>
      <c r="C701" s="37"/>
      <c r="D701" s="216" t="s">
        <v>169</v>
      </c>
      <c r="E701" s="37"/>
      <c r="F701" s="217" t="s">
        <v>1129</v>
      </c>
      <c r="G701" s="37"/>
      <c r="H701" s="37"/>
      <c r="I701" s="169"/>
      <c r="J701" s="37"/>
      <c r="K701" s="37"/>
      <c r="L701" s="40"/>
      <c r="M701" s="218"/>
      <c r="N701" s="219"/>
      <c r="O701" s="72"/>
      <c r="P701" s="72"/>
      <c r="Q701" s="72"/>
      <c r="R701" s="72"/>
      <c r="S701" s="72"/>
      <c r="T701" s="73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T701" s="18" t="s">
        <v>169</v>
      </c>
      <c r="AU701" s="18" t="s">
        <v>83</v>
      </c>
    </row>
    <row r="702" spans="2:51" s="13" customFormat="1" ht="11.25">
      <c r="B702" s="220"/>
      <c r="C702" s="221"/>
      <c r="D702" s="216" t="s">
        <v>171</v>
      </c>
      <c r="E702" s="222" t="s">
        <v>1</v>
      </c>
      <c r="F702" s="223" t="s">
        <v>1109</v>
      </c>
      <c r="G702" s="221"/>
      <c r="H702" s="224">
        <v>17.963</v>
      </c>
      <c r="I702" s="225"/>
      <c r="J702" s="221"/>
      <c r="K702" s="221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171</v>
      </c>
      <c r="AU702" s="230" t="s">
        <v>83</v>
      </c>
      <c r="AV702" s="13" t="s">
        <v>83</v>
      </c>
      <c r="AW702" s="13" t="s">
        <v>30</v>
      </c>
      <c r="AX702" s="13" t="s">
        <v>73</v>
      </c>
      <c r="AY702" s="230" t="s">
        <v>160</v>
      </c>
    </row>
    <row r="703" spans="2:51" s="13" customFormat="1" ht="11.25">
      <c r="B703" s="220"/>
      <c r="C703" s="221"/>
      <c r="D703" s="216" t="s">
        <v>171</v>
      </c>
      <c r="E703" s="222" t="s">
        <v>1</v>
      </c>
      <c r="F703" s="223" t="s">
        <v>1110</v>
      </c>
      <c r="G703" s="221"/>
      <c r="H703" s="224">
        <v>34.661</v>
      </c>
      <c r="I703" s="225"/>
      <c r="J703" s="221"/>
      <c r="K703" s="221"/>
      <c r="L703" s="226"/>
      <c r="M703" s="227"/>
      <c r="N703" s="228"/>
      <c r="O703" s="228"/>
      <c r="P703" s="228"/>
      <c r="Q703" s="228"/>
      <c r="R703" s="228"/>
      <c r="S703" s="228"/>
      <c r="T703" s="229"/>
      <c r="AT703" s="230" t="s">
        <v>171</v>
      </c>
      <c r="AU703" s="230" t="s">
        <v>83</v>
      </c>
      <c r="AV703" s="13" t="s">
        <v>83</v>
      </c>
      <c r="AW703" s="13" t="s">
        <v>30</v>
      </c>
      <c r="AX703" s="13" t="s">
        <v>73</v>
      </c>
      <c r="AY703" s="230" t="s">
        <v>160</v>
      </c>
    </row>
    <row r="704" spans="2:51" s="14" customFormat="1" ht="11.25">
      <c r="B704" s="231"/>
      <c r="C704" s="232"/>
      <c r="D704" s="216" t="s">
        <v>171</v>
      </c>
      <c r="E704" s="233" t="s">
        <v>1</v>
      </c>
      <c r="F704" s="234" t="s">
        <v>174</v>
      </c>
      <c r="G704" s="232"/>
      <c r="H704" s="235">
        <v>52.624</v>
      </c>
      <c r="I704" s="236"/>
      <c r="J704" s="232"/>
      <c r="K704" s="232"/>
      <c r="L704" s="237"/>
      <c r="M704" s="238"/>
      <c r="N704" s="239"/>
      <c r="O704" s="239"/>
      <c r="P704" s="239"/>
      <c r="Q704" s="239"/>
      <c r="R704" s="239"/>
      <c r="S704" s="239"/>
      <c r="T704" s="240"/>
      <c r="AT704" s="241" t="s">
        <v>171</v>
      </c>
      <c r="AU704" s="241" t="s">
        <v>83</v>
      </c>
      <c r="AV704" s="14" t="s">
        <v>167</v>
      </c>
      <c r="AW704" s="14" t="s">
        <v>30</v>
      </c>
      <c r="AX704" s="14" t="s">
        <v>81</v>
      </c>
      <c r="AY704" s="241" t="s">
        <v>160</v>
      </c>
    </row>
    <row r="705" spans="1:65" s="2" customFormat="1" ht="24.2" customHeight="1">
      <c r="A705" s="35"/>
      <c r="B705" s="36"/>
      <c r="C705" s="256" t="s">
        <v>1130</v>
      </c>
      <c r="D705" s="256" t="s">
        <v>494</v>
      </c>
      <c r="E705" s="257" t="s">
        <v>1131</v>
      </c>
      <c r="F705" s="258" t="s">
        <v>1132</v>
      </c>
      <c r="G705" s="259" t="s">
        <v>166</v>
      </c>
      <c r="H705" s="260">
        <v>5.262</v>
      </c>
      <c r="I705" s="261"/>
      <c r="J705" s="262">
        <f>ROUND(I705*H705,2)</f>
        <v>0</v>
      </c>
      <c r="K705" s="263"/>
      <c r="L705" s="264"/>
      <c r="M705" s="265" t="s">
        <v>1</v>
      </c>
      <c r="N705" s="266" t="s">
        <v>38</v>
      </c>
      <c r="O705" s="72"/>
      <c r="P705" s="212">
        <f>O705*H705</f>
        <v>0</v>
      </c>
      <c r="Q705" s="212">
        <v>0.75</v>
      </c>
      <c r="R705" s="212">
        <f>Q705*H705</f>
        <v>3.9464999999999995</v>
      </c>
      <c r="S705" s="212">
        <v>0</v>
      </c>
      <c r="T705" s="213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214" t="s">
        <v>636</v>
      </c>
      <c r="AT705" s="214" t="s">
        <v>494</v>
      </c>
      <c r="AU705" s="214" t="s">
        <v>83</v>
      </c>
      <c r="AY705" s="18" t="s">
        <v>160</v>
      </c>
      <c r="BE705" s="215">
        <f>IF(N705="základní",J705,0)</f>
        <v>0</v>
      </c>
      <c r="BF705" s="215">
        <f>IF(N705="snížená",J705,0)</f>
        <v>0</v>
      </c>
      <c r="BG705" s="215">
        <f>IF(N705="zákl. přenesená",J705,0)</f>
        <v>0</v>
      </c>
      <c r="BH705" s="215">
        <f>IF(N705="sníž. přenesená",J705,0)</f>
        <v>0</v>
      </c>
      <c r="BI705" s="215">
        <f>IF(N705="nulová",J705,0)</f>
        <v>0</v>
      </c>
      <c r="BJ705" s="18" t="s">
        <v>81</v>
      </c>
      <c r="BK705" s="215">
        <f>ROUND(I705*H705,2)</f>
        <v>0</v>
      </c>
      <c r="BL705" s="18" t="s">
        <v>219</v>
      </c>
      <c r="BM705" s="214" t="s">
        <v>1133</v>
      </c>
    </row>
    <row r="706" spans="1:47" s="2" customFormat="1" ht="19.5">
      <c r="A706" s="35"/>
      <c r="B706" s="36"/>
      <c r="C706" s="37"/>
      <c r="D706" s="216" t="s">
        <v>169</v>
      </c>
      <c r="E706" s="37"/>
      <c r="F706" s="217" t="s">
        <v>1132</v>
      </c>
      <c r="G706" s="37"/>
      <c r="H706" s="37"/>
      <c r="I706" s="169"/>
      <c r="J706" s="37"/>
      <c r="K706" s="37"/>
      <c r="L706" s="40"/>
      <c r="M706" s="218"/>
      <c r="N706" s="219"/>
      <c r="O706" s="72"/>
      <c r="P706" s="72"/>
      <c r="Q706" s="72"/>
      <c r="R706" s="72"/>
      <c r="S706" s="72"/>
      <c r="T706" s="73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8" t="s">
        <v>169</v>
      </c>
      <c r="AU706" s="18" t="s">
        <v>83</v>
      </c>
    </row>
    <row r="707" spans="2:51" s="13" customFormat="1" ht="11.25">
      <c r="B707" s="220"/>
      <c r="C707" s="221"/>
      <c r="D707" s="216" t="s">
        <v>171</v>
      </c>
      <c r="E707" s="222" t="s">
        <v>1</v>
      </c>
      <c r="F707" s="223" t="s">
        <v>1134</v>
      </c>
      <c r="G707" s="221"/>
      <c r="H707" s="224">
        <v>5.262</v>
      </c>
      <c r="I707" s="225"/>
      <c r="J707" s="221"/>
      <c r="K707" s="221"/>
      <c r="L707" s="226"/>
      <c r="M707" s="227"/>
      <c r="N707" s="228"/>
      <c r="O707" s="228"/>
      <c r="P707" s="228"/>
      <c r="Q707" s="228"/>
      <c r="R707" s="228"/>
      <c r="S707" s="228"/>
      <c r="T707" s="229"/>
      <c r="AT707" s="230" t="s">
        <v>171</v>
      </c>
      <c r="AU707" s="230" t="s">
        <v>83</v>
      </c>
      <c r="AV707" s="13" t="s">
        <v>83</v>
      </c>
      <c r="AW707" s="13" t="s">
        <v>30</v>
      </c>
      <c r="AX707" s="13" t="s">
        <v>81</v>
      </c>
      <c r="AY707" s="230" t="s">
        <v>160</v>
      </c>
    </row>
    <row r="708" spans="1:65" s="2" customFormat="1" ht="24.2" customHeight="1">
      <c r="A708" s="35"/>
      <c r="B708" s="36"/>
      <c r="C708" s="202" t="s">
        <v>1135</v>
      </c>
      <c r="D708" s="202" t="s">
        <v>163</v>
      </c>
      <c r="E708" s="203" t="s">
        <v>1136</v>
      </c>
      <c r="F708" s="204" t="s">
        <v>1137</v>
      </c>
      <c r="G708" s="205" t="s">
        <v>247</v>
      </c>
      <c r="H708" s="206">
        <v>52.624</v>
      </c>
      <c r="I708" s="207"/>
      <c r="J708" s="208">
        <f>ROUND(I708*H708,2)</f>
        <v>0</v>
      </c>
      <c r="K708" s="209"/>
      <c r="L708" s="40"/>
      <c r="M708" s="210" t="s">
        <v>1</v>
      </c>
      <c r="N708" s="211" t="s">
        <v>38</v>
      </c>
      <c r="O708" s="72"/>
      <c r="P708" s="212">
        <f>O708*H708</f>
        <v>0</v>
      </c>
      <c r="Q708" s="212">
        <v>0</v>
      </c>
      <c r="R708" s="212">
        <f>Q708*H708</f>
        <v>0</v>
      </c>
      <c r="S708" s="212">
        <v>0</v>
      </c>
      <c r="T708" s="213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214" t="s">
        <v>219</v>
      </c>
      <c r="AT708" s="214" t="s">
        <v>163</v>
      </c>
      <c r="AU708" s="214" t="s">
        <v>83</v>
      </c>
      <c r="AY708" s="18" t="s">
        <v>160</v>
      </c>
      <c r="BE708" s="215">
        <f>IF(N708="základní",J708,0)</f>
        <v>0</v>
      </c>
      <c r="BF708" s="215">
        <f>IF(N708="snížená",J708,0)</f>
        <v>0</v>
      </c>
      <c r="BG708" s="215">
        <f>IF(N708="zákl. přenesená",J708,0)</f>
        <v>0</v>
      </c>
      <c r="BH708" s="215">
        <f>IF(N708="sníž. přenesená",J708,0)</f>
        <v>0</v>
      </c>
      <c r="BI708" s="215">
        <f>IF(N708="nulová",J708,0)</f>
        <v>0</v>
      </c>
      <c r="BJ708" s="18" t="s">
        <v>81</v>
      </c>
      <c r="BK708" s="215">
        <f>ROUND(I708*H708,2)</f>
        <v>0</v>
      </c>
      <c r="BL708" s="18" t="s">
        <v>219</v>
      </c>
      <c r="BM708" s="214" t="s">
        <v>1138</v>
      </c>
    </row>
    <row r="709" spans="1:47" s="2" customFormat="1" ht="19.5">
      <c r="A709" s="35"/>
      <c r="B709" s="36"/>
      <c r="C709" s="37"/>
      <c r="D709" s="216" t="s">
        <v>169</v>
      </c>
      <c r="E709" s="37"/>
      <c r="F709" s="217" t="s">
        <v>1139</v>
      </c>
      <c r="G709" s="37"/>
      <c r="H709" s="37"/>
      <c r="I709" s="169"/>
      <c r="J709" s="37"/>
      <c r="K709" s="37"/>
      <c r="L709" s="40"/>
      <c r="M709" s="218"/>
      <c r="N709" s="219"/>
      <c r="O709" s="72"/>
      <c r="P709" s="72"/>
      <c r="Q709" s="72"/>
      <c r="R709" s="72"/>
      <c r="S709" s="72"/>
      <c r="T709" s="73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T709" s="18" t="s">
        <v>169</v>
      </c>
      <c r="AU709" s="18" t="s">
        <v>83</v>
      </c>
    </row>
    <row r="710" spans="2:51" s="13" customFormat="1" ht="11.25">
      <c r="B710" s="220"/>
      <c r="C710" s="221"/>
      <c r="D710" s="216" t="s">
        <v>171</v>
      </c>
      <c r="E710" s="222" t="s">
        <v>1</v>
      </c>
      <c r="F710" s="223" t="s">
        <v>1109</v>
      </c>
      <c r="G710" s="221"/>
      <c r="H710" s="224">
        <v>17.963</v>
      </c>
      <c r="I710" s="225"/>
      <c r="J710" s="221"/>
      <c r="K710" s="221"/>
      <c r="L710" s="226"/>
      <c r="M710" s="227"/>
      <c r="N710" s="228"/>
      <c r="O710" s="228"/>
      <c r="P710" s="228"/>
      <c r="Q710" s="228"/>
      <c r="R710" s="228"/>
      <c r="S710" s="228"/>
      <c r="T710" s="229"/>
      <c r="AT710" s="230" t="s">
        <v>171</v>
      </c>
      <c r="AU710" s="230" t="s">
        <v>83</v>
      </c>
      <c r="AV710" s="13" t="s">
        <v>83</v>
      </c>
      <c r="AW710" s="13" t="s">
        <v>30</v>
      </c>
      <c r="AX710" s="13" t="s">
        <v>73</v>
      </c>
      <c r="AY710" s="230" t="s">
        <v>160</v>
      </c>
    </row>
    <row r="711" spans="2:51" s="13" customFormat="1" ht="11.25">
      <c r="B711" s="220"/>
      <c r="C711" s="221"/>
      <c r="D711" s="216" t="s">
        <v>171</v>
      </c>
      <c r="E711" s="222" t="s">
        <v>1</v>
      </c>
      <c r="F711" s="223" t="s">
        <v>1110</v>
      </c>
      <c r="G711" s="221"/>
      <c r="H711" s="224">
        <v>34.661</v>
      </c>
      <c r="I711" s="225"/>
      <c r="J711" s="221"/>
      <c r="K711" s="221"/>
      <c r="L711" s="226"/>
      <c r="M711" s="227"/>
      <c r="N711" s="228"/>
      <c r="O711" s="228"/>
      <c r="P711" s="228"/>
      <c r="Q711" s="228"/>
      <c r="R711" s="228"/>
      <c r="S711" s="228"/>
      <c r="T711" s="229"/>
      <c r="AT711" s="230" t="s">
        <v>171</v>
      </c>
      <c r="AU711" s="230" t="s">
        <v>83</v>
      </c>
      <c r="AV711" s="13" t="s">
        <v>83</v>
      </c>
      <c r="AW711" s="13" t="s">
        <v>30</v>
      </c>
      <c r="AX711" s="13" t="s">
        <v>73</v>
      </c>
      <c r="AY711" s="230" t="s">
        <v>160</v>
      </c>
    </row>
    <row r="712" spans="2:51" s="14" customFormat="1" ht="11.25">
      <c r="B712" s="231"/>
      <c r="C712" s="232"/>
      <c r="D712" s="216" t="s">
        <v>171</v>
      </c>
      <c r="E712" s="233" t="s">
        <v>1</v>
      </c>
      <c r="F712" s="234" t="s">
        <v>174</v>
      </c>
      <c r="G712" s="232"/>
      <c r="H712" s="235">
        <v>52.624</v>
      </c>
      <c r="I712" s="236"/>
      <c r="J712" s="232"/>
      <c r="K712" s="232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171</v>
      </c>
      <c r="AU712" s="241" t="s">
        <v>83</v>
      </c>
      <c r="AV712" s="14" t="s">
        <v>167</v>
      </c>
      <c r="AW712" s="14" t="s">
        <v>30</v>
      </c>
      <c r="AX712" s="14" t="s">
        <v>81</v>
      </c>
      <c r="AY712" s="241" t="s">
        <v>160</v>
      </c>
    </row>
    <row r="713" spans="1:65" s="2" customFormat="1" ht="16.5" customHeight="1">
      <c r="A713" s="35"/>
      <c r="B713" s="36"/>
      <c r="C713" s="256" t="s">
        <v>1140</v>
      </c>
      <c r="D713" s="256" t="s">
        <v>494</v>
      </c>
      <c r="E713" s="257" t="s">
        <v>1141</v>
      </c>
      <c r="F713" s="258" t="s">
        <v>1142</v>
      </c>
      <c r="G713" s="259" t="s">
        <v>247</v>
      </c>
      <c r="H713" s="260">
        <v>63.149</v>
      </c>
      <c r="I713" s="261"/>
      <c r="J713" s="262">
        <f>ROUND(I713*H713,2)</f>
        <v>0</v>
      </c>
      <c r="K713" s="263"/>
      <c r="L713" s="264"/>
      <c r="M713" s="265" t="s">
        <v>1</v>
      </c>
      <c r="N713" s="266" t="s">
        <v>38</v>
      </c>
      <c r="O713" s="72"/>
      <c r="P713" s="212">
        <f>O713*H713</f>
        <v>0</v>
      </c>
      <c r="Q713" s="212">
        <v>0.011</v>
      </c>
      <c r="R713" s="212">
        <f>Q713*H713</f>
        <v>0.694639</v>
      </c>
      <c r="S713" s="212">
        <v>0</v>
      </c>
      <c r="T713" s="213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14" t="s">
        <v>636</v>
      </c>
      <c r="AT713" s="214" t="s">
        <v>494</v>
      </c>
      <c r="AU713" s="214" t="s">
        <v>83</v>
      </c>
      <c r="AY713" s="18" t="s">
        <v>160</v>
      </c>
      <c r="BE713" s="215">
        <f>IF(N713="základní",J713,0)</f>
        <v>0</v>
      </c>
      <c r="BF713" s="215">
        <f>IF(N713="snížená",J713,0)</f>
        <v>0</v>
      </c>
      <c r="BG713" s="215">
        <f>IF(N713="zákl. přenesená",J713,0)</f>
        <v>0</v>
      </c>
      <c r="BH713" s="215">
        <f>IF(N713="sníž. přenesená",J713,0)</f>
        <v>0</v>
      </c>
      <c r="BI713" s="215">
        <f>IF(N713="nulová",J713,0)</f>
        <v>0</v>
      </c>
      <c r="BJ713" s="18" t="s">
        <v>81</v>
      </c>
      <c r="BK713" s="215">
        <f>ROUND(I713*H713,2)</f>
        <v>0</v>
      </c>
      <c r="BL713" s="18" t="s">
        <v>219</v>
      </c>
      <c r="BM713" s="214" t="s">
        <v>1143</v>
      </c>
    </row>
    <row r="714" spans="1:47" s="2" customFormat="1" ht="11.25">
      <c r="A714" s="35"/>
      <c r="B714" s="36"/>
      <c r="C714" s="37"/>
      <c r="D714" s="216" t="s">
        <v>169</v>
      </c>
      <c r="E714" s="37"/>
      <c r="F714" s="217" t="s">
        <v>1142</v>
      </c>
      <c r="G714" s="37"/>
      <c r="H714" s="37"/>
      <c r="I714" s="169"/>
      <c r="J714" s="37"/>
      <c r="K714" s="37"/>
      <c r="L714" s="40"/>
      <c r="M714" s="218"/>
      <c r="N714" s="219"/>
      <c r="O714" s="72"/>
      <c r="P714" s="72"/>
      <c r="Q714" s="72"/>
      <c r="R714" s="72"/>
      <c r="S714" s="72"/>
      <c r="T714" s="73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T714" s="18" t="s">
        <v>169</v>
      </c>
      <c r="AU714" s="18" t="s">
        <v>83</v>
      </c>
    </row>
    <row r="715" spans="2:51" s="13" customFormat="1" ht="11.25">
      <c r="B715" s="220"/>
      <c r="C715" s="221"/>
      <c r="D715" s="216" t="s">
        <v>171</v>
      </c>
      <c r="E715" s="222" t="s">
        <v>1</v>
      </c>
      <c r="F715" s="223" t="s">
        <v>1144</v>
      </c>
      <c r="G715" s="221"/>
      <c r="H715" s="224">
        <v>63.149</v>
      </c>
      <c r="I715" s="225"/>
      <c r="J715" s="221"/>
      <c r="K715" s="221"/>
      <c r="L715" s="226"/>
      <c r="M715" s="227"/>
      <c r="N715" s="228"/>
      <c r="O715" s="228"/>
      <c r="P715" s="228"/>
      <c r="Q715" s="228"/>
      <c r="R715" s="228"/>
      <c r="S715" s="228"/>
      <c r="T715" s="229"/>
      <c r="AT715" s="230" t="s">
        <v>171</v>
      </c>
      <c r="AU715" s="230" t="s">
        <v>83</v>
      </c>
      <c r="AV715" s="13" t="s">
        <v>83</v>
      </c>
      <c r="AW715" s="13" t="s">
        <v>30</v>
      </c>
      <c r="AX715" s="13" t="s">
        <v>81</v>
      </c>
      <c r="AY715" s="230" t="s">
        <v>160</v>
      </c>
    </row>
    <row r="716" spans="1:65" s="2" customFormat="1" ht="24.2" customHeight="1">
      <c r="A716" s="35"/>
      <c r="B716" s="36"/>
      <c r="C716" s="202" t="s">
        <v>1145</v>
      </c>
      <c r="D716" s="202" t="s">
        <v>163</v>
      </c>
      <c r="E716" s="203" t="s">
        <v>1146</v>
      </c>
      <c r="F716" s="204" t="s">
        <v>1147</v>
      </c>
      <c r="G716" s="205" t="s">
        <v>166</v>
      </c>
      <c r="H716" s="206">
        <v>2.153</v>
      </c>
      <c r="I716" s="207"/>
      <c r="J716" s="208">
        <f>ROUND(I716*H716,2)</f>
        <v>0</v>
      </c>
      <c r="K716" s="209"/>
      <c r="L716" s="40"/>
      <c r="M716" s="210" t="s">
        <v>1</v>
      </c>
      <c r="N716" s="211" t="s">
        <v>38</v>
      </c>
      <c r="O716" s="72"/>
      <c r="P716" s="212">
        <f>O716*H716</f>
        <v>0</v>
      </c>
      <c r="Q716" s="212">
        <v>0</v>
      </c>
      <c r="R716" s="212">
        <f>Q716*H716</f>
        <v>0</v>
      </c>
      <c r="S716" s="212">
        <v>0</v>
      </c>
      <c r="T716" s="213">
        <f>S716*H716</f>
        <v>0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R716" s="214" t="s">
        <v>219</v>
      </c>
      <c r="AT716" s="214" t="s">
        <v>163</v>
      </c>
      <c r="AU716" s="214" t="s">
        <v>83</v>
      </c>
      <c r="AY716" s="18" t="s">
        <v>160</v>
      </c>
      <c r="BE716" s="215">
        <f>IF(N716="základní",J716,0)</f>
        <v>0</v>
      </c>
      <c r="BF716" s="215">
        <f>IF(N716="snížená",J716,0)</f>
        <v>0</v>
      </c>
      <c r="BG716" s="215">
        <f>IF(N716="zákl. přenesená",J716,0)</f>
        <v>0</v>
      </c>
      <c r="BH716" s="215">
        <f>IF(N716="sníž. přenesená",J716,0)</f>
        <v>0</v>
      </c>
      <c r="BI716" s="215">
        <f>IF(N716="nulová",J716,0)</f>
        <v>0</v>
      </c>
      <c r="BJ716" s="18" t="s">
        <v>81</v>
      </c>
      <c r="BK716" s="215">
        <f>ROUND(I716*H716,2)</f>
        <v>0</v>
      </c>
      <c r="BL716" s="18" t="s">
        <v>219</v>
      </c>
      <c r="BM716" s="214" t="s">
        <v>1148</v>
      </c>
    </row>
    <row r="717" spans="1:47" s="2" customFormat="1" ht="29.25">
      <c r="A717" s="35"/>
      <c r="B717" s="36"/>
      <c r="C717" s="37"/>
      <c r="D717" s="216" t="s">
        <v>169</v>
      </c>
      <c r="E717" s="37"/>
      <c r="F717" s="217" t="s">
        <v>1149</v>
      </c>
      <c r="G717" s="37"/>
      <c r="H717" s="37"/>
      <c r="I717" s="169"/>
      <c r="J717" s="37"/>
      <c r="K717" s="37"/>
      <c r="L717" s="40"/>
      <c r="M717" s="218"/>
      <c r="N717" s="219"/>
      <c r="O717" s="72"/>
      <c r="P717" s="72"/>
      <c r="Q717" s="72"/>
      <c r="R717" s="72"/>
      <c r="S717" s="72"/>
      <c r="T717" s="73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T717" s="18" t="s">
        <v>169</v>
      </c>
      <c r="AU717" s="18" t="s">
        <v>83</v>
      </c>
    </row>
    <row r="718" spans="2:51" s="13" customFormat="1" ht="11.25">
      <c r="B718" s="220"/>
      <c r="C718" s="221"/>
      <c r="D718" s="216" t="s">
        <v>171</v>
      </c>
      <c r="E718" s="222" t="s">
        <v>1</v>
      </c>
      <c r="F718" s="223" t="s">
        <v>1150</v>
      </c>
      <c r="G718" s="221"/>
      <c r="H718" s="224">
        <v>2.153</v>
      </c>
      <c r="I718" s="225"/>
      <c r="J718" s="221"/>
      <c r="K718" s="221"/>
      <c r="L718" s="226"/>
      <c r="M718" s="227"/>
      <c r="N718" s="228"/>
      <c r="O718" s="228"/>
      <c r="P718" s="228"/>
      <c r="Q718" s="228"/>
      <c r="R718" s="228"/>
      <c r="S718" s="228"/>
      <c r="T718" s="229"/>
      <c r="AT718" s="230" t="s">
        <v>171</v>
      </c>
      <c r="AU718" s="230" t="s">
        <v>83</v>
      </c>
      <c r="AV718" s="13" t="s">
        <v>83</v>
      </c>
      <c r="AW718" s="13" t="s">
        <v>30</v>
      </c>
      <c r="AX718" s="13" t="s">
        <v>81</v>
      </c>
      <c r="AY718" s="230" t="s">
        <v>160</v>
      </c>
    </row>
    <row r="719" spans="1:65" s="2" customFormat="1" ht="16.5" customHeight="1">
      <c r="A719" s="35"/>
      <c r="B719" s="36"/>
      <c r="C719" s="256" t="s">
        <v>1151</v>
      </c>
      <c r="D719" s="256" t="s">
        <v>494</v>
      </c>
      <c r="E719" s="257" t="s">
        <v>1152</v>
      </c>
      <c r="F719" s="258" t="s">
        <v>1153</v>
      </c>
      <c r="G719" s="259" t="s">
        <v>179</v>
      </c>
      <c r="H719" s="260">
        <v>1.938</v>
      </c>
      <c r="I719" s="261"/>
      <c r="J719" s="262">
        <f>ROUND(I719*H719,2)</f>
        <v>0</v>
      </c>
      <c r="K719" s="263"/>
      <c r="L719" s="264"/>
      <c r="M719" s="265" t="s">
        <v>1</v>
      </c>
      <c r="N719" s="266" t="s">
        <v>38</v>
      </c>
      <c r="O719" s="72"/>
      <c r="P719" s="212">
        <f>O719*H719</f>
        <v>0</v>
      </c>
      <c r="Q719" s="212">
        <v>1</v>
      </c>
      <c r="R719" s="212">
        <f>Q719*H719</f>
        <v>1.938</v>
      </c>
      <c r="S719" s="212">
        <v>0</v>
      </c>
      <c r="T719" s="213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214" t="s">
        <v>636</v>
      </c>
      <c r="AT719" s="214" t="s">
        <v>494</v>
      </c>
      <c r="AU719" s="214" t="s">
        <v>83</v>
      </c>
      <c r="AY719" s="18" t="s">
        <v>160</v>
      </c>
      <c r="BE719" s="215">
        <f>IF(N719="základní",J719,0)</f>
        <v>0</v>
      </c>
      <c r="BF719" s="215">
        <f>IF(N719="snížená",J719,0)</f>
        <v>0</v>
      </c>
      <c r="BG719" s="215">
        <f>IF(N719="zákl. přenesená",J719,0)</f>
        <v>0</v>
      </c>
      <c r="BH719" s="215">
        <f>IF(N719="sníž. přenesená",J719,0)</f>
        <v>0</v>
      </c>
      <c r="BI719" s="215">
        <f>IF(N719="nulová",J719,0)</f>
        <v>0</v>
      </c>
      <c r="BJ719" s="18" t="s">
        <v>81</v>
      </c>
      <c r="BK719" s="215">
        <f>ROUND(I719*H719,2)</f>
        <v>0</v>
      </c>
      <c r="BL719" s="18" t="s">
        <v>219</v>
      </c>
      <c r="BM719" s="214" t="s">
        <v>1154</v>
      </c>
    </row>
    <row r="720" spans="1:47" s="2" customFormat="1" ht="11.25">
      <c r="A720" s="35"/>
      <c r="B720" s="36"/>
      <c r="C720" s="37"/>
      <c r="D720" s="216" t="s">
        <v>169</v>
      </c>
      <c r="E720" s="37"/>
      <c r="F720" s="217" t="s">
        <v>1153</v>
      </c>
      <c r="G720" s="37"/>
      <c r="H720" s="37"/>
      <c r="I720" s="169"/>
      <c r="J720" s="37"/>
      <c r="K720" s="37"/>
      <c r="L720" s="40"/>
      <c r="M720" s="218"/>
      <c r="N720" s="219"/>
      <c r="O720" s="72"/>
      <c r="P720" s="72"/>
      <c r="Q720" s="72"/>
      <c r="R720" s="72"/>
      <c r="S720" s="72"/>
      <c r="T720" s="73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T720" s="18" t="s">
        <v>169</v>
      </c>
      <c r="AU720" s="18" t="s">
        <v>83</v>
      </c>
    </row>
    <row r="721" spans="2:51" s="13" customFormat="1" ht="11.25">
      <c r="B721" s="220"/>
      <c r="C721" s="221"/>
      <c r="D721" s="216" t="s">
        <v>171</v>
      </c>
      <c r="E721" s="222" t="s">
        <v>1</v>
      </c>
      <c r="F721" s="223" t="s">
        <v>1155</v>
      </c>
      <c r="G721" s="221"/>
      <c r="H721" s="224">
        <v>1.938</v>
      </c>
      <c r="I721" s="225"/>
      <c r="J721" s="221"/>
      <c r="K721" s="221"/>
      <c r="L721" s="226"/>
      <c r="M721" s="227"/>
      <c r="N721" s="228"/>
      <c r="O721" s="228"/>
      <c r="P721" s="228"/>
      <c r="Q721" s="228"/>
      <c r="R721" s="228"/>
      <c r="S721" s="228"/>
      <c r="T721" s="229"/>
      <c r="AT721" s="230" t="s">
        <v>171</v>
      </c>
      <c r="AU721" s="230" t="s">
        <v>83</v>
      </c>
      <c r="AV721" s="13" t="s">
        <v>83</v>
      </c>
      <c r="AW721" s="13" t="s">
        <v>30</v>
      </c>
      <c r="AX721" s="13" t="s">
        <v>81</v>
      </c>
      <c r="AY721" s="230" t="s">
        <v>160</v>
      </c>
    </row>
    <row r="722" spans="1:65" s="2" customFormat="1" ht="21.75" customHeight="1">
      <c r="A722" s="35"/>
      <c r="B722" s="36"/>
      <c r="C722" s="202" t="s">
        <v>1156</v>
      </c>
      <c r="D722" s="202" t="s">
        <v>163</v>
      </c>
      <c r="E722" s="203" t="s">
        <v>1157</v>
      </c>
      <c r="F722" s="204" t="s">
        <v>1158</v>
      </c>
      <c r="G722" s="205" t="s">
        <v>218</v>
      </c>
      <c r="H722" s="206">
        <v>50.18</v>
      </c>
      <c r="I722" s="207"/>
      <c r="J722" s="208">
        <f>ROUND(I722*H722,2)</f>
        <v>0</v>
      </c>
      <c r="K722" s="209"/>
      <c r="L722" s="40"/>
      <c r="M722" s="210" t="s">
        <v>1</v>
      </c>
      <c r="N722" s="211" t="s">
        <v>38</v>
      </c>
      <c r="O722" s="72"/>
      <c r="P722" s="212">
        <f>O722*H722</f>
        <v>0</v>
      </c>
      <c r="Q722" s="212">
        <v>0</v>
      </c>
      <c r="R722" s="212">
        <f>Q722*H722</f>
        <v>0</v>
      </c>
      <c r="S722" s="212">
        <v>0</v>
      </c>
      <c r="T722" s="213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4" t="s">
        <v>219</v>
      </c>
      <c r="AT722" s="214" t="s">
        <v>163</v>
      </c>
      <c r="AU722" s="214" t="s">
        <v>83</v>
      </c>
      <c r="AY722" s="18" t="s">
        <v>160</v>
      </c>
      <c r="BE722" s="215">
        <f>IF(N722="základní",J722,0)</f>
        <v>0</v>
      </c>
      <c r="BF722" s="215">
        <f>IF(N722="snížená",J722,0)</f>
        <v>0</v>
      </c>
      <c r="BG722" s="215">
        <f>IF(N722="zákl. přenesená",J722,0)</f>
        <v>0</v>
      </c>
      <c r="BH722" s="215">
        <f>IF(N722="sníž. přenesená",J722,0)</f>
        <v>0</v>
      </c>
      <c r="BI722" s="215">
        <f>IF(N722="nulová",J722,0)</f>
        <v>0</v>
      </c>
      <c r="BJ722" s="18" t="s">
        <v>81</v>
      </c>
      <c r="BK722" s="215">
        <f>ROUND(I722*H722,2)</f>
        <v>0</v>
      </c>
      <c r="BL722" s="18" t="s">
        <v>219</v>
      </c>
      <c r="BM722" s="214" t="s">
        <v>1159</v>
      </c>
    </row>
    <row r="723" spans="1:47" s="2" customFormat="1" ht="19.5">
      <c r="A723" s="35"/>
      <c r="B723" s="36"/>
      <c r="C723" s="37"/>
      <c r="D723" s="216" t="s">
        <v>169</v>
      </c>
      <c r="E723" s="37"/>
      <c r="F723" s="217" t="s">
        <v>1160</v>
      </c>
      <c r="G723" s="37"/>
      <c r="H723" s="37"/>
      <c r="I723" s="169"/>
      <c r="J723" s="37"/>
      <c r="K723" s="37"/>
      <c r="L723" s="40"/>
      <c r="M723" s="218"/>
      <c r="N723" s="219"/>
      <c r="O723" s="72"/>
      <c r="P723" s="72"/>
      <c r="Q723" s="72"/>
      <c r="R723" s="72"/>
      <c r="S723" s="72"/>
      <c r="T723" s="73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T723" s="18" t="s">
        <v>169</v>
      </c>
      <c r="AU723" s="18" t="s">
        <v>83</v>
      </c>
    </row>
    <row r="724" spans="2:51" s="13" customFormat="1" ht="11.25">
      <c r="B724" s="220"/>
      <c r="C724" s="221"/>
      <c r="D724" s="216" t="s">
        <v>171</v>
      </c>
      <c r="E724" s="222" t="s">
        <v>1</v>
      </c>
      <c r="F724" s="223" t="s">
        <v>1161</v>
      </c>
      <c r="G724" s="221"/>
      <c r="H724" s="224">
        <v>24.53</v>
      </c>
      <c r="I724" s="225"/>
      <c r="J724" s="221"/>
      <c r="K724" s="221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171</v>
      </c>
      <c r="AU724" s="230" t="s">
        <v>83</v>
      </c>
      <c r="AV724" s="13" t="s">
        <v>83</v>
      </c>
      <c r="AW724" s="13" t="s">
        <v>30</v>
      </c>
      <c r="AX724" s="13" t="s">
        <v>73</v>
      </c>
      <c r="AY724" s="230" t="s">
        <v>160</v>
      </c>
    </row>
    <row r="725" spans="2:51" s="13" customFormat="1" ht="11.25">
      <c r="B725" s="220"/>
      <c r="C725" s="221"/>
      <c r="D725" s="216" t="s">
        <v>171</v>
      </c>
      <c r="E725" s="222" t="s">
        <v>1</v>
      </c>
      <c r="F725" s="223" t="s">
        <v>1162</v>
      </c>
      <c r="G725" s="221"/>
      <c r="H725" s="224">
        <v>17.65</v>
      </c>
      <c r="I725" s="225"/>
      <c r="J725" s="221"/>
      <c r="K725" s="221"/>
      <c r="L725" s="226"/>
      <c r="M725" s="227"/>
      <c r="N725" s="228"/>
      <c r="O725" s="228"/>
      <c r="P725" s="228"/>
      <c r="Q725" s="228"/>
      <c r="R725" s="228"/>
      <c r="S725" s="228"/>
      <c r="T725" s="229"/>
      <c r="AT725" s="230" t="s">
        <v>171</v>
      </c>
      <c r="AU725" s="230" t="s">
        <v>83</v>
      </c>
      <c r="AV725" s="13" t="s">
        <v>83</v>
      </c>
      <c r="AW725" s="13" t="s">
        <v>30</v>
      </c>
      <c r="AX725" s="13" t="s">
        <v>73</v>
      </c>
      <c r="AY725" s="230" t="s">
        <v>160</v>
      </c>
    </row>
    <row r="726" spans="2:51" s="13" customFormat="1" ht="11.25">
      <c r="B726" s="220"/>
      <c r="C726" s="221"/>
      <c r="D726" s="216" t="s">
        <v>171</v>
      </c>
      <c r="E726" s="222" t="s">
        <v>1</v>
      </c>
      <c r="F726" s="223" t="s">
        <v>1163</v>
      </c>
      <c r="G726" s="221"/>
      <c r="H726" s="224">
        <v>8</v>
      </c>
      <c r="I726" s="225"/>
      <c r="J726" s="221"/>
      <c r="K726" s="221"/>
      <c r="L726" s="226"/>
      <c r="M726" s="227"/>
      <c r="N726" s="228"/>
      <c r="O726" s="228"/>
      <c r="P726" s="228"/>
      <c r="Q726" s="228"/>
      <c r="R726" s="228"/>
      <c r="S726" s="228"/>
      <c r="T726" s="229"/>
      <c r="AT726" s="230" t="s">
        <v>171</v>
      </c>
      <c r="AU726" s="230" t="s">
        <v>83</v>
      </c>
      <c r="AV726" s="13" t="s">
        <v>83</v>
      </c>
      <c r="AW726" s="13" t="s">
        <v>30</v>
      </c>
      <c r="AX726" s="13" t="s">
        <v>73</v>
      </c>
      <c r="AY726" s="230" t="s">
        <v>160</v>
      </c>
    </row>
    <row r="727" spans="2:51" s="14" customFormat="1" ht="11.25">
      <c r="B727" s="231"/>
      <c r="C727" s="232"/>
      <c r="D727" s="216" t="s">
        <v>171</v>
      </c>
      <c r="E727" s="233" t="s">
        <v>1</v>
      </c>
      <c r="F727" s="234" t="s">
        <v>174</v>
      </c>
      <c r="G727" s="232"/>
      <c r="H727" s="235">
        <v>50.18</v>
      </c>
      <c r="I727" s="236"/>
      <c r="J727" s="232"/>
      <c r="K727" s="232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171</v>
      </c>
      <c r="AU727" s="241" t="s">
        <v>83</v>
      </c>
      <c r="AV727" s="14" t="s">
        <v>167</v>
      </c>
      <c r="AW727" s="14" t="s">
        <v>30</v>
      </c>
      <c r="AX727" s="14" t="s">
        <v>81</v>
      </c>
      <c r="AY727" s="241" t="s">
        <v>160</v>
      </c>
    </row>
    <row r="728" spans="1:65" s="2" customFormat="1" ht="16.5" customHeight="1">
      <c r="A728" s="35"/>
      <c r="B728" s="36"/>
      <c r="C728" s="256" t="s">
        <v>1164</v>
      </c>
      <c r="D728" s="256" t="s">
        <v>494</v>
      </c>
      <c r="E728" s="257" t="s">
        <v>1165</v>
      </c>
      <c r="F728" s="258" t="s">
        <v>1166</v>
      </c>
      <c r="G728" s="259" t="s">
        <v>218</v>
      </c>
      <c r="H728" s="260">
        <v>56.302</v>
      </c>
      <c r="I728" s="261"/>
      <c r="J728" s="262">
        <f>ROUND(I728*H728,2)</f>
        <v>0</v>
      </c>
      <c r="K728" s="263"/>
      <c r="L728" s="264"/>
      <c r="M728" s="265" t="s">
        <v>1</v>
      </c>
      <c r="N728" s="266" t="s">
        <v>38</v>
      </c>
      <c r="O728" s="72"/>
      <c r="P728" s="212">
        <f>O728*H728</f>
        <v>0</v>
      </c>
      <c r="Q728" s="212">
        <v>0.0005</v>
      </c>
      <c r="R728" s="212">
        <f>Q728*H728</f>
        <v>0.028151</v>
      </c>
      <c r="S728" s="212">
        <v>0</v>
      </c>
      <c r="T728" s="213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4" t="s">
        <v>636</v>
      </c>
      <c r="AT728" s="214" t="s">
        <v>494</v>
      </c>
      <c r="AU728" s="214" t="s">
        <v>83</v>
      </c>
      <c r="AY728" s="18" t="s">
        <v>160</v>
      </c>
      <c r="BE728" s="215">
        <f>IF(N728="základní",J728,0)</f>
        <v>0</v>
      </c>
      <c r="BF728" s="215">
        <f>IF(N728="snížená",J728,0)</f>
        <v>0</v>
      </c>
      <c r="BG728" s="215">
        <f>IF(N728="zákl. přenesená",J728,0)</f>
        <v>0</v>
      </c>
      <c r="BH728" s="215">
        <f>IF(N728="sníž. přenesená",J728,0)</f>
        <v>0</v>
      </c>
      <c r="BI728" s="215">
        <f>IF(N728="nulová",J728,0)</f>
        <v>0</v>
      </c>
      <c r="BJ728" s="18" t="s">
        <v>81</v>
      </c>
      <c r="BK728" s="215">
        <f>ROUND(I728*H728,2)</f>
        <v>0</v>
      </c>
      <c r="BL728" s="18" t="s">
        <v>219</v>
      </c>
      <c r="BM728" s="214" t="s">
        <v>1167</v>
      </c>
    </row>
    <row r="729" spans="1:47" s="2" customFormat="1" ht="11.25">
      <c r="A729" s="35"/>
      <c r="B729" s="36"/>
      <c r="C729" s="37"/>
      <c r="D729" s="216" t="s">
        <v>169</v>
      </c>
      <c r="E729" s="37"/>
      <c r="F729" s="217" t="s">
        <v>1166</v>
      </c>
      <c r="G729" s="37"/>
      <c r="H729" s="37"/>
      <c r="I729" s="169"/>
      <c r="J729" s="37"/>
      <c r="K729" s="37"/>
      <c r="L729" s="40"/>
      <c r="M729" s="218"/>
      <c r="N729" s="219"/>
      <c r="O729" s="72"/>
      <c r="P729" s="72"/>
      <c r="Q729" s="72"/>
      <c r="R729" s="72"/>
      <c r="S729" s="72"/>
      <c r="T729" s="73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T729" s="18" t="s">
        <v>169</v>
      </c>
      <c r="AU729" s="18" t="s">
        <v>83</v>
      </c>
    </row>
    <row r="730" spans="2:51" s="13" customFormat="1" ht="11.25">
      <c r="B730" s="220"/>
      <c r="C730" s="221"/>
      <c r="D730" s="216" t="s">
        <v>171</v>
      </c>
      <c r="E730" s="222" t="s">
        <v>1</v>
      </c>
      <c r="F730" s="223" t="s">
        <v>1168</v>
      </c>
      <c r="G730" s="221"/>
      <c r="H730" s="224">
        <v>55.198</v>
      </c>
      <c r="I730" s="225"/>
      <c r="J730" s="221"/>
      <c r="K730" s="221"/>
      <c r="L730" s="226"/>
      <c r="M730" s="227"/>
      <c r="N730" s="228"/>
      <c r="O730" s="228"/>
      <c r="P730" s="228"/>
      <c r="Q730" s="228"/>
      <c r="R730" s="228"/>
      <c r="S730" s="228"/>
      <c r="T730" s="229"/>
      <c r="AT730" s="230" t="s">
        <v>171</v>
      </c>
      <c r="AU730" s="230" t="s">
        <v>83</v>
      </c>
      <c r="AV730" s="13" t="s">
        <v>83</v>
      </c>
      <c r="AW730" s="13" t="s">
        <v>30</v>
      </c>
      <c r="AX730" s="13" t="s">
        <v>81</v>
      </c>
      <c r="AY730" s="230" t="s">
        <v>160</v>
      </c>
    </row>
    <row r="731" spans="2:51" s="13" customFormat="1" ht="11.25">
      <c r="B731" s="220"/>
      <c r="C731" s="221"/>
      <c r="D731" s="216" t="s">
        <v>171</v>
      </c>
      <c r="E731" s="221"/>
      <c r="F731" s="223" t="s">
        <v>1169</v>
      </c>
      <c r="G731" s="221"/>
      <c r="H731" s="224">
        <v>56.302</v>
      </c>
      <c r="I731" s="225"/>
      <c r="J731" s="221"/>
      <c r="K731" s="221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171</v>
      </c>
      <c r="AU731" s="230" t="s">
        <v>83</v>
      </c>
      <c r="AV731" s="13" t="s">
        <v>83</v>
      </c>
      <c r="AW731" s="13" t="s">
        <v>4</v>
      </c>
      <c r="AX731" s="13" t="s">
        <v>81</v>
      </c>
      <c r="AY731" s="230" t="s">
        <v>160</v>
      </c>
    </row>
    <row r="732" spans="1:65" s="2" customFormat="1" ht="33" customHeight="1">
      <c r="A732" s="35"/>
      <c r="B732" s="36"/>
      <c r="C732" s="202" t="s">
        <v>1170</v>
      </c>
      <c r="D732" s="202" t="s">
        <v>163</v>
      </c>
      <c r="E732" s="203" t="s">
        <v>1171</v>
      </c>
      <c r="F732" s="204" t="s">
        <v>1172</v>
      </c>
      <c r="G732" s="205" t="s">
        <v>247</v>
      </c>
      <c r="H732" s="206">
        <v>223.104</v>
      </c>
      <c r="I732" s="207"/>
      <c r="J732" s="208">
        <f>ROUND(I732*H732,2)</f>
        <v>0</v>
      </c>
      <c r="K732" s="209"/>
      <c r="L732" s="40"/>
      <c r="M732" s="210" t="s">
        <v>1</v>
      </c>
      <c r="N732" s="211" t="s">
        <v>38</v>
      </c>
      <c r="O732" s="72"/>
      <c r="P732" s="212">
        <f>O732*H732</f>
        <v>0</v>
      </c>
      <c r="Q732" s="212">
        <v>0.00094</v>
      </c>
      <c r="R732" s="212">
        <f>Q732*H732</f>
        <v>0.20971776</v>
      </c>
      <c r="S732" s="212">
        <v>0</v>
      </c>
      <c r="T732" s="213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214" t="s">
        <v>219</v>
      </c>
      <c r="AT732" s="214" t="s">
        <v>163</v>
      </c>
      <c r="AU732" s="214" t="s">
        <v>83</v>
      </c>
      <c r="AY732" s="18" t="s">
        <v>160</v>
      </c>
      <c r="BE732" s="215">
        <f>IF(N732="základní",J732,0)</f>
        <v>0</v>
      </c>
      <c r="BF732" s="215">
        <f>IF(N732="snížená",J732,0)</f>
        <v>0</v>
      </c>
      <c r="BG732" s="215">
        <f>IF(N732="zákl. přenesená",J732,0)</f>
        <v>0</v>
      </c>
      <c r="BH732" s="215">
        <f>IF(N732="sníž. přenesená",J732,0)</f>
        <v>0</v>
      </c>
      <c r="BI732" s="215">
        <f>IF(N732="nulová",J732,0)</f>
        <v>0</v>
      </c>
      <c r="BJ732" s="18" t="s">
        <v>81</v>
      </c>
      <c r="BK732" s="215">
        <f>ROUND(I732*H732,2)</f>
        <v>0</v>
      </c>
      <c r="BL732" s="18" t="s">
        <v>219</v>
      </c>
      <c r="BM732" s="214" t="s">
        <v>1173</v>
      </c>
    </row>
    <row r="733" spans="1:47" s="2" customFormat="1" ht="29.25">
      <c r="A733" s="35"/>
      <c r="B733" s="36"/>
      <c r="C733" s="37"/>
      <c r="D733" s="216" t="s">
        <v>169</v>
      </c>
      <c r="E733" s="37"/>
      <c r="F733" s="217" t="s">
        <v>1174</v>
      </c>
      <c r="G733" s="37"/>
      <c r="H733" s="37"/>
      <c r="I733" s="169"/>
      <c r="J733" s="37"/>
      <c r="K733" s="37"/>
      <c r="L733" s="40"/>
      <c r="M733" s="218"/>
      <c r="N733" s="219"/>
      <c r="O733" s="72"/>
      <c r="P733" s="72"/>
      <c r="Q733" s="72"/>
      <c r="R733" s="72"/>
      <c r="S733" s="72"/>
      <c r="T733" s="73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T733" s="18" t="s">
        <v>169</v>
      </c>
      <c r="AU733" s="18" t="s">
        <v>83</v>
      </c>
    </row>
    <row r="734" spans="2:51" s="15" customFormat="1" ht="22.5">
      <c r="B734" s="242"/>
      <c r="C734" s="243"/>
      <c r="D734" s="216" t="s">
        <v>171</v>
      </c>
      <c r="E734" s="244" t="s">
        <v>1</v>
      </c>
      <c r="F734" s="245" t="s">
        <v>1175</v>
      </c>
      <c r="G734" s="243"/>
      <c r="H734" s="244" t="s">
        <v>1</v>
      </c>
      <c r="I734" s="246"/>
      <c r="J734" s="243"/>
      <c r="K734" s="243"/>
      <c r="L734" s="247"/>
      <c r="M734" s="248"/>
      <c r="N734" s="249"/>
      <c r="O734" s="249"/>
      <c r="P734" s="249"/>
      <c r="Q734" s="249"/>
      <c r="R734" s="249"/>
      <c r="S734" s="249"/>
      <c r="T734" s="250"/>
      <c r="AT734" s="251" t="s">
        <v>171</v>
      </c>
      <c r="AU734" s="251" t="s">
        <v>83</v>
      </c>
      <c r="AV734" s="15" t="s">
        <v>81</v>
      </c>
      <c r="AW734" s="15" t="s">
        <v>30</v>
      </c>
      <c r="AX734" s="15" t="s">
        <v>73</v>
      </c>
      <c r="AY734" s="251" t="s">
        <v>160</v>
      </c>
    </row>
    <row r="735" spans="2:51" s="13" customFormat="1" ht="11.25">
      <c r="B735" s="220"/>
      <c r="C735" s="221"/>
      <c r="D735" s="216" t="s">
        <v>171</v>
      </c>
      <c r="E735" s="222" t="s">
        <v>1</v>
      </c>
      <c r="F735" s="223" t="s">
        <v>1176</v>
      </c>
      <c r="G735" s="221"/>
      <c r="H735" s="224">
        <v>31.92</v>
      </c>
      <c r="I735" s="225"/>
      <c r="J735" s="221"/>
      <c r="K735" s="221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171</v>
      </c>
      <c r="AU735" s="230" t="s">
        <v>83</v>
      </c>
      <c r="AV735" s="13" t="s">
        <v>83</v>
      </c>
      <c r="AW735" s="13" t="s">
        <v>30</v>
      </c>
      <c r="AX735" s="13" t="s">
        <v>73</v>
      </c>
      <c r="AY735" s="230" t="s">
        <v>160</v>
      </c>
    </row>
    <row r="736" spans="2:51" s="13" customFormat="1" ht="11.25">
      <c r="B736" s="220"/>
      <c r="C736" s="221"/>
      <c r="D736" s="216" t="s">
        <v>171</v>
      </c>
      <c r="E736" s="222" t="s">
        <v>1</v>
      </c>
      <c r="F736" s="223" t="s">
        <v>1177</v>
      </c>
      <c r="G736" s="221"/>
      <c r="H736" s="224">
        <v>23.856</v>
      </c>
      <c r="I736" s="225"/>
      <c r="J736" s="221"/>
      <c r="K736" s="221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171</v>
      </c>
      <c r="AU736" s="230" t="s">
        <v>83</v>
      </c>
      <c r="AV736" s="13" t="s">
        <v>83</v>
      </c>
      <c r="AW736" s="13" t="s">
        <v>30</v>
      </c>
      <c r="AX736" s="13" t="s">
        <v>73</v>
      </c>
      <c r="AY736" s="230" t="s">
        <v>160</v>
      </c>
    </row>
    <row r="737" spans="2:51" s="14" customFormat="1" ht="11.25">
      <c r="B737" s="231"/>
      <c r="C737" s="232"/>
      <c r="D737" s="216" t="s">
        <v>171</v>
      </c>
      <c r="E737" s="233" t="s">
        <v>1</v>
      </c>
      <c r="F737" s="234" t="s">
        <v>174</v>
      </c>
      <c r="G737" s="232"/>
      <c r="H737" s="235">
        <v>55.776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171</v>
      </c>
      <c r="AU737" s="241" t="s">
        <v>83</v>
      </c>
      <c r="AV737" s="14" t="s">
        <v>167</v>
      </c>
      <c r="AW737" s="14" t="s">
        <v>30</v>
      </c>
      <c r="AX737" s="14" t="s">
        <v>73</v>
      </c>
      <c r="AY737" s="241" t="s">
        <v>160</v>
      </c>
    </row>
    <row r="738" spans="2:51" s="15" customFormat="1" ht="11.25">
      <c r="B738" s="242"/>
      <c r="C738" s="243"/>
      <c r="D738" s="216" t="s">
        <v>171</v>
      </c>
      <c r="E738" s="244" t="s">
        <v>1</v>
      </c>
      <c r="F738" s="245" t="s">
        <v>1178</v>
      </c>
      <c r="G738" s="243"/>
      <c r="H738" s="244" t="s">
        <v>1</v>
      </c>
      <c r="I738" s="246"/>
      <c r="J738" s="243"/>
      <c r="K738" s="243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171</v>
      </c>
      <c r="AU738" s="251" t="s">
        <v>83</v>
      </c>
      <c r="AV738" s="15" t="s">
        <v>81</v>
      </c>
      <c r="AW738" s="15" t="s">
        <v>30</v>
      </c>
      <c r="AX738" s="15" t="s">
        <v>73</v>
      </c>
      <c r="AY738" s="251" t="s">
        <v>160</v>
      </c>
    </row>
    <row r="739" spans="2:51" s="13" customFormat="1" ht="11.25">
      <c r="B739" s="220"/>
      <c r="C739" s="221"/>
      <c r="D739" s="216" t="s">
        <v>171</v>
      </c>
      <c r="E739" s="222" t="s">
        <v>1</v>
      </c>
      <c r="F739" s="223" t="s">
        <v>1179</v>
      </c>
      <c r="G739" s="221"/>
      <c r="H739" s="224">
        <v>223.104</v>
      </c>
      <c r="I739" s="225"/>
      <c r="J739" s="221"/>
      <c r="K739" s="221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171</v>
      </c>
      <c r="AU739" s="230" t="s">
        <v>83</v>
      </c>
      <c r="AV739" s="13" t="s">
        <v>83</v>
      </c>
      <c r="AW739" s="13" t="s">
        <v>30</v>
      </c>
      <c r="AX739" s="13" t="s">
        <v>81</v>
      </c>
      <c r="AY739" s="230" t="s">
        <v>160</v>
      </c>
    </row>
    <row r="740" spans="1:65" s="2" customFormat="1" ht="24.2" customHeight="1">
      <c r="A740" s="35"/>
      <c r="B740" s="36"/>
      <c r="C740" s="202" t="s">
        <v>1180</v>
      </c>
      <c r="D740" s="202" t="s">
        <v>163</v>
      </c>
      <c r="E740" s="203" t="s">
        <v>1181</v>
      </c>
      <c r="F740" s="204" t="s">
        <v>1182</v>
      </c>
      <c r="G740" s="205" t="s">
        <v>247</v>
      </c>
      <c r="H740" s="206">
        <v>133.22</v>
      </c>
      <c r="I740" s="207"/>
      <c r="J740" s="208">
        <f>ROUND(I740*H740,2)</f>
        <v>0</v>
      </c>
      <c r="K740" s="209"/>
      <c r="L740" s="40"/>
      <c r="M740" s="210" t="s">
        <v>1</v>
      </c>
      <c r="N740" s="211" t="s">
        <v>38</v>
      </c>
      <c r="O740" s="72"/>
      <c r="P740" s="212">
        <f>O740*H740</f>
        <v>0</v>
      </c>
      <c r="Q740" s="212">
        <v>0</v>
      </c>
      <c r="R740" s="212">
        <f>Q740*H740</f>
        <v>0</v>
      </c>
      <c r="S740" s="212">
        <v>0</v>
      </c>
      <c r="T740" s="213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4" t="s">
        <v>219</v>
      </c>
      <c r="AT740" s="214" t="s">
        <v>163</v>
      </c>
      <c r="AU740" s="214" t="s">
        <v>83</v>
      </c>
      <c r="AY740" s="18" t="s">
        <v>160</v>
      </c>
      <c r="BE740" s="215">
        <f>IF(N740="základní",J740,0)</f>
        <v>0</v>
      </c>
      <c r="BF740" s="215">
        <f>IF(N740="snížená",J740,0)</f>
        <v>0</v>
      </c>
      <c r="BG740" s="215">
        <f>IF(N740="zákl. přenesená",J740,0)</f>
        <v>0</v>
      </c>
      <c r="BH740" s="215">
        <f>IF(N740="sníž. přenesená",J740,0)</f>
        <v>0</v>
      </c>
      <c r="BI740" s="215">
        <f>IF(N740="nulová",J740,0)</f>
        <v>0</v>
      </c>
      <c r="BJ740" s="18" t="s">
        <v>81</v>
      </c>
      <c r="BK740" s="215">
        <f>ROUND(I740*H740,2)</f>
        <v>0</v>
      </c>
      <c r="BL740" s="18" t="s">
        <v>219</v>
      </c>
      <c r="BM740" s="214" t="s">
        <v>1183</v>
      </c>
    </row>
    <row r="741" spans="1:47" s="2" customFormat="1" ht="19.5">
      <c r="A741" s="35"/>
      <c r="B741" s="36"/>
      <c r="C741" s="37"/>
      <c r="D741" s="216" t="s">
        <v>169</v>
      </c>
      <c r="E741" s="37"/>
      <c r="F741" s="217" t="s">
        <v>1184</v>
      </c>
      <c r="G741" s="37"/>
      <c r="H741" s="37"/>
      <c r="I741" s="169"/>
      <c r="J741" s="37"/>
      <c r="K741" s="37"/>
      <c r="L741" s="40"/>
      <c r="M741" s="218"/>
      <c r="N741" s="219"/>
      <c r="O741" s="72"/>
      <c r="P741" s="72"/>
      <c r="Q741" s="72"/>
      <c r="R741" s="72"/>
      <c r="S741" s="72"/>
      <c r="T741" s="73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T741" s="18" t="s">
        <v>169</v>
      </c>
      <c r="AU741" s="18" t="s">
        <v>83</v>
      </c>
    </row>
    <row r="742" spans="2:51" s="15" customFormat="1" ht="11.25">
      <c r="B742" s="242"/>
      <c r="C742" s="243"/>
      <c r="D742" s="216" t="s">
        <v>171</v>
      </c>
      <c r="E742" s="244" t="s">
        <v>1</v>
      </c>
      <c r="F742" s="245" t="s">
        <v>1185</v>
      </c>
      <c r="G742" s="243"/>
      <c r="H742" s="244" t="s">
        <v>1</v>
      </c>
      <c r="I742" s="246"/>
      <c r="J742" s="243"/>
      <c r="K742" s="243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171</v>
      </c>
      <c r="AU742" s="251" t="s">
        <v>83</v>
      </c>
      <c r="AV742" s="15" t="s">
        <v>81</v>
      </c>
      <c r="AW742" s="15" t="s">
        <v>30</v>
      </c>
      <c r="AX742" s="15" t="s">
        <v>73</v>
      </c>
      <c r="AY742" s="251" t="s">
        <v>160</v>
      </c>
    </row>
    <row r="743" spans="2:51" s="13" customFormat="1" ht="11.25">
      <c r="B743" s="220"/>
      <c r="C743" s="221"/>
      <c r="D743" s="216" t="s">
        <v>171</v>
      </c>
      <c r="E743" s="222" t="s">
        <v>1</v>
      </c>
      <c r="F743" s="223" t="s">
        <v>1109</v>
      </c>
      <c r="G743" s="221"/>
      <c r="H743" s="224">
        <v>17.963</v>
      </c>
      <c r="I743" s="225"/>
      <c r="J743" s="221"/>
      <c r="K743" s="221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171</v>
      </c>
      <c r="AU743" s="230" t="s">
        <v>83</v>
      </c>
      <c r="AV743" s="13" t="s">
        <v>83</v>
      </c>
      <c r="AW743" s="13" t="s">
        <v>30</v>
      </c>
      <c r="AX743" s="13" t="s">
        <v>73</v>
      </c>
      <c r="AY743" s="230" t="s">
        <v>160</v>
      </c>
    </row>
    <row r="744" spans="2:51" s="13" customFormat="1" ht="11.25">
      <c r="B744" s="220"/>
      <c r="C744" s="221"/>
      <c r="D744" s="216" t="s">
        <v>171</v>
      </c>
      <c r="E744" s="222" t="s">
        <v>1</v>
      </c>
      <c r="F744" s="223" t="s">
        <v>1110</v>
      </c>
      <c r="G744" s="221"/>
      <c r="H744" s="224">
        <v>34.661</v>
      </c>
      <c r="I744" s="225"/>
      <c r="J744" s="221"/>
      <c r="K744" s="221"/>
      <c r="L744" s="226"/>
      <c r="M744" s="227"/>
      <c r="N744" s="228"/>
      <c r="O744" s="228"/>
      <c r="P744" s="228"/>
      <c r="Q744" s="228"/>
      <c r="R744" s="228"/>
      <c r="S744" s="228"/>
      <c r="T744" s="229"/>
      <c r="AT744" s="230" t="s">
        <v>171</v>
      </c>
      <c r="AU744" s="230" t="s">
        <v>83</v>
      </c>
      <c r="AV744" s="13" t="s">
        <v>83</v>
      </c>
      <c r="AW744" s="13" t="s">
        <v>30</v>
      </c>
      <c r="AX744" s="13" t="s">
        <v>73</v>
      </c>
      <c r="AY744" s="230" t="s">
        <v>160</v>
      </c>
    </row>
    <row r="745" spans="2:51" s="13" customFormat="1" ht="11.25">
      <c r="B745" s="220"/>
      <c r="C745" s="221"/>
      <c r="D745" s="216" t="s">
        <v>171</v>
      </c>
      <c r="E745" s="222" t="s">
        <v>1</v>
      </c>
      <c r="F745" s="223" t="s">
        <v>1176</v>
      </c>
      <c r="G745" s="221"/>
      <c r="H745" s="224">
        <v>31.92</v>
      </c>
      <c r="I745" s="225"/>
      <c r="J745" s="221"/>
      <c r="K745" s="221"/>
      <c r="L745" s="226"/>
      <c r="M745" s="227"/>
      <c r="N745" s="228"/>
      <c r="O745" s="228"/>
      <c r="P745" s="228"/>
      <c r="Q745" s="228"/>
      <c r="R745" s="228"/>
      <c r="S745" s="228"/>
      <c r="T745" s="229"/>
      <c r="AT745" s="230" t="s">
        <v>171</v>
      </c>
      <c r="AU745" s="230" t="s">
        <v>83</v>
      </c>
      <c r="AV745" s="13" t="s">
        <v>83</v>
      </c>
      <c r="AW745" s="13" t="s">
        <v>30</v>
      </c>
      <c r="AX745" s="13" t="s">
        <v>73</v>
      </c>
      <c r="AY745" s="230" t="s">
        <v>160</v>
      </c>
    </row>
    <row r="746" spans="2:51" s="13" customFormat="1" ht="11.25">
      <c r="B746" s="220"/>
      <c r="C746" s="221"/>
      <c r="D746" s="216" t="s">
        <v>171</v>
      </c>
      <c r="E746" s="222" t="s">
        <v>1</v>
      </c>
      <c r="F746" s="223" t="s">
        <v>1177</v>
      </c>
      <c r="G746" s="221"/>
      <c r="H746" s="224">
        <v>23.856</v>
      </c>
      <c r="I746" s="225"/>
      <c r="J746" s="221"/>
      <c r="K746" s="221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171</v>
      </c>
      <c r="AU746" s="230" t="s">
        <v>83</v>
      </c>
      <c r="AV746" s="13" t="s">
        <v>83</v>
      </c>
      <c r="AW746" s="13" t="s">
        <v>30</v>
      </c>
      <c r="AX746" s="13" t="s">
        <v>73</v>
      </c>
      <c r="AY746" s="230" t="s">
        <v>160</v>
      </c>
    </row>
    <row r="747" spans="2:51" s="16" customFormat="1" ht="11.25">
      <c r="B747" s="267"/>
      <c r="C747" s="268"/>
      <c r="D747" s="216" t="s">
        <v>171</v>
      </c>
      <c r="E747" s="269" t="s">
        <v>1</v>
      </c>
      <c r="F747" s="270" t="s">
        <v>775</v>
      </c>
      <c r="G747" s="268"/>
      <c r="H747" s="271">
        <v>108.4</v>
      </c>
      <c r="I747" s="272"/>
      <c r="J747" s="268"/>
      <c r="K747" s="268"/>
      <c r="L747" s="273"/>
      <c r="M747" s="274"/>
      <c r="N747" s="275"/>
      <c r="O747" s="275"/>
      <c r="P747" s="275"/>
      <c r="Q747" s="275"/>
      <c r="R747" s="275"/>
      <c r="S747" s="275"/>
      <c r="T747" s="276"/>
      <c r="AT747" s="277" t="s">
        <v>171</v>
      </c>
      <c r="AU747" s="277" t="s">
        <v>83</v>
      </c>
      <c r="AV747" s="16" t="s">
        <v>182</v>
      </c>
      <c r="AW747" s="16" t="s">
        <v>30</v>
      </c>
      <c r="AX747" s="16" t="s">
        <v>73</v>
      </c>
      <c r="AY747" s="277" t="s">
        <v>160</v>
      </c>
    </row>
    <row r="748" spans="2:51" s="15" customFormat="1" ht="11.25">
      <c r="B748" s="242"/>
      <c r="C748" s="243"/>
      <c r="D748" s="216" t="s">
        <v>171</v>
      </c>
      <c r="E748" s="244" t="s">
        <v>1</v>
      </c>
      <c r="F748" s="245" t="s">
        <v>1186</v>
      </c>
      <c r="G748" s="243"/>
      <c r="H748" s="244" t="s">
        <v>1</v>
      </c>
      <c r="I748" s="246"/>
      <c r="J748" s="243"/>
      <c r="K748" s="243"/>
      <c r="L748" s="247"/>
      <c r="M748" s="248"/>
      <c r="N748" s="249"/>
      <c r="O748" s="249"/>
      <c r="P748" s="249"/>
      <c r="Q748" s="249"/>
      <c r="R748" s="249"/>
      <c r="S748" s="249"/>
      <c r="T748" s="250"/>
      <c r="AT748" s="251" t="s">
        <v>171</v>
      </c>
      <c r="AU748" s="251" t="s">
        <v>83</v>
      </c>
      <c r="AV748" s="15" t="s">
        <v>81</v>
      </c>
      <c r="AW748" s="15" t="s">
        <v>30</v>
      </c>
      <c r="AX748" s="15" t="s">
        <v>73</v>
      </c>
      <c r="AY748" s="251" t="s">
        <v>160</v>
      </c>
    </row>
    <row r="749" spans="2:51" s="13" customFormat="1" ht="11.25">
      <c r="B749" s="220"/>
      <c r="C749" s="221"/>
      <c r="D749" s="216" t="s">
        <v>171</v>
      </c>
      <c r="E749" s="222" t="s">
        <v>1</v>
      </c>
      <c r="F749" s="223" t="s">
        <v>1187</v>
      </c>
      <c r="G749" s="221"/>
      <c r="H749" s="224">
        <v>24.82</v>
      </c>
      <c r="I749" s="225"/>
      <c r="J749" s="221"/>
      <c r="K749" s="221"/>
      <c r="L749" s="226"/>
      <c r="M749" s="227"/>
      <c r="N749" s="228"/>
      <c r="O749" s="228"/>
      <c r="P749" s="228"/>
      <c r="Q749" s="228"/>
      <c r="R749" s="228"/>
      <c r="S749" s="228"/>
      <c r="T749" s="229"/>
      <c r="AT749" s="230" t="s">
        <v>171</v>
      </c>
      <c r="AU749" s="230" t="s">
        <v>83</v>
      </c>
      <c r="AV749" s="13" t="s">
        <v>83</v>
      </c>
      <c r="AW749" s="13" t="s">
        <v>30</v>
      </c>
      <c r="AX749" s="13" t="s">
        <v>73</v>
      </c>
      <c r="AY749" s="230" t="s">
        <v>160</v>
      </c>
    </row>
    <row r="750" spans="2:51" s="16" customFormat="1" ht="11.25">
      <c r="B750" s="267"/>
      <c r="C750" s="268"/>
      <c r="D750" s="216" t="s">
        <v>171</v>
      </c>
      <c r="E750" s="269" t="s">
        <v>1</v>
      </c>
      <c r="F750" s="270" t="s">
        <v>775</v>
      </c>
      <c r="G750" s="268"/>
      <c r="H750" s="271">
        <v>24.82</v>
      </c>
      <c r="I750" s="272"/>
      <c r="J750" s="268"/>
      <c r="K750" s="268"/>
      <c r="L750" s="273"/>
      <c r="M750" s="274"/>
      <c r="N750" s="275"/>
      <c r="O750" s="275"/>
      <c r="P750" s="275"/>
      <c r="Q750" s="275"/>
      <c r="R750" s="275"/>
      <c r="S750" s="275"/>
      <c r="T750" s="276"/>
      <c r="AT750" s="277" t="s">
        <v>171</v>
      </c>
      <c r="AU750" s="277" t="s">
        <v>83</v>
      </c>
      <c r="AV750" s="16" t="s">
        <v>182</v>
      </c>
      <c r="AW750" s="16" t="s">
        <v>30</v>
      </c>
      <c r="AX750" s="16" t="s">
        <v>73</v>
      </c>
      <c r="AY750" s="277" t="s">
        <v>160</v>
      </c>
    </row>
    <row r="751" spans="2:51" s="14" customFormat="1" ht="11.25">
      <c r="B751" s="231"/>
      <c r="C751" s="232"/>
      <c r="D751" s="216" t="s">
        <v>171</v>
      </c>
      <c r="E751" s="233" t="s">
        <v>1</v>
      </c>
      <c r="F751" s="234" t="s">
        <v>174</v>
      </c>
      <c r="G751" s="232"/>
      <c r="H751" s="235">
        <v>133.22</v>
      </c>
      <c r="I751" s="236"/>
      <c r="J751" s="232"/>
      <c r="K751" s="232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171</v>
      </c>
      <c r="AU751" s="241" t="s">
        <v>83</v>
      </c>
      <c r="AV751" s="14" t="s">
        <v>167</v>
      </c>
      <c r="AW751" s="14" t="s">
        <v>30</v>
      </c>
      <c r="AX751" s="14" t="s">
        <v>81</v>
      </c>
      <c r="AY751" s="241" t="s">
        <v>160</v>
      </c>
    </row>
    <row r="752" spans="1:65" s="2" customFormat="1" ht="24.2" customHeight="1">
      <c r="A752" s="35"/>
      <c r="B752" s="36"/>
      <c r="C752" s="202" t="s">
        <v>1188</v>
      </c>
      <c r="D752" s="202" t="s">
        <v>163</v>
      </c>
      <c r="E752" s="203" t="s">
        <v>1189</v>
      </c>
      <c r="F752" s="204" t="s">
        <v>1190</v>
      </c>
      <c r="G752" s="205" t="s">
        <v>247</v>
      </c>
      <c r="H752" s="206">
        <v>325.2</v>
      </c>
      <c r="I752" s="207"/>
      <c r="J752" s="208">
        <f>ROUND(I752*H752,2)</f>
        <v>0</v>
      </c>
      <c r="K752" s="209"/>
      <c r="L752" s="40"/>
      <c r="M752" s="210" t="s">
        <v>1</v>
      </c>
      <c r="N752" s="211" t="s">
        <v>38</v>
      </c>
      <c r="O752" s="72"/>
      <c r="P752" s="212">
        <f>O752*H752</f>
        <v>0</v>
      </c>
      <c r="Q752" s="212">
        <v>0.00088</v>
      </c>
      <c r="R752" s="212">
        <f>Q752*H752</f>
        <v>0.286176</v>
      </c>
      <c r="S752" s="212">
        <v>0</v>
      </c>
      <c r="T752" s="213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14" t="s">
        <v>219</v>
      </c>
      <c r="AT752" s="214" t="s">
        <v>163</v>
      </c>
      <c r="AU752" s="214" t="s">
        <v>83</v>
      </c>
      <c r="AY752" s="18" t="s">
        <v>160</v>
      </c>
      <c r="BE752" s="215">
        <f>IF(N752="základní",J752,0)</f>
        <v>0</v>
      </c>
      <c r="BF752" s="215">
        <f>IF(N752="snížená",J752,0)</f>
        <v>0</v>
      </c>
      <c r="BG752" s="215">
        <f>IF(N752="zákl. přenesená",J752,0)</f>
        <v>0</v>
      </c>
      <c r="BH752" s="215">
        <f>IF(N752="sníž. přenesená",J752,0)</f>
        <v>0</v>
      </c>
      <c r="BI752" s="215">
        <f>IF(N752="nulová",J752,0)</f>
        <v>0</v>
      </c>
      <c r="BJ752" s="18" t="s">
        <v>81</v>
      </c>
      <c r="BK752" s="215">
        <f>ROUND(I752*H752,2)</f>
        <v>0</v>
      </c>
      <c r="BL752" s="18" t="s">
        <v>219</v>
      </c>
      <c r="BM752" s="214" t="s">
        <v>1191</v>
      </c>
    </row>
    <row r="753" spans="1:47" s="2" customFormat="1" ht="19.5">
      <c r="A753" s="35"/>
      <c r="B753" s="36"/>
      <c r="C753" s="37"/>
      <c r="D753" s="216" t="s">
        <v>169</v>
      </c>
      <c r="E753" s="37"/>
      <c r="F753" s="217" t="s">
        <v>1192</v>
      </c>
      <c r="G753" s="37"/>
      <c r="H753" s="37"/>
      <c r="I753" s="169"/>
      <c r="J753" s="37"/>
      <c r="K753" s="37"/>
      <c r="L753" s="40"/>
      <c r="M753" s="218"/>
      <c r="N753" s="219"/>
      <c r="O753" s="72"/>
      <c r="P753" s="72"/>
      <c r="Q753" s="72"/>
      <c r="R753" s="72"/>
      <c r="S753" s="72"/>
      <c r="T753" s="73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T753" s="18" t="s">
        <v>169</v>
      </c>
      <c r="AU753" s="18" t="s">
        <v>83</v>
      </c>
    </row>
    <row r="754" spans="2:51" s="15" customFormat="1" ht="22.5">
      <c r="B754" s="242"/>
      <c r="C754" s="243"/>
      <c r="D754" s="216" t="s">
        <v>171</v>
      </c>
      <c r="E754" s="244" t="s">
        <v>1</v>
      </c>
      <c r="F754" s="245" t="s">
        <v>1193</v>
      </c>
      <c r="G754" s="243"/>
      <c r="H754" s="244" t="s">
        <v>1</v>
      </c>
      <c r="I754" s="246"/>
      <c r="J754" s="243"/>
      <c r="K754" s="243"/>
      <c r="L754" s="247"/>
      <c r="M754" s="248"/>
      <c r="N754" s="249"/>
      <c r="O754" s="249"/>
      <c r="P754" s="249"/>
      <c r="Q754" s="249"/>
      <c r="R754" s="249"/>
      <c r="S754" s="249"/>
      <c r="T754" s="250"/>
      <c r="AT754" s="251" t="s">
        <v>171</v>
      </c>
      <c r="AU754" s="251" t="s">
        <v>83</v>
      </c>
      <c r="AV754" s="15" t="s">
        <v>81</v>
      </c>
      <c r="AW754" s="15" t="s">
        <v>30</v>
      </c>
      <c r="AX754" s="15" t="s">
        <v>73</v>
      </c>
      <c r="AY754" s="251" t="s">
        <v>160</v>
      </c>
    </row>
    <row r="755" spans="2:51" s="13" customFormat="1" ht="11.25">
      <c r="B755" s="220"/>
      <c r="C755" s="221"/>
      <c r="D755" s="216" t="s">
        <v>171</v>
      </c>
      <c r="E755" s="222" t="s">
        <v>1</v>
      </c>
      <c r="F755" s="223" t="s">
        <v>1109</v>
      </c>
      <c r="G755" s="221"/>
      <c r="H755" s="224">
        <v>17.963</v>
      </c>
      <c r="I755" s="225"/>
      <c r="J755" s="221"/>
      <c r="K755" s="221"/>
      <c r="L755" s="226"/>
      <c r="M755" s="227"/>
      <c r="N755" s="228"/>
      <c r="O755" s="228"/>
      <c r="P755" s="228"/>
      <c r="Q755" s="228"/>
      <c r="R755" s="228"/>
      <c r="S755" s="228"/>
      <c r="T755" s="229"/>
      <c r="AT755" s="230" t="s">
        <v>171</v>
      </c>
      <c r="AU755" s="230" t="s">
        <v>83</v>
      </c>
      <c r="AV755" s="13" t="s">
        <v>83</v>
      </c>
      <c r="AW755" s="13" t="s">
        <v>30</v>
      </c>
      <c r="AX755" s="13" t="s">
        <v>73</v>
      </c>
      <c r="AY755" s="230" t="s">
        <v>160</v>
      </c>
    </row>
    <row r="756" spans="2:51" s="13" customFormat="1" ht="11.25">
      <c r="B756" s="220"/>
      <c r="C756" s="221"/>
      <c r="D756" s="216" t="s">
        <v>171</v>
      </c>
      <c r="E756" s="222" t="s">
        <v>1</v>
      </c>
      <c r="F756" s="223" t="s">
        <v>1110</v>
      </c>
      <c r="G756" s="221"/>
      <c r="H756" s="224">
        <v>34.661</v>
      </c>
      <c r="I756" s="225"/>
      <c r="J756" s="221"/>
      <c r="K756" s="221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171</v>
      </c>
      <c r="AU756" s="230" t="s">
        <v>83</v>
      </c>
      <c r="AV756" s="13" t="s">
        <v>83</v>
      </c>
      <c r="AW756" s="13" t="s">
        <v>30</v>
      </c>
      <c r="AX756" s="13" t="s">
        <v>73</v>
      </c>
      <c r="AY756" s="230" t="s">
        <v>160</v>
      </c>
    </row>
    <row r="757" spans="2:51" s="15" customFormat="1" ht="11.25">
      <c r="B757" s="242"/>
      <c r="C757" s="243"/>
      <c r="D757" s="216" t="s">
        <v>171</v>
      </c>
      <c r="E757" s="244" t="s">
        <v>1</v>
      </c>
      <c r="F757" s="245" t="s">
        <v>1194</v>
      </c>
      <c r="G757" s="243"/>
      <c r="H757" s="244" t="s">
        <v>1</v>
      </c>
      <c r="I757" s="246"/>
      <c r="J757" s="243"/>
      <c r="K757" s="243"/>
      <c r="L757" s="247"/>
      <c r="M757" s="248"/>
      <c r="N757" s="249"/>
      <c r="O757" s="249"/>
      <c r="P757" s="249"/>
      <c r="Q757" s="249"/>
      <c r="R757" s="249"/>
      <c r="S757" s="249"/>
      <c r="T757" s="250"/>
      <c r="AT757" s="251" t="s">
        <v>171</v>
      </c>
      <c r="AU757" s="251" t="s">
        <v>83</v>
      </c>
      <c r="AV757" s="15" t="s">
        <v>81</v>
      </c>
      <c r="AW757" s="15" t="s">
        <v>30</v>
      </c>
      <c r="AX757" s="15" t="s">
        <v>73</v>
      </c>
      <c r="AY757" s="251" t="s">
        <v>160</v>
      </c>
    </row>
    <row r="758" spans="2:51" s="13" customFormat="1" ht="11.25">
      <c r="B758" s="220"/>
      <c r="C758" s="221"/>
      <c r="D758" s="216" t="s">
        <v>171</v>
      </c>
      <c r="E758" s="222" t="s">
        <v>1</v>
      </c>
      <c r="F758" s="223" t="s">
        <v>1176</v>
      </c>
      <c r="G758" s="221"/>
      <c r="H758" s="224">
        <v>31.92</v>
      </c>
      <c r="I758" s="225"/>
      <c r="J758" s="221"/>
      <c r="K758" s="221"/>
      <c r="L758" s="226"/>
      <c r="M758" s="227"/>
      <c r="N758" s="228"/>
      <c r="O758" s="228"/>
      <c r="P758" s="228"/>
      <c r="Q758" s="228"/>
      <c r="R758" s="228"/>
      <c r="S758" s="228"/>
      <c r="T758" s="229"/>
      <c r="AT758" s="230" t="s">
        <v>171</v>
      </c>
      <c r="AU758" s="230" t="s">
        <v>83</v>
      </c>
      <c r="AV758" s="13" t="s">
        <v>83</v>
      </c>
      <c r="AW758" s="13" t="s">
        <v>30</v>
      </c>
      <c r="AX758" s="13" t="s">
        <v>73</v>
      </c>
      <c r="AY758" s="230" t="s">
        <v>160</v>
      </c>
    </row>
    <row r="759" spans="2:51" s="13" customFormat="1" ht="11.25">
      <c r="B759" s="220"/>
      <c r="C759" s="221"/>
      <c r="D759" s="216" t="s">
        <v>171</v>
      </c>
      <c r="E759" s="222" t="s">
        <v>1</v>
      </c>
      <c r="F759" s="223" t="s">
        <v>1177</v>
      </c>
      <c r="G759" s="221"/>
      <c r="H759" s="224">
        <v>23.856</v>
      </c>
      <c r="I759" s="225"/>
      <c r="J759" s="221"/>
      <c r="K759" s="221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171</v>
      </c>
      <c r="AU759" s="230" t="s">
        <v>83</v>
      </c>
      <c r="AV759" s="13" t="s">
        <v>83</v>
      </c>
      <c r="AW759" s="13" t="s">
        <v>30</v>
      </c>
      <c r="AX759" s="13" t="s">
        <v>73</v>
      </c>
      <c r="AY759" s="230" t="s">
        <v>160</v>
      </c>
    </row>
    <row r="760" spans="2:51" s="14" customFormat="1" ht="11.25">
      <c r="B760" s="231"/>
      <c r="C760" s="232"/>
      <c r="D760" s="216" t="s">
        <v>171</v>
      </c>
      <c r="E760" s="233" t="s">
        <v>1</v>
      </c>
      <c r="F760" s="234" t="s">
        <v>174</v>
      </c>
      <c r="G760" s="232"/>
      <c r="H760" s="235">
        <v>108.4</v>
      </c>
      <c r="I760" s="236"/>
      <c r="J760" s="232"/>
      <c r="K760" s="232"/>
      <c r="L760" s="237"/>
      <c r="M760" s="238"/>
      <c r="N760" s="239"/>
      <c r="O760" s="239"/>
      <c r="P760" s="239"/>
      <c r="Q760" s="239"/>
      <c r="R760" s="239"/>
      <c r="S760" s="239"/>
      <c r="T760" s="240"/>
      <c r="AT760" s="241" t="s">
        <v>171</v>
      </c>
      <c r="AU760" s="241" t="s">
        <v>83</v>
      </c>
      <c r="AV760" s="14" t="s">
        <v>167</v>
      </c>
      <c r="AW760" s="14" t="s">
        <v>30</v>
      </c>
      <c r="AX760" s="14" t="s">
        <v>73</v>
      </c>
      <c r="AY760" s="241" t="s">
        <v>160</v>
      </c>
    </row>
    <row r="761" spans="2:51" s="15" customFormat="1" ht="11.25">
      <c r="B761" s="242"/>
      <c r="C761" s="243"/>
      <c r="D761" s="216" t="s">
        <v>171</v>
      </c>
      <c r="E761" s="244" t="s">
        <v>1</v>
      </c>
      <c r="F761" s="245" t="s">
        <v>1195</v>
      </c>
      <c r="G761" s="243"/>
      <c r="H761" s="244" t="s">
        <v>1</v>
      </c>
      <c r="I761" s="246"/>
      <c r="J761" s="243"/>
      <c r="K761" s="243"/>
      <c r="L761" s="247"/>
      <c r="M761" s="248"/>
      <c r="N761" s="249"/>
      <c r="O761" s="249"/>
      <c r="P761" s="249"/>
      <c r="Q761" s="249"/>
      <c r="R761" s="249"/>
      <c r="S761" s="249"/>
      <c r="T761" s="250"/>
      <c r="AT761" s="251" t="s">
        <v>171</v>
      </c>
      <c r="AU761" s="251" t="s">
        <v>83</v>
      </c>
      <c r="AV761" s="15" t="s">
        <v>81</v>
      </c>
      <c r="AW761" s="15" t="s">
        <v>30</v>
      </c>
      <c r="AX761" s="15" t="s">
        <v>73</v>
      </c>
      <c r="AY761" s="251" t="s">
        <v>160</v>
      </c>
    </row>
    <row r="762" spans="2:51" s="13" customFormat="1" ht="11.25">
      <c r="B762" s="220"/>
      <c r="C762" s="221"/>
      <c r="D762" s="216" t="s">
        <v>171</v>
      </c>
      <c r="E762" s="222" t="s">
        <v>1</v>
      </c>
      <c r="F762" s="223" t="s">
        <v>1196</v>
      </c>
      <c r="G762" s="221"/>
      <c r="H762" s="224">
        <v>325.2</v>
      </c>
      <c r="I762" s="225"/>
      <c r="J762" s="221"/>
      <c r="K762" s="221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171</v>
      </c>
      <c r="AU762" s="230" t="s">
        <v>83</v>
      </c>
      <c r="AV762" s="13" t="s">
        <v>83</v>
      </c>
      <c r="AW762" s="13" t="s">
        <v>30</v>
      </c>
      <c r="AX762" s="13" t="s">
        <v>81</v>
      </c>
      <c r="AY762" s="230" t="s">
        <v>160</v>
      </c>
    </row>
    <row r="763" spans="1:65" s="2" customFormat="1" ht="55.5" customHeight="1">
      <c r="A763" s="35"/>
      <c r="B763" s="36"/>
      <c r="C763" s="256" t="s">
        <v>1197</v>
      </c>
      <c r="D763" s="256" t="s">
        <v>494</v>
      </c>
      <c r="E763" s="257" t="s">
        <v>1198</v>
      </c>
      <c r="F763" s="258" t="s">
        <v>1199</v>
      </c>
      <c r="G763" s="259" t="s">
        <v>247</v>
      </c>
      <c r="H763" s="260">
        <v>140.92</v>
      </c>
      <c r="I763" s="261"/>
      <c r="J763" s="262">
        <f>ROUND(I763*H763,2)</f>
        <v>0</v>
      </c>
      <c r="K763" s="263"/>
      <c r="L763" s="264"/>
      <c r="M763" s="265" t="s">
        <v>1</v>
      </c>
      <c r="N763" s="266" t="s">
        <v>38</v>
      </c>
      <c r="O763" s="72"/>
      <c r="P763" s="212">
        <f>O763*H763</f>
        <v>0</v>
      </c>
      <c r="Q763" s="212">
        <v>0.0047</v>
      </c>
      <c r="R763" s="212">
        <f>Q763*H763</f>
        <v>0.6623239999999999</v>
      </c>
      <c r="S763" s="212">
        <v>0</v>
      </c>
      <c r="T763" s="213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214" t="s">
        <v>636</v>
      </c>
      <c r="AT763" s="214" t="s">
        <v>494</v>
      </c>
      <c r="AU763" s="214" t="s">
        <v>83</v>
      </c>
      <c r="AY763" s="18" t="s">
        <v>160</v>
      </c>
      <c r="BE763" s="215">
        <f>IF(N763="základní",J763,0)</f>
        <v>0</v>
      </c>
      <c r="BF763" s="215">
        <f>IF(N763="snížená",J763,0)</f>
        <v>0</v>
      </c>
      <c r="BG763" s="215">
        <f>IF(N763="zákl. přenesená",J763,0)</f>
        <v>0</v>
      </c>
      <c r="BH763" s="215">
        <f>IF(N763="sníž. přenesená",J763,0)</f>
        <v>0</v>
      </c>
      <c r="BI763" s="215">
        <f>IF(N763="nulová",J763,0)</f>
        <v>0</v>
      </c>
      <c r="BJ763" s="18" t="s">
        <v>81</v>
      </c>
      <c r="BK763" s="215">
        <f>ROUND(I763*H763,2)</f>
        <v>0</v>
      </c>
      <c r="BL763" s="18" t="s">
        <v>219</v>
      </c>
      <c r="BM763" s="214" t="s">
        <v>1200</v>
      </c>
    </row>
    <row r="764" spans="1:47" s="2" customFormat="1" ht="29.25">
      <c r="A764" s="35"/>
      <c r="B764" s="36"/>
      <c r="C764" s="37"/>
      <c r="D764" s="216" t="s">
        <v>169</v>
      </c>
      <c r="E764" s="37"/>
      <c r="F764" s="217" t="s">
        <v>1199</v>
      </c>
      <c r="G764" s="37"/>
      <c r="H764" s="37"/>
      <c r="I764" s="169"/>
      <c r="J764" s="37"/>
      <c r="K764" s="37"/>
      <c r="L764" s="40"/>
      <c r="M764" s="218"/>
      <c r="N764" s="219"/>
      <c r="O764" s="72"/>
      <c r="P764" s="72"/>
      <c r="Q764" s="72"/>
      <c r="R764" s="72"/>
      <c r="S764" s="72"/>
      <c r="T764" s="73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T764" s="18" t="s">
        <v>169</v>
      </c>
      <c r="AU764" s="18" t="s">
        <v>83</v>
      </c>
    </row>
    <row r="765" spans="2:51" s="13" customFormat="1" ht="11.25">
      <c r="B765" s="220"/>
      <c r="C765" s="221"/>
      <c r="D765" s="216" t="s">
        <v>171</v>
      </c>
      <c r="E765" s="222" t="s">
        <v>1</v>
      </c>
      <c r="F765" s="223" t="s">
        <v>1109</v>
      </c>
      <c r="G765" s="221"/>
      <c r="H765" s="224">
        <v>17.963</v>
      </c>
      <c r="I765" s="225"/>
      <c r="J765" s="221"/>
      <c r="K765" s="221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171</v>
      </c>
      <c r="AU765" s="230" t="s">
        <v>83</v>
      </c>
      <c r="AV765" s="13" t="s">
        <v>83</v>
      </c>
      <c r="AW765" s="13" t="s">
        <v>30</v>
      </c>
      <c r="AX765" s="13" t="s">
        <v>73</v>
      </c>
      <c r="AY765" s="230" t="s">
        <v>160</v>
      </c>
    </row>
    <row r="766" spans="2:51" s="13" customFormat="1" ht="11.25">
      <c r="B766" s="220"/>
      <c r="C766" s="221"/>
      <c r="D766" s="216" t="s">
        <v>171</v>
      </c>
      <c r="E766" s="222" t="s">
        <v>1</v>
      </c>
      <c r="F766" s="223" t="s">
        <v>1110</v>
      </c>
      <c r="G766" s="221"/>
      <c r="H766" s="224">
        <v>34.661</v>
      </c>
      <c r="I766" s="225"/>
      <c r="J766" s="221"/>
      <c r="K766" s="221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171</v>
      </c>
      <c r="AU766" s="230" t="s">
        <v>83</v>
      </c>
      <c r="AV766" s="13" t="s">
        <v>83</v>
      </c>
      <c r="AW766" s="13" t="s">
        <v>30</v>
      </c>
      <c r="AX766" s="13" t="s">
        <v>73</v>
      </c>
      <c r="AY766" s="230" t="s">
        <v>160</v>
      </c>
    </row>
    <row r="767" spans="2:51" s="13" customFormat="1" ht="11.25">
      <c r="B767" s="220"/>
      <c r="C767" s="221"/>
      <c r="D767" s="216" t="s">
        <v>171</v>
      </c>
      <c r="E767" s="222" t="s">
        <v>1</v>
      </c>
      <c r="F767" s="223" t="s">
        <v>1176</v>
      </c>
      <c r="G767" s="221"/>
      <c r="H767" s="224">
        <v>31.92</v>
      </c>
      <c r="I767" s="225"/>
      <c r="J767" s="221"/>
      <c r="K767" s="221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171</v>
      </c>
      <c r="AU767" s="230" t="s">
        <v>83</v>
      </c>
      <c r="AV767" s="13" t="s">
        <v>83</v>
      </c>
      <c r="AW767" s="13" t="s">
        <v>30</v>
      </c>
      <c r="AX767" s="13" t="s">
        <v>73</v>
      </c>
      <c r="AY767" s="230" t="s">
        <v>160</v>
      </c>
    </row>
    <row r="768" spans="2:51" s="13" customFormat="1" ht="11.25">
      <c r="B768" s="220"/>
      <c r="C768" s="221"/>
      <c r="D768" s="216" t="s">
        <v>171</v>
      </c>
      <c r="E768" s="222" t="s">
        <v>1</v>
      </c>
      <c r="F768" s="223" t="s">
        <v>1177</v>
      </c>
      <c r="G768" s="221"/>
      <c r="H768" s="224">
        <v>23.856</v>
      </c>
      <c r="I768" s="225"/>
      <c r="J768" s="221"/>
      <c r="K768" s="221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171</v>
      </c>
      <c r="AU768" s="230" t="s">
        <v>83</v>
      </c>
      <c r="AV768" s="13" t="s">
        <v>83</v>
      </c>
      <c r="AW768" s="13" t="s">
        <v>30</v>
      </c>
      <c r="AX768" s="13" t="s">
        <v>73</v>
      </c>
      <c r="AY768" s="230" t="s">
        <v>160</v>
      </c>
    </row>
    <row r="769" spans="2:51" s="14" customFormat="1" ht="11.25">
      <c r="B769" s="231"/>
      <c r="C769" s="232"/>
      <c r="D769" s="216" t="s">
        <v>171</v>
      </c>
      <c r="E769" s="233" t="s">
        <v>1</v>
      </c>
      <c r="F769" s="234" t="s">
        <v>174</v>
      </c>
      <c r="G769" s="232"/>
      <c r="H769" s="235">
        <v>108.4</v>
      </c>
      <c r="I769" s="236"/>
      <c r="J769" s="232"/>
      <c r="K769" s="232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171</v>
      </c>
      <c r="AU769" s="241" t="s">
        <v>83</v>
      </c>
      <c r="AV769" s="14" t="s">
        <v>167</v>
      </c>
      <c r="AW769" s="14" t="s">
        <v>30</v>
      </c>
      <c r="AX769" s="14" t="s">
        <v>73</v>
      </c>
      <c r="AY769" s="241" t="s">
        <v>160</v>
      </c>
    </row>
    <row r="770" spans="2:51" s="13" customFormat="1" ht="11.25">
      <c r="B770" s="220"/>
      <c r="C770" s="221"/>
      <c r="D770" s="216" t="s">
        <v>171</v>
      </c>
      <c r="E770" s="222" t="s">
        <v>1</v>
      </c>
      <c r="F770" s="223" t="s">
        <v>1201</v>
      </c>
      <c r="G770" s="221"/>
      <c r="H770" s="224">
        <v>140.92</v>
      </c>
      <c r="I770" s="225"/>
      <c r="J770" s="221"/>
      <c r="K770" s="221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171</v>
      </c>
      <c r="AU770" s="230" t="s">
        <v>83</v>
      </c>
      <c r="AV770" s="13" t="s">
        <v>83</v>
      </c>
      <c r="AW770" s="13" t="s">
        <v>30</v>
      </c>
      <c r="AX770" s="13" t="s">
        <v>81</v>
      </c>
      <c r="AY770" s="230" t="s">
        <v>160</v>
      </c>
    </row>
    <row r="771" spans="1:65" s="2" customFormat="1" ht="49.15" customHeight="1">
      <c r="A771" s="35"/>
      <c r="B771" s="36"/>
      <c r="C771" s="256" t="s">
        <v>1202</v>
      </c>
      <c r="D771" s="256" t="s">
        <v>494</v>
      </c>
      <c r="E771" s="257" t="s">
        <v>1203</v>
      </c>
      <c r="F771" s="258" t="s">
        <v>1204</v>
      </c>
      <c r="G771" s="259" t="s">
        <v>247</v>
      </c>
      <c r="H771" s="260">
        <v>173.186</v>
      </c>
      <c r="I771" s="261"/>
      <c r="J771" s="262">
        <f>ROUND(I771*H771,2)</f>
        <v>0</v>
      </c>
      <c r="K771" s="263"/>
      <c r="L771" s="264"/>
      <c r="M771" s="265" t="s">
        <v>1</v>
      </c>
      <c r="N771" s="266" t="s">
        <v>38</v>
      </c>
      <c r="O771" s="72"/>
      <c r="P771" s="212">
        <f>O771*H771</f>
        <v>0</v>
      </c>
      <c r="Q771" s="212">
        <v>0.004</v>
      </c>
      <c r="R771" s="212">
        <f>Q771*H771</f>
        <v>0.692744</v>
      </c>
      <c r="S771" s="212">
        <v>0</v>
      </c>
      <c r="T771" s="213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214" t="s">
        <v>636</v>
      </c>
      <c r="AT771" s="214" t="s">
        <v>494</v>
      </c>
      <c r="AU771" s="214" t="s">
        <v>83</v>
      </c>
      <c r="AY771" s="18" t="s">
        <v>160</v>
      </c>
      <c r="BE771" s="215">
        <f>IF(N771="základní",J771,0)</f>
        <v>0</v>
      </c>
      <c r="BF771" s="215">
        <f>IF(N771="snížená",J771,0)</f>
        <v>0</v>
      </c>
      <c r="BG771" s="215">
        <f>IF(N771="zákl. přenesená",J771,0)</f>
        <v>0</v>
      </c>
      <c r="BH771" s="215">
        <f>IF(N771="sníž. přenesená",J771,0)</f>
        <v>0</v>
      </c>
      <c r="BI771" s="215">
        <f>IF(N771="nulová",J771,0)</f>
        <v>0</v>
      </c>
      <c r="BJ771" s="18" t="s">
        <v>81</v>
      </c>
      <c r="BK771" s="215">
        <f>ROUND(I771*H771,2)</f>
        <v>0</v>
      </c>
      <c r="BL771" s="18" t="s">
        <v>219</v>
      </c>
      <c r="BM771" s="214" t="s">
        <v>1205</v>
      </c>
    </row>
    <row r="772" spans="1:47" s="2" customFormat="1" ht="29.25">
      <c r="A772" s="35"/>
      <c r="B772" s="36"/>
      <c r="C772" s="37"/>
      <c r="D772" s="216" t="s">
        <v>169</v>
      </c>
      <c r="E772" s="37"/>
      <c r="F772" s="217" t="s">
        <v>1204</v>
      </c>
      <c r="G772" s="37"/>
      <c r="H772" s="37"/>
      <c r="I772" s="169"/>
      <c r="J772" s="37"/>
      <c r="K772" s="37"/>
      <c r="L772" s="40"/>
      <c r="M772" s="218"/>
      <c r="N772" s="219"/>
      <c r="O772" s="72"/>
      <c r="P772" s="72"/>
      <c r="Q772" s="72"/>
      <c r="R772" s="72"/>
      <c r="S772" s="72"/>
      <c r="T772" s="73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T772" s="18" t="s">
        <v>169</v>
      </c>
      <c r="AU772" s="18" t="s">
        <v>83</v>
      </c>
    </row>
    <row r="773" spans="2:51" s="13" customFormat="1" ht="11.25">
      <c r="B773" s="220"/>
      <c r="C773" s="221"/>
      <c r="D773" s="216" t="s">
        <v>171</v>
      </c>
      <c r="E773" s="222" t="s">
        <v>1</v>
      </c>
      <c r="F773" s="223" t="s">
        <v>1206</v>
      </c>
      <c r="G773" s="221"/>
      <c r="H773" s="224">
        <v>173.186</v>
      </c>
      <c r="I773" s="225"/>
      <c r="J773" s="221"/>
      <c r="K773" s="221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171</v>
      </c>
      <c r="AU773" s="230" t="s">
        <v>83</v>
      </c>
      <c r="AV773" s="13" t="s">
        <v>83</v>
      </c>
      <c r="AW773" s="13" t="s">
        <v>30</v>
      </c>
      <c r="AX773" s="13" t="s">
        <v>81</v>
      </c>
      <c r="AY773" s="230" t="s">
        <v>160</v>
      </c>
    </row>
    <row r="774" spans="1:65" s="2" customFormat="1" ht="49.15" customHeight="1">
      <c r="A774" s="35"/>
      <c r="B774" s="36"/>
      <c r="C774" s="256" t="s">
        <v>1207</v>
      </c>
      <c r="D774" s="256" t="s">
        <v>494</v>
      </c>
      <c r="E774" s="257" t="s">
        <v>1208</v>
      </c>
      <c r="F774" s="258" t="s">
        <v>1209</v>
      </c>
      <c r="G774" s="259" t="s">
        <v>247</v>
      </c>
      <c r="H774" s="260">
        <v>140.92</v>
      </c>
      <c r="I774" s="261"/>
      <c r="J774" s="262">
        <f>ROUND(I774*H774,2)</f>
        <v>0</v>
      </c>
      <c r="K774" s="263"/>
      <c r="L774" s="264"/>
      <c r="M774" s="265" t="s">
        <v>1</v>
      </c>
      <c r="N774" s="266" t="s">
        <v>38</v>
      </c>
      <c r="O774" s="72"/>
      <c r="P774" s="212">
        <f>O774*H774</f>
        <v>0</v>
      </c>
      <c r="Q774" s="212">
        <v>0.0064</v>
      </c>
      <c r="R774" s="212">
        <f>Q774*H774</f>
        <v>0.9018879999999999</v>
      </c>
      <c r="S774" s="212">
        <v>0</v>
      </c>
      <c r="T774" s="213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214" t="s">
        <v>636</v>
      </c>
      <c r="AT774" s="214" t="s">
        <v>494</v>
      </c>
      <c r="AU774" s="214" t="s">
        <v>83</v>
      </c>
      <c r="AY774" s="18" t="s">
        <v>160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18" t="s">
        <v>81</v>
      </c>
      <c r="BK774" s="215">
        <f>ROUND(I774*H774,2)</f>
        <v>0</v>
      </c>
      <c r="BL774" s="18" t="s">
        <v>219</v>
      </c>
      <c r="BM774" s="214" t="s">
        <v>1210</v>
      </c>
    </row>
    <row r="775" spans="1:47" s="2" customFormat="1" ht="29.25">
      <c r="A775" s="35"/>
      <c r="B775" s="36"/>
      <c r="C775" s="37"/>
      <c r="D775" s="216" t="s">
        <v>169</v>
      </c>
      <c r="E775" s="37"/>
      <c r="F775" s="217" t="s">
        <v>1209</v>
      </c>
      <c r="G775" s="37"/>
      <c r="H775" s="37"/>
      <c r="I775" s="169"/>
      <c r="J775" s="37"/>
      <c r="K775" s="37"/>
      <c r="L775" s="40"/>
      <c r="M775" s="218"/>
      <c r="N775" s="219"/>
      <c r="O775" s="72"/>
      <c r="P775" s="72"/>
      <c r="Q775" s="72"/>
      <c r="R775" s="72"/>
      <c r="S775" s="72"/>
      <c r="T775" s="73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T775" s="18" t="s">
        <v>169</v>
      </c>
      <c r="AU775" s="18" t="s">
        <v>83</v>
      </c>
    </row>
    <row r="776" spans="2:51" s="13" customFormat="1" ht="11.25">
      <c r="B776" s="220"/>
      <c r="C776" s="221"/>
      <c r="D776" s="216" t="s">
        <v>171</v>
      </c>
      <c r="E776" s="222" t="s">
        <v>1</v>
      </c>
      <c r="F776" s="223" t="s">
        <v>1211</v>
      </c>
      <c r="G776" s="221"/>
      <c r="H776" s="224">
        <v>140.92</v>
      </c>
      <c r="I776" s="225"/>
      <c r="J776" s="221"/>
      <c r="K776" s="221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171</v>
      </c>
      <c r="AU776" s="230" t="s">
        <v>83</v>
      </c>
      <c r="AV776" s="13" t="s">
        <v>83</v>
      </c>
      <c r="AW776" s="13" t="s">
        <v>30</v>
      </c>
      <c r="AX776" s="13" t="s">
        <v>81</v>
      </c>
      <c r="AY776" s="230" t="s">
        <v>160</v>
      </c>
    </row>
    <row r="777" spans="1:65" s="2" customFormat="1" ht="37.9" customHeight="1">
      <c r="A777" s="35"/>
      <c r="B777" s="36"/>
      <c r="C777" s="256" t="s">
        <v>1212</v>
      </c>
      <c r="D777" s="256" t="s">
        <v>494</v>
      </c>
      <c r="E777" s="257" t="s">
        <v>1213</v>
      </c>
      <c r="F777" s="258" t="s">
        <v>1214</v>
      </c>
      <c r="G777" s="259" t="s">
        <v>247</v>
      </c>
      <c r="H777" s="260">
        <v>173.186</v>
      </c>
      <c r="I777" s="261"/>
      <c r="J777" s="262">
        <f>ROUND(I777*H777,2)</f>
        <v>0</v>
      </c>
      <c r="K777" s="263"/>
      <c r="L777" s="264"/>
      <c r="M777" s="265" t="s">
        <v>1</v>
      </c>
      <c r="N777" s="266" t="s">
        <v>38</v>
      </c>
      <c r="O777" s="72"/>
      <c r="P777" s="212">
        <f>O777*H777</f>
        <v>0</v>
      </c>
      <c r="Q777" s="212">
        <v>0.0048</v>
      </c>
      <c r="R777" s="212">
        <f>Q777*H777</f>
        <v>0.8312927999999999</v>
      </c>
      <c r="S777" s="212">
        <v>0</v>
      </c>
      <c r="T777" s="213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4" t="s">
        <v>636</v>
      </c>
      <c r="AT777" s="214" t="s">
        <v>494</v>
      </c>
      <c r="AU777" s="214" t="s">
        <v>83</v>
      </c>
      <c r="AY777" s="18" t="s">
        <v>160</v>
      </c>
      <c r="BE777" s="215">
        <f>IF(N777="základní",J777,0)</f>
        <v>0</v>
      </c>
      <c r="BF777" s="215">
        <f>IF(N777="snížená",J777,0)</f>
        <v>0</v>
      </c>
      <c r="BG777" s="215">
        <f>IF(N777="zákl. přenesená",J777,0)</f>
        <v>0</v>
      </c>
      <c r="BH777" s="215">
        <f>IF(N777="sníž. přenesená",J777,0)</f>
        <v>0</v>
      </c>
      <c r="BI777" s="215">
        <f>IF(N777="nulová",J777,0)</f>
        <v>0</v>
      </c>
      <c r="BJ777" s="18" t="s">
        <v>81</v>
      </c>
      <c r="BK777" s="215">
        <f>ROUND(I777*H777,2)</f>
        <v>0</v>
      </c>
      <c r="BL777" s="18" t="s">
        <v>219</v>
      </c>
      <c r="BM777" s="214" t="s">
        <v>1215</v>
      </c>
    </row>
    <row r="778" spans="1:47" s="2" customFormat="1" ht="29.25">
      <c r="A778" s="35"/>
      <c r="B778" s="36"/>
      <c r="C778" s="37"/>
      <c r="D778" s="216" t="s">
        <v>169</v>
      </c>
      <c r="E778" s="37"/>
      <c r="F778" s="217" t="s">
        <v>1216</v>
      </c>
      <c r="G778" s="37"/>
      <c r="H778" s="37"/>
      <c r="I778" s="169"/>
      <c r="J778" s="37"/>
      <c r="K778" s="37"/>
      <c r="L778" s="40"/>
      <c r="M778" s="218"/>
      <c r="N778" s="219"/>
      <c r="O778" s="72"/>
      <c r="P778" s="72"/>
      <c r="Q778" s="72"/>
      <c r="R778" s="72"/>
      <c r="S778" s="72"/>
      <c r="T778" s="73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T778" s="18" t="s">
        <v>169</v>
      </c>
      <c r="AU778" s="18" t="s">
        <v>83</v>
      </c>
    </row>
    <row r="779" spans="2:51" s="13" customFormat="1" ht="11.25">
      <c r="B779" s="220"/>
      <c r="C779" s="221"/>
      <c r="D779" s="216" t="s">
        <v>171</v>
      </c>
      <c r="E779" s="222" t="s">
        <v>1</v>
      </c>
      <c r="F779" s="223" t="s">
        <v>1109</v>
      </c>
      <c r="G779" s="221"/>
      <c r="H779" s="224">
        <v>17.963</v>
      </c>
      <c r="I779" s="225"/>
      <c r="J779" s="221"/>
      <c r="K779" s="221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171</v>
      </c>
      <c r="AU779" s="230" t="s">
        <v>83</v>
      </c>
      <c r="AV779" s="13" t="s">
        <v>83</v>
      </c>
      <c r="AW779" s="13" t="s">
        <v>30</v>
      </c>
      <c r="AX779" s="13" t="s">
        <v>73</v>
      </c>
      <c r="AY779" s="230" t="s">
        <v>160</v>
      </c>
    </row>
    <row r="780" spans="2:51" s="13" customFormat="1" ht="11.25">
      <c r="B780" s="220"/>
      <c r="C780" s="221"/>
      <c r="D780" s="216" t="s">
        <v>171</v>
      </c>
      <c r="E780" s="222" t="s">
        <v>1</v>
      </c>
      <c r="F780" s="223" t="s">
        <v>1110</v>
      </c>
      <c r="G780" s="221"/>
      <c r="H780" s="224">
        <v>34.661</v>
      </c>
      <c r="I780" s="225"/>
      <c r="J780" s="221"/>
      <c r="K780" s="221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171</v>
      </c>
      <c r="AU780" s="230" t="s">
        <v>83</v>
      </c>
      <c r="AV780" s="13" t="s">
        <v>83</v>
      </c>
      <c r="AW780" s="13" t="s">
        <v>30</v>
      </c>
      <c r="AX780" s="13" t="s">
        <v>73</v>
      </c>
      <c r="AY780" s="230" t="s">
        <v>160</v>
      </c>
    </row>
    <row r="781" spans="2:51" s="15" customFormat="1" ht="11.25">
      <c r="B781" s="242"/>
      <c r="C781" s="243"/>
      <c r="D781" s="216" t="s">
        <v>171</v>
      </c>
      <c r="E781" s="244" t="s">
        <v>1</v>
      </c>
      <c r="F781" s="245" t="s">
        <v>1194</v>
      </c>
      <c r="G781" s="243"/>
      <c r="H781" s="244" t="s">
        <v>1</v>
      </c>
      <c r="I781" s="246"/>
      <c r="J781" s="243"/>
      <c r="K781" s="243"/>
      <c r="L781" s="247"/>
      <c r="M781" s="248"/>
      <c r="N781" s="249"/>
      <c r="O781" s="249"/>
      <c r="P781" s="249"/>
      <c r="Q781" s="249"/>
      <c r="R781" s="249"/>
      <c r="S781" s="249"/>
      <c r="T781" s="250"/>
      <c r="AT781" s="251" t="s">
        <v>171</v>
      </c>
      <c r="AU781" s="251" t="s">
        <v>83</v>
      </c>
      <c r="AV781" s="15" t="s">
        <v>81</v>
      </c>
      <c r="AW781" s="15" t="s">
        <v>30</v>
      </c>
      <c r="AX781" s="15" t="s">
        <v>73</v>
      </c>
      <c r="AY781" s="251" t="s">
        <v>160</v>
      </c>
    </row>
    <row r="782" spans="2:51" s="13" customFormat="1" ht="11.25">
      <c r="B782" s="220"/>
      <c r="C782" s="221"/>
      <c r="D782" s="216" t="s">
        <v>171</v>
      </c>
      <c r="E782" s="222" t="s">
        <v>1</v>
      </c>
      <c r="F782" s="223" t="s">
        <v>1176</v>
      </c>
      <c r="G782" s="221"/>
      <c r="H782" s="224">
        <v>31.92</v>
      </c>
      <c r="I782" s="225"/>
      <c r="J782" s="221"/>
      <c r="K782" s="221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171</v>
      </c>
      <c r="AU782" s="230" t="s">
        <v>83</v>
      </c>
      <c r="AV782" s="13" t="s">
        <v>83</v>
      </c>
      <c r="AW782" s="13" t="s">
        <v>30</v>
      </c>
      <c r="AX782" s="13" t="s">
        <v>73</v>
      </c>
      <c r="AY782" s="230" t="s">
        <v>160</v>
      </c>
    </row>
    <row r="783" spans="2:51" s="13" customFormat="1" ht="11.25">
      <c r="B783" s="220"/>
      <c r="C783" s="221"/>
      <c r="D783" s="216" t="s">
        <v>171</v>
      </c>
      <c r="E783" s="222" t="s">
        <v>1</v>
      </c>
      <c r="F783" s="223" t="s">
        <v>1177</v>
      </c>
      <c r="G783" s="221"/>
      <c r="H783" s="224">
        <v>23.856</v>
      </c>
      <c r="I783" s="225"/>
      <c r="J783" s="221"/>
      <c r="K783" s="221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171</v>
      </c>
      <c r="AU783" s="230" t="s">
        <v>83</v>
      </c>
      <c r="AV783" s="13" t="s">
        <v>83</v>
      </c>
      <c r="AW783" s="13" t="s">
        <v>30</v>
      </c>
      <c r="AX783" s="13" t="s">
        <v>73</v>
      </c>
      <c r="AY783" s="230" t="s">
        <v>160</v>
      </c>
    </row>
    <row r="784" spans="2:51" s="16" customFormat="1" ht="11.25">
      <c r="B784" s="267"/>
      <c r="C784" s="268"/>
      <c r="D784" s="216" t="s">
        <v>171</v>
      </c>
      <c r="E784" s="269" t="s">
        <v>1</v>
      </c>
      <c r="F784" s="270" t="s">
        <v>775</v>
      </c>
      <c r="G784" s="268"/>
      <c r="H784" s="271">
        <v>108.4</v>
      </c>
      <c r="I784" s="272"/>
      <c r="J784" s="268"/>
      <c r="K784" s="268"/>
      <c r="L784" s="273"/>
      <c r="M784" s="274"/>
      <c r="N784" s="275"/>
      <c r="O784" s="275"/>
      <c r="P784" s="275"/>
      <c r="Q784" s="275"/>
      <c r="R784" s="275"/>
      <c r="S784" s="275"/>
      <c r="T784" s="276"/>
      <c r="AT784" s="277" t="s">
        <v>171</v>
      </c>
      <c r="AU784" s="277" t="s">
        <v>83</v>
      </c>
      <c r="AV784" s="16" t="s">
        <v>182</v>
      </c>
      <c r="AW784" s="16" t="s">
        <v>30</v>
      </c>
      <c r="AX784" s="16" t="s">
        <v>73</v>
      </c>
      <c r="AY784" s="277" t="s">
        <v>160</v>
      </c>
    </row>
    <row r="785" spans="2:51" s="15" customFormat="1" ht="11.25">
      <c r="B785" s="242"/>
      <c r="C785" s="243"/>
      <c r="D785" s="216" t="s">
        <v>171</v>
      </c>
      <c r="E785" s="244" t="s">
        <v>1</v>
      </c>
      <c r="F785" s="245" t="s">
        <v>1186</v>
      </c>
      <c r="G785" s="243"/>
      <c r="H785" s="244" t="s">
        <v>1</v>
      </c>
      <c r="I785" s="246"/>
      <c r="J785" s="243"/>
      <c r="K785" s="243"/>
      <c r="L785" s="247"/>
      <c r="M785" s="248"/>
      <c r="N785" s="249"/>
      <c r="O785" s="249"/>
      <c r="P785" s="249"/>
      <c r="Q785" s="249"/>
      <c r="R785" s="249"/>
      <c r="S785" s="249"/>
      <c r="T785" s="250"/>
      <c r="AT785" s="251" t="s">
        <v>171</v>
      </c>
      <c r="AU785" s="251" t="s">
        <v>83</v>
      </c>
      <c r="AV785" s="15" t="s">
        <v>81</v>
      </c>
      <c r="AW785" s="15" t="s">
        <v>30</v>
      </c>
      <c r="AX785" s="15" t="s">
        <v>73</v>
      </c>
      <c r="AY785" s="251" t="s">
        <v>160</v>
      </c>
    </row>
    <row r="786" spans="2:51" s="13" customFormat="1" ht="11.25">
      <c r="B786" s="220"/>
      <c r="C786" s="221"/>
      <c r="D786" s="216" t="s">
        <v>171</v>
      </c>
      <c r="E786" s="222" t="s">
        <v>1</v>
      </c>
      <c r="F786" s="223" t="s">
        <v>1187</v>
      </c>
      <c r="G786" s="221"/>
      <c r="H786" s="224">
        <v>24.82</v>
      </c>
      <c r="I786" s="225"/>
      <c r="J786" s="221"/>
      <c r="K786" s="221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171</v>
      </c>
      <c r="AU786" s="230" t="s">
        <v>83</v>
      </c>
      <c r="AV786" s="13" t="s">
        <v>83</v>
      </c>
      <c r="AW786" s="13" t="s">
        <v>30</v>
      </c>
      <c r="AX786" s="13" t="s">
        <v>73</v>
      </c>
      <c r="AY786" s="230" t="s">
        <v>160</v>
      </c>
    </row>
    <row r="787" spans="2:51" s="16" customFormat="1" ht="11.25">
      <c r="B787" s="267"/>
      <c r="C787" s="268"/>
      <c r="D787" s="216" t="s">
        <v>171</v>
      </c>
      <c r="E787" s="269" t="s">
        <v>1</v>
      </c>
      <c r="F787" s="270" t="s">
        <v>775</v>
      </c>
      <c r="G787" s="268"/>
      <c r="H787" s="271">
        <v>24.82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AT787" s="277" t="s">
        <v>171</v>
      </c>
      <c r="AU787" s="277" t="s">
        <v>83</v>
      </c>
      <c r="AV787" s="16" t="s">
        <v>182</v>
      </c>
      <c r="AW787" s="16" t="s">
        <v>30</v>
      </c>
      <c r="AX787" s="16" t="s">
        <v>73</v>
      </c>
      <c r="AY787" s="277" t="s">
        <v>160</v>
      </c>
    </row>
    <row r="788" spans="2:51" s="14" customFormat="1" ht="11.25">
      <c r="B788" s="231"/>
      <c r="C788" s="232"/>
      <c r="D788" s="216" t="s">
        <v>171</v>
      </c>
      <c r="E788" s="233" t="s">
        <v>1</v>
      </c>
      <c r="F788" s="234" t="s">
        <v>174</v>
      </c>
      <c r="G788" s="232"/>
      <c r="H788" s="235">
        <v>133.22</v>
      </c>
      <c r="I788" s="236"/>
      <c r="J788" s="232"/>
      <c r="K788" s="232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171</v>
      </c>
      <c r="AU788" s="241" t="s">
        <v>83</v>
      </c>
      <c r="AV788" s="14" t="s">
        <v>167</v>
      </c>
      <c r="AW788" s="14" t="s">
        <v>30</v>
      </c>
      <c r="AX788" s="14" t="s">
        <v>73</v>
      </c>
      <c r="AY788" s="241" t="s">
        <v>160</v>
      </c>
    </row>
    <row r="789" spans="2:51" s="13" customFormat="1" ht="11.25">
      <c r="B789" s="220"/>
      <c r="C789" s="221"/>
      <c r="D789" s="216" t="s">
        <v>171</v>
      </c>
      <c r="E789" s="222" t="s">
        <v>1</v>
      </c>
      <c r="F789" s="223" t="s">
        <v>1206</v>
      </c>
      <c r="G789" s="221"/>
      <c r="H789" s="224">
        <v>173.186</v>
      </c>
      <c r="I789" s="225"/>
      <c r="J789" s="221"/>
      <c r="K789" s="221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171</v>
      </c>
      <c r="AU789" s="230" t="s">
        <v>83</v>
      </c>
      <c r="AV789" s="13" t="s">
        <v>83</v>
      </c>
      <c r="AW789" s="13" t="s">
        <v>30</v>
      </c>
      <c r="AX789" s="13" t="s">
        <v>81</v>
      </c>
      <c r="AY789" s="230" t="s">
        <v>160</v>
      </c>
    </row>
    <row r="790" spans="1:65" s="2" customFormat="1" ht="24.2" customHeight="1">
      <c r="A790" s="35"/>
      <c r="B790" s="36"/>
      <c r="C790" s="202" t="s">
        <v>1217</v>
      </c>
      <c r="D790" s="202" t="s">
        <v>163</v>
      </c>
      <c r="E790" s="203" t="s">
        <v>1218</v>
      </c>
      <c r="F790" s="204" t="s">
        <v>1219</v>
      </c>
      <c r="G790" s="205" t="s">
        <v>179</v>
      </c>
      <c r="H790" s="206">
        <v>10.34</v>
      </c>
      <c r="I790" s="207"/>
      <c r="J790" s="208">
        <f>ROUND(I790*H790,2)</f>
        <v>0</v>
      </c>
      <c r="K790" s="209"/>
      <c r="L790" s="40"/>
      <c r="M790" s="210" t="s">
        <v>1</v>
      </c>
      <c r="N790" s="211" t="s">
        <v>38</v>
      </c>
      <c r="O790" s="72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14" t="s">
        <v>219</v>
      </c>
      <c r="AT790" s="214" t="s">
        <v>163</v>
      </c>
      <c r="AU790" s="214" t="s">
        <v>83</v>
      </c>
      <c r="AY790" s="18" t="s">
        <v>160</v>
      </c>
      <c r="BE790" s="215">
        <f>IF(N790="základní",J790,0)</f>
        <v>0</v>
      </c>
      <c r="BF790" s="215">
        <f>IF(N790="snížená",J790,0)</f>
        <v>0</v>
      </c>
      <c r="BG790" s="215">
        <f>IF(N790="zákl. přenesená",J790,0)</f>
        <v>0</v>
      </c>
      <c r="BH790" s="215">
        <f>IF(N790="sníž. přenesená",J790,0)</f>
        <v>0</v>
      </c>
      <c r="BI790" s="215">
        <f>IF(N790="nulová",J790,0)</f>
        <v>0</v>
      </c>
      <c r="BJ790" s="18" t="s">
        <v>81</v>
      </c>
      <c r="BK790" s="215">
        <f>ROUND(I790*H790,2)</f>
        <v>0</v>
      </c>
      <c r="BL790" s="18" t="s">
        <v>219</v>
      </c>
      <c r="BM790" s="214" t="s">
        <v>1220</v>
      </c>
    </row>
    <row r="791" spans="1:47" s="2" customFormat="1" ht="29.25">
      <c r="A791" s="35"/>
      <c r="B791" s="36"/>
      <c r="C791" s="37"/>
      <c r="D791" s="216" t="s">
        <v>169</v>
      </c>
      <c r="E791" s="37"/>
      <c r="F791" s="217" t="s">
        <v>1221</v>
      </c>
      <c r="G791" s="37"/>
      <c r="H791" s="37"/>
      <c r="I791" s="169"/>
      <c r="J791" s="37"/>
      <c r="K791" s="37"/>
      <c r="L791" s="40"/>
      <c r="M791" s="218"/>
      <c r="N791" s="219"/>
      <c r="O791" s="72"/>
      <c r="P791" s="72"/>
      <c r="Q791" s="72"/>
      <c r="R791" s="72"/>
      <c r="S791" s="72"/>
      <c r="T791" s="73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T791" s="18" t="s">
        <v>169</v>
      </c>
      <c r="AU791" s="18" t="s">
        <v>83</v>
      </c>
    </row>
    <row r="792" spans="2:63" s="12" customFormat="1" ht="22.9" customHeight="1">
      <c r="B792" s="186"/>
      <c r="C792" s="187"/>
      <c r="D792" s="188" t="s">
        <v>72</v>
      </c>
      <c r="E792" s="200" t="s">
        <v>1222</v>
      </c>
      <c r="F792" s="200" t="s">
        <v>1223</v>
      </c>
      <c r="G792" s="187"/>
      <c r="H792" s="187"/>
      <c r="I792" s="190"/>
      <c r="J792" s="201">
        <f>BK792</f>
        <v>0</v>
      </c>
      <c r="K792" s="187"/>
      <c r="L792" s="192"/>
      <c r="M792" s="193"/>
      <c r="N792" s="194"/>
      <c r="O792" s="194"/>
      <c r="P792" s="195">
        <f>SUM(P793:P877)</f>
        <v>0</v>
      </c>
      <c r="Q792" s="194"/>
      <c r="R792" s="195">
        <f>SUM(R793:R877)</f>
        <v>1.27945104</v>
      </c>
      <c r="S792" s="194"/>
      <c r="T792" s="196">
        <f>SUM(T793:T877)</f>
        <v>0</v>
      </c>
      <c r="AR792" s="197" t="s">
        <v>83</v>
      </c>
      <c r="AT792" s="198" t="s">
        <v>72</v>
      </c>
      <c r="AU792" s="198" t="s">
        <v>81</v>
      </c>
      <c r="AY792" s="197" t="s">
        <v>160</v>
      </c>
      <c r="BK792" s="199">
        <f>SUM(BK793:BK877)</f>
        <v>0</v>
      </c>
    </row>
    <row r="793" spans="1:65" s="2" customFormat="1" ht="24.2" customHeight="1">
      <c r="A793" s="35"/>
      <c r="B793" s="36"/>
      <c r="C793" s="202" t="s">
        <v>1224</v>
      </c>
      <c r="D793" s="202" t="s">
        <v>163</v>
      </c>
      <c r="E793" s="203" t="s">
        <v>1225</v>
      </c>
      <c r="F793" s="204" t="s">
        <v>1226</v>
      </c>
      <c r="G793" s="205" t="s">
        <v>247</v>
      </c>
      <c r="H793" s="206">
        <v>54.408</v>
      </c>
      <c r="I793" s="207"/>
      <c r="J793" s="208">
        <f>ROUND(I793*H793,2)</f>
        <v>0</v>
      </c>
      <c r="K793" s="209"/>
      <c r="L793" s="40"/>
      <c r="M793" s="210" t="s">
        <v>1</v>
      </c>
      <c r="N793" s="211" t="s">
        <v>38</v>
      </c>
      <c r="O793" s="72"/>
      <c r="P793" s="212">
        <f>O793*H793</f>
        <v>0</v>
      </c>
      <c r="Q793" s="212">
        <v>0</v>
      </c>
      <c r="R793" s="212">
        <f>Q793*H793</f>
        <v>0</v>
      </c>
      <c r="S793" s="212">
        <v>0</v>
      </c>
      <c r="T793" s="213">
        <f>S793*H793</f>
        <v>0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R793" s="214" t="s">
        <v>219</v>
      </c>
      <c r="AT793" s="214" t="s">
        <v>163</v>
      </c>
      <c r="AU793" s="214" t="s">
        <v>83</v>
      </c>
      <c r="AY793" s="18" t="s">
        <v>160</v>
      </c>
      <c r="BE793" s="215">
        <f>IF(N793="základní",J793,0)</f>
        <v>0</v>
      </c>
      <c r="BF793" s="215">
        <f>IF(N793="snížená",J793,0)</f>
        <v>0</v>
      </c>
      <c r="BG793" s="215">
        <f>IF(N793="zákl. přenesená",J793,0)</f>
        <v>0</v>
      </c>
      <c r="BH793" s="215">
        <f>IF(N793="sníž. přenesená",J793,0)</f>
        <v>0</v>
      </c>
      <c r="BI793" s="215">
        <f>IF(N793="nulová",J793,0)</f>
        <v>0</v>
      </c>
      <c r="BJ793" s="18" t="s">
        <v>81</v>
      </c>
      <c r="BK793" s="215">
        <f>ROUND(I793*H793,2)</f>
        <v>0</v>
      </c>
      <c r="BL793" s="18" t="s">
        <v>219</v>
      </c>
      <c r="BM793" s="214" t="s">
        <v>1227</v>
      </c>
    </row>
    <row r="794" spans="1:47" s="2" customFormat="1" ht="19.5">
      <c r="A794" s="35"/>
      <c r="B794" s="36"/>
      <c r="C794" s="37"/>
      <c r="D794" s="216" t="s">
        <v>169</v>
      </c>
      <c r="E794" s="37"/>
      <c r="F794" s="217" t="s">
        <v>1228</v>
      </c>
      <c r="G794" s="37"/>
      <c r="H794" s="37"/>
      <c r="I794" s="169"/>
      <c r="J794" s="37"/>
      <c r="K794" s="37"/>
      <c r="L794" s="40"/>
      <c r="M794" s="218"/>
      <c r="N794" s="219"/>
      <c r="O794" s="72"/>
      <c r="P794" s="72"/>
      <c r="Q794" s="72"/>
      <c r="R794" s="72"/>
      <c r="S794" s="72"/>
      <c r="T794" s="73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T794" s="18" t="s">
        <v>169</v>
      </c>
      <c r="AU794" s="18" t="s">
        <v>83</v>
      </c>
    </row>
    <row r="795" spans="2:51" s="13" customFormat="1" ht="11.25">
      <c r="B795" s="220"/>
      <c r="C795" s="221"/>
      <c r="D795" s="216" t="s">
        <v>171</v>
      </c>
      <c r="E795" s="222" t="s">
        <v>1</v>
      </c>
      <c r="F795" s="223" t="s">
        <v>732</v>
      </c>
      <c r="G795" s="221"/>
      <c r="H795" s="224">
        <v>15.73</v>
      </c>
      <c r="I795" s="225"/>
      <c r="J795" s="221"/>
      <c r="K795" s="221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171</v>
      </c>
      <c r="AU795" s="230" t="s">
        <v>83</v>
      </c>
      <c r="AV795" s="13" t="s">
        <v>83</v>
      </c>
      <c r="AW795" s="13" t="s">
        <v>30</v>
      </c>
      <c r="AX795" s="13" t="s">
        <v>73</v>
      </c>
      <c r="AY795" s="230" t="s">
        <v>160</v>
      </c>
    </row>
    <row r="796" spans="2:51" s="13" customFormat="1" ht="11.25">
      <c r="B796" s="220"/>
      <c r="C796" s="221"/>
      <c r="D796" s="216" t="s">
        <v>171</v>
      </c>
      <c r="E796" s="222" t="s">
        <v>1</v>
      </c>
      <c r="F796" s="223" t="s">
        <v>733</v>
      </c>
      <c r="G796" s="221"/>
      <c r="H796" s="224">
        <v>2.4</v>
      </c>
      <c r="I796" s="225"/>
      <c r="J796" s="221"/>
      <c r="K796" s="221"/>
      <c r="L796" s="226"/>
      <c r="M796" s="227"/>
      <c r="N796" s="228"/>
      <c r="O796" s="228"/>
      <c r="P796" s="228"/>
      <c r="Q796" s="228"/>
      <c r="R796" s="228"/>
      <c r="S796" s="228"/>
      <c r="T796" s="229"/>
      <c r="AT796" s="230" t="s">
        <v>171</v>
      </c>
      <c r="AU796" s="230" t="s">
        <v>83</v>
      </c>
      <c r="AV796" s="13" t="s">
        <v>83</v>
      </c>
      <c r="AW796" s="13" t="s">
        <v>30</v>
      </c>
      <c r="AX796" s="13" t="s">
        <v>73</v>
      </c>
      <c r="AY796" s="230" t="s">
        <v>160</v>
      </c>
    </row>
    <row r="797" spans="2:51" s="13" customFormat="1" ht="11.25">
      <c r="B797" s="220"/>
      <c r="C797" s="221"/>
      <c r="D797" s="216" t="s">
        <v>171</v>
      </c>
      <c r="E797" s="222" t="s">
        <v>1</v>
      </c>
      <c r="F797" s="223" t="s">
        <v>734</v>
      </c>
      <c r="G797" s="221"/>
      <c r="H797" s="224">
        <v>8.05</v>
      </c>
      <c r="I797" s="225"/>
      <c r="J797" s="221"/>
      <c r="K797" s="221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171</v>
      </c>
      <c r="AU797" s="230" t="s">
        <v>83</v>
      </c>
      <c r="AV797" s="13" t="s">
        <v>83</v>
      </c>
      <c r="AW797" s="13" t="s">
        <v>30</v>
      </c>
      <c r="AX797" s="13" t="s">
        <v>73</v>
      </c>
      <c r="AY797" s="230" t="s">
        <v>160</v>
      </c>
    </row>
    <row r="798" spans="2:51" s="13" customFormat="1" ht="11.25">
      <c r="B798" s="220"/>
      <c r="C798" s="221"/>
      <c r="D798" s="216" t="s">
        <v>171</v>
      </c>
      <c r="E798" s="222" t="s">
        <v>1</v>
      </c>
      <c r="F798" s="223" t="s">
        <v>735</v>
      </c>
      <c r="G798" s="221"/>
      <c r="H798" s="224">
        <v>2.89</v>
      </c>
      <c r="I798" s="225"/>
      <c r="J798" s="221"/>
      <c r="K798" s="221"/>
      <c r="L798" s="226"/>
      <c r="M798" s="227"/>
      <c r="N798" s="228"/>
      <c r="O798" s="228"/>
      <c r="P798" s="228"/>
      <c r="Q798" s="228"/>
      <c r="R798" s="228"/>
      <c r="S798" s="228"/>
      <c r="T798" s="229"/>
      <c r="AT798" s="230" t="s">
        <v>171</v>
      </c>
      <c r="AU798" s="230" t="s">
        <v>83</v>
      </c>
      <c r="AV798" s="13" t="s">
        <v>83</v>
      </c>
      <c r="AW798" s="13" t="s">
        <v>30</v>
      </c>
      <c r="AX798" s="13" t="s">
        <v>73</v>
      </c>
      <c r="AY798" s="230" t="s">
        <v>160</v>
      </c>
    </row>
    <row r="799" spans="2:51" s="13" customFormat="1" ht="11.25">
      <c r="B799" s="220"/>
      <c r="C799" s="221"/>
      <c r="D799" s="216" t="s">
        <v>171</v>
      </c>
      <c r="E799" s="222" t="s">
        <v>1</v>
      </c>
      <c r="F799" s="223" t="s">
        <v>736</v>
      </c>
      <c r="G799" s="221"/>
      <c r="H799" s="224">
        <v>16.27</v>
      </c>
      <c r="I799" s="225"/>
      <c r="J799" s="221"/>
      <c r="K799" s="221"/>
      <c r="L799" s="226"/>
      <c r="M799" s="227"/>
      <c r="N799" s="228"/>
      <c r="O799" s="228"/>
      <c r="P799" s="228"/>
      <c r="Q799" s="228"/>
      <c r="R799" s="228"/>
      <c r="S799" s="228"/>
      <c r="T799" s="229"/>
      <c r="AT799" s="230" t="s">
        <v>171</v>
      </c>
      <c r="AU799" s="230" t="s">
        <v>83</v>
      </c>
      <c r="AV799" s="13" t="s">
        <v>83</v>
      </c>
      <c r="AW799" s="13" t="s">
        <v>30</v>
      </c>
      <c r="AX799" s="13" t="s">
        <v>73</v>
      </c>
      <c r="AY799" s="230" t="s">
        <v>160</v>
      </c>
    </row>
    <row r="800" spans="2:51" s="16" customFormat="1" ht="11.25">
      <c r="B800" s="267"/>
      <c r="C800" s="268"/>
      <c r="D800" s="216" t="s">
        <v>171</v>
      </c>
      <c r="E800" s="269" t="s">
        <v>1</v>
      </c>
      <c r="F800" s="270" t="s">
        <v>775</v>
      </c>
      <c r="G800" s="268"/>
      <c r="H800" s="271">
        <v>45.34</v>
      </c>
      <c r="I800" s="272"/>
      <c r="J800" s="268"/>
      <c r="K800" s="268"/>
      <c r="L800" s="273"/>
      <c r="M800" s="274"/>
      <c r="N800" s="275"/>
      <c r="O800" s="275"/>
      <c r="P800" s="275"/>
      <c r="Q800" s="275"/>
      <c r="R800" s="275"/>
      <c r="S800" s="275"/>
      <c r="T800" s="276"/>
      <c r="AT800" s="277" t="s">
        <v>171</v>
      </c>
      <c r="AU800" s="277" t="s">
        <v>83</v>
      </c>
      <c r="AV800" s="16" t="s">
        <v>182</v>
      </c>
      <c r="AW800" s="16" t="s">
        <v>30</v>
      </c>
      <c r="AX800" s="16" t="s">
        <v>73</v>
      </c>
      <c r="AY800" s="277" t="s">
        <v>160</v>
      </c>
    </row>
    <row r="801" spans="2:51" s="15" customFormat="1" ht="11.25">
      <c r="B801" s="242"/>
      <c r="C801" s="243"/>
      <c r="D801" s="216" t="s">
        <v>171</v>
      </c>
      <c r="E801" s="244" t="s">
        <v>1</v>
      </c>
      <c r="F801" s="245" t="s">
        <v>1229</v>
      </c>
      <c r="G801" s="243"/>
      <c r="H801" s="244" t="s">
        <v>1</v>
      </c>
      <c r="I801" s="246"/>
      <c r="J801" s="243"/>
      <c r="K801" s="243"/>
      <c r="L801" s="247"/>
      <c r="M801" s="248"/>
      <c r="N801" s="249"/>
      <c r="O801" s="249"/>
      <c r="P801" s="249"/>
      <c r="Q801" s="249"/>
      <c r="R801" s="249"/>
      <c r="S801" s="249"/>
      <c r="T801" s="250"/>
      <c r="AT801" s="251" t="s">
        <v>171</v>
      </c>
      <c r="AU801" s="251" t="s">
        <v>83</v>
      </c>
      <c r="AV801" s="15" t="s">
        <v>81</v>
      </c>
      <c r="AW801" s="15" t="s">
        <v>30</v>
      </c>
      <c r="AX801" s="15" t="s">
        <v>73</v>
      </c>
      <c r="AY801" s="251" t="s">
        <v>160</v>
      </c>
    </row>
    <row r="802" spans="2:51" s="13" customFormat="1" ht="11.25">
      <c r="B802" s="220"/>
      <c r="C802" s="221"/>
      <c r="D802" s="216" t="s">
        <v>171</v>
      </c>
      <c r="E802" s="222" t="s">
        <v>1</v>
      </c>
      <c r="F802" s="223" t="s">
        <v>895</v>
      </c>
      <c r="G802" s="221"/>
      <c r="H802" s="224">
        <v>9.068</v>
      </c>
      <c r="I802" s="225"/>
      <c r="J802" s="221"/>
      <c r="K802" s="221"/>
      <c r="L802" s="226"/>
      <c r="M802" s="227"/>
      <c r="N802" s="228"/>
      <c r="O802" s="228"/>
      <c r="P802" s="228"/>
      <c r="Q802" s="228"/>
      <c r="R802" s="228"/>
      <c r="S802" s="228"/>
      <c r="T802" s="229"/>
      <c r="AT802" s="230" t="s">
        <v>171</v>
      </c>
      <c r="AU802" s="230" t="s">
        <v>83</v>
      </c>
      <c r="AV802" s="13" t="s">
        <v>83</v>
      </c>
      <c r="AW802" s="13" t="s">
        <v>30</v>
      </c>
      <c r="AX802" s="13" t="s">
        <v>73</v>
      </c>
      <c r="AY802" s="230" t="s">
        <v>160</v>
      </c>
    </row>
    <row r="803" spans="2:51" s="14" customFormat="1" ht="11.25">
      <c r="B803" s="231"/>
      <c r="C803" s="232"/>
      <c r="D803" s="216" t="s">
        <v>171</v>
      </c>
      <c r="E803" s="233" t="s">
        <v>1</v>
      </c>
      <c r="F803" s="234" t="s">
        <v>174</v>
      </c>
      <c r="G803" s="232"/>
      <c r="H803" s="235">
        <v>54.408</v>
      </c>
      <c r="I803" s="236"/>
      <c r="J803" s="232"/>
      <c r="K803" s="232"/>
      <c r="L803" s="237"/>
      <c r="M803" s="238"/>
      <c r="N803" s="239"/>
      <c r="O803" s="239"/>
      <c r="P803" s="239"/>
      <c r="Q803" s="239"/>
      <c r="R803" s="239"/>
      <c r="S803" s="239"/>
      <c r="T803" s="240"/>
      <c r="AT803" s="241" t="s">
        <v>171</v>
      </c>
      <c r="AU803" s="241" t="s">
        <v>83</v>
      </c>
      <c r="AV803" s="14" t="s">
        <v>167</v>
      </c>
      <c r="AW803" s="14" t="s">
        <v>30</v>
      </c>
      <c r="AX803" s="14" t="s">
        <v>81</v>
      </c>
      <c r="AY803" s="241" t="s">
        <v>160</v>
      </c>
    </row>
    <row r="804" spans="1:65" s="2" customFormat="1" ht="24.2" customHeight="1">
      <c r="A804" s="35"/>
      <c r="B804" s="36"/>
      <c r="C804" s="256" t="s">
        <v>1230</v>
      </c>
      <c r="D804" s="256" t="s">
        <v>494</v>
      </c>
      <c r="E804" s="257" t="s">
        <v>1231</v>
      </c>
      <c r="F804" s="258" t="s">
        <v>1232</v>
      </c>
      <c r="G804" s="259" t="s">
        <v>247</v>
      </c>
      <c r="H804" s="260">
        <v>59.849</v>
      </c>
      <c r="I804" s="261"/>
      <c r="J804" s="262">
        <f>ROUND(I804*H804,2)</f>
        <v>0</v>
      </c>
      <c r="K804" s="263"/>
      <c r="L804" s="264"/>
      <c r="M804" s="265" t="s">
        <v>1</v>
      </c>
      <c r="N804" s="266" t="s">
        <v>38</v>
      </c>
      <c r="O804" s="72"/>
      <c r="P804" s="212">
        <f>O804*H804</f>
        <v>0</v>
      </c>
      <c r="Q804" s="212">
        <v>0.0032</v>
      </c>
      <c r="R804" s="212">
        <f>Q804*H804</f>
        <v>0.1915168</v>
      </c>
      <c r="S804" s="212">
        <v>0</v>
      </c>
      <c r="T804" s="213">
        <f>S804*H804</f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14" t="s">
        <v>636</v>
      </c>
      <c r="AT804" s="214" t="s">
        <v>494</v>
      </c>
      <c r="AU804" s="214" t="s">
        <v>83</v>
      </c>
      <c r="AY804" s="18" t="s">
        <v>160</v>
      </c>
      <c r="BE804" s="215">
        <f>IF(N804="základní",J804,0)</f>
        <v>0</v>
      </c>
      <c r="BF804" s="215">
        <f>IF(N804="snížená",J804,0)</f>
        <v>0</v>
      </c>
      <c r="BG804" s="215">
        <f>IF(N804="zákl. přenesená",J804,0)</f>
        <v>0</v>
      </c>
      <c r="BH804" s="215">
        <f>IF(N804="sníž. přenesená",J804,0)</f>
        <v>0</v>
      </c>
      <c r="BI804" s="215">
        <f>IF(N804="nulová",J804,0)</f>
        <v>0</v>
      </c>
      <c r="BJ804" s="18" t="s">
        <v>81</v>
      </c>
      <c r="BK804" s="215">
        <f>ROUND(I804*H804,2)</f>
        <v>0</v>
      </c>
      <c r="BL804" s="18" t="s">
        <v>219</v>
      </c>
      <c r="BM804" s="214" t="s">
        <v>1233</v>
      </c>
    </row>
    <row r="805" spans="1:47" s="2" customFormat="1" ht="11.25">
      <c r="A805" s="35"/>
      <c r="B805" s="36"/>
      <c r="C805" s="37"/>
      <c r="D805" s="216" t="s">
        <v>169</v>
      </c>
      <c r="E805" s="37"/>
      <c r="F805" s="217" t="s">
        <v>1232</v>
      </c>
      <c r="G805" s="37"/>
      <c r="H805" s="37"/>
      <c r="I805" s="169"/>
      <c r="J805" s="37"/>
      <c r="K805" s="37"/>
      <c r="L805" s="40"/>
      <c r="M805" s="218"/>
      <c r="N805" s="219"/>
      <c r="O805" s="72"/>
      <c r="P805" s="72"/>
      <c r="Q805" s="72"/>
      <c r="R805" s="72"/>
      <c r="S805" s="72"/>
      <c r="T805" s="73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T805" s="18" t="s">
        <v>169</v>
      </c>
      <c r="AU805" s="18" t="s">
        <v>83</v>
      </c>
    </row>
    <row r="806" spans="2:51" s="13" customFormat="1" ht="11.25">
      <c r="B806" s="220"/>
      <c r="C806" s="221"/>
      <c r="D806" s="216" t="s">
        <v>171</v>
      </c>
      <c r="E806" s="222" t="s">
        <v>1</v>
      </c>
      <c r="F806" s="223" t="s">
        <v>1234</v>
      </c>
      <c r="G806" s="221"/>
      <c r="H806" s="224">
        <v>59.849</v>
      </c>
      <c r="I806" s="225"/>
      <c r="J806" s="221"/>
      <c r="K806" s="221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171</v>
      </c>
      <c r="AU806" s="230" t="s">
        <v>83</v>
      </c>
      <c r="AV806" s="13" t="s">
        <v>83</v>
      </c>
      <c r="AW806" s="13" t="s">
        <v>30</v>
      </c>
      <c r="AX806" s="13" t="s">
        <v>81</v>
      </c>
      <c r="AY806" s="230" t="s">
        <v>160</v>
      </c>
    </row>
    <row r="807" spans="1:65" s="2" customFormat="1" ht="37.9" customHeight="1">
      <c r="A807" s="35"/>
      <c r="B807" s="36"/>
      <c r="C807" s="202" t="s">
        <v>1235</v>
      </c>
      <c r="D807" s="202" t="s">
        <v>163</v>
      </c>
      <c r="E807" s="203" t="s">
        <v>1236</v>
      </c>
      <c r="F807" s="204" t="s">
        <v>1237</v>
      </c>
      <c r="G807" s="205" t="s">
        <v>247</v>
      </c>
      <c r="H807" s="206">
        <v>34.05</v>
      </c>
      <c r="I807" s="207"/>
      <c r="J807" s="208">
        <f>ROUND(I807*H807,2)</f>
        <v>0</v>
      </c>
      <c r="K807" s="209"/>
      <c r="L807" s="40"/>
      <c r="M807" s="210" t="s">
        <v>1</v>
      </c>
      <c r="N807" s="211" t="s">
        <v>38</v>
      </c>
      <c r="O807" s="72"/>
      <c r="P807" s="212">
        <f>O807*H807</f>
        <v>0</v>
      </c>
      <c r="Q807" s="212">
        <v>0.00606</v>
      </c>
      <c r="R807" s="212">
        <f>Q807*H807</f>
        <v>0.206343</v>
      </c>
      <c r="S807" s="212">
        <v>0</v>
      </c>
      <c r="T807" s="213">
        <f>S807*H807</f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14" t="s">
        <v>219</v>
      </c>
      <c r="AT807" s="214" t="s">
        <v>163</v>
      </c>
      <c r="AU807" s="214" t="s">
        <v>83</v>
      </c>
      <c r="AY807" s="18" t="s">
        <v>160</v>
      </c>
      <c r="BE807" s="215">
        <f>IF(N807="základní",J807,0)</f>
        <v>0</v>
      </c>
      <c r="BF807" s="215">
        <f>IF(N807="snížená",J807,0)</f>
        <v>0</v>
      </c>
      <c r="BG807" s="215">
        <f>IF(N807="zákl. přenesená",J807,0)</f>
        <v>0</v>
      </c>
      <c r="BH807" s="215">
        <f>IF(N807="sníž. přenesená",J807,0)</f>
        <v>0</v>
      </c>
      <c r="BI807" s="215">
        <f>IF(N807="nulová",J807,0)</f>
        <v>0</v>
      </c>
      <c r="BJ807" s="18" t="s">
        <v>81</v>
      </c>
      <c r="BK807" s="215">
        <f>ROUND(I807*H807,2)</f>
        <v>0</v>
      </c>
      <c r="BL807" s="18" t="s">
        <v>219</v>
      </c>
      <c r="BM807" s="214" t="s">
        <v>1238</v>
      </c>
    </row>
    <row r="808" spans="1:47" s="2" customFormat="1" ht="29.25">
      <c r="A808" s="35"/>
      <c r="B808" s="36"/>
      <c r="C808" s="37"/>
      <c r="D808" s="216" t="s">
        <v>169</v>
      </c>
      <c r="E808" s="37"/>
      <c r="F808" s="217" t="s">
        <v>1239</v>
      </c>
      <c r="G808" s="37"/>
      <c r="H808" s="37"/>
      <c r="I808" s="169"/>
      <c r="J808" s="37"/>
      <c r="K808" s="37"/>
      <c r="L808" s="40"/>
      <c r="M808" s="218"/>
      <c r="N808" s="219"/>
      <c r="O808" s="72"/>
      <c r="P808" s="72"/>
      <c r="Q808" s="72"/>
      <c r="R808" s="72"/>
      <c r="S808" s="72"/>
      <c r="T808" s="73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T808" s="18" t="s">
        <v>169</v>
      </c>
      <c r="AU808" s="18" t="s">
        <v>83</v>
      </c>
    </row>
    <row r="809" spans="2:51" s="15" customFormat="1" ht="22.5">
      <c r="B809" s="242"/>
      <c r="C809" s="243"/>
      <c r="D809" s="216" t="s">
        <v>171</v>
      </c>
      <c r="E809" s="244" t="s">
        <v>1</v>
      </c>
      <c r="F809" s="245" t="s">
        <v>1009</v>
      </c>
      <c r="G809" s="243"/>
      <c r="H809" s="244" t="s">
        <v>1</v>
      </c>
      <c r="I809" s="246"/>
      <c r="J809" s="243"/>
      <c r="K809" s="243"/>
      <c r="L809" s="247"/>
      <c r="M809" s="248"/>
      <c r="N809" s="249"/>
      <c r="O809" s="249"/>
      <c r="P809" s="249"/>
      <c r="Q809" s="249"/>
      <c r="R809" s="249"/>
      <c r="S809" s="249"/>
      <c r="T809" s="250"/>
      <c r="AT809" s="251" t="s">
        <v>171</v>
      </c>
      <c r="AU809" s="251" t="s">
        <v>83</v>
      </c>
      <c r="AV809" s="15" t="s">
        <v>81</v>
      </c>
      <c r="AW809" s="15" t="s">
        <v>30</v>
      </c>
      <c r="AX809" s="15" t="s">
        <v>73</v>
      </c>
      <c r="AY809" s="251" t="s">
        <v>160</v>
      </c>
    </row>
    <row r="810" spans="2:51" s="13" customFormat="1" ht="11.25">
      <c r="B810" s="220"/>
      <c r="C810" s="221"/>
      <c r="D810" s="216" t="s">
        <v>171</v>
      </c>
      <c r="E810" s="222" t="s">
        <v>1</v>
      </c>
      <c r="F810" s="223" t="s">
        <v>1240</v>
      </c>
      <c r="G810" s="221"/>
      <c r="H810" s="224">
        <v>19.575</v>
      </c>
      <c r="I810" s="225"/>
      <c r="J810" s="221"/>
      <c r="K810" s="221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171</v>
      </c>
      <c r="AU810" s="230" t="s">
        <v>83</v>
      </c>
      <c r="AV810" s="13" t="s">
        <v>83</v>
      </c>
      <c r="AW810" s="13" t="s">
        <v>30</v>
      </c>
      <c r="AX810" s="13" t="s">
        <v>73</v>
      </c>
      <c r="AY810" s="230" t="s">
        <v>160</v>
      </c>
    </row>
    <row r="811" spans="2:51" s="13" customFormat="1" ht="11.25">
      <c r="B811" s="220"/>
      <c r="C811" s="221"/>
      <c r="D811" s="216" t="s">
        <v>171</v>
      </c>
      <c r="E811" s="222" t="s">
        <v>1</v>
      </c>
      <c r="F811" s="223" t="s">
        <v>1241</v>
      </c>
      <c r="G811" s="221"/>
      <c r="H811" s="224">
        <v>14.475</v>
      </c>
      <c r="I811" s="225"/>
      <c r="J811" s="221"/>
      <c r="K811" s="221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171</v>
      </c>
      <c r="AU811" s="230" t="s">
        <v>83</v>
      </c>
      <c r="AV811" s="13" t="s">
        <v>83</v>
      </c>
      <c r="AW811" s="13" t="s">
        <v>30</v>
      </c>
      <c r="AX811" s="13" t="s">
        <v>73</v>
      </c>
      <c r="AY811" s="230" t="s">
        <v>160</v>
      </c>
    </row>
    <row r="812" spans="2:51" s="14" customFormat="1" ht="11.25">
      <c r="B812" s="231"/>
      <c r="C812" s="232"/>
      <c r="D812" s="216" t="s">
        <v>171</v>
      </c>
      <c r="E812" s="233" t="s">
        <v>1</v>
      </c>
      <c r="F812" s="234" t="s">
        <v>174</v>
      </c>
      <c r="G812" s="232"/>
      <c r="H812" s="235">
        <v>34.05</v>
      </c>
      <c r="I812" s="236"/>
      <c r="J812" s="232"/>
      <c r="K812" s="232"/>
      <c r="L812" s="237"/>
      <c r="M812" s="238"/>
      <c r="N812" s="239"/>
      <c r="O812" s="239"/>
      <c r="P812" s="239"/>
      <c r="Q812" s="239"/>
      <c r="R812" s="239"/>
      <c r="S812" s="239"/>
      <c r="T812" s="240"/>
      <c r="AT812" s="241" t="s">
        <v>171</v>
      </c>
      <c r="AU812" s="241" t="s">
        <v>83</v>
      </c>
      <c r="AV812" s="14" t="s">
        <v>167</v>
      </c>
      <c r="AW812" s="14" t="s">
        <v>30</v>
      </c>
      <c r="AX812" s="14" t="s">
        <v>81</v>
      </c>
      <c r="AY812" s="241" t="s">
        <v>160</v>
      </c>
    </row>
    <row r="813" spans="1:65" s="2" customFormat="1" ht="24.2" customHeight="1">
      <c r="A813" s="35"/>
      <c r="B813" s="36"/>
      <c r="C813" s="256" t="s">
        <v>1242</v>
      </c>
      <c r="D813" s="256" t="s">
        <v>494</v>
      </c>
      <c r="E813" s="257" t="s">
        <v>1243</v>
      </c>
      <c r="F813" s="258" t="s">
        <v>1244</v>
      </c>
      <c r="G813" s="259" t="s">
        <v>247</v>
      </c>
      <c r="H813" s="260">
        <v>39.328</v>
      </c>
      <c r="I813" s="261"/>
      <c r="J813" s="262">
        <f>ROUND(I813*H813,2)</f>
        <v>0</v>
      </c>
      <c r="K813" s="263"/>
      <c r="L813" s="264"/>
      <c r="M813" s="265" t="s">
        <v>1</v>
      </c>
      <c r="N813" s="266" t="s">
        <v>38</v>
      </c>
      <c r="O813" s="72"/>
      <c r="P813" s="212">
        <f>O813*H813</f>
        <v>0</v>
      </c>
      <c r="Q813" s="212">
        <v>0.0015</v>
      </c>
      <c r="R813" s="212">
        <f>Q813*H813</f>
        <v>0.058992</v>
      </c>
      <c r="S813" s="212">
        <v>0</v>
      </c>
      <c r="T813" s="213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14" t="s">
        <v>636</v>
      </c>
      <c r="AT813" s="214" t="s">
        <v>494</v>
      </c>
      <c r="AU813" s="214" t="s">
        <v>83</v>
      </c>
      <c r="AY813" s="18" t="s">
        <v>160</v>
      </c>
      <c r="BE813" s="215">
        <f>IF(N813="základní",J813,0)</f>
        <v>0</v>
      </c>
      <c r="BF813" s="215">
        <f>IF(N813="snížená",J813,0)</f>
        <v>0</v>
      </c>
      <c r="BG813" s="215">
        <f>IF(N813="zákl. přenesená",J813,0)</f>
        <v>0</v>
      </c>
      <c r="BH813" s="215">
        <f>IF(N813="sníž. přenesená",J813,0)</f>
        <v>0</v>
      </c>
      <c r="BI813" s="215">
        <f>IF(N813="nulová",J813,0)</f>
        <v>0</v>
      </c>
      <c r="BJ813" s="18" t="s">
        <v>81</v>
      </c>
      <c r="BK813" s="215">
        <f>ROUND(I813*H813,2)</f>
        <v>0</v>
      </c>
      <c r="BL813" s="18" t="s">
        <v>219</v>
      </c>
      <c r="BM813" s="214" t="s">
        <v>1245</v>
      </c>
    </row>
    <row r="814" spans="1:47" s="2" customFormat="1" ht="19.5">
      <c r="A814" s="35"/>
      <c r="B814" s="36"/>
      <c r="C814" s="37"/>
      <c r="D814" s="216" t="s">
        <v>169</v>
      </c>
      <c r="E814" s="37"/>
      <c r="F814" s="217" t="s">
        <v>1244</v>
      </c>
      <c r="G814" s="37"/>
      <c r="H814" s="37"/>
      <c r="I814" s="169"/>
      <c r="J814" s="37"/>
      <c r="K814" s="37"/>
      <c r="L814" s="40"/>
      <c r="M814" s="218"/>
      <c r="N814" s="219"/>
      <c r="O814" s="72"/>
      <c r="P814" s="72"/>
      <c r="Q814" s="72"/>
      <c r="R814" s="72"/>
      <c r="S814" s="72"/>
      <c r="T814" s="73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T814" s="18" t="s">
        <v>169</v>
      </c>
      <c r="AU814" s="18" t="s">
        <v>83</v>
      </c>
    </row>
    <row r="815" spans="2:51" s="13" customFormat="1" ht="11.25">
      <c r="B815" s="220"/>
      <c r="C815" s="221"/>
      <c r="D815" s="216" t="s">
        <v>171</v>
      </c>
      <c r="E815" s="222" t="s">
        <v>1</v>
      </c>
      <c r="F815" s="223" t="s">
        <v>1246</v>
      </c>
      <c r="G815" s="221"/>
      <c r="H815" s="224">
        <v>37.455</v>
      </c>
      <c r="I815" s="225"/>
      <c r="J815" s="221"/>
      <c r="K815" s="221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171</v>
      </c>
      <c r="AU815" s="230" t="s">
        <v>83</v>
      </c>
      <c r="AV815" s="13" t="s">
        <v>83</v>
      </c>
      <c r="AW815" s="13" t="s">
        <v>30</v>
      </c>
      <c r="AX815" s="13" t="s">
        <v>81</v>
      </c>
      <c r="AY815" s="230" t="s">
        <v>160</v>
      </c>
    </row>
    <row r="816" spans="2:51" s="13" customFormat="1" ht="11.25">
      <c r="B816" s="220"/>
      <c r="C816" s="221"/>
      <c r="D816" s="216" t="s">
        <v>171</v>
      </c>
      <c r="E816" s="221"/>
      <c r="F816" s="223" t="s">
        <v>1247</v>
      </c>
      <c r="G816" s="221"/>
      <c r="H816" s="224">
        <v>39.328</v>
      </c>
      <c r="I816" s="225"/>
      <c r="J816" s="221"/>
      <c r="K816" s="221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171</v>
      </c>
      <c r="AU816" s="230" t="s">
        <v>83</v>
      </c>
      <c r="AV816" s="13" t="s">
        <v>83</v>
      </c>
      <c r="AW816" s="13" t="s">
        <v>4</v>
      </c>
      <c r="AX816" s="13" t="s">
        <v>81</v>
      </c>
      <c r="AY816" s="230" t="s">
        <v>160</v>
      </c>
    </row>
    <row r="817" spans="1:65" s="2" customFormat="1" ht="37.9" customHeight="1">
      <c r="A817" s="35"/>
      <c r="B817" s="36"/>
      <c r="C817" s="202" t="s">
        <v>1248</v>
      </c>
      <c r="D817" s="202" t="s">
        <v>163</v>
      </c>
      <c r="E817" s="203" t="s">
        <v>1249</v>
      </c>
      <c r="F817" s="204" t="s">
        <v>1237</v>
      </c>
      <c r="G817" s="205" t="s">
        <v>247</v>
      </c>
      <c r="H817" s="206">
        <v>45.58</v>
      </c>
      <c r="I817" s="207"/>
      <c r="J817" s="208">
        <f>ROUND(I817*H817,2)</f>
        <v>0</v>
      </c>
      <c r="K817" s="209"/>
      <c r="L817" s="40"/>
      <c r="M817" s="210" t="s">
        <v>1</v>
      </c>
      <c r="N817" s="211" t="s">
        <v>38</v>
      </c>
      <c r="O817" s="72"/>
      <c r="P817" s="212">
        <f>O817*H817</f>
        <v>0</v>
      </c>
      <c r="Q817" s="212">
        <v>0.00606</v>
      </c>
      <c r="R817" s="212">
        <f>Q817*H817</f>
        <v>0.2762148</v>
      </c>
      <c r="S817" s="212">
        <v>0</v>
      </c>
      <c r="T817" s="213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14" t="s">
        <v>219</v>
      </c>
      <c r="AT817" s="214" t="s">
        <v>163</v>
      </c>
      <c r="AU817" s="214" t="s">
        <v>83</v>
      </c>
      <c r="AY817" s="18" t="s">
        <v>160</v>
      </c>
      <c r="BE817" s="215">
        <f>IF(N817="základní",J817,0)</f>
        <v>0</v>
      </c>
      <c r="BF817" s="215">
        <f>IF(N817="snížená",J817,0)</f>
        <v>0</v>
      </c>
      <c r="BG817" s="215">
        <f>IF(N817="zákl. přenesená",J817,0)</f>
        <v>0</v>
      </c>
      <c r="BH817" s="215">
        <f>IF(N817="sníž. přenesená",J817,0)</f>
        <v>0</v>
      </c>
      <c r="BI817" s="215">
        <f>IF(N817="nulová",J817,0)</f>
        <v>0</v>
      </c>
      <c r="BJ817" s="18" t="s">
        <v>81</v>
      </c>
      <c r="BK817" s="215">
        <f>ROUND(I817*H817,2)</f>
        <v>0</v>
      </c>
      <c r="BL817" s="18" t="s">
        <v>219</v>
      </c>
      <c r="BM817" s="214" t="s">
        <v>1250</v>
      </c>
    </row>
    <row r="818" spans="1:47" s="2" customFormat="1" ht="29.25">
      <c r="A818" s="35"/>
      <c r="B818" s="36"/>
      <c r="C818" s="37"/>
      <c r="D818" s="216" t="s">
        <v>169</v>
      </c>
      <c r="E818" s="37"/>
      <c r="F818" s="217" t="s">
        <v>1239</v>
      </c>
      <c r="G818" s="37"/>
      <c r="H818" s="37"/>
      <c r="I818" s="169"/>
      <c r="J818" s="37"/>
      <c r="K818" s="37"/>
      <c r="L818" s="40"/>
      <c r="M818" s="218"/>
      <c r="N818" s="219"/>
      <c r="O818" s="72"/>
      <c r="P818" s="72"/>
      <c r="Q818" s="72"/>
      <c r="R818" s="72"/>
      <c r="S818" s="72"/>
      <c r="T818" s="73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T818" s="18" t="s">
        <v>169</v>
      </c>
      <c r="AU818" s="18" t="s">
        <v>83</v>
      </c>
    </row>
    <row r="819" spans="2:51" s="15" customFormat="1" ht="11.25">
      <c r="B819" s="242"/>
      <c r="C819" s="243"/>
      <c r="D819" s="216" t="s">
        <v>171</v>
      </c>
      <c r="E819" s="244" t="s">
        <v>1</v>
      </c>
      <c r="F819" s="245" t="s">
        <v>1251</v>
      </c>
      <c r="G819" s="243"/>
      <c r="H819" s="244" t="s">
        <v>1</v>
      </c>
      <c r="I819" s="246"/>
      <c r="J819" s="243"/>
      <c r="K819" s="243"/>
      <c r="L819" s="247"/>
      <c r="M819" s="248"/>
      <c r="N819" s="249"/>
      <c r="O819" s="249"/>
      <c r="P819" s="249"/>
      <c r="Q819" s="249"/>
      <c r="R819" s="249"/>
      <c r="S819" s="249"/>
      <c r="T819" s="250"/>
      <c r="AT819" s="251" t="s">
        <v>171</v>
      </c>
      <c r="AU819" s="251" t="s">
        <v>83</v>
      </c>
      <c r="AV819" s="15" t="s">
        <v>81</v>
      </c>
      <c r="AW819" s="15" t="s">
        <v>30</v>
      </c>
      <c r="AX819" s="15" t="s">
        <v>73</v>
      </c>
      <c r="AY819" s="251" t="s">
        <v>160</v>
      </c>
    </row>
    <row r="820" spans="2:51" s="13" customFormat="1" ht="11.25">
      <c r="B820" s="220"/>
      <c r="C820" s="221"/>
      <c r="D820" s="216" t="s">
        <v>171</v>
      </c>
      <c r="E820" s="222" t="s">
        <v>1</v>
      </c>
      <c r="F820" s="223" t="s">
        <v>1252</v>
      </c>
      <c r="G820" s="221"/>
      <c r="H820" s="224">
        <v>18.398</v>
      </c>
      <c r="I820" s="225"/>
      <c r="J820" s="221"/>
      <c r="K820" s="221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171</v>
      </c>
      <c r="AU820" s="230" t="s">
        <v>83</v>
      </c>
      <c r="AV820" s="13" t="s">
        <v>83</v>
      </c>
      <c r="AW820" s="13" t="s">
        <v>30</v>
      </c>
      <c r="AX820" s="13" t="s">
        <v>73</v>
      </c>
      <c r="AY820" s="230" t="s">
        <v>160</v>
      </c>
    </row>
    <row r="821" spans="2:51" s="13" customFormat="1" ht="11.25">
      <c r="B821" s="220"/>
      <c r="C821" s="221"/>
      <c r="D821" s="216" t="s">
        <v>171</v>
      </c>
      <c r="E821" s="222" t="s">
        <v>1</v>
      </c>
      <c r="F821" s="223" t="s">
        <v>1253</v>
      </c>
      <c r="G821" s="221"/>
      <c r="H821" s="224">
        <v>13.238</v>
      </c>
      <c r="I821" s="225"/>
      <c r="J821" s="221"/>
      <c r="K821" s="221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171</v>
      </c>
      <c r="AU821" s="230" t="s">
        <v>83</v>
      </c>
      <c r="AV821" s="13" t="s">
        <v>83</v>
      </c>
      <c r="AW821" s="13" t="s">
        <v>30</v>
      </c>
      <c r="AX821" s="13" t="s">
        <v>73</v>
      </c>
      <c r="AY821" s="230" t="s">
        <v>160</v>
      </c>
    </row>
    <row r="822" spans="2:51" s="16" customFormat="1" ht="11.25">
      <c r="B822" s="267"/>
      <c r="C822" s="268"/>
      <c r="D822" s="216" t="s">
        <v>171</v>
      </c>
      <c r="E822" s="269" t="s">
        <v>1</v>
      </c>
      <c r="F822" s="270" t="s">
        <v>775</v>
      </c>
      <c r="G822" s="268"/>
      <c r="H822" s="271">
        <v>31.636</v>
      </c>
      <c r="I822" s="272"/>
      <c r="J822" s="268"/>
      <c r="K822" s="268"/>
      <c r="L822" s="273"/>
      <c r="M822" s="274"/>
      <c r="N822" s="275"/>
      <c r="O822" s="275"/>
      <c r="P822" s="275"/>
      <c r="Q822" s="275"/>
      <c r="R822" s="275"/>
      <c r="S822" s="275"/>
      <c r="T822" s="276"/>
      <c r="AT822" s="277" t="s">
        <v>171</v>
      </c>
      <c r="AU822" s="277" t="s">
        <v>83</v>
      </c>
      <c r="AV822" s="16" t="s">
        <v>182</v>
      </c>
      <c r="AW822" s="16" t="s">
        <v>30</v>
      </c>
      <c r="AX822" s="16" t="s">
        <v>73</v>
      </c>
      <c r="AY822" s="277" t="s">
        <v>160</v>
      </c>
    </row>
    <row r="823" spans="2:51" s="15" customFormat="1" ht="11.25">
      <c r="B823" s="242"/>
      <c r="C823" s="243"/>
      <c r="D823" s="216" t="s">
        <v>171</v>
      </c>
      <c r="E823" s="244" t="s">
        <v>1</v>
      </c>
      <c r="F823" s="245" t="s">
        <v>1254</v>
      </c>
      <c r="G823" s="243"/>
      <c r="H823" s="244" t="s">
        <v>1</v>
      </c>
      <c r="I823" s="246"/>
      <c r="J823" s="243"/>
      <c r="K823" s="243"/>
      <c r="L823" s="247"/>
      <c r="M823" s="248"/>
      <c r="N823" s="249"/>
      <c r="O823" s="249"/>
      <c r="P823" s="249"/>
      <c r="Q823" s="249"/>
      <c r="R823" s="249"/>
      <c r="S823" s="249"/>
      <c r="T823" s="250"/>
      <c r="AT823" s="251" t="s">
        <v>171</v>
      </c>
      <c r="AU823" s="251" t="s">
        <v>83</v>
      </c>
      <c r="AV823" s="15" t="s">
        <v>81</v>
      </c>
      <c r="AW823" s="15" t="s">
        <v>30</v>
      </c>
      <c r="AX823" s="15" t="s">
        <v>73</v>
      </c>
      <c r="AY823" s="251" t="s">
        <v>160</v>
      </c>
    </row>
    <row r="824" spans="2:51" s="13" customFormat="1" ht="11.25">
      <c r="B824" s="220"/>
      <c r="C824" s="221"/>
      <c r="D824" s="216" t="s">
        <v>171</v>
      </c>
      <c r="E824" s="222" t="s">
        <v>1</v>
      </c>
      <c r="F824" s="223" t="s">
        <v>1255</v>
      </c>
      <c r="G824" s="221"/>
      <c r="H824" s="224">
        <v>7.98</v>
      </c>
      <c r="I824" s="225"/>
      <c r="J824" s="221"/>
      <c r="K824" s="221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171</v>
      </c>
      <c r="AU824" s="230" t="s">
        <v>83</v>
      </c>
      <c r="AV824" s="13" t="s">
        <v>83</v>
      </c>
      <c r="AW824" s="13" t="s">
        <v>30</v>
      </c>
      <c r="AX824" s="13" t="s">
        <v>73</v>
      </c>
      <c r="AY824" s="230" t="s">
        <v>160</v>
      </c>
    </row>
    <row r="825" spans="2:51" s="13" customFormat="1" ht="11.25">
      <c r="B825" s="220"/>
      <c r="C825" s="221"/>
      <c r="D825" s="216" t="s">
        <v>171</v>
      </c>
      <c r="E825" s="222" t="s">
        <v>1</v>
      </c>
      <c r="F825" s="223" t="s">
        <v>1256</v>
      </c>
      <c r="G825" s="221"/>
      <c r="H825" s="224">
        <v>5.964</v>
      </c>
      <c r="I825" s="225"/>
      <c r="J825" s="221"/>
      <c r="K825" s="221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171</v>
      </c>
      <c r="AU825" s="230" t="s">
        <v>83</v>
      </c>
      <c r="AV825" s="13" t="s">
        <v>83</v>
      </c>
      <c r="AW825" s="13" t="s">
        <v>30</v>
      </c>
      <c r="AX825" s="13" t="s">
        <v>73</v>
      </c>
      <c r="AY825" s="230" t="s">
        <v>160</v>
      </c>
    </row>
    <row r="826" spans="2:51" s="16" customFormat="1" ht="11.25">
      <c r="B826" s="267"/>
      <c r="C826" s="268"/>
      <c r="D826" s="216" t="s">
        <v>171</v>
      </c>
      <c r="E826" s="269" t="s">
        <v>1</v>
      </c>
      <c r="F826" s="270" t="s">
        <v>775</v>
      </c>
      <c r="G826" s="268"/>
      <c r="H826" s="271">
        <v>13.944</v>
      </c>
      <c r="I826" s="272"/>
      <c r="J826" s="268"/>
      <c r="K826" s="268"/>
      <c r="L826" s="273"/>
      <c r="M826" s="274"/>
      <c r="N826" s="275"/>
      <c r="O826" s="275"/>
      <c r="P826" s="275"/>
      <c r="Q826" s="275"/>
      <c r="R826" s="275"/>
      <c r="S826" s="275"/>
      <c r="T826" s="276"/>
      <c r="AT826" s="277" t="s">
        <v>171</v>
      </c>
      <c r="AU826" s="277" t="s">
        <v>83</v>
      </c>
      <c r="AV826" s="16" t="s">
        <v>182</v>
      </c>
      <c r="AW826" s="16" t="s">
        <v>30</v>
      </c>
      <c r="AX826" s="16" t="s">
        <v>73</v>
      </c>
      <c r="AY826" s="277" t="s">
        <v>160</v>
      </c>
    </row>
    <row r="827" spans="2:51" s="14" customFormat="1" ht="11.25">
      <c r="B827" s="231"/>
      <c r="C827" s="232"/>
      <c r="D827" s="216" t="s">
        <v>171</v>
      </c>
      <c r="E827" s="233" t="s">
        <v>1</v>
      </c>
      <c r="F827" s="234" t="s">
        <v>174</v>
      </c>
      <c r="G827" s="232"/>
      <c r="H827" s="235">
        <v>45.58</v>
      </c>
      <c r="I827" s="236"/>
      <c r="J827" s="232"/>
      <c r="K827" s="232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171</v>
      </c>
      <c r="AU827" s="241" t="s">
        <v>83</v>
      </c>
      <c r="AV827" s="14" t="s">
        <v>167</v>
      </c>
      <c r="AW827" s="14" t="s">
        <v>30</v>
      </c>
      <c r="AX827" s="14" t="s">
        <v>81</v>
      </c>
      <c r="AY827" s="241" t="s">
        <v>160</v>
      </c>
    </row>
    <row r="828" spans="1:65" s="2" customFormat="1" ht="24.2" customHeight="1">
      <c r="A828" s="35"/>
      <c r="B828" s="36"/>
      <c r="C828" s="256" t="s">
        <v>1257</v>
      </c>
      <c r="D828" s="256" t="s">
        <v>494</v>
      </c>
      <c r="E828" s="257" t="s">
        <v>1258</v>
      </c>
      <c r="F828" s="258" t="s">
        <v>1259</v>
      </c>
      <c r="G828" s="259" t="s">
        <v>247</v>
      </c>
      <c r="H828" s="260">
        <v>36.54</v>
      </c>
      <c r="I828" s="261"/>
      <c r="J828" s="262">
        <f>ROUND(I828*H828,2)</f>
        <v>0</v>
      </c>
      <c r="K828" s="263"/>
      <c r="L828" s="264"/>
      <c r="M828" s="265" t="s">
        <v>1</v>
      </c>
      <c r="N828" s="266" t="s">
        <v>38</v>
      </c>
      <c r="O828" s="72"/>
      <c r="P828" s="212">
        <f>O828*H828</f>
        <v>0</v>
      </c>
      <c r="Q828" s="212">
        <v>0.0024</v>
      </c>
      <c r="R828" s="212">
        <f>Q828*H828</f>
        <v>0.087696</v>
      </c>
      <c r="S828" s="212">
        <v>0</v>
      </c>
      <c r="T828" s="213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214" t="s">
        <v>636</v>
      </c>
      <c r="AT828" s="214" t="s">
        <v>494</v>
      </c>
      <c r="AU828" s="214" t="s">
        <v>83</v>
      </c>
      <c r="AY828" s="18" t="s">
        <v>160</v>
      </c>
      <c r="BE828" s="215">
        <f>IF(N828="základní",J828,0)</f>
        <v>0</v>
      </c>
      <c r="BF828" s="215">
        <f>IF(N828="snížená",J828,0)</f>
        <v>0</v>
      </c>
      <c r="BG828" s="215">
        <f>IF(N828="zákl. přenesená",J828,0)</f>
        <v>0</v>
      </c>
      <c r="BH828" s="215">
        <f>IF(N828="sníž. přenesená",J828,0)</f>
        <v>0</v>
      </c>
      <c r="BI828" s="215">
        <f>IF(N828="nulová",J828,0)</f>
        <v>0</v>
      </c>
      <c r="BJ828" s="18" t="s">
        <v>81</v>
      </c>
      <c r="BK828" s="215">
        <f>ROUND(I828*H828,2)</f>
        <v>0</v>
      </c>
      <c r="BL828" s="18" t="s">
        <v>219</v>
      </c>
      <c r="BM828" s="214" t="s">
        <v>1260</v>
      </c>
    </row>
    <row r="829" spans="1:47" s="2" customFormat="1" ht="19.5">
      <c r="A829" s="35"/>
      <c r="B829" s="36"/>
      <c r="C829" s="37"/>
      <c r="D829" s="216" t="s">
        <v>169</v>
      </c>
      <c r="E829" s="37"/>
      <c r="F829" s="217" t="s">
        <v>1259</v>
      </c>
      <c r="G829" s="37"/>
      <c r="H829" s="37"/>
      <c r="I829" s="169"/>
      <c r="J829" s="37"/>
      <c r="K829" s="37"/>
      <c r="L829" s="40"/>
      <c r="M829" s="218"/>
      <c r="N829" s="219"/>
      <c r="O829" s="72"/>
      <c r="P829" s="72"/>
      <c r="Q829" s="72"/>
      <c r="R829" s="72"/>
      <c r="S829" s="72"/>
      <c r="T829" s="73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8" t="s">
        <v>169</v>
      </c>
      <c r="AU829" s="18" t="s">
        <v>83</v>
      </c>
    </row>
    <row r="830" spans="2:51" s="13" customFormat="1" ht="11.25">
      <c r="B830" s="220"/>
      <c r="C830" s="221"/>
      <c r="D830" s="216" t="s">
        <v>171</v>
      </c>
      <c r="E830" s="222" t="s">
        <v>1</v>
      </c>
      <c r="F830" s="223" t="s">
        <v>1261</v>
      </c>
      <c r="G830" s="221"/>
      <c r="H830" s="224">
        <v>34.8</v>
      </c>
      <c r="I830" s="225"/>
      <c r="J830" s="221"/>
      <c r="K830" s="221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171</v>
      </c>
      <c r="AU830" s="230" t="s">
        <v>83</v>
      </c>
      <c r="AV830" s="13" t="s">
        <v>83</v>
      </c>
      <c r="AW830" s="13" t="s">
        <v>30</v>
      </c>
      <c r="AX830" s="13" t="s">
        <v>81</v>
      </c>
      <c r="AY830" s="230" t="s">
        <v>160</v>
      </c>
    </row>
    <row r="831" spans="2:51" s="13" customFormat="1" ht="11.25">
      <c r="B831" s="220"/>
      <c r="C831" s="221"/>
      <c r="D831" s="216" t="s">
        <v>171</v>
      </c>
      <c r="E831" s="221"/>
      <c r="F831" s="223" t="s">
        <v>1262</v>
      </c>
      <c r="G831" s="221"/>
      <c r="H831" s="224">
        <v>36.54</v>
      </c>
      <c r="I831" s="225"/>
      <c r="J831" s="221"/>
      <c r="K831" s="221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171</v>
      </c>
      <c r="AU831" s="230" t="s">
        <v>83</v>
      </c>
      <c r="AV831" s="13" t="s">
        <v>83</v>
      </c>
      <c r="AW831" s="13" t="s">
        <v>4</v>
      </c>
      <c r="AX831" s="13" t="s">
        <v>81</v>
      </c>
      <c r="AY831" s="230" t="s">
        <v>160</v>
      </c>
    </row>
    <row r="832" spans="1:65" s="2" customFormat="1" ht="24.2" customHeight="1">
      <c r="A832" s="35"/>
      <c r="B832" s="36"/>
      <c r="C832" s="256" t="s">
        <v>1263</v>
      </c>
      <c r="D832" s="256" t="s">
        <v>494</v>
      </c>
      <c r="E832" s="257" t="s">
        <v>1264</v>
      </c>
      <c r="F832" s="258" t="s">
        <v>1265</v>
      </c>
      <c r="G832" s="259" t="s">
        <v>247</v>
      </c>
      <c r="H832" s="260">
        <v>16.105</v>
      </c>
      <c r="I832" s="261"/>
      <c r="J832" s="262">
        <f>ROUND(I832*H832,2)</f>
        <v>0</v>
      </c>
      <c r="K832" s="263"/>
      <c r="L832" s="264"/>
      <c r="M832" s="265" t="s">
        <v>1</v>
      </c>
      <c r="N832" s="266" t="s">
        <v>38</v>
      </c>
      <c r="O832" s="72"/>
      <c r="P832" s="212">
        <f>O832*H832</f>
        <v>0</v>
      </c>
      <c r="Q832" s="212">
        <v>0.0012</v>
      </c>
      <c r="R832" s="212">
        <f>Q832*H832</f>
        <v>0.019326</v>
      </c>
      <c r="S832" s="212">
        <v>0</v>
      </c>
      <c r="T832" s="213">
        <f>S832*H832</f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214" t="s">
        <v>636</v>
      </c>
      <c r="AT832" s="214" t="s">
        <v>494</v>
      </c>
      <c r="AU832" s="214" t="s">
        <v>83</v>
      </c>
      <c r="AY832" s="18" t="s">
        <v>160</v>
      </c>
      <c r="BE832" s="215">
        <f>IF(N832="základní",J832,0)</f>
        <v>0</v>
      </c>
      <c r="BF832" s="215">
        <f>IF(N832="snížená",J832,0)</f>
        <v>0</v>
      </c>
      <c r="BG832" s="215">
        <f>IF(N832="zákl. přenesená",J832,0)</f>
        <v>0</v>
      </c>
      <c r="BH832" s="215">
        <f>IF(N832="sníž. přenesená",J832,0)</f>
        <v>0</v>
      </c>
      <c r="BI832" s="215">
        <f>IF(N832="nulová",J832,0)</f>
        <v>0</v>
      </c>
      <c r="BJ832" s="18" t="s">
        <v>81</v>
      </c>
      <c r="BK832" s="215">
        <f>ROUND(I832*H832,2)</f>
        <v>0</v>
      </c>
      <c r="BL832" s="18" t="s">
        <v>219</v>
      </c>
      <c r="BM832" s="214" t="s">
        <v>1266</v>
      </c>
    </row>
    <row r="833" spans="1:47" s="2" customFormat="1" ht="19.5">
      <c r="A833" s="35"/>
      <c r="B833" s="36"/>
      <c r="C833" s="37"/>
      <c r="D833" s="216" t="s">
        <v>169</v>
      </c>
      <c r="E833" s="37"/>
      <c r="F833" s="217" t="s">
        <v>1265</v>
      </c>
      <c r="G833" s="37"/>
      <c r="H833" s="37"/>
      <c r="I833" s="169"/>
      <c r="J833" s="37"/>
      <c r="K833" s="37"/>
      <c r="L833" s="40"/>
      <c r="M833" s="218"/>
      <c r="N833" s="219"/>
      <c r="O833" s="72"/>
      <c r="P833" s="72"/>
      <c r="Q833" s="72"/>
      <c r="R833" s="72"/>
      <c r="S833" s="72"/>
      <c r="T833" s="73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T833" s="18" t="s">
        <v>169</v>
      </c>
      <c r="AU833" s="18" t="s">
        <v>83</v>
      </c>
    </row>
    <row r="834" spans="2:51" s="13" customFormat="1" ht="11.25">
      <c r="B834" s="220"/>
      <c r="C834" s="221"/>
      <c r="D834" s="216" t="s">
        <v>171</v>
      </c>
      <c r="E834" s="222" t="s">
        <v>1</v>
      </c>
      <c r="F834" s="223" t="s">
        <v>1267</v>
      </c>
      <c r="G834" s="221"/>
      <c r="H834" s="224">
        <v>15.338</v>
      </c>
      <c r="I834" s="225"/>
      <c r="J834" s="221"/>
      <c r="K834" s="221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171</v>
      </c>
      <c r="AU834" s="230" t="s">
        <v>83</v>
      </c>
      <c r="AV834" s="13" t="s">
        <v>83</v>
      </c>
      <c r="AW834" s="13" t="s">
        <v>30</v>
      </c>
      <c r="AX834" s="13" t="s">
        <v>81</v>
      </c>
      <c r="AY834" s="230" t="s">
        <v>160</v>
      </c>
    </row>
    <row r="835" spans="2:51" s="13" customFormat="1" ht="11.25">
      <c r="B835" s="220"/>
      <c r="C835" s="221"/>
      <c r="D835" s="216" t="s">
        <v>171</v>
      </c>
      <c r="E835" s="221"/>
      <c r="F835" s="223" t="s">
        <v>1268</v>
      </c>
      <c r="G835" s="221"/>
      <c r="H835" s="224">
        <v>16.105</v>
      </c>
      <c r="I835" s="225"/>
      <c r="J835" s="221"/>
      <c r="K835" s="221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171</v>
      </c>
      <c r="AU835" s="230" t="s">
        <v>83</v>
      </c>
      <c r="AV835" s="13" t="s">
        <v>83</v>
      </c>
      <c r="AW835" s="13" t="s">
        <v>4</v>
      </c>
      <c r="AX835" s="13" t="s">
        <v>81</v>
      </c>
      <c r="AY835" s="230" t="s">
        <v>160</v>
      </c>
    </row>
    <row r="836" spans="1:65" s="2" customFormat="1" ht="33" customHeight="1">
      <c r="A836" s="35"/>
      <c r="B836" s="36"/>
      <c r="C836" s="202" t="s">
        <v>1269</v>
      </c>
      <c r="D836" s="202" t="s">
        <v>163</v>
      </c>
      <c r="E836" s="203" t="s">
        <v>1270</v>
      </c>
      <c r="F836" s="204" t="s">
        <v>1271</v>
      </c>
      <c r="G836" s="205" t="s">
        <v>247</v>
      </c>
      <c r="H836" s="206">
        <v>52.624</v>
      </c>
      <c r="I836" s="207"/>
      <c r="J836" s="208">
        <f>ROUND(I836*H836,2)</f>
        <v>0</v>
      </c>
      <c r="K836" s="209"/>
      <c r="L836" s="40"/>
      <c r="M836" s="210" t="s">
        <v>1</v>
      </c>
      <c r="N836" s="211" t="s">
        <v>38</v>
      </c>
      <c r="O836" s="72"/>
      <c r="P836" s="212">
        <f>O836*H836</f>
        <v>0</v>
      </c>
      <c r="Q836" s="212">
        <v>0.00012</v>
      </c>
      <c r="R836" s="212">
        <f>Q836*H836</f>
        <v>0.00631488</v>
      </c>
      <c r="S836" s="212">
        <v>0</v>
      </c>
      <c r="T836" s="213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214" t="s">
        <v>219</v>
      </c>
      <c r="AT836" s="214" t="s">
        <v>163</v>
      </c>
      <c r="AU836" s="214" t="s">
        <v>83</v>
      </c>
      <c r="AY836" s="18" t="s">
        <v>160</v>
      </c>
      <c r="BE836" s="215">
        <f>IF(N836="základní",J836,0)</f>
        <v>0</v>
      </c>
      <c r="BF836" s="215">
        <f>IF(N836="snížená",J836,0)</f>
        <v>0</v>
      </c>
      <c r="BG836" s="215">
        <f>IF(N836="zákl. přenesená",J836,0)</f>
        <v>0</v>
      </c>
      <c r="BH836" s="215">
        <f>IF(N836="sníž. přenesená",J836,0)</f>
        <v>0</v>
      </c>
      <c r="BI836" s="215">
        <f>IF(N836="nulová",J836,0)</f>
        <v>0</v>
      </c>
      <c r="BJ836" s="18" t="s">
        <v>81</v>
      </c>
      <c r="BK836" s="215">
        <f>ROUND(I836*H836,2)</f>
        <v>0</v>
      </c>
      <c r="BL836" s="18" t="s">
        <v>219</v>
      </c>
      <c r="BM836" s="214" t="s">
        <v>1272</v>
      </c>
    </row>
    <row r="837" spans="1:47" s="2" customFormat="1" ht="29.25">
      <c r="A837" s="35"/>
      <c r="B837" s="36"/>
      <c r="C837" s="37"/>
      <c r="D837" s="216" t="s">
        <v>169</v>
      </c>
      <c r="E837" s="37"/>
      <c r="F837" s="217" t="s">
        <v>1273</v>
      </c>
      <c r="G837" s="37"/>
      <c r="H837" s="37"/>
      <c r="I837" s="169"/>
      <c r="J837" s="37"/>
      <c r="K837" s="37"/>
      <c r="L837" s="40"/>
      <c r="M837" s="218"/>
      <c r="N837" s="219"/>
      <c r="O837" s="72"/>
      <c r="P837" s="72"/>
      <c r="Q837" s="72"/>
      <c r="R837" s="72"/>
      <c r="S837" s="72"/>
      <c r="T837" s="73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T837" s="18" t="s">
        <v>169</v>
      </c>
      <c r="AU837" s="18" t="s">
        <v>83</v>
      </c>
    </row>
    <row r="838" spans="2:51" s="13" customFormat="1" ht="11.25">
      <c r="B838" s="220"/>
      <c r="C838" s="221"/>
      <c r="D838" s="216" t="s">
        <v>171</v>
      </c>
      <c r="E838" s="222" t="s">
        <v>1</v>
      </c>
      <c r="F838" s="223" t="s">
        <v>1109</v>
      </c>
      <c r="G838" s="221"/>
      <c r="H838" s="224">
        <v>17.963</v>
      </c>
      <c r="I838" s="225"/>
      <c r="J838" s="221"/>
      <c r="K838" s="221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171</v>
      </c>
      <c r="AU838" s="230" t="s">
        <v>83</v>
      </c>
      <c r="AV838" s="13" t="s">
        <v>83</v>
      </c>
      <c r="AW838" s="13" t="s">
        <v>30</v>
      </c>
      <c r="AX838" s="13" t="s">
        <v>73</v>
      </c>
      <c r="AY838" s="230" t="s">
        <v>160</v>
      </c>
    </row>
    <row r="839" spans="2:51" s="13" customFormat="1" ht="11.25">
      <c r="B839" s="220"/>
      <c r="C839" s="221"/>
      <c r="D839" s="216" t="s">
        <v>171</v>
      </c>
      <c r="E839" s="222" t="s">
        <v>1</v>
      </c>
      <c r="F839" s="223" t="s">
        <v>1110</v>
      </c>
      <c r="G839" s="221"/>
      <c r="H839" s="224">
        <v>34.661</v>
      </c>
      <c r="I839" s="225"/>
      <c r="J839" s="221"/>
      <c r="K839" s="221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171</v>
      </c>
      <c r="AU839" s="230" t="s">
        <v>83</v>
      </c>
      <c r="AV839" s="13" t="s">
        <v>83</v>
      </c>
      <c r="AW839" s="13" t="s">
        <v>30</v>
      </c>
      <c r="AX839" s="13" t="s">
        <v>73</v>
      </c>
      <c r="AY839" s="230" t="s">
        <v>160</v>
      </c>
    </row>
    <row r="840" spans="2:51" s="14" customFormat="1" ht="11.25">
      <c r="B840" s="231"/>
      <c r="C840" s="232"/>
      <c r="D840" s="216" t="s">
        <v>171</v>
      </c>
      <c r="E840" s="233" t="s">
        <v>1</v>
      </c>
      <c r="F840" s="234" t="s">
        <v>174</v>
      </c>
      <c r="G840" s="232"/>
      <c r="H840" s="235">
        <v>52.624</v>
      </c>
      <c r="I840" s="236"/>
      <c r="J840" s="232"/>
      <c r="K840" s="232"/>
      <c r="L840" s="237"/>
      <c r="M840" s="238"/>
      <c r="N840" s="239"/>
      <c r="O840" s="239"/>
      <c r="P840" s="239"/>
      <c r="Q840" s="239"/>
      <c r="R840" s="239"/>
      <c r="S840" s="239"/>
      <c r="T840" s="240"/>
      <c r="AT840" s="241" t="s">
        <v>171</v>
      </c>
      <c r="AU840" s="241" t="s">
        <v>83</v>
      </c>
      <c r="AV840" s="14" t="s">
        <v>167</v>
      </c>
      <c r="AW840" s="14" t="s">
        <v>30</v>
      </c>
      <c r="AX840" s="14" t="s">
        <v>81</v>
      </c>
      <c r="AY840" s="241" t="s">
        <v>160</v>
      </c>
    </row>
    <row r="841" spans="1:65" s="2" customFormat="1" ht="24.2" customHeight="1">
      <c r="A841" s="35"/>
      <c r="B841" s="36"/>
      <c r="C841" s="256" t="s">
        <v>1274</v>
      </c>
      <c r="D841" s="256" t="s">
        <v>494</v>
      </c>
      <c r="E841" s="257" t="s">
        <v>1275</v>
      </c>
      <c r="F841" s="258" t="s">
        <v>1276</v>
      </c>
      <c r="G841" s="259" t="s">
        <v>247</v>
      </c>
      <c r="H841" s="260">
        <v>59.044</v>
      </c>
      <c r="I841" s="261"/>
      <c r="J841" s="262">
        <f>ROUND(I841*H841,2)</f>
        <v>0</v>
      </c>
      <c r="K841" s="263"/>
      <c r="L841" s="264"/>
      <c r="M841" s="265" t="s">
        <v>1</v>
      </c>
      <c r="N841" s="266" t="s">
        <v>38</v>
      </c>
      <c r="O841" s="72"/>
      <c r="P841" s="212">
        <f>O841*H841</f>
        <v>0</v>
      </c>
      <c r="Q841" s="212">
        <v>0.0033</v>
      </c>
      <c r="R841" s="212">
        <f>Q841*H841</f>
        <v>0.1948452</v>
      </c>
      <c r="S841" s="212">
        <v>0</v>
      </c>
      <c r="T841" s="213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14" t="s">
        <v>636</v>
      </c>
      <c r="AT841" s="214" t="s">
        <v>494</v>
      </c>
      <c r="AU841" s="214" t="s">
        <v>83</v>
      </c>
      <c r="AY841" s="18" t="s">
        <v>160</v>
      </c>
      <c r="BE841" s="215">
        <f>IF(N841="základní",J841,0)</f>
        <v>0</v>
      </c>
      <c r="BF841" s="215">
        <f>IF(N841="snížená",J841,0)</f>
        <v>0</v>
      </c>
      <c r="BG841" s="215">
        <f>IF(N841="zákl. přenesená",J841,0)</f>
        <v>0</v>
      </c>
      <c r="BH841" s="215">
        <f>IF(N841="sníž. přenesená",J841,0)</f>
        <v>0</v>
      </c>
      <c r="BI841" s="215">
        <f>IF(N841="nulová",J841,0)</f>
        <v>0</v>
      </c>
      <c r="BJ841" s="18" t="s">
        <v>81</v>
      </c>
      <c r="BK841" s="215">
        <f>ROUND(I841*H841,2)</f>
        <v>0</v>
      </c>
      <c r="BL841" s="18" t="s">
        <v>219</v>
      </c>
      <c r="BM841" s="214" t="s">
        <v>1277</v>
      </c>
    </row>
    <row r="842" spans="1:47" s="2" customFormat="1" ht="11.25">
      <c r="A842" s="35"/>
      <c r="B842" s="36"/>
      <c r="C842" s="37"/>
      <c r="D842" s="216" t="s">
        <v>169</v>
      </c>
      <c r="E842" s="37"/>
      <c r="F842" s="217" t="s">
        <v>1276</v>
      </c>
      <c r="G842" s="37"/>
      <c r="H842" s="37"/>
      <c r="I842" s="169"/>
      <c r="J842" s="37"/>
      <c r="K842" s="37"/>
      <c r="L842" s="40"/>
      <c r="M842" s="218"/>
      <c r="N842" s="219"/>
      <c r="O842" s="72"/>
      <c r="P842" s="72"/>
      <c r="Q842" s="72"/>
      <c r="R842" s="72"/>
      <c r="S842" s="72"/>
      <c r="T842" s="73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T842" s="18" t="s">
        <v>169</v>
      </c>
      <c r="AU842" s="18" t="s">
        <v>83</v>
      </c>
    </row>
    <row r="843" spans="2:51" s="13" customFormat="1" ht="11.25">
      <c r="B843" s="220"/>
      <c r="C843" s="221"/>
      <c r="D843" s="216" t="s">
        <v>171</v>
      </c>
      <c r="E843" s="222" t="s">
        <v>1</v>
      </c>
      <c r="F843" s="223" t="s">
        <v>1278</v>
      </c>
      <c r="G843" s="221"/>
      <c r="H843" s="224">
        <v>57.886</v>
      </c>
      <c r="I843" s="225"/>
      <c r="J843" s="221"/>
      <c r="K843" s="221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171</v>
      </c>
      <c r="AU843" s="230" t="s">
        <v>83</v>
      </c>
      <c r="AV843" s="13" t="s">
        <v>83</v>
      </c>
      <c r="AW843" s="13" t="s">
        <v>30</v>
      </c>
      <c r="AX843" s="13" t="s">
        <v>81</v>
      </c>
      <c r="AY843" s="230" t="s">
        <v>160</v>
      </c>
    </row>
    <row r="844" spans="2:51" s="13" customFormat="1" ht="11.25">
      <c r="B844" s="220"/>
      <c r="C844" s="221"/>
      <c r="D844" s="216" t="s">
        <v>171</v>
      </c>
      <c r="E844" s="221"/>
      <c r="F844" s="223" t="s">
        <v>1279</v>
      </c>
      <c r="G844" s="221"/>
      <c r="H844" s="224">
        <v>59.044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9"/>
      <c r="AT844" s="230" t="s">
        <v>171</v>
      </c>
      <c r="AU844" s="230" t="s">
        <v>83</v>
      </c>
      <c r="AV844" s="13" t="s">
        <v>83</v>
      </c>
      <c r="AW844" s="13" t="s">
        <v>4</v>
      </c>
      <c r="AX844" s="13" t="s">
        <v>81</v>
      </c>
      <c r="AY844" s="230" t="s">
        <v>160</v>
      </c>
    </row>
    <row r="845" spans="1:65" s="2" customFormat="1" ht="24.2" customHeight="1">
      <c r="A845" s="35"/>
      <c r="B845" s="36"/>
      <c r="C845" s="256" t="s">
        <v>1280</v>
      </c>
      <c r="D845" s="256" t="s">
        <v>494</v>
      </c>
      <c r="E845" s="257" t="s">
        <v>1281</v>
      </c>
      <c r="F845" s="258" t="s">
        <v>1282</v>
      </c>
      <c r="G845" s="259" t="s">
        <v>247</v>
      </c>
      <c r="H845" s="260">
        <v>2.2</v>
      </c>
      <c r="I845" s="261"/>
      <c r="J845" s="262">
        <f>ROUND(I845*H845,2)</f>
        <v>0</v>
      </c>
      <c r="K845" s="263"/>
      <c r="L845" s="264"/>
      <c r="M845" s="265" t="s">
        <v>1</v>
      </c>
      <c r="N845" s="266" t="s">
        <v>38</v>
      </c>
      <c r="O845" s="72"/>
      <c r="P845" s="212">
        <f>O845*H845</f>
        <v>0</v>
      </c>
      <c r="Q845" s="212">
        <v>0.0009</v>
      </c>
      <c r="R845" s="212">
        <f>Q845*H845</f>
        <v>0.00198</v>
      </c>
      <c r="S845" s="212">
        <v>0</v>
      </c>
      <c r="T845" s="213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214" t="s">
        <v>636</v>
      </c>
      <c r="AT845" s="214" t="s">
        <v>494</v>
      </c>
      <c r="AU845" s="214" t="s">
        <v>83</v>
      </c>
      <c r="AY845" s="18" t="s">
        <v>160</v>
      </c>
      <c r="BE845" s="215">
        <f>IF(N845="základní",J845,0)</f>
        <v>0</v>
      </c>
      <c r="BF845" s="215">
        <f>IF(N845="snížená",J845,0)</f>
        <v>0</v>
      </c>
      <c r="BG845" s="215">
        <f>IF(N845="zákl. přenesená",J845,0)</f>
        <v>0</v>
      </c>
      <c r="BH845" s="215">
        <f>IF(N845="sníž. přenesená",J845,0)</f>
        <v>0</v>
      </c>
      <c r="BI845" s="215">
        <f>IF(N845="nulová",J845,0)</f>
        <v>0</v>
      </c>
      <c r="BJ845" s="18" t="s">
        <v>81</v>
      </c>
      <c r="BK845" s="215">
        <f>ROUND(I845*H845,2)</f>
        <v>0</v>
      </c>
      <c r="BL845" s="18" t="s">
        <v>219</v>
      </c>
      <c r="BM845" s="214" t="s">
        <v>1283</v>
      </c>
    </row>
    <row r="846" spans="1:47" s="2" customFormat="1" ht="11.25">
      <c r="A846" s="35"/>
      <c r="B846" s="36"/>
      <c r="C846" s="37"/>
      <c r="D846" s="216" t="s">
        <v>169</v>
      </c>
      <c r="E846" s="37"/>
      <c r="F846" s="217" t="s">
        <v>1282</v>
      </c>
      <c r="G846" s="37"/>
      <c r="H846" s="37"/>
      <c r="I846" s="169"/>
      <c r="J846" s="37"/>
      <c r="K846" s="37"/>
      <c r="L846" s="40"/>
      <c r="M846" s="218"/>
      <c r="N846" s="219"/>
      <c r="O846" s="72"/>
      <c r="P846" s="72"/>
      <c r="Q846" s="72"/>
      <c r="R846" s="72"/>
      <c r="S846" s="72"/>
      <c r="T846" s="73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T846" s="18" t="s">
        <v>169</v>
      </c>
      <c r="AU846" s="18" t="s">
        <v>83</v>
      </c>
    </row>
    <row r="847" spans="1:65" s="2" customFormat="1" ht="24.2" customHeight="1">
      <c r="A847" s="35"/>
      <c r="B847" s="36"/>
      <c r="C847" s="256" t="s">
        <v>1284</v>
      </c>
      <c r="D847" s="256" t="s">
        <v>494</v>
      </c>
      <c r="E847" s="257" t="s">
        <v>1285</v>
      </c>
      <c r="F847" s="258" t="s">
        <v>1286</v>
      </c>
      <c r="G847" s="259" t="s">
        <v>247</v>
      </c>
      <c r="H847" s="260">
        <v>1.1</v>
      </c>
      <c r="I847" s="261"/>
      <c r="J847" s="262">
        <f>ROUND(I847*H847,2)</f>
        <v>0</v>
      </c>
      <c r="K847" s="263"/>
      <c r="L847" s="264"/>
      <c r="M847" s="265" t="s">
        <v>1</v>
      </c>
      <c r="N847" s="266" t="s">
        <v>38</v>
      </c>
      <c r="O847" s="72"/>
      <c r="P847" s="212">
        <f>O847*H847</f>
        <v>0</v>
      </c>
      <c r="Q847" s="212">
        <v>0.0018</v>
      </c>
      <c r="R847" s="212">
        <f>Q847*H847</f>
        <v>0.00198</v>
      </c>
      <c r="S847" s="212">
        <v>0</v>
      </c>
      <c r="T847" s="213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214" t="s">
        <v>636</v>
      </c>
      <c r="AT847" s="214" t="s">
        <v>494</v>
      </c>
      <c r="AU847" s="214" t="s">
        <v>83</v>
      </c>
      <c r="AY847" s="18" t="s">
        <v>160</v>
      </c>
      <c r="BE847" s="215">
        <f>IF(N847="základní",J847,0)</f>
        <v>0</v>
      </c>
      <c r="BF847" s="215">
        <f>IF(N847="snížená",J847,0)</f>
        <v>0</v>
      </c>
      <c r="BG847" s="215">
        <f>IF(N847="zákl. přenesená",J847,0)</f>
        <v>0</v>
      </c>
      <c r="BH847" s="215">
        <f>IF(N847="sníž. přenesená",J847,0)</f>
        <v>0</v>
      </c>
      <c r="BI847" s="215">
        <f>IF(N847="nulová",J847,0)</f>
        <v>0</v>
      </c>
      <c r="BJ847" s="18" t="s">
        <v>81</v>
      </c>
      <c r="BK847" s="215">
        <f>ROUND(I847*H847,2)</f>
        <v>0</v>
      </c>
      <c r="BL847" s="18" t="s">
        <v>219</v>
      </c>
      <c r="BM847" s="214" t="s">
        <v>1287</v>
      </c>
    </row>
    <row r="848" spans="1:47" s="2" customFormat="1" ht="11.25">
      <c r="A848" s="35"/>
      <c r="B848" s="36"/>
      <c r="C848" s="37"/>
      <c r="D848" s="216" t="s">
        <v>169</v>
      </c>
      <c r="E848" s="37"/>
      <c r="F848" s="217" t="s">
        <v>1286</v>
      </c>
      <c r="G848" s="37"/>
      <c r="H848" s="37"/>
      <c r="I848" s="169"/>
      <c r="J848" s="37"/>
      <c r="K848" s="37"/>
      <c r="L848" s="40"/>
      <c r="M848" s="218"/>
      <c r="N848" s="219"/>
      <c r="O848" s="72"/>
      <c r="P848" s="72"/>
      <c r="Q848" s="72"/>
      <c r="R848" s="72"/>
      <c r="S848" s="72"/>
      <c r="T848" s="73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T848" s="18" t="s">
        <v>169</v>
      </c>
      <c r="AU848" s="18" t="s">
        <v>83</v>
      </c>
    </row>
    <row r="849" spans="1:65" s="2" customFormat="1" ht="24.2" customHeight="1">
      <c r="A849" s="35"/>
      <c r="B849" s="36"/>
      <c r="C849" s="202" t="s">
        <v>1288</v>
      </c>
      <c r="D849" s="202" t="s">
        <v>163</v>
      </c>
      <c r="E849" s="203" t="s">
        <v>1289</v>
      </c>
      <c r="F849" s="204" t="s">
        <v>1290</v>
      </c>
      <c r="G849" s="205" t="s">
        <v>218</v>
      </c>
      <c r="H849" s="206">
        <v>42.18</v>
      </c>
      <c r="I849" s="207"/>
      <c r="J849" s="208">
        <f>ROUND(I849*H849,2)</f>
        <v>0</v>
      </c>
      <c r="K849" s="209"/>
      <c r="L849" s="40"/>
      <c r="M849" s="210" t="s">
        <v>1</v>
      </c>
      <c r="N849" s="211" t="s">
        <v>38</v>
      </c>
      <c r="O849" s="72"/>
      <c r="P849" s="212">
        <f>O849*H849</f>
        <v>0</v>
      </c>
      <c r="Q849" s="212">
        <v>3E-05</v>
      </c>
      <c r="R849" s="212">
        <f>Q849*H849</f>
        <v>0.0012654</v>
      </c>
      <c r="S849" s="212">
        <v>0</v>
      </c>
      <c r="T849" s="213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14" t="s">
        <v>219</v>
      </c>
      <c r="AT849" s="214" t="s">
        <v>163</v>
      </c>
      <c r="AU849" s="214" t="s">
        <v>83</v>
      </c>
      <c r="AY849" s="18" t="s">
        <v>160</v>
      </c>
      <c r="BE849" s="215">
        <f>IF(N849="základní",J849,0)</f>
        <v>0</v>
      </c>
      <c r="BF849" s="215">
        <f>IF(N849="snížená",J849,0)</f>
        <v>0</v>
      </c>
      <c r="BG849" s="215">
        <f>IF(N849="zákl. přenesená",J849,0)</f>
        <v>0</v>
      </c>
      <c r="BH849" s="215">
        <f>IF(N849="sníž. přenesená",J849,0)</f>
        <v>0</v>
      </c>
      <c r="BI849" s="215">
        <f>IF(N849="nulová",J849,0)</f>
        <v>0</v>
      </c>
      <c r="BJ849" s="18" t="s">
        <v>81</v>
      </c>
      <c r="BK849" s="215">
        <f>ROUND(I849*H849,2)</f>
        <v>0</v>
      </c>
      <c r="BL849" s="18" t="s">
        <v>219</v>
      </c>
      <c r="BM849" s="214" t="s">
        <v>1291</v>
      </c>
    </row>
    <row r="850" spans="1:47" s="2" customFormat="1" ht="19.5">
      <c r="A850" s="35"/>
      <c r="B850" s="36"/>
      <c r="C850" s="37"/>
      <c r="D850" s="216" t="s">
        <v>169</v>
      </c>
      <c r="E850" s="37"/>
      <c r="F850" s="217" t="s">
        <v>1292</v>
      </c>
      <c r="G850" s="37"/>
      <c r="H850" s="37"/>
      <c r="I850" s="169"/>
      <c r="J850" s="37"/>
      <c r="K850" s="37"/>
      <c r="L850" s="40"/>
      <c r="M850" s="218"/>
      <c r="N850" s="219"/>
      <c r="O850" s="72"/>
      <c r="P850" s="72"/>
      <c r="Q850" s="72"/>
      <c r="R850" s="72"/>
      <c r="S850" s="72"/>
      <c r="T850" s="73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169</v>
      </c>
      <c r="AU850" s="18" t="s">
        <v>83</v>
      </c>
    </row>
    <row r="851" spans="2:51" s="13" customFormat="1" ht="11.25">
      <c r="B851" s="220"/>
      <c r="C851" s="221"/>
      <c r="D851" s="216" t="s">
        <v>171</v>
      </c>
      <c r="E851" s="222" t="s">
        <v>1</v>
      </c>
      <c r="F851" s="223" t="s">
        <v>1161</v>
      </c>
      <c r="G851" s="221"/>
      <c r="H851" s="224">
        <v>24.53</v>
      </c>
      <c r="I851" s="225"/>
      <c r="J851" s="221"/>
      <c r="K851" s="221"/>
      <c r="L851" s="226"/>
      <c r="M851" s="227"/>
      <c r="N851" s="228"/>
      <c r="O851" s="228"/>
      <c r="P851" s="228"/>
      <c r="Q851" s="228"/>
      <c r="R851" s="228"/>
      <c r="S851" s="228"/>
      <c r="T851" s="229"/>
      <c r="AT851" s="230" t="s">
        <v>171</v>
      </c>
      <c r="AU851" s="230" t="s">
        <v>83</v>
      </c>
      <c r="AV851" s="13" t="s">
        <v>83</v>
      </c>
      <c r="AW851" s="13" t="s">
        <v>30</v>
      </c>
      <c r="AX851" s="13" t="s">
        <v>73</v>
      </c>
      <c r="AY851" s="230" t="s">
        <v>160</v>
      </c>
    </row>
    <row r="852" spans="2:51" s="13" customFormat="1" ht="11.25">
      <c r="B852" s="220"/>
      <c r="C852" s="221"/>
      <c r="D852" s="216" t="s">
        <v>171</v>
      </c>
      <c r="E852" s="222" t="s">
        <v>1</v>
      </c>
      <c r="F852" s="223" t="s">
        <v>1162</v>
      </c>
      <c r="G852" s="221"/>
      <c r="H852" s="224">
        <v>17.65</v>
      </c>
      <c r="I852" s="225"/>
      <c r="J852" s="221"/>
      <c r="K852" s="221"/>
      <c r="L852" s="226"/>
      <c r="M852" s="227"/>
      <c r="N852" s="228"/>
      <c r="O852" s="228"/>
      <c r="P852" s="228"/>
      <c r="Q852" s="228"/>
      <c r="R852" s="228"/>
      <c r="S852" s="228"/>
      <c r="T852" s="229"/>
      <c r="AT852" s="230" t="s">
        <v>171</v>
      </c>
      <c r="AU852" s="230" t="s">
        <v>83</v>
      </c>
      <c r="AV852" s="13" t="s">
        <v>83</v>
      </c>
      <c r="AW852" s="13" t="s">
        <v>30</v>
      </c>
      <c r="AX852" s="13" t="s">
        <v>73</v>
      </c>
      <c r="AY852" s="230" t="s">
        <v>160</v>
      </c>
    </row>
    <row r="853" spans="2:51" s="14" customFormat="1" ht="11.25">
      <c r="B853" s="231"/>
      <c r="C853" s="232"/>
      <c r="D853" s="216" t="s">
        <v>171</v>
      </c>
      <c r="E853" s="233" t="s">
        <v>1</v>
      </c>
      <c r="F853" s="234" t="s">
        <v>174</v>
      </c>
      <c r="G853" s="232"/>
      <c r="H853" s="235">
        <v>42.18</v>
      </c>
      <c r="I853" s="236"/>
      <c r="J853" s="232"/>
      <c r="K853" s="232"/>
      <c r="L853" s="237"/>
      <c r="M853" s="238"/>
      <c r="N853" s="239"/>
      <c r="O853" s="239"/>
      <c r="P853" s="239"/>
      <c r="Q853" s="239"/>
      <c r="R853" s="239"/>
      <c r="S853" s="239"/>
      <c r="T853" s="240"/>
      <c r="AT853" s="241" t="s">
        <v>171</v>
      </c>
      <c r="AU853" s="241" t="s">
        <v>83</v>
      </c>
      <c r="AV853" s="14" t="s">
        <v>167</v>
      </c>
      <c r="AW853" s="14" t="s">
        <v>30</v>
      </c>
      <c r="AX853" s="14" t="s">
        <v>81</v>
      </c>
      <c r="AY853" s="241" t="s">
        <v>160</v>
      </c>
    </row>
    <row r="854" spans="1:65" s="2" customFormat="1" ht="24.2" customHeight="1">
      <c r="A854" s="35"/>
      <c r="B854" s="36"/>
      <c r="C854" s="256" t="s">
        <v>1293</v>
      </c>
      <c r="D854" s="256" t="s">
        <v>494</v>
      </c>
      <c r="E854" s="257" t="s">
        <v>1294</v>
      </c>
      <c r="F854" s="258" t="s">
        <v>1295</v>
      </c>
      <c r="G854" s="259" t="s">
        <v>218</v>
      </c>
      <c r="H854" s="260">
        <v>50.616</v>
      </c>
      <c r="I854" s="261"/>
      <c r="J854" s="262">
        <f>ROUND(I854*H854,2)</f>
        <v>0</v>
      </c>
      <c r="K854" s="263"/>
      <c r="L854" s="264"/>
      <c r="M854" s="265" t="s">
        <v>1</v>
      </c>
      <c r="N854" s="266" t="s">
        <v>38</v>
      </c>
      <c r="O854" s="72"/>
      <c r="P854" s="212">
        <f>O854*H854</f>
        <v>0</v>
      </c>
      <c r="Q854" s="212">
        <v>0.00038</v>
      </c>
      <c r="R854" s="212">
        <f>Q854*H854</f>
        <v>0.01923408</v>
      </c>
      <c r="S854" s="212">
        <v>0</v>
      </c>
      <c r="T854" s="213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214" t="s">
        <v>636</v>
      </c>
      <c r="AT854" s="214" t="s">
        <v>494</v>
      </c>
      <c r="AU854" s="214" t="s">
        <v>83</v>
      </c>
      <c r="AY854" s="18" t="s">
        <v>160</v>
      </c>
      <c r="BE854" s="215">
        <f>IF(N854="základní",J854,0)</f>
        <v>0</v>
      </c>
      <c r="BF854" s="215">
        <f>IF(N854="snížená",J854,0)</f>
        <v>0</v>
      </c>
      <c r="BG854" s="215">
        <f>IF(N854="zákl. přenesená",J854,0)</f>
        <v>0</v>
      </c>
      <c r="BH854" s="215">
        <f>IF(N854="sníž. přenesená",J854,0)</f>
        <v>0</v>
      </c>
      <c r="BI854" s="215">
        <f>IF(N854="nulová",J854,0)</f>
        <v>0</v>
      </c>
      <c r="BJ854" s="18" t="s">
        <v>81</v>
      </c>
      <c r="BK854" s="215">
        <f>ROUND(I854*H854,2)</f>
        <v>0</v>
      </c>
      <c r="BL854" s="18" t="s">
        <v>219</v>
      </c>
      <c r="BM854" s="214" t="s">
        <v>1296</v>
      </c>
    </row>
    <row r="855" spans="1:47" s="2" customFormat="1" ht="11.25">
      <c r="A855" s="35"/>
      <c r="B855" s="36"/>
      <c r="C855" s="37"/>
      <c r="D855" s="216" t="s">
        <v>169</v>
      </c>
      <c r="E855" s="37"/>
      <c r="F855" s="217" t="s">
        <v>1295</v>
      </c>
      <c r="G855" s="37"/>
      <c r="H855" s="37"/>
      <c r="I855" s="169"/>
      <c r="J855" s="37"/>
      <c r="K855" s="37"/>
      <c r="L855" s="40"/>
      <c r="M855" s="218"/>
      <c r="N855" s="219"/>
      <c r="O855" s="72"/>
      <c r="P855" s="72"/>
      <c r="Q855" s="72"/>
      <c r="R855" s="72"/>
      <c r="S855" s="72"/>
      <c r="T855" s="73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T855" s="18" t="s">
        <v>169</v>
      </c>
      <c r="AU855" s="18" t="s">
        <v>83</v>
      </c>
    </row>
    <row r="856" spans="2:51" s="13" customFormat="1" ht="11.25">
      <c r="B856" s="220"/>
      <c r="C856" s="221"/>
      <c r="D856" s="216" t="s">
        <v>171</v>
      </c>
      <c r="E856" s="222" t="s">
        <v>1</v>
      </c>
      <c r="F856" s="223" t="s">
        <v>1297</v>
      </c>
      <c r="G856" s="221"/>
      <c r="H856" s="224">
        <v>50.616</v>
      </c>
      <c r="I856" s="225"/>
      <c r="J856" s="221"/>
      <c r="K856" s="221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171</v>
      </c>
      <c r="AU856" s="230" t="s">
        <v>83</v>
      </c>
      <c r="AV856" s="13" t="s">
        <v>83</v>
      </c>
      <c r="AW856" s="13" t="s">
        <v>30</v>
      </c>
      <c r="AX856" s="13" t="s">
        <v>81</v>
      </c>
      <c r="AY856" s="230" t="s">
        <v>160</v>
      </c>
    </row>
    <row r="857" spans="1:65" s="2" customFormat="1" ht="24.2" customHeight="1">
      <c r="A857" s="35"/>
      <c r="B857" s="36"/>
      <c r="C857" s="256" t="s">
        <v>1298</v>
      </c>
      <c r="D857" s="256" t="s">
        <v>494</v>
      </c>
      <c r="E857" s="257" t="s">
        <v>1299</v>
      </c>
      <c r="F857" s="258" t="s">
        <v>1300</v>
      </c>
      <c r="G857" s="259" t="s">
        <v>166</v>
      </c>
      <c r="H857" s="260">
        <v>5.86</v>
      </c>
      <c r="I857" s="261"/>
      <c r="J857" s="262">
        <f>ROUND(I857*H857,2)</f>
        <v>0</v>
      </c>
      <c r="K857" s="263"/>
      <c r="L857" s="264"/>
      <c r="M857" s="265" t="s">
        <v>1</v>
      </c>
      <c r="N857" s="266" t="s">
        <v>38</v>
      </c>
      <c r="O857" s="72"/>
      <c r="P857" s="212">
        <f>O857*H857</f>
        <v>0</v>
      </c>
      <c r="Q857" s="212">
        <v>0</v>
      </c>
      <c r="R857" s="212">
        <f>Q857*H857</f>
        <v>0</v>
      </c>
      <c r="S857" s="212">
        <v>0</v>
      </c>
      <c r="T857" s="213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214" t="s">
        <v>636</v>
      </c>
      <c r="AT857" s="214" t="s">
        <v>494</v>
      </c>
      <c r="AU857" s="214" t="s">
        <v>83</v>
      </c>
      <c r="AY857" s="18" t="s">
        <v>160</v>
      </c>
      <c r="BE857" s="215">
        <f>IF(N857="základní",J857,0)</f>
        <v>0</v>
      </c>
      <c r="BF857" s="215">
        <f>IF(N857="snížená",J857,0)</f>
        <v>0</v>
      </c>
      <c r="BG857" s="215">
        <f>IF(N857="zákl. přenesená",J857,0)</f>
        <v>0</v>
      </c>
      <c r="BH857" s="215">
        <f>IF(N857="sníž. přenesená",J857,0)</f>
        <v>0</v>
      </c>
      <c r="BI857" s="215">
        <f>IF(N857="nulová",J857,0)</f>
        <v>0</v>
      </c>
      <c r="BJ857" s="18" t="s">
        <v>81</v>
      </c>
      <c r="BK857" s="215">
        <f>ROUND(I857*H857,2)</f>
        <v>0</v>
      </c>
      <c r="BL857" s="18" t="s">
        <v>219</v>
      </c>
      <c r="BM857" s="214" t="s">
        <v>1301</v>
      </c>
    </row>
    <row r="858" spans="1:47" s="2" customFormat="1" ht="11.25">
      <c r="A858" s="35"/>
      <c r="B858" s="36"/>
      <c r="C858" s="37"/>
      <c r="D858" s="216" t="s">
        <v>169</v>
      </c>
      <c r="E858" s="37"/>
      <c r="F858" s="217" t="s">
        <v>1302</v>
      </c>
      <c r="G858" s="37"/>
      <c r="H858" s="37"/>
      <c r="I858" s="169"/>
      <c r="J858" s="37"/>
      <c r="K858" s="37"/>
      <c r="L858" s="40"/>
      <c r="M858" s="218"/>
      <c r="N858" s="219"/>
      <c r="O858" s="72"/>
      <c r="P858" s="72"/>
      <c r="Q858" s="72"/>
      <c r="R858" s="72"/>
      <c r="S858" s="72"/>
      <c r="T858" s="73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T858" s="18" t="s">
        <v>169</v>
      </c>
      <c r="AU858" s="18" t="s">
        <v>83</v>
      </c>
    </row>
    <row r="859" spans="1:65" s="2" customFormat="1" ht="33" customHeight="1">
      <c r="A859" s="35"/>
      <c r="B859" s="36"/>
      <c r="C859" s="202" t="s">
        <v>1303</v>
      </c>
      <c r="D859" s="202" t="s">
        <v>163</v>
      </c>
      <c r="E859" s="203" t="s">
        <v>1304</v>
      </c>
      <c r="F859" s="204" t="s">
        <v>1305</v>
      </c>
      <c r="G859" s="205" t="s">
        <v>247</v>
      </c>
      <c r="H859" s="206">
        <v>52.624</v>
      </c>
      <c r="I859" s="207"/>
      <c r="J859" s="208">
        <f>ROUND(I859*H859,2)</f>
        <v>0</v>
      </c>
      <c r="K859" s="209"/>
      <c r="L859" s="40"/>
      <c r="M859" s="210" t="s">
        <v>1</v>
      </c>
      <c r="N859" s="211" t="s">
        <v>38</v>
      </c>
      <c r="O859" s="72"/>
      <c r="P859" s="212">
        <f>O859*H859</f>
        <v>0</v>
      </c>
      <c r="Q859" s="212">
        <v>0.00012</v>
      </c>
      <c r="R859" s="212">
        <f>Q859*H859</f>
        <v>0.00631488</v>
      </c>
      <c r="S859" s="212">
        <v>0</v>
      </c>
      <c r="T859" s="213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14" t="s">
        <v>219</v>
      </c>
      <c r="AT859" s="214" t="s">
        <v>163</v>
      </c>
      <c r="AU859" s="214" t="s">
        <v>83</v>
      </c>
      <c r="AY859" s="18" t="s">
        <v>160</v>
      </c>
      <c r="BE859" s="215">
        <f>IF(N859="základní",J859,0)</f>
        <v>0</v>
      </c>
      <c r="BF859" s="215">
        <f>IF(N859="snížená",J859,0)</f>
        <v>0</v>
      </c>
      <c r="BG859" s="215">
        <f>IF(N859="zákl. přenesená",J859,0)</f>
        <v>0</v>
      </c>
      <c r="BH859" s="215">
        <f>IF(N859="sníž. přenesená",J859,0)</f>
        <v>0</v>
      </c>
      <c r="BI859" s="215">
        <f>IF(N859="nulová",J859,0)</f>
        <v>0</v>
      </c>
      <c r="BJ859" s="18" t="s">
        <v>81</v>
      </c>
      <c r="BK859" s="215">
        <f>ROUND(I859*H859,2)</f>
        <v>0</v>
      </c>
      <c r="BL859" s="18" t="s">
        <v>219</v>
      </c>
      <c r="BM859" s="214" t="s">
        <v>1306</v>
      </c>
    </row>
    <row r="860" spans="1:47" s="2" customFormat="1" ht="19.5">
      <c r="A860" s="35"/>
      <c r="B860" s="36"/>
      <c r="C860" s="37"/>
      <c r="D860" s="216" t="s">
        <v>169</v>
      </c>
      <c r="E860" s="37"/>
      <c r="F860" s="217" t="s">
        <v>1307</v>
      </c>
      <c r="G860" s="37"/>
      <c r="H860" s="37"/>
      <c r="I860" s="169"/>
      <c r="J860" s="37"/>
      <c r="K860" s="37"/>
      <c r="L860" s="40"/>
      <c r="M860" s="218"/>
      <c r="N860" s="219"/>
      <c r="O860" s="72"/>
      <c r="P860" s="72"/>
      <c r="Q860" s="72"/>
      <c r="R860" s="72"/>
      <c r="S860" s="72"/>
      <c r="T860" s="73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T860" s="18" t="s">
        <v>169</v>
      </c>
      <c r="AU860" s="18" t="s">
        <v>83</v>
      </c>
    </row>
    <row r="861" spans="1:65" s="2" customFormat="1" ht="24.2" customHeight="1">
      <c r="A861" s="35"/>
      <c r="B861" s="36"/>
      <c r="C861" s="202" t="s">
        <v>1308</v>
      </c>
      <c r="D861" s="202" t="s">
        <v>163</v>
      </c>
      <c r="E861" s="203" t="s">
        <v>1309</v>
      </c>
      <c r="F861" s="204" t="s">
        <v>1310</v>
      </c>
      <c r="G861" s="205" t="s">
        <v>247</v>
      </c>
      <c r="H861" s="206">
        <v>13.973</v>
      </c>
      <c r="I861" s="207"/>
      <c r="J861" s="208">
        <f>ROUND(I861*H861,2)</f>
        <v>0</v>
      </c>
      <c r="K861" s="209"/>
      <c r="L861" s="40"/>
      <c r="M861" s="210" t="s">
        <v>1</v>
      </c>
      <c r="N861" s="211" t="s">
        <v>38</v>
      </c>
      <c r="O861" s="72"/>
      <c r="P861" s="212">
        <f>O861*H861</f>
        <v>0</v>
      </c>
      <c r="Q861" s="212">
        <v>0</v>
      </c>
      <c r="R861" s="212">
        <f>Q861*H861</f>
        <v>0</v>
      </c>
      <c r="S861" s="212">
        <v>0</v>
      </c>
      <c r="T861" s="213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4" t="s">
        <v>219</v>
      </c>
      <c r="AT861" s="214" t="s">
        <v>163</v>
      </c>
      <c r="AU861" s="214" t="s">
        <v>83</v>
      </c>
      <c r="AY861" s="18" t="s">
        <v>160</v>
      </c>
      <c r="BE861" s="215">
        <f>IF(N861="základní",J861,0)</f>
        <v>0</v>
      </c>
      <c r="BF861" s="215">
        <f>IF(N861="snížená",J861,0)</f>
        <v>0</v>
      </c>
      <c r="BG861" s="215">
        <f>IF(N861="zákl. přenesená",J861,0)</f>
        <v>0</v>
      </c>
      <c r="BH861" s="215">
        <f>IF(N861="sníž. přenesená",J861,0)</f>
        <v>0</v>
      </c>
      <c r="BI861" s="215">
        <f>IF(N861="nulová",J861,0)</f>
        <v>0</v>
      </c>
      <c r="BJ861" s="18" t="s">
        <v>81</v>
      </c>
      <c r="BK861" s="215">
        <f>ROUND(I861*H861,2)</f>
        <v>0</v>
      </c>
      <c r="BL861" s="18" t="s">
        <v>219</v>
      </c>
      <c r="BM861" s="214" t="s">
        <v>1311</v>
      </c>
    </row>
    <row r="862" spans="1:47" s="2" customFormat="1" ht="29.25">
      <c r="A862" s="35"/>
      <c r="B862" s="36"/>
      <c r="C862" s="37"/>
      <c r="D862" s="216" t="s">
        <v>169</v>
      </c>
      <c r="E862" s="37"/>
      <c r="F862" s="217" t="s">
        <v>1312</v>
      </c>
      <c r="G862" s="37"/>
      <c r="H862" s="37"/>
      <c r="I862" s="169"/>
      <c r="J862" s="37"/>
      <c r="K862" s="37"/>
      <c r="L862" s="40"/>
      <c r="M862" s="218"/>
      <c r="N862" s="219"/>
      <c r="O862" s="72"/>
      <c r="P862" s="72"/>
      <c r="Q862" s="72"/>
      <c r="R862" s="72"/>
      <c r="S862" s="72"/>
      <c r="T862" s="73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T862" s="18" t="s">
        <v>169</v>
      </c>
      <c r="AU862" s="18" t="s">
        <v>83</v>
      </c>
    </row>
    <row r="863" spans="2:51" s="15" customFormat="1" ht="11.25">
      <c r="B863" s="242"/>
      <c r="C863" s="243"/>
      <c r="D863" s="216" t="s">
        <v>171</v>
      </c>
      <c r="E863" s="244" t="s">
        <v>1</v>
      </c>
      <c r="F863" s="245" t="s">
        <v>1313</v>
      </c>
      <c r="G863" s="243"/>
      <c r="H863" s="244" t="s">
        <v>1</v>
      </c>
      <c r="I863" s="246"/>
      <c r="J863" s="243"/>
      <c r="K863" s="243"/>
      <c r="L863" s="247"/>
      <c r="M863" s="248"/>
      <c r="N863" s="249"/>
      <c r="O863" s="249"/>
      <c r="P863" s="249"/>
      <c r="Q863" s="249"/>
      <c r="R863" s="249"/>
      <c r="S863" s="249"/>
      <c r="T863" s="250"/>
      <c r="AT863" s="251" t="s">
        <v>171</v>
      </c>
      <c r="AU863" s="251" t="s">
        <v>83</v>
      </c>
      <c r="AV863" s="15" t="s">
        <v>81</v>
      </c>
      <c r="AW863" s="15" t="s">
        <v>30</v>
      </c>
      <c r="AX863" s="15" t="s">
        <v>73</v>
      </c>
      <c r="AY863" s="251" t="s">
        <v>160</v>
      </c>
    </row>
    <row r="864" spans="2:51" s="13" customFormat="1" ht="11.25">
      <c r="B864" s="220"/>
      <c r="C864" s="221"/>
      <c r="D864" s="216" t="s">
        <v>171</v>
      </c>
      <c r="E864" s="222" t="s">
        <v>1</v>
      </c>
      <c r="F864" s="223" t="s">
        <v>1314</v>
      </c>
      <c r="G864" s="221"/>
      <c r="H864" s="224">
        <v>8.003</v>
      </c>
      <c r="I864" s="225"/>
      <c r="J864" s="221"/>
      <c r="K864" s="221"/>
      <c r="L864" s="226"/>
      <c r="M864" s="227"/>
      <c r="N864" s="228"/>
      <c r="O864" s="228"/>
      <c r="P864" s="228"/>
      <c r="Q864" s="228"/>
      <c r="R864" s="228"/>
      <c r="S864" s="228"/>
      <c r="T864" s="229"/>
      <c r="AT864" s="230" t="s">
        <v>171</v>
      </c>
      <c r="AU864" s="230" t="s">
        <v>83</v>
      </c>
      <c r="AV864" s="13" t="s">
        <v>83</v>
      </c>
      <c r="AW864" s="13" t="s">
        <v>30</v>
      </c>
      <c r="AX864" s="13" t="s">
        <v>73</v>
      </c>
      <c r="AY864" s="230" t="s">
        <v>160</v>
      </c>
    </row>
    <row r="865" spans="2:51" s="13" customFormat="1" ht="11.25">
      <c r="B865" s="220"/>
      <c r="C865" s="221"/>
      <c r="D865" s="216" t="s">
        <v>171</v>
      </c>
      <c r="E865" s="222" t="s">
        <v>1</v>
      </c>
      <c r="F865" s="223" t="s">
        <v>1315</v>
      </c>
      <c r="G865" s="221"/>
      <c r="H865" s="224">
        <v>5.97</v>
      </c>
      <c r="I865" s="225"/>
      <c r="J865" s="221"/>
      <c r="K865" s="221"/>
      <c r="L865" s="226"/>
      <c r="M865" s="227"/>
      <c r="N865" s="228"/>
      <c r="O865" s="228"/>
      <c r="P865" s="228"/>
      <c r="Q865" s="228"/>
      <c r="R865" s="228"/>
      <c r="S865" s="228"/>
      <c r="T865" s="229"/>
      <c r="AT865" s="230" t="s">
        <v>171</v>
      </c>
      <c r="AU865" s="230" t="s">
        <v>83</v>
      </c>
      <c r="AV865" s="13" t="s">
        <v>83</v>
      </c>
      <c r="AW865" s="13" t="s">
        <v>30</v>
      </c>
      <c r="AX865" s="13" t="s">
        <v>73</v>
      </c>
      <c r="AY865" s="230" t="s">
        <v>160</v>
      </c>
    </row>
    <row r="866" spans="2:51" s="14" customFormat="1" ht="11.25">
      <c r="B866" s="231"/>
      <c r="C866" s="232"/>
      <c r="D866" s="216" t="s">
        <v>171</v>
      </c>
      <c r="E866" s="233" t="s">
        <v>1</v>
      </c>
      <c r="F866" s="234" t="s">
        <v>174</v>
      </c>
      <c r="G866" s="232"/>
      <c r="H866" s="235">
        <v>13.973</v>
      </c>
      <c r="I866" s="236"/>
      <c r="J866" s="232"/>
      <c r="K866" s="232"/>
      <c r="L866" s="237"/>
      <c r="M866" s="238"/>
      <c r="N866" s="239"/>
      <c r="O866" s="239"/>
      <c r="P866" s="239"/>
      <c r="Q866" s="239"/>
      <c r="R866" s="239"/>
      <c r="S866" s="239"/>
      <c r="T866" s="240"/>
      <c r="AT866" s="241" t="s">
        <v>171</v>
      </c>
      <c r="AU866" s="241" t="s">
        <v>83</v>
      </c>
      <c r="AV866" s="14" t="s">
        <v>167</v>
      </c>
      <c r="AW866" s="14" t="s">
        <v>30</v>
      </c>
      <c r="AX866" s="14" t="s">
        <v>81</v>
      </c>
      <c r="AY866" s="241" t="s">
        <v>160</v>
      </c>
    </row>
    <row r="867" spans="1:65" s="2" customFormat="1" ht="24.2" customHeight="1">
      <c r="A867" s="35"/>
      <c r="B867" s="36"/>
      <c r="C867" s="256" t="s">
        <v>1316</v>
      </c>
      <c r="D867" s="256" t="s">
        <v>494</v>
      </c>
      <c r="E867" s="257" t="s">
        <v>1317</v>
      </c>
      <c r="F867" s="258" t="s">
        <v>1318</v>
      </c>
      <c r="G867" s="259" t="s">
        <v>247</v>
      </c>
      <c r="H867" s="260">
        <v>16.768</v>
      </c>
      <c r="I867" s="261"/>
      <c r="J867" s="262">
        <f>ROUND(I867*H867,2)</f>
        <v>0</v>
      </c>
      <c r="K867" s="263"/>
      <c r="L867" s="264"/>
      <c r="M867" s="265" t="s">
        <v>1</v>
      </c>
      <c r="N867" s="266" t="s">
        <v>38</v>
      </c>
      <c r="O867" s="72"/>
      <c r="P867" s="212">
        <f>O867*H867</f>
        <v>0</v>
      </c>
      <c r="Q867" s="212">
        <v>0.0108</v>
      </c>
      <c r="R867" s="212">
        <f>Q867*H867</f>
        <v>0.18109440000000002</v>
      </c>
      <c r="S867" s="212">
        <v>0</v>
      </c>
      <c r="T867" s="213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214" t="s">
        <v>636</v>
      </c>
      <c r="AT867" s="214" t="s">
        <v>494</v>
      </c>
      <c r="AU867" s="214" t="s">
        <v>83</v>
      </c>
      <c r="AY867" s="18" t="s">
        <v>160</v>
      </c>
      <c r="BE867" s="215">
        <f>IF(N867="základní",J867,0)</f>
        <v>0</v>
      </c>
      <c r="BF867" s="215">
        <f>IF(N867="snížená",J867,0)</f>
        <v>0</v>
      </c>
      <c r="BG867" s="215">
        <f>IF(N867="zákl. přenesená",J867,0)</f>
        <v>0</v>
      </c>
      <c r="BH867" s="215">
        <f>IF(N867="sníž. přenesená",J867,0)</f>
        <v>0</v>
      </c>
      <c r="BI867" s="215">
        <f>IF(N867="nulová",J867,0)</f>
        <v>0</v>
      </c>
      <c r="BJ867" s="18" t="s">
        <v>81</v>
      </c>
      <c r="BK867" s="215">
        <f>ROUND(I867*H867,2)</f>
        <v>0</v>
      </c>
      <c r="BL867" s="18" t="s">
        <v>219</v>
      </c>
      <c r="BM867" s="214" t="s">
        <v>1319</v>
      </c>
    </row>
    <row r="868" spans="1:47" s="2" customFormat="1" ht="19.5">
      <c r="A868" s="35"/>
      <c r="B868" s="36"/>
      <c r="C868" s="37"/>
      <c r="D868" s="216" t="s">
        <v>169</v>
      </c>
      <c r="E868" s="37"/>
      <c r="F868" s="217" t="s">
        <v>1318</v>
      </c>
      <c r="G868" s="37"/>
      <c r="H868" s="37"/>
      <c r="I868" s="169"/>
      <c r="J868" s="37"/>
      <c r="K868" s="37"/>
      <c r="L868" s="40"/>
      <c r="M868" s="218"/>
      <c r="N868" s="219"/>
      <c r="O868" s="72"/>
      <c r="P868" s="72"/>
      <c r="Q868" s="72"/>
      <c r="R868" s="72"/>
      <c r="S868" s="72"/>
      <c r="T868" s="73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T868" s="18" t="s">
        <v>169</v>
      </c>
      <c r="AU868" s="18" t="s">
        <v>83</v>
      </c>
    </row>
    <row r="869" spans="2:51" s="13" customFormat="1" ht="11.25">
      <c r="B869" s="220"/>
      <c r="C869" s="221"/>
      <c r="D869" s="216" t="s">
        <v>171</v>
      </c>
      <c r="E869" s="222" t="s">
        <v>1</v>
      </c>
      <c r="F869" s="223" t="s">
        <v>1320</v>
      </c>
      <c r="G869" s="221"/>
      <c r="H869" s="224">
        <v>16.768</v>
      </c>
      <c r="I869" s="225"/>
      <c r="J869" s="221"/>
      <c r="K869" s="221"/>
      <c r="L869" s="226"/>
      <c r="M869" s="227"/>
      <c r="N869" s="228"/>
      <c r="O869" s="228"/>
      <c r="P869" s="228"/>
      <c r="Q869" s="228"/>
      <c r="R869" s="228"/>
      <c r="S869" s="228"/>
      <c r="T869" s="229"/>
      <c r="AT869" s="230" t="s">
        <v>171</v>
      </c>
      <c r="AU869" s="230" t="s">
        <v>83</v>
      </c>
      <c r="AV869" s="13" t="s">
        <v>83</v>
      </c>
      <c r="AW869" s="13" t="s">
        <v>30</v>
      </c>
      <c r="AX869" s="13" t="s">
        <v>81</v>
      </c>
      <c r="AY869" s="230" t="s">
        <v>160</v>
      </c>
    </row>
    <row r="870" spans="1:65" s="2" customFormat="1" ht="24.2" customHeight="1">
      <c r="A870" s="35"/>
      <c r="B870" s="36"/>
      <c r="C870" s="202" t="s">
        <v>1321</v>
      </c>
      <c r="D870" s="202" t="s">
        <v>163</v>
      </c>
      <c r="E870" s="203" t="s">
        <v>1322</v>
      </c>
      <c r="F870" s="204" t="s">
        <v>1323</v>
      </c>
      <c r="G870" s="205" t="s">
        <v>247</v>
      </c>
      <c r="H870" s="206">
        <v>54.408</v>
      </c>
      <c r="I870" s="207"/>
      <c r="J870" s="208">
        <f>ROUND(I870*H870,2)</f>
        <v>0</v>
      </c>
      <c r="K870" s="209"/>
      <c r="L870" s="40"/>
      <c r="M870" s="210" t="s">
        <v>1</v>
      </c>
      <c r="N870" s="211" t="s">
        <v>38</v>
      </c>
      <c r="O870" s="72"/>
      <c r="P870" s="212">
        <f>O870*H870</f>
        <v>0</v>
      </c>
      <c r="Q870" s="212">
        <v>0</v>
      </c>
      <c r="R870" s="212">
        <f>Q870*H870</f>
        <v>0</v>
      </c>
      <c r="S870" s="212">
        <v>0</v>
      </c>
      <c r="T870" s="213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214" t="s">
        <v>219</v>
      </c>
      <c r="AT870" s="214" t="s">
        <v>163</v>
      </c>
      <c r="AU870" s="214" t="s">
        <v>83</v>
      </c>
      <c r="AY870" s="18" t="s">
        <v>160</v>
      </c>
      <c r="BE870" s="215">
        <f>IF(N870="základní",J870,0)</f>
        <v>0</v>
      </c>
      <c r="BF870" s="215">
        <f>IF(N870="snížená",J870,0)</f>
        <v>0</v>
      </c>
      <c r="BG870" s="215">
        <f>IF(N870="zákl. přenesená",J870,0)</f>
        <v>0</v>
      </c>
      <c r="BH870" s="215">
        <f>IF(N870="sníž. přenesená",J870,0)</f>
        <v>0</v>
      </c>
      <c r="BI870" s="215">
        <f>IF(N870="nulová",J870,0)</f>
        <v>0</v>
      </c>
      <c r="BJ870" s="18" t="s">
        <v>81</v>
      </c>
      <c r="BK870" s="215">
        <f>ROUND(I870*H870,2)</f>
        <v>0</v>
      </c>
      <c r="BL870" s="18" t="s">
        <v>219</v>
      </c>
      <c r="BM870" s="214" t="s">
        <v>1324</v>
      </c>
    </row>
    <row r="871" spans="1:47" s="2" customFormat="1" ht="29.25">
      <c r="A871" s="35"/>
      <c r="B871" s="36"/>
      <c r="C871" s="37"/>
      <c r="D871" s="216" t="s">
        <v>169</v>
      </c>
      <c r="E871" s="37"/>
      <c r="F871" s="217" t="s">
        <v>1325</v>
      </c>
      <c r="G871" s="37"/>
      <c r="H871" s="37"/>
      <c r="I871" s="169"/>
      <c r="J871" s="37"/>
      <c r="K871" s="37"/>
      <c r="L871" s="40"/>
      <c r="M871" s="218"/>
      <c r="N871" s="219"/>
      <c r="O871" s="72"/>
      <c r="P871" s="72"/>
      <c r="Q871" s="72"/>
      <c r="R871" s="72"/>
      <c r="S871" s="72"/>
      <c r="T871" s="73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T871" s="18" t="s">
        <v>169</v>
      </c>
      <c r="AU871" s="18" t="s">
        <v>83</v>
      </c>
    </row>
    <row r="872" spans="1:65" s="2" customFormat="1" ht="16.5" customHeight="1">
      <c r="A872" s="35"/>
      <c r="B872" s="36"/>
      <c r="C872" s="256" t="s">
        <v>1326</v>
      </c>
      <c r="D872" s="256" t="s">
        <v>494</v>
      </c>
      <c r="E872" s="257" t="s">
        <v>1327</v>
      </c>
      <c r="F872" s="258" t="s">
        <v>1328</v>
      </c>
      <c r="G872" s="259" t="s">
        <v>247</v>
      </c>
      <c r="H872" s="260">
        <v>65.834</v>
      </c>
      <c r="I872" s="261"/>
      <c r="J872" s="262">
        <f>ROUND(I872*H872,2)</f>
        <v>0</v>
      </c>
      <c r="K872" s="263"/>
      <c r="L872" s="264"/>
      <c r="M872" s="265" t="s">
        <v>1</v>
      </c>
      <c r="N872" s="266" t="s">
        <v>38</v>
      </c>
      <c r="O872" s="72"/>
      <c r="P872" s="212">
        <f>O872*H872</f>
        <v>0</v>
      </c>
      <c r="Q872" s="212">
        <v>0.0004</v>
      </c>
      <c r="R872" s="212">
        <f>Q872*H872</f>
        <v>0.026333600000000002</v>
      </c>
      <c r="S872" s="212">
        <v>0</v>
      </c>
      <c r="T872" s="213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14" t="s">
        <v>636</v>
      </c>
      <c r="AT872" s="214" t="s">
        <v>494</v>
      </c>
      <c r="AU872" s="214" t="s">
        <v>83</v>
      </c>
      <c r="AY872" s="18" t="s">
        <v>160</v>
      </c>
      <c r="BE872" s="215">
        <f>IF(N872="základní",J872,0)</f>
        <v>0</v>
      </c>
      <c r="BF872" s="215">
        <f>IF(N872="snížená",J872,0)</f>
        <v>0</v>
      </c>
      <c r="BG872" s="215">
        <f>IF(N872="zákl. přenesená",J872,0)</f>
        <v>0</v>
      </c>
      <c r="BH872" s="215">
        <f>IF(N872="sníž. přenesená",J872,0)</f>
        <v>0</v>
      </c>
      <c r="BI872" s="215">
        <f>IF(N872="nulová",J872,0)</f>
        <v>0</v>
      </c>
      <c r="BJ872" s="18" t="s">
        <v>81</v>
      </c>
      <c r="BK872" s="215">
        <f>ROUND(I872*H872,2)</f>
        <v>0</v>
      </c>
      <c r="BL872" s="18" t="s">
        <v>219</v>
      </c>
      <c r="BM872" s="214" t="s">
        <v>1329</v>
      </c>
    </row>
    <row r="873" spans="1:47" s="2" customFormat="1" ht="11.25">
      <c r="A873" s="35"/>
      <c r="B873" s="36"/>
      <c r="C873" s="37"/>
      <c r="D873" s="216" t="s">
        <v>169</v>
      </c>
      <c r="E873" s="37"/>
      <c r="F873" s="217" t="s">
        <v>1328</v>
      </c>
      <c r="G873" s="37"/>
      <c r="H873" s="37"/>
      <c r="I873" s="169"/>
      <c r="J873" s="37"/>
      <c r="K873" s="37"/>
      <c r="L873" s="40"/>
      <c r="M873" s="218"/>
      <c r="N873" s="219"/>
      <c r="O873" s="72"/>
      <c r="P873" s="72"/>
      <c r="Q873" s="72"/>
      <c r="R873" s="72"/>
      <c r="S873" s="72"/>
      <c r="T873" s="73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T873" s="18" t="s">
        <v>169</v>
      </c>
      <c r="AU873" s="18" t="s">
        <v>83</v>
      </c>
    </row>
    <row r="874" spans="2:51" s="13" customFormat="1" ht="11.25">
      <c r="B874" s="220"/>
      <c r="C874" s="221"/>
      <c r="D874" s="216" t="s">
        <v>171</v>
      </c>
      <c r="E874" s="222" t="s">
        <v>1</v>
      </c>
      <c r="F874" s="223" t="s">
        <v>1234</v>
      </c>
      <c r="G874" s="221"/>
      <c r="H874" s="224">
        <v>59.849</v>
      </c>
      <c r="I874" s="225"/>
      <c r="J874" s="221"/>
      <c r="K874" s="221"/>
      <c r="L874" s="226"/>
      <c r="M874" s="227"/>
      <c r="N874" s="228"/>
      <c r="O874" s="228"/>
      <c r="P874" s="228"/>
      <c r="Q874" s="228"/>
      <c r="R874" s="228"/>
      <c r="S874" s="228"/>
      <c r="T874" s="229"/>
      <c r="AT874" s="230" t="s">
        <v>171</v>
      </c>
      <c r="AU874" s="230" t="s">
        <v>83</v>
      </c>
      <c r="AV874" s="13" t="s">
        <v>83</v>
      </c>
      <c r="AW874" s="13" t="s">
        <v>30</v>
      </c>
      <c r="AX874" s="13" t="s">
        <v>81</v>
      </c>
      <c r="AY874" s="230" t="s">
        <v>160</v>
      </c>
    </row>
    <row r="875" spans="2:51" s="13" customFormat="1" ht="11.25">
      <c r="B875" s="220"/>
      <c r="C875" s="221"/>
      <c r="D875" s="216" t="s">
        <v>171</v>
      </c>
      <c r="E875" s="221"/>
      <c r="F875" s="223" t="s">
        <v>1330</v>
      </c>
      <c r="G875" s="221"/>
      <c r="H875" s="224">
        <v>65.834</v>
      </c>
      <c r="I875" s="225"/>
      <c r="J875" s="221"/>
      <c r="K875" s="221"/>
      <c r="L875" s="226"/>
      <c r="M875" s="227"/>
      <c r="N875" s="228"/>
      <c r="O875" s="228"/>
      <c r="P875" s="228"/>
      <c r="Q875" s="228"/>
      <c r="R875" s="228"/>
      <c r="S875" s="228"/>
      <c r="T875" s="229"/>
      <c r="AT875" s="230" t="s">
        <v>171</v>
      </c>
      <c r="AU875" s="230" t="s">
        <v>83</v>
      </c>
      <c r="AV875" s="13" t="s">
        <v>83</v>
      </c>
      <c r="AW875" s="13" t="s">
        <v>4</v>
      </c>
      <c r="AX875" s="13" t="s">
        <v>81</v>
      </c>
      <c r="AY875" s="230" t="s">
        <v>160</v>
      </c>
    </row>
    <row r="876" spans="1:65" s="2" customFormat="1" ht="24.2" customHeight="1">
      <c r="A876" s="35"/>
      <c r="B876" s="36"/>
      <c r="C876" s="202" t="s">
        <v>1331</v>
      </c>
      <c r="D876" s="202" t="s">
        <v>163</v>
      </c>
      <c r="E876" s="203" t="s">
        <v>1332</v>
      </c>
      <c r="F876" s="204" t="s">
        <v>1333</v>
      </c>
      <c r="G876" s="205" t="s">
        <v>179</v>
      </c>
      <c r="H876" s="206">
        <v>1.279</v>
      </c>
      <c r="I876" s="207"/>
      <c r="J876" s="208">
        <f>ROUND(I876*H876,2)</f>
        <v>0</v>
      </c>
      <c r="K876" s="209"/>
      <c r="L876" s="40"/>
      <c r="M876" s="210" t="s">
        <v>1</v>
      </c>
      <c r="N876" s="211" t="s">
        <v>38</v>
      </c>
      <c r="O876" s="72"/>
      <c r="P876" s="212">
        <f>O876*H876</f>
        <v>0</v>
      </c>
      <c r="Q876" s="212">
        <v>0</v>
      </c>
      <c r="R876" s="212">
        <f>Q876*H876</f>
        <v>0</v>
      </c>
      <c r="S876" s="212">
        <v>0</v>
      </c>
      <c r="T876" s="213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4" t="s">
        <v>219</v>
      </c>
      <c r="AT876" s="214" t="s">
        <v>163</v>
      </c>
      <c r="AU876" s="214" t="s">
        <v>83</v>
      </c>
      <c r="AY876" s="18" t="s">
        <v>160</v>
      </c>
      <c r="BE876" s="215">
        <f>IF(N876="základní",J876,0)</f>
        <v>0</v>
      </c>
      <c r="BF876" s="215">
        <f>IF(N876="snížená",J876,0)</f>
        <v>0</v>
      </c>
      <c r="BG876" s="215">
        <f>IF(N876="zákl. přenesená",J876,0)</f>
        <v>0</v>
      </c>
      <c r="BH876" s="215">
        <f>IF(N876="sníž. přenesená",J876,0)</f>
        <v>0</v>
      </c>
      <c r="BI876" s="215">
        <f>IF(N876="nulová",J876,0)</f>
        <v>0</v>
      </c>
      <c r="BJ876" s="18" t="s">
        <v>81</v>
      </c>
      <c r="BK876" s="215">
        <f>ROUND(I876*H876,2)</f>
        <v>0</v>
      </c>
      <c r="BL876" s="18" t="s">
        <v>219</v>
      </c>
      <c r="BM876" s="214" t="s">
        <v>1334</v>
      </c>
    </row>
    <row r="877" spans="1:47" s="2" customFormat="1" ht="29.25">
      <c r="A877" s="35"/>
      <c r="B877" s="36"/>
      <c r="C877" s="37"/>
      <c r="D877" s="216" t="s">
        <v>169</v>
      </c>
      <c r="E877" s="37"/>
      <c r="F877" s="217" t="s">
        <v>1335</v>
      </c>
      <c r="G877" s="37"/>
      <c r="H877" s="37"/>
      <c r="I877" s="169"/>
      <c r="J877" s="37"/>
      <c r="K877" s="37"/>
      <c r="L877" s="40"/>
      <c r="M877" s="218"/>
      <c r="N877" s="219"/>
      <c r="O877" s="72"/>
      <c r="P877" s="72"/>
      <c r="Q877" s="72"/>
      <c r="R877" s="72"/>
      <c r="S877" s="72"/>
      <c r="T877" s="73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T877" s="18" t="s">
        <v>169</v>
      </c>
      <c r="AU877" s="18" t="s">
        <v>83</v>
      </c>
    </row>
    <row r="878" spans="2:63" s="12" customFormat="1" ht="22.9" customHeight="1">
      <c r="B878" s="186"/>
      <c r="C878" s="187"/>
      <c r="D878" s="188" t="s">
        <v>72</v>
      </c>
      <c r="E878" s="200" t="s">
        <v>214</v>
      </c>
      <c r="F878" s="200" t="s">
        <v>215</v>
      </c>
      <c r="G878" s="187"/>
      <c r="H878" s="187"/>
      <c r="I878" s="190"/>
      <c r="J878" s="201">
        <f>BK878</f>
        <v>0</v>
      </c>
      <c r="K878" s="187"/>
      <c r="L878" s="192"/>
      <c r="M878" s="193"/>
      <c r="N878" s="194"/>
      <c r="O878" s="194"/>
      <c r="P878" s="195">
        <f>SUM(P879:P901)</f>
        <v>0</v>
      </c>
      <c r="Q878" s="194"/>
      <c r="R878" s="195">
        <f>SUM(R879:R901)</f>
        <v>0.27159</v>
      </c>
      <c r="S878" s="194"/>
      <c r="T878" s="196">
        <f>SUM(T879:T901)</f>
        <v>0</v>
      </c>
      <c r="AR878" s="197" t="s">
        <v>83</v>
      </c>
      <c r="AT878" s="198" t="s">
        <v>72</v>
      </c>
      <c r="AU878" s="198" t="s">
        <v>81</v>
      </c>
      <c r="AY878" s="197" t="s">
        <v>160</v>
      </c>
      <c r="BK878" s="199">
        <f>SUM(BK879:BK901)</f>
        <v>0</v>
      </c>
    </row>
    <row r="879" spans="1:65" s="2" customFormat="1" ht="21.75" customHeight="1">
      <c r="A879" s="35"/>
      <c r="B879" s="36"/>
      <c r="C879" s="202" t="s">
        <v>1336</v>
      </c>
      <c r="D879" s="202" t="s">
        <v>163</v>
      </c>
      <c r="E879" s="203" t="s">
        <v>1337</v>
      </c>
      <c r="F879" s="204" t="s">
        <v>1338</v>
      </c>
      <c r="G879" s="205" t="s">
        <v>218</v>
      </c>
      <c r="H879" s="206">
        <v>8</v>
      </c>
      <c r="I879" s="207"/>
      <c r="J879" s="208">
        <f>ROUND(I879*H879,2)</f>
        <v>0</v>
      </c>
      <c r="K879" s="209"/>
      <c r="L879" s="40"/>
      <c r="M879" s="210" t="s">
        <v>1</v>
      </c>
      <c r="N879" s="211" t="s">
        <v>38</v>
      </c>
      <c r="O879" s="72"/>
      <c r="P879" s="212">
        <f>O879*H879</f>
        <v>0</v>
      </c>
      <c r="Q879" s="212">
        <v>0.00191</v>
      </c>
      <c r="R879" s="212">
        <f>Q879*H879</f>
        <v>0.01528</v>
      </c>
      <c r="S879" s="212">
        <v>0</v>
      </c>
      <c r="T879" s="213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14" t="s">
        <v>219</v>
      </c>
      <c r="AT879" s="214" t="s">
        <v>163</v>
      </c>
      <c r="AU879" s="214" t="s">
        <v>83</v>
      </c>
      <c r="AY879" s="18" t="s">
        <v>160</v>
      </c>
      <c r="BE879" s="215">
        <f>IF(N879="základní",J879,0)</f>
        <v>0</v>
      </c>
      <c r="BF879" s="215">
        <f>IF(N879="snížená",J879,0)</f>
        <v>0</v>
      </c>
      <c r="BG879" s="215">
        <f>IF(N879="zákl. přenesená",J879,0)</f>
        <v>0</v>
      </c>
      <c r="BH879" s="215">
        <f>IF(N879="sníž. přenesená",J879,0)</f>
        <v>0</v>
      </c>
      <c r="BI879" s="215">
        <f>IF(N879="nulová",J879,0)</f>
        <v>0</v>
      </c>
      <c r="BJ879" s="18" t="s">
        <v>81</v>
      </c>
      <c r="BK879" s="215">
        <f>ROUND(I879*H879,2)</f>
        <v>0</v>
      </c>
      <c r="BL879" s="18" t="s">
        <v>219</v>
      </c>
      <c r="BM879" s="214" t="s">
        <v>1339</v>
      </c>
    </row>
    <row r="880" spans="1:47" s="2" customFormat="1" ht="11.25">
      <c r="A880" s="35"/>
      <c r="B880" s="36"/>
      <c r="C880" s="37"/>
      <c r="D880" s="216" t="s">
        <v>169</v>
      </c>
      <c r="E880" s="37"/>
      <c r="F880" s="217" t="s">
        <v>1340</v>
      </c>
      <c r="G880" s="37"/>
      <c r="H880" s="37"/>
      <c r="I880" s="169"/>
      <c r="J880" s="37"/>
      <c r="K880" s="37"/>
      <c r="L880" s="40"/>
      <c r="M880" s="218"/>
      <c r="N880" s="219"/>
      <c r="O880" s="72"/>
      <c r="P880" s="72"/>
      <c r="Q880" s="72"/>
      <c r="R880" s="72"/>
      <c r="S880" s="72"/>
      <c r="T880" s="73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T880" s="18" t="s">
        <v>169</v>
      </c>
      <c r="AU880" s="18" t="s">
        <v>83</v>
      </c>
    </row>
    <row r="881" spans="2:51" s="13" customFormat="1" ht="11.25">
      <c r="B881" s="220"/>
      <c r="C881" s="221"/>
      <c r="D881" s="216" t="s">
        <v>171</v>
      </c>
      <c r="E881" s="222" t="s">
        <v>1</v>
      </c>
      <c r="F881" s="223" t="s">
        <v>1341</v>
      </c>
      <c r="G881" s="221"/>
      <c r="H881" s="224">
        <v>8</v>
      </c>
      <c r="I881" s="225"/>
      <c r="J881" s="221"/>
      <c r="K881" s="221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171</v>
      </c>
      <c r="AU881" s="230" t="s">
        <v>83</v>
      </c>
      <c r="AV881" s="13" t="s">
        <v>83</v>
      </c>
      <c r="AW881" s="13" t="s">
        <v>30</v>
      </c>
      <c r="AX881" s="13" t="s">
        <v>81</v>
      </c>
      <c r="AY881" s="230" t="s">
        <v>160</v>
      </c>
    </row>
    <row r="882" spans="1:65" s="2" customFormat="1" ht="21.75" customHeight="1">
      <c r="A882" s="35"/>
      <c r="B882" s="36"/>
      <c r="C882" s="202" t="s">
        <v>1342</v>
      </c>
      <c r="D882" s="202" t="s">
        <v>163</v>
      </c>
      <c r="E882" s="203" t="s">
        <v>1343</v>
      </c>
      <c r="F882" s="204" t="s">
        <v>1344</v>
      </c>
      <c r="G882" s="205" t="s">
        <v>218</v>
      </c>
      <c r="H882" s="206">
        <v>16</v>
      </c>
      <c r="I882" s="207"/>
      <c r="J882" s="208">
        <f>ROUND(I882*H882,2)</f>
        <v>0</v>
      </c>
      <c r="K882" s="209"/>
      <c r="L882" s="40"/>
      <c r="M882" s="210" t="s">
        <v>1</v>
      </c>
      <c r="N882" s="211" t="s">
        <v>38</v>
      </c>
      <c r="O882" s="72"/>
      <c r="P882" s="212">
        <f>O882*H882</f>
        <v>0</v>
      </c>
      <c r="Q882" s="212">
        <v>0.00142</v>
      </c>
      <c r="R882" s="212">
        <f>Q882*H882</f>
        <v>0.02272</v>
      </c>
      <c r="S882" s="212">
        <v>0</v>
      </c>
      <c r="T882" s="213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14" t="s">
        <v>219</v>
      </c>
      <c r="AT882" s="214" t="s">
        <v>163</v>
      </c>
      <c r="AU882" s="214" t="s">
        <v>83</v>
      </c>
      <c r="AY882" s="18" t="s">
        <v>160</v>
      </c>
      <c r="BE882" s="215">
        <f>IF(N882="základní",J882,0)</f>
        <v>0</v>
      </c>
      <c r="BF882" s="215">
        <f>IF(N882="snížená",J882,0)</f>
        <v>0</v>
      </c>
      <c r="BG882" s="215">
        <f>IF(N882="zákl. přenesená",J882,0)</f>
        <v>0</v>
      </c>
      <c r="BH882" s="215">
        <f>IF(N882="sníž. přenesená",J882,0)</f>
        <v>0</v>
      </c>
      <c r="BI882" s="215">
        <f>IF(N882="nulová",J882,0)</f>
        <v>0</v>
      </c>
      <c r="BJ882" s="18" t="s">
        <v>81</v>
      </c>
      <c r="BK882" s="215">
        <f>ROUND(I882*H882,2)</f>
        <v>0</v>
      </c>
      <c r="BL882" s="18" t="s">
        <v>219</v>
      </c>
      <c r="BM882" s="214" t="s">
        <v>1345</v>
      </c>
    </row>
    <row r="883" spans="1:47" s="2" customFormat="1" ht="11.25">
      <c r="A883" s="35"/>
      <c r="B883" s="36"/>
      <c r="C883" s="37"/>
      <c r="D883" s="216" t="s">
        <v>169</v>
      </c>
      <c r="E883" s="37"/>
      <c r="F883" s="217" t="s">
        <v>1346</v>
      </c>
      <c r="G883" s="37"/>
      <c r="H883" s="37"/>
      <c r="I883" s="169"/>
      <c r="J883" s="37"/>
      <c r="K883" s="37"/>
      <c r="L883" s="40"/>
      <c r="M883" s="218"/>
      <c r="N883" s="219"/>
      <c r="O883" s="72"/>
      <c r="P883" s="72"/>
      <c r="Q883" s="72"/>
      <c r="R883" s="72"/>
      <c r="S883" s="72"/>
      <c r="T883" s="73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T883" s="18" t="s">
        <v>169</v>
      </c>
      <c r="AU883" s="18" t="s">
        <v>83</v>
      </c>
    </row>
    <row r="884" spans="1:65" s="2" customFormat="1" ht="21.75" customHeight="1">
      <c r="A884" s="35"/>
      <c r="B884" s="36"/>
      <c r="C884" s="202" t="s">
        <v>1347</v>
      </c>
      <c r="D884" s="202" t="s">
        <v>163</v>
      </c>
      <c r="E884" s="203" t="s">
        <v>1348</v>
      </c>
      <c r="F884" s="204" t="s">
        <v>1349</v>
      </c>
      <c r="G884" s="205" t="s">
        <v>218</v>
      </c>
      <c r="H884" s="206">
        <v>17</v>
      </c>
      <c r="I884" s="207"/>
      <c r="J884" s="208">
        <f>ROUND(I884*H884,2)</f>
        <v>0</v>
      </c>
      <c r="K884" s="209"/>
      <c r="L884" s="40"/>
      <c r="M884" s="210" t="s">
        <v>1</v>
      </c>
      <c r="N884" s="211" t="s">
        <v>38</v>
      </c>
      <c r="O884" s="72"/>
      <c r="P884" s="212">
        <f>O884*H884</f>
        <v>0</v>
      </c>
      <c r="Q884" s="212">
        <v>0.01232</v>
      </c>
      <c r="R884" s="212">
        <f>Q884*H884</f>
        <v>0.20944</v>
      </c>
      <c r="S884" s="212">
        <v>0</v>
      </c>
      <c r="T884" s="213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214" t="s">
        <v>219</v>
      </c>
      <c r="AT884" s="214" t="s">
        <v>163</v>
      </c>
      <c r="AU884" s="214" t="s">
        <v>83</v>
      </c>
      <c r="AY884" s="18" t="s">
        <v>160</v>
      </c>
      <c r="BE884" s="215">
        <f>IF(N884="základní",J884,0)</f>
        <v>0</v>
      </c>
      <c r="BF884" s="215">
        <f>IF(N884="snížená",J884,0)</f>
        <v>0</v>
      </c>
      <c r="BG884" s="215">
        <f>IF(N884="zákl. přenesená",J884,0)</f>
        <v>0</v>
      </c>
      <c r="BH884" s="215">
        <f>IF(N884="sníž. přenesená",J884,0)</f>
        <v>0</v>
      </c>
      <c r="BI884" s="215">
        <f>IF(N884="nulová",J884,0)</f>
        <v>0</v>
      </c>
      <c r="BJ884" s="18" t="s">
        <v>81</v>
      </c>
      <c r="BK884" s="215">
        <f>ROUND(I884*H884,2)</f>
        <v>0</v>
      </c>
      <c r="BL884" s="18" t="s">
        <v>219</v>
      </c>
      <c r="BM884" s="214" t="s">
        <v>1350</v>
      </c>
    </row>
    <row r="885" spans="1:47" s="2" customFormat="1" ht="11.25">
      <c r="A885" s="35"/>
      <c r="B885" s="36"/>
      <c r="C885" s="37"/>
      <c r="D885" s="216" t="s">
        <v>169</v>
      </c>
      <c r="E885" s="37"/>
      <c r="F885" s="217" t="s">
        <v>1351</v>
      </c>
      <c r="G885" s="37"/>
      <c r="H885" s="37"/>
      <c r="I885" s="169"/>
      <c r="J885" s="37"/>
      <c r="K885" s="37"/>
      <c r="L885" s="40"/>
      <c r="M885" s="218"/>
      <c r="N885" s="219"/>
      <c r="O885" s="72"/>
      <c r="P885" s="72"/>
      <c r="Q885" s="72"/>
      <c r="R885" s="72"/>
      <c r="S885" s="72"/>
      <c r="T885" s="73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T885" s="18" t="s">
        <v>169</v>
      </c>
      <c r="AU885" s="18" t="s">
        <v>83</v>
      </c>
    </row>
    <row r="886" spans="2:51" s="13" customFormat="1" ht="11.25">
      <c r="B886" s="220"/>
      <c r="C886" s="221"/>
      <c r="D886" s="216" t="s">
        <v>171</v>
      </c>
      <c r="E886" s="222" t="s">
        <v>1</v>
      </c>
      <c r="F886" s="223" t="s">
        <v>1352</v>
      </c>
      <c r="G886" s="221"/>
      <c r="H886" s="224">
        <v>17</v>
      </c>
      <c r="I886" s="225"/>
      <c r="J886" s="221"/>
      <c r="K886" s="221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171</v>
      </c>
      <c r="AU886" s="230" t="s">
        <v>83</v>
      </c>
      <c r="AV886" s="13" t="s">
        <v>83</v>
      </c>
      <c r="AW886" s="13" t="s">
        <v>30</v>
      </c>
      <c r="AX886" s="13" t="s">
        <v>81</v>
      </c>
      <c r="AY886" s="230" t="s">
        <v>160</v>
      </c>
    </row>
    <row r="887" spans="1:65" s="2" customFormat="1" ht="16.5" customHeight="1">
      <c r="A887" s="35"/>
      <c r="B887" s="36"/>
      <c r="C887" s="202" t="s">
        <v>1353</v>
      </c>
      <c r="D887" s="202" t="s">
        <v>163</v>
      </c>
      <c r="E887" s="203" t="s">
        <v>1354</v>
      </c>
      <c r="F887" s="204" t="s">
        <v>1355</v>
      </c>
      <c r="G887" s="205" t="s">
        <v>218</v>
      </c>
      <c r="H887" s="206">
        <v>9</v>
      </c>
      <c r="I887" s="207"/>
      <c r="J887" s="208">
        <f>ROUND(I887*H887,2)</f>
        <v>0</v>
      </c>
      <c r="K887" s="209"/>
      <c r="L887" s="40"/>
      <c r="M887" s="210" t="s">
        <v>1</v>
      </c>
      <c r="N887" s="211" t="s">
        <v>38</v>
      </c>
      <c r="O887" s="72"/>
      <c r="P887" s="212">
        <f>O887*H887</f>
        <v>0</v>
      </c>
      <c r="Q887" s="212">
        <v>0.00047</v>
      </c>
      <c r="R887" s="212">
        <f>Q887*H887</f>
        <v>0.00423</v>
      </c>
      <c r="S887" s="212">
        <v>0</v>
      </c>
      <c r="T887" s="213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4" t="s">
        <v>219</v>
      </c>
      <c r="AT887" s="214" t="s">
        <v>163</v>
      </c>
      <c r="AU887" s="214" t="s">
        <v>83</v>
      </c>
      <c r="AY887" s="18" t="s">
        <v>160</v>
      </c>
      <c r="BE887" s="215">
        <f>IF(N887="základní",J887,0)</f>
        <v>0</v>
      </c>
      <c r="BF887" s="215">
        <f>IF(N887="snížená",J887,0)</f>
        <v>0</v>
      </c>
      <c r="BG887" s="215">
        <f>IF(N887="zákl. přenesená",J887,0)</f>
        <v>0</v>
      </c>
      <c r="BH887" s="215">
        <f>IF(N887="sníž. přenesená",J887,0)</f>
        <v>0</v>
      </c>
      <c r="BI887" s="215">
        <f>IF(N887="nulová",J887,0)</f>
        <v>0</v>
      </c>
      <c r="BJ887" s="18" t="s">
        <v>81</v>
      </c>
      <c r="BK887" s="215">
        <f>ROUND(I887*H887,2)</f>
        <v>0</v>
      </c>
      <c r="BL887" s="18" t="s">
        <v>219</v>
      </c>
      <c r="BM887" s="214" t="s">
        <v>1356</v>
      </c>
    </row>
    <row r="888" spans="1:47" s="2" customFormat="1" ht="11.25">
      <c r="A888" s="35"/>
      <c r="B888" s="36"/>
      <c r="C888" s="37"/>
      <c r="D888" s="216" t="s">
        <v>169</v>
      </c>
      <c r="E888" s="37"/>
      <c r="F888" s="217" t="s">
        <v>1357</v>
      </c>
      <c r="G888" s="37"/>
      <c r="H888" s="37"/>
      <c r="I888" s="169"/>
      <c r="J888" s="37"/>
      <c r="K888" s="37"/>
      <c r="L888" s="40"/>
      <c r="M888" s="218"/>
      <c r="N888" s="219"/>
      <c r="O888" s="72"/>
      <c r="P888" s="72"/>
      <c r="Q888" s="72"/>
      <c r="R888" s="72"/>
      <c r="S888" s="72"/>
      <c r="T888" s="73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T888" s="18" t="s">
        <v>169</v>
      </c>
      <c r="AU888" s="18" t="s">
        <v>83</v>
      </c>
    </row>
    <row r="889" spans="1:65" s="2" customFormat="1" ht="16.5" customHeight="1">
      <c r="A889" s="35"/>
      <c r="B889" s="36"/>
      <c r="C889" s="202" t="s">
        <v>1358</v>
      </c>
      <c r="D889" s="202" t="s">
        <v>163</v>
      </c>
      <c r="E889" s="203" t="s">
        <v>1359</v>
      </c>
      <c r="F889" s="204" t="s">
        <v>1360</v>
      </c>
      <c r="G889" s="205" t="s">
        <v>218</v>
      </c>
      <c r="H889" s="206">
        <v>6</v>
      </c>
      <c r="I889" s="207"/>
      <c r="J889" s="208">
        <f>ROUND(I889*H889,2)</f>
        <v>0</v>
      </c>
      <c r="K889" s="209"/>
      <c r="L889" s="40"/>
      <c r="M889" s="210" t="s">
        <v>1</v>
      </c>
      <c r="N889" s="211" t="s">
        <v>38</v>
      </c>
      <c r="O889" s="72"/>
      <c r="P889" s="212">
        <f>O889*H889</f>
        <v>0</v>
      </c>
      <c r="Q889" s="212">
        <v>0.00157</v>
      </c>
      <c r="R889" s="212">
        <f>Q889*H889</f>
        <v>0.00942</v>
      </c>
      <c r="S889" s="212">
        <v>0</v>
      </c>
      <c r="T889" s="213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214" t="s">
        <v>219</v>
      </c>
      <c r="AT889" s="214" t="s">
        <v>163</v>
      </c>
      <c r="AU889" s="214" t="s">
        <v>83</v>
      </c>
      <c r="AY889" s="18" t="s">
        <v>160</v>
      </c>
      <c r="BE889" s="215">
        <f>IF(N889="základní",J889,0)</f>
        <v>0</v>
      </c>
      <c r="BF889" s="215">
        <f>IF(N889="snížená",J889,0)</f>
        <v>0</v>
      </c>
      <c r="BG889" s="215">
        <f>IF(N889="zákl. přenesená",J889,0)</f>
        <v>0</v>
      </c>
      <c r="BH889" s="215">
        <f>IF(N889="sníž. přenesená",J889,0)</f>
        <v>0</v>
      </c>
      <c r="BI889" s="215">
        <f>IF(N889="nulová",J889,0)</f>
        <v>0</v>
      </c>
      <c r="BJ889" s="18" t="s">
        <v>81</v>
      </c>
      <c r="BK889" s="215">
        <f>ROUND(I889*H889,2)</f>
        <v>0</v>
      </c>
      <c r="BL889" s="18" t="s">
        <v>219</v>
      </c>
      <c r="BM889" s="214" t="s">
        <v>1361</v>
      </c>
    </row>
    <row r="890" spans="1:47" s="2" customFormat="1" ht="11.25">
      <c r="A890" s="35"/>
      <c r="B890" s="36"/>
      <c r="C890" s="37"/>
      <c r="D890" s="216" t="s">
        <v>169</v>
      </c>
      <c r="E890" s="37"/>
      <c r="F890" s="217" t="s">
        <v>1362</v>
      </c>
      <c r="G890" s="37"/>
      <c r="H890" s="37"/>
      <c r="I890" s="169"/>
      <c r="J890" s="37"/>
      <c r="K890" s="37"/>
      <c r="L890" s="40"/>
      <c r="M890" s="218"/>
      <c r="N890" s="219"/>
      <c r="O890" s="72"/>
      <c r="P890" s="72"/>
      <c r="Q890" s="72"/>
      <c r="R890" s="72"/>
      <c r="S890" s="72"/>
      <c r="T890" s="73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T890" s="18" t="s">
        <v>169</v>
      </c>
      <c r="AU890" s="18" t="s">
        <v>83</v>
      </c>
    </row>
    <row r="891" spans="1:65" s="2" customFormat="1" ht="16.5" customHeight="1">
      <c r="A891" s="35"/>
      <c r="B891" s="36"/>
      <c r="C891" s="202" t="s">
        <v>1363</v>
      </c>
      <c r="D891" s="202" t="s">
        <v>163</v>
      </c>
      <c r="E891" s="203" t="s">
        <v>1364</v>
      </c>
      <c r="F891" s="204" t="s">
        <v>1365</v>
      </c>
      <c r="G891" s="205" t="s">
        <v>218</v>
      </c>
      <c r="H891" s="206">
        <v>6</v>
      </c>
      <c r="I891" s="207"/>
      <c r="J891" s="208">
        <f>ROUND(I891*H891,2)</f>
        <v>0</v>
      </c>
      <c r="K891" s="209"/>
      <c r="L891" s="40"/>
      <c r="M891" s="210" t="s">
        <v>1</v>
      </c>
      <c r="N891" s="211" t="s">
        <v>38</v>
      </c>
      <c r="O891" s="72"/>
      <c r="P891" s="212">
        <f>O891*H891</f>
        <v>0</v>
      </c>
      <c r="Q891" s="212">
        <v>0.00099</v>
      </c>
      <c r="R891" s="212">
        <f>Q891*H891</f>
        <v>0.00594</v>
      </c>
      <c r="S891" s="212">
        <v>0</v>
      </c>
      <c r="T891" s="213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14" t="s">
        <v>219</v>
      </c>
      <c r="AT891" s="214" t="s">
        <v>163</v>
      </c>
      <c r="AU891" s="214" t="s">
        <v>83</v>
      </c>
      <c r="AY891" s="18" t="s">
        <v>160</v>
      </c>
      <c r="BE891" s="215">
        <f>IF(N891="základní",J891,0)</f>
        <v>0</v>
      </c>
      <c r="BF891" s="215">
        <f>IF(N891="snížená",J891,0)</f>
        <v>0</v>
      </c>
      <c r="BG891" s="215">
        <f>IF(N891="zákl. přenesená",J891,0)</f>
        <v>0</v>
      </c>
      <c r="BH891" s="215">
        <f>IF(N891="sníž. přenesená",J891,0)</f>
        <v>0</v>
      </c>
      <c r="BI891" s="215">
        <f>IF(N891="nulová",J891,0)</f>
        <v>0</v>
      </c>
      <c r="BJ891" s="18" t="s">
        <v>81</v>
      </c>
      <c r="BK891" s="215">
        <f>ROUND(I891*H891,2)</f>
        <v>0</v>
      </c>
      <c r="BL891" s="18" t="s">
        <v>219</v>
      </c>
      <c r="BM891" s="214" t="s">
        <v>1366</v>
      </c>
    </row>
    <row r="892" spans="1:47" s="2" customFormat="1" ht="11.25">
      <c r="A892" s="35"/>
      <c r="B892" s="36"/>
      <c r="C892" s="37"/>
      <c r="D892" s="216" t="s">
        <v>169</v>
      </c>
      <c r="E892" s="37"/>
      <c r="F892" s="217" t="s">
        <v>1367</v>
      </c>
      <c r="G892" s="37"/>
      <c r="H892" s="37"/>
      <c r="I892" s="169"/>
      <c r="J892" s="37"/>
      <c r="K892" s="37"/>
      <c r="L892" s="40"/>
      <c r="M892" s="218"/>
      <c r="N892" s="219"/>
      <c r="O892" s="72"/>
      <c r="P892" s="72"/>
      <c r="Q892" s="72"/>
      <c r="R892" s="72"/>
      <c r="S892" s="72"/>
      <c r="T892" s="73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T892" s="18" t="s">
        <v>169</v>
      </c>
      <c r="AU892" s="18" t="s">
        <v>83</v>
      </c>
    </row>
    <row r="893" spans="1:65" s="2" customFormat="1" ht="24.2" customHeight="1">
      <c r="A893" s="35"/>
      <c r="B893" s="36"/>
      <c r="C893" s="202" t="s">
        <v>1368</v>
      </c>
      <c r="D893" s="202" t="s">
        <v>163</v>
      </c>
      <c r="E893" s="203" t="s">
        <v>1369</v>
      </c>
      <c r="F893" s="204" t="s">
        <v>1370</v>
      </c>
      <c r="G893" s="205" t="s">
        <v>305</v>
      </c>
      <c r="H893" s="206">
        <v>2</v>
      </c>
      <c r="I893" s="207"/>
      <c r="J893" s="208">
        <f>ROUND(I893*H893,2)</f>
        <v>0</v>
      </c>
      <c r="K893" s="209"/>
      <c r="L893" s="40"/>
      <c r="M893" s="210" t="s">
        <v>1</v>
      </c>
      <c r="N893" s="211" t="s">
        <v>38</v>
      </c>
      <c r="O893" s="72"/>
      <c r="P893" s="212">
        <f>O893*H893</f>
        <v>0</v>
      </c>
      <c r="Q893" s="212">
        <v>0.00212</v>
      </c>
      <c r="R893" s="212">
        <f>Q893*H893</f>
        <v>0.00424</v>
      </c>
      <c r="S893" s="212">
        <v>0</v>
      </c>
      <c r="T893" s="213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214" t="s">
        <v>219</v>
      </c>
      <c r="AT893" s="214" t="s">
        <v>163</v>
      </c>
      <c r="AU893" s="214" t="s">
        <v>83</v>
      </c>
      <c r="AY893" s="18" t="s">
        <v>160</v>
      </c>
      <c r="BE893" s="215">
        <f>IF(N893="základní",J893,0)</f>
        <v>0</v>
      </c>
      <c r="BF893" s="215">
        <f>IF(N893="snížená",J893,0)</f>
        <v>0</v>
      </c>
      <c r="BG893" s="215">
        <f>IF(N893="zákl. přenesená",J893,0)</f>
        <v>0</v>
      </c>
      <c r="BH893" s="215">
        <f>IF(N893="sníž. přenesená",J893,0)</f>
        <v>0</v>
      </c>
      <c r="BI893" s="215">
        <f>IF(N893="nulová",J893,0)</f>
        <v>0</v>
      </c>
      <c r="BJ893" s="18" t="s">
        <v>81</v>
      </c>
      <c r="BK893" s="215">
        <f>ROUND(I893*H893,2)</f>
        <v>0</v>
      </c>
      <c r="BL893" s="18" t="s">
        <v>219</v>
      </c>
      <c r="BM893" s="214" t="s">
        <v>1371</v>
      </c>
    </row>
    <row r="894" spans="1:47" s="2" customFormat="1" ht="19.5">
      <c r="A894" s="35"/>
      <c r="B894" s="36"/>
      <c r="C894" s="37"/>
      <c r="D894" s="216" t="s">
        <v>169</v>
      </c>
      <c r="E894" s="37"/>
      <c r="F894" s="217" t="s">
        <v>1372</v>
      </c>
      <c r="G894" s="37"/>
      <c r="H894" s="37"/>
      <c r="I894" s="169"/>
      <c r="J894" s="37"/>
      <c r="K894" s="37"/>
      <c r="L894" s="40"/>
      <c r="M894" s="218"/>
      <c r="N894" s="219"/>
      <c r="O894" s="72"/>
      <c r="P894" s="72"/>
      <c r="Q894" s="72"/>
      <c r="R894" s="72"/>
      <c r="S894" s="72"/>
      <c r="T894" s="73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T894" s="18" t="s">
        <v>169</v>
      </c>
      <c r="AU894" s="18" t="s">
        <v>83</v>
      </c>
    </row>
    <row r="895" spans="1:65" s="2" customFormat="1" ht="16.5" customHeight="1">
      <c r="A895" s="35"/>
      <c r="B895" s="36"/>
      <c r="C895" s="202" t="s">
        <v>1373</v>
      </c>
      <c r="D895" s="202" t="s">
        <v>163</v>
      </c>
      <c r="E895" s="203" t="s">
        <v>1374</v>
      </c>
      <c r="F895" s="204" t="s">
        <v>1375</v>
      </c>
      <c r="G895" s="205" t="s">
        <v>305</v>
      </c>
      <c r="H895" s="206">
        <v>2</v>
      </c>
      <c r="I895" s="207"/>
      <c r="J895" s="208">
        <f>ROUND(I895*H895,2)</f>
        <v>0</v>
      </c>
      <c r="K895" s="209"/>
      <c r="L895" s="40"/>
      <c r="M895" s="210" t="s">
        <v>1</v>
      </c>
      <c r="N895" s="211" t="s">
        <v>38</v>
      </c>
      <c r="O895" s="72"/>
      <c r="P895" s="212">
        <f>O895*H895</f>
        <v>0</v>
      </c>
      <c r="Q895" s="212">
        <v>0.00016</v>
      </c>
      <c r="R895" s="212">
        <f>Q895*H895</f>
        <v>0.00032</v>
      </c>
      <c r="S895" s="212">
        <v>0</v>
      </c>
      <c r="T895" s="213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4" t="s">
        <v>219</v>
      </c>
      <c r="AT895" s="214" t="s">
        <v>163</v>
      </c>
      <c r="AU895" s="214" t="s">
        <v>83</v>
      </c>
      <c r="AY895" s="18" t="s">
        <v>160</v>
      </c>
      <c r="BE895" s="215">
        <f>IF(N895="základní",J895,0)</f>
        <v>0</v>
      </c>
      <c r="BF895" s="215">
        <f>IF(N895="snížená",J895,0)</f>
        <v>0</v>
      </c>
      <c r="BG895" s="215">
        <f>IF(N895="zákl. přenesená",J895,0)</f>
        <v>0</v>
      </c>
      <c r="BH895" s="215">
        <f>IF(N895="sníž. přenesená",J895,0)</f>
        <v>0</v>
      </c>
      <c r="BI895" s="215">
        <f>IF(N895="nulová",J895,0)</f>
        <v>0</v>
      </c>
      <c r="BJ895" s="18" t="s">
        <v>81</v>
      </c>
      <c r="BK895" s="215">
        <f>ROUND(I895*H895,2)</f>
        <v>0</v>
      </c>
      <c r="BL895" s="18" t="s">
        <v>219</v>
      </c>
      <c r="BM895" s="214" t="s">
        <v>1376</v>
      </c>
    </row>
    <row r="896" spans="1:47" s="2" customFormat="1" ht="11.25">
      <c r="A896" s="35"/>
      <c r="B896" s="36"/>
      <c r="C896" s="37"/>
      <c r="D896" s="216" t="s">
        <v>169</v>
      </c>
      <c r="E896" s="37"/>
      <c r="F896" s="217" t="s">
        <v>1377</v>
      </c>
      <c r="G896" s="37"/>
      <c r="H896" s="37"/>
      <c r="I896" s="169"/>
      <c r="J896" s="37"/>
      <c r="K896" s="37"/>
      <c r="L896" s="40"/>
      <c r="M896" s="218"/>
      <c r="N896" s="219"/>
      <c r="O896" s="72"/>
      <c r="P896" s="72"/>
      <c r="Q896" s="72"/>
      <c r="R896" s="72"/>
      <c r="S896" s="72"/>
      <c r="T896" s="73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T896" s="18" t="s">
        <v>169</v>
      </c>
      <c r="AU896" s="18" t="s">
        <v>83</v>
      </c>
    </row>
    <row r="897" spans="1:65" s="2" customFormat="1" ht="21.75" customHeight="1">
      <c r="A897" s="35"/>
      <c r="B897" s="36"/>
      <c r="C897" s="202" t="s">
        <v>1378</v>
      </c>
      <c r="D897" s="202" t="s">
        <v>163</v>
      </c>
      <c r="E897" s="203" t="s">
        <v>1379</v>
      </c>
      <c r="F897" s="204" t="s">
        <v>1380</v>
      </c>
      <c r="G897" s="205" t="s">
        <v>218</v>
      </c>
      <c r="H897" s="206">
        <v>56</v>
      </c>
      <c r="I897" s="207"/>
      <c r="J897" s="208">
        <f>ROUND(I897*H897,2)</f>
        <v>0</v>
      </c>
      <c r="K897" s="209"/>
      <c r="L897" s="40"/>
      <c r="M897" s="210" t="s">
        <v>1</v>
      </c>
      <c r="N897" s="211" t="s">
        <v>38</v>
      </c>
      <c r="O897" s="72"/>
      <c r="P897" s="212">
        <f>O897*H897</f>
        <v>0</v>
      </c>
      <c r="Q897" s="212">
        <v>0</v>
      </c>
      <c r="R897" s="212">
        <f>Q897*H897</f>
        <v>0</v>
      </c>
      <c r="S897" s="212">
        <v>0</v>
      </c>
      <c r="T897" s="213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214" t="s">
        <v>219</v>
      </c>
      <c r="AT897" s="214" t="s">
        <v>163</v>
      </c>
      <c r="AU897" s="214" t="s">
        <v>83</v>
      </c>
      <c r="AY897" s="18" t="s">
        <v>160</v>
      </c>
      <c r="BE897" s="215">
        <f>IF(N897="základní",J897,0)</f>
        <v>0</v>
      </c>
      <c r="BF897" s="215">
        <f>IF(N897="snížená",J897,0)</f>
        <v>0</v>
      </c>
      <c r="BG897" s="215">
        <f>IF(N897="zákl. přenesená",J897,0)</f>
        <v>0</v>
      </c>
      <c r="BH897" s="215">
        <f>IF(N897="sníž. přenesená",J897,0)</f>
        <v>0</v>
      </c>
      <c r="BI897" s="215">
        <f>IF(N897="nulová",J897,0)</f>
        <v>0</v>
      </c>
      <c r="BJ897" s="18" t="s">
        <v>81</v>
      </c>
      <c r="BK897" s="215">
        <f>ROUND(I897*H897,2)</f>
        <v>0</v>
      </c>
      <c r="BL897" s="18" t="s">
        <v>219</v>
      </c>
      <c r="BM897" s="214" t="s">
        <v>1381</v>
      </c>
    </row>
    <row r="898" spans="1:47" s="2" customFormat="1" ht="19.5">
      <c r="A898" s="35"/>
      <c r="B898" s="36"/>
      <c r="C898" s="37"/>
      <c r="D898" s="216" t="s">
        <v>169</v>
      </c>
      <c r="E898" s="37"/>
      <c r="F898" s="217" t="s">
        <v>1382</v>
      </c>
      <c r="G898" s="37"/>
      <c r="H898" s="37"/>
      <c r="I898" s="169"/>
      <c r="J898" s="37"/>
      <c r="K898" s="37"/>
      <c r="L898" s="40"/>
      <c r="M898" s="218"/>
      <c r="N898" s="219"/>
      <c r="O898" s="72"/>
      <c r="P898" s="72"/>
      <c r="Q898" s="72"/>
      <c r="R898" s="72"/>
      <c r="S898" s="72"/>
      <c r="T898" s="73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T898" s="18" t="s">
        <v>169</v>
      </c>
      <c r="AU898" s="18" t="s">
        <v>83</v>
      </c>
    </row>
    <row r="899" spans="2:51" s="13" customFormat="1" ht="11.25">
      <c r="B899" s="220"/>
      <c r="C899" s="221"/>
      <c r="D899" s="216" t="s">
        <v>171</v>
      </c>
      <c r="E899" s="222" t="s">
        <v>1</v>
      </c>
      <c r="F899" s="223" t="s">
        <v>1383</v>
      </c>
      <c r="G899" s="221"/>
      <c r="H899" s="224">
        <v>56</v>
      </c>
      <c r="I899" s="225"/>
      <c r="J899" s="221"/>
      <c r="K899" s="221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171</v>
      </c>
      <c r="AU899" s="230" t="s">
        <v>83</v>
      </c>
      <c r="AV899" s="13" t="s">
        <v>83</v>
      </c>
      <c r="AW899" s="13" t="s">
        <v>30</v>
      </c>
      <c r="AX899" s="13" t="s">
        <v>81</v>
      </c>
      <c r="AY899" s="230" t="s">
        <v>160</v>
      </c>
    </row>
    <row r="900" spans="1:65" s="2" customFormat="1" ht="24.2" customHeight="1">
      <c r="A900" s="35"/>
      <c r="B900" s="36"/>
      <c r="C900" s="202" t="s">
        <v>1384</v>
      </c>
      <c r="D900" s="202" t="s">
        <v>163</v>
      </c>
      <c r="E900" s="203" t="s">
        <v>1385</v>
      </c>
      <c r="F900" s="204" t="s">
        <v>1386</v>
      </c>
      <c r="G900" s="205" t="s">
        <v>179</v>
      </c>
      <c r="H900" s="206">
        <v>0.272</v>
      </c>
      <c r="I900" s="207"/>
      <c r="J900" s="208">
        <f>ROUND(I900*H900,2)</f>
        <v>0</v>
      </c>
      <c r="K900" s="209"/>
      <c r="L900" s="40"/>
      <c r="M900" s="210" t="s">
        <v>1</v>
      </c>
      <c r="N900" s="211" t="s">
        <v>38</v>
      </c>
      <c r="O900" s="72"/>
      <c r="P900" s="212">
        <f>O900*H900</f>
        <v>0</v>
      </c>
      <c r="Q900" s="212">
        <v>0</v>
      </c>
      <c r="R900" s="212">
        <f>Q900*H900</f>
        <v>0</v>
      </c>
      <c r="S900" s="212">
        <v>0</v>
      </c>
      <c r="T900" s="213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214" t="s">
        <v>219</v>
      </c>
      <c r="AT900" s="214" t="s">
        <v>163</v>
      </c>
      <c r="AU900" s="214" t="s">
        <v>83</v>
      </c>
      <c r="AY900" s="18" t="s">
        <v>160</v>
      </c>
      <c r="BE900" s="215">
        <f>IF(N900="základní",J900,0)</f>
        <v>0</v>
      </c>
      <c r="BF900" s="215">
        <f>IF(N900="snížená",J900,0)</f>
        <v>0</v>
      </c>
      <c r="BG900" s="215">
        <f>IF(N900="zákl. přenesená",J900,0)</f>
        <v>0</v>
      </c>
      <c r="BH900" s="215">
        <f>IF(N900="sníž. přenesená",J900,0)</f>
        <v>0</v>
      </c>
      <c r="BI900" s="215">
        <f>IF(N900="nulová",J900,0)</f>
        <v>0</v>
      </c>
      <c r="BJ900" s="18" t="s">
        <v>81</v>
      </c>
      <c r="BK900" s="215">
        <f>ROUND(I900*H900,2)</f>
        <v>0</v>
      </c>
      <c r="BL900" s="18" t="s">
        <v>219</v>
      </c>
      <c r="BM900" s="214" t="s">
        <v>1387</v>
      </c>
    </row>
    <row r="901" spans="1:47" s="2" customFormat="1" ht="29.25">
      <c r="A901" s="35"/>
      <c r="B901" s="36"/>
      <c r="C901" s="37"/>
      <c r="D901" s="216" t="s">
        <v>169</v>
      </c>
      <c r="E901" s="37"/>
      <c r="F901" s="217" t="s">
        <v>1388</v>
      </c>
      <c r="G901" s="37"/>
      <c r="H901" s="37"/>
      <c r="I901" s="169"/>
      <c r="J901" s="37"/>
      <c r="K901" s="37"/>
      <c r="L901" s="40"/>
      <c r="M901" s="218"/>
      <c r="N901" s="219"/>
      <c r="O901" s="72"/>
      <c r="P901" s="72"/>
      <c r="Q901" s="72"/>
      <c r="R901" s="72"/>
      <c r="S901" s="72"/>
      <c r="T901" s="73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T901" s="18" t="s">
        <v>169</v>
      </c>
      <c r="AU901" s="18" t="s">
        <v>83</v>
      </c>
    </row>
    <row r="902" spans="2:63" s="12" customFormat="1" ht="22.9" customHeight="1">
      <c r="B902" s="186"/>
      <c r="C902" s="187"/>
      <c r="D902" s="188" t="s">
        <v>72</v>
      </c>
      <c r="E902" s="200" t="s">
        <v>222</v>
      </c>
      <c r="F902" s="200" t="s">
        <v>223</v>
      </c>
      <c r="G902" s="187"/>
      <c r="H902" s="187"/>
      <c r="I902" s="190"/>
      <c r="J902" s="201">
        <f>BK902</f>
        <v>0</v>
      </c>
      <c r="K902" s="187"/>
      <c r="L902" s="192"/>
      <c r="M902" s="193"/>
      <c r="N902" s="194"/>
      <c r="O902" s="194"/>
      <c r="P902" s="195">
        <f>SUM(P903:P922)</f>
        <v>0</v>
      </c>
      <c r="Q902" s="194"/>
      <c r="R902" s="195">
        <f>SUM(R903:R922)</f>
        <v>0.028000000000000004</v>
      </c>
      <c r="S902" s="194"/>
      <c r="T902" s="196">
        <f>SUM(T903:T922)</f>
        <v>0</v>
      </c>
      <c r="AR902" s="197" t="s">
        <v>83</v>
      </c>
      <c r="AT902" s="198" t="s">
        <v>72</v>
      </c>
      <c r="AU902" s="198" t="s">
        <v>81</v>
      </c>
      <c r="AY902" s="197" t="s">
        <v>160</v>
      </c>
      <c r="BK902" s="199">
        <f>SUM(BK903:BK922)</f>
        <v>0</v>
      </c>
    </row>
    <row r="903" spans="1:65" s="2" customFormat="1" ht="24.2" customHeight="1">
      <c r="A903" s="35"/>
      <c r="B903" s="36"/>
      <c r="C903" s="202" t="s">
        <v>1389</v>
      </c>
      <c r="D903" s="202" t="s">
        <v>163</v>
      </c>
      <c r="E903" s="203" t="s">
        <v>1390</v>
      </c>
      <c r="F903" s="204" t="s">
        <v>1391</v>
      </c>
      <c r="G903" s="205" t="s">
        <v>218</v>
      </c>
      <c r="H903" s="206">
        <v>50</v>
      </c>
      <c r="I903" s="207"/>
      <c r="J903" s="208">
        <f>ROUND(I903*H903,2)</f>
        <v>0</v>
      </c>
      <c r="K903" s="209"/>
      <c r="L903" s="40"/>
      <c r="M903" s="210" t="s">
        <v>1</v>
      </c>
      <c r="N903" s="211" t="s">
        <v>38</v>
      </c>
      <c r="O903" s="72"/>
      <c r="P903" s="212">
        <f>O903*H903</f>
        <v>0</v>
      </c>
      <c r="Q903" s="212">
        <v>0.00034</v>
      </c>
      <c r="R903" s="212">
        <f>Q903*H903</f>
        <v>0.017</v>
      </c>
      <c r="S903" s="212">
        <v>0</v>
      </c>
      <c r="T903" s="213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214" t="s">
        <v>219</v>
      </c>
      <c r="AT903" s="214" t="s">
        <v>163</v>
      </c>
      <c r="AU903" s="214" t="s">
        <v>83</v>
      </c>
      <c r="AY903" s="18" t="s">
        <v>160</v>
      </c>
      <c r="BE903" s="215">
        <f>IF(N903="základní",J903,0)</f>
        <v>0</v>
      </c>
      <c r="BF903" s="215">
        <f>IF(N903="snížená",J903,0)</f>
        <v>0</v>
      </c>
      <c r="BG903" s="215">
        <f>IF(N903="zákl. přenesená",J903,0)</f>
        <v>0</v>
      </c>
      <c r="BH903" s="215">
        <f>IF(N903="sníž. přenesená",J903,0)</f>
        <v>0</v>
      </c>
      <c r="BI903" s="215">
        <f>IF(N903="nulová",J903,0)</f>
        <v>0</v>
      </c>
      <c r="BJ903" s="18" t="s">
        <v>81</v>
      </c>
      <c r="BK903" s="215">
        <f>ROUND(I903*H903,2)</f>
        <v>0</v>
      </c>
      <c r="BL903" s="18" t="s">
        <v>219</v>
      </c>
      <c r="BM903" s="214" t="s">
        <v>1392</v>
      </c>
    </row>
    <row r="904" spans="1:47" s="2" customFormat="1" ht="19.5">
      <c r="A904" s="35"/>
      <c r="B904" s="36"/>
      <c r="C904" s="37"/>
      <c r="D904" s="216" t="s">
        <v>169</v>
      </c>
      <c r="E904" s="37"/>
      <c r="F904" s="217" t="s">
        <v>1393</v>
      </c>
      <c r="G904" s="37"/>
      <c r="H904" s="37"/>
      <c r="I904" s="169"/>
      <c r="J904" s="37"/>
      <c r="K904" s="37"/>
      <c r="L904" s="40"/>
      <c r="M904" s="218"/>
      <c r="N904" s="219"/>
      <c r="O904" s="72"/>
      <c r="P904" s="72"/>
      <c r="Q904" s="72"/>
      <c r="R904" s="72"/>
      <c r="S904" s="72"/>
      <c r="T904" s="73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8" t="s">
        <v>169</v>
      </c>
      <c r="AU904" s="18" t="s">
        <v>83</v>
      </c>
    </row>
    <row r="905" spans="2:51" s="15" customFormat="1" ht="11.25">
      <c r="B905" s="242"/>
      <c r="C905" s="243"/>
      <c r="D905" s="216" t="s">
        <v>171</v>
      </c>
      <c r="E905" s="244" t="s">
        <v>1</v>
      </c>
      <c r="F905" s="245" t="s">
        <v>1394</v>
      </c>
      <c r="G905" s="243"/>
      <c r="H905" s="244" t="s">
        <v>1</v>
      </c>
      <c r="I905" s="246"/>
      <c r="J905" s="243"/>
      <c r="K905" s="243"/>
      <c r="L905" s="247"/>
      <c r="M905" s="248"/>
      <c r="N905" s="249"/>
      <c r="O905" s="249"/>
      <c r="P905" s="249"/>
      <c r="Q905" s="249"/>
      <c r="R905" s="249"/>
      <c r="S905" s="249"/>
      <c r="T905" s="250"/>
      <c r="AT905" s="251" t="s">
        <v>171</v>
      </c>
      <c r="AU905" s="251" t="s">
        <v>83</v>
      </c>
      <c r="AV905" s="15" t="s">
        <v>81</v>
      </c>
      <c r="AW905" s="15" t="s">
        <v>30</v>
      </c>
      <c r="AX905" s="15" t="s">
        <v>73</v>
      </c>
      <c r="AY905" s="251" t="s">
        <v>160</v>
      </c>
    </row>
    <row r="906" spans="2:51" s="13" customFormat="1" ht="11.25">
      <c r="B906" s="220"/>
      <c r="C906" s="221"/>
      <c r="D906" s="216" t="s">
        <v>171</v>
      </c>
      <c r="E906" s="222" t="s">
        <v>1</v>
      </c>
      <c r="F906" s="223" t="s">
        <v>1395</v>
      </c>
      <c r="G906" s="221"/>
      <c r="H906" s="224">
        <v>50</v>
      </c>
      <c r="I906" s="225"/>
      <c r="J906" s="221"/>
      <c r="K906" s="221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171</v>
      </c>
      <c r="AU906" s="230" t="s">
        <v>83</v>
      </c>
      <c r="AV906" s="13" t="s">
        <v>83</v>
      </c>
      <c r="AW906" s="13" t="s">
        <v>30</v>
      </c>
      <c r="AX906" s="13" t="s">
        <v>81</v>
      </c>
      <c r="AY906" s="230" t="s">
        <v>160</v>
      </c>
    </row>
    <row r="907" spans="1:65" s="2" customFormat="1" ht="16.5" customHeight="1">
      <c r="A907" s="35"/>
      <c r="B907" s="36"/>
      <c r="C907" s="256" t="s">
        <v>1396</v>
      </c>
      <c r="D907" s="256" t="s">
        <v>494</v>
      </c>
      <c r="E907" s="257" t="s">
        <v>1397</v>
      </c>
      <c r="F907" s="258" t="s">
        <v>1398</v>
      </c>
      <c r="G907" s="259" t="s">
        <v>218</v>
      </c>
      <c r="H907" s="260">
        <v>50</v>
      </c>
      <c r="I907" s="261"/>
      <c r="J907" s="262">
        <f>ROUND(I907*H907,2)</f>
        <v>0</v>
      </c>
      <c r="K907" s="263"/>
      <c r="L907" s="264"/>
      <c r="M907" s="265" t="s">
        <v>1</v>
      </c>
      <c r="N907" s="266" t="s">
        <v>38</v>
      </c>
      <c r="O907" s="72"/>
      <c r="P907" s="212">
        <f>O907*H907</f>
        <v>0</v>
      </c>
      <c r="Q907" s="212">
        <v>0.00013</v>
      </c>
      <c r="R907" s="212">
        <f>Q907*H907</f>
        <v>0.0065</v>
      </c>
      <c r="S907" s="212">
        <v>0</v>
      </c>
      <c r="T907" s="213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214" t="s">
        <v>636</v>
      </c>
      <c r="AT907" s="214" t="s">
        <v>494</v>
      </c>
      <c r="AU907" s="214" t="s">
        <v>83</v>
      </c>
      <c r="AY907" s="18" t="s">
        <v>160</v>
      </c>
      <c r="BE907" s="215">
        <f>IF(N907="základní",J907,0)</f>
        <v>0</v>
      </c>
      <c r="BF907" s="215">
        <f>IF(N907="snížená",J907,0)</f>
        <v>0</v>
      </c>
      <c r="BG907" s="215">
        <f>IF(N907="zákl. přenesená",J907,0)</f>
        <v>0</v>
      </c>
      <c r="BH907" s="215">
        <f>IF(N907="sníž. přenesená",J907,0)</f>
        <v>0</v>
      </c>
      <c r="BI907" s="215">
        <f>IF(N907="nulová",J907,0)</f>
        <v>0</v>
      </c>
      <c r="BJ907" s="18" t="s">
        <v>81</v>
      </c>
      <c r="BK907" s="215">
        <f>ROUND(I907*H907,2)</f>
        <v>0</v>
      </c>
      <c r="BL907" s="18" t="s">
        <v>219</v>
      </c>
      <c r="BM907" s="214" t="s">
        <v>1399</v>
      </c>
    </row>
    <row r="908" spans="1:47" s="2" customFormat="1" ht="11.25">
      <c r="A908" s="35"/>
      <c r="B908" s="36"/>
      <c r="C908" s="37"/>
      <c r="D908" s="216" t="s">
        <v>169</v>
      </c>
      <c r="E908" s="37"/>
      <c r="F908" s="217" t="s">
        <v>1398</v>
      </c>
      <c r="G908" s="37"/>
      <c r="H908" s="37"/>
      <c r="I908" s="169"/>
      <c r="J908" s="37"/>
      <c r="K908" s="37"/>
      <c r="L908" s="40"/>
      <c r="M908" s="218"/>
      <c r="N908" s="219"/>
      <c r="O908" s="72"/>
      <c r="P908" s="72"/>
      <c r="Q908" s="72"/>
      <c r="R908" s="72"/>
      <c r="S908" s="72"/>
      <c r="T908" s="73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T908" s="18" t="s">
        <v>169</v>
      </c>
      <c r="AU908" s="18" t="s">
        <v>83</v>
      </c>
    </row>
    <row r="909" spans="1:65" s="2" customFormat="1" ht="24.2" customHeight="1">
      <c r="A909" s="35"/>
      <c r="B909" s="36"/>
      <c r="C909" s="202" t="s">
        <v>1400</v>
      </c>
      <c r="D909" s="202" t="s">
        <v>163</v>
      </c>
      <c r="E909" s="203" t="s">
        <v>1401</v>
      </c>
      <c r="F909" s="204" t="s">
        <v>1402</v>
      </c>
      <c r="G909" s="205" t="s">
        <v>234</v>
      </c>
      <c r="H909" s="206">
        <v>3</v>
      </c>
      <c r="I909" s="207"/>
      <c r="J909" s="208">
        <f>ROUND(I909*H909,2)</f>
        <v>0</v>
      </c>
      <c r="K909" s="209"/>
      <c r="L909" s="40"/>
      <c r="M909" s="210" t="s">
        <v>1</v>
      </c>
      <c r="N909" s="211" t="s">
        <v>38</v>
      </c>
      <c r="O909" s="72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214" t="s">
        <v>219</v>
      </c>
      <c r="AT909" s="214" t="s">
        <v>163</v>
      </c>
      <c r="AU909" s="214" t="s">
        <v>83</v>
      </c>
      <c r="AY909" s="18" t="s">
        <v>160</v>
      </c>
      <c r="BE909" s="215">
        <f>IF(N909="základní",J909,0)</f>
        <v>0</v>
      </c>
      <c r="BF909" s="215">
        <f>IF(N909="snížená",J909,0)</f>
        <v>0</v>
      </c>
      <c r="BG909" s="215">
        <f>IF(N909="zákl. přenesená",J909,0)</f>
        <v>0</v>
      </c>
      <c r="BH909" s="215">
        <f>IF(N909="sníž. přenesená",J909,0)</f>
        <v>0</v>
      </c>
      <c r="BI909" s="215">
        <f>IF(N909="nulová",J909,0)</f>
        <v>0</v>
      </c>
      <c r="BJ909" s="18" t="s">
        <v>81</v>
      </c>
      <c r="BK909" s="215">
        <f>ROUND(I909*H909,2)</f>
        <v>0</v>
      </c>
      <c r="BL909" s="18" t="s">
        <v>219</v>
      </c>
      <c r="BM909" s="214" t="s">
        <v>1403</v>
      </c>
    </row>
    <row r="910" spans="1:47" s="2" customFormat="1" ht="19.5">
      <c r="A910" s="35"/>
      <c r="B910" s="36"/>
      <c r="C910" s="37"/>
      <c r="D910" s="216" t="s">
        <v>169</v>
      </c>
      <c r="E910" s="37"/>
      <c r="F910" s="217" t="s">
        <v>1404</v>
      </c>
      <c r="G910" s="37"/>
      <c r="H910" s="37"/>
      <c r="I910" s="169"/>
      <c r="J910" s="37"/>
      <c r="K910" s="37"/>
      <c r="L910" s="40"/>
      <c r="M910" s="218"/>
      <c r="N910" s="219"/>
      <c r="O910" s="72"/>
      <c r="P910" s="72"/>
      <c r="Q910" s="72"/>
      <c r="R910" s="72"/>
      <c r="S910" s="72"/>
      <c r="T910" s="73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T910" s="18" t="s">
        <v>169</v>
      </c>
      <c r="AU910" s="18" t="s">
        <v>83</v>
      </c>
    </row>
    <row r="911" spans="1:65" s="2" customFormat="1" ht="24.2" customHeight="1">
      <c r="A911" s="35"/>
      <c r="B911" s="36"/>
      <c r="C911" s="202" t="s">
        <v>1405</v>
      </c>
      <c r="D911" s="202" t="s">
        <v>163</v>
      </c>
      <c r="E911" s="203" t="s">
        <v>1406</v>
      </c>
      <c r="F911" s="204" t="s">
        <v>1407</v>
      </c>
      <c r="G911" s="205" t="s">
        <v>234</v>
      </c>
      <c r="H911" s="206">
        <v>3</v>
      </c>
      <c r="I911" s="207"/>
      <c r="J911" s="208">
        <f>ROUND(I911*H911,2)</f>
        <v>0</v>
      </c>
      <c r="K911" s="209"/>
      <c r="L911" s="40"/>
      <c r="M911" s="210" t="s">
        <v>1</v>
      </c>
      <c r="N911" s="211" t="s">
        <v>38</v>
      </c>
      <c r="O911" s="72"/>
      <c r="P911" s="212">
        <f>O911*H911</f>
        <v>0</v>
      </c>
      <c r="Q911" s="212">
        <v>0</v>
      </c>
      <c r="R911" s="212">
        <f>Q911*H911</f>
        <v>0</v>
      </c>
      <c r="S911" s="212">
        <v>0</v>
      </c>
      <c r="T911" s="213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214" t="s">
        <v>219</v>
      </c>
      <c r="AT911" s="214" t="s">
        <v>163</v>
      </c>
      <c r="AU911" s="214" t="s">
        <v>83</v>
      </c>
      <c r="AY911" s="18" t="s">
        <v>160</v>
      </c>
      <c r="BE911" s="215">
        <f>IF(N911="základní",J911,0)</f>
        <v>0</v>
      </c>
      <c r="BF911" s="215">
        <f>IF(N911="snížená",J911,0)</f>
        <v>0</v>
      </c>
      <c r="BG911" s="215">
        <f>IF(N911="zákl. přenesená",J911,0)</f>
        <v>0</v>
      </c>
      <c r="BH911" s="215">
        <f>IF(N911="sníž. přenesená",J911,0)</f>
        <v>0</v>
      </c>
      <c r="BI911" s="215">
        <f>IF(N911="nulová",J911,0)</f>
        <v>0</v>
      </c>
      <c r="BJ911" s="18" t="s">
        <v>81</v>
      </c>
      <c r="BK911" s="215">
        <f>ROUND(I911*H911,2)</f>
        <v>0</v>
      </c>
      <c r="BL911" s="18" t="s">
        <v>219</v>
      </c>
      <c r="BM911" s="214" t="s">
        <v>1408</v>
      </c>
    </row>
    <row r="912" spans="1:47" s="2" customFormat="1" ht="19.5">
      <c r="A912" s="35"/>
      <c r="B912" s="36"/>
      <c r="C912" s="37"/>
      <c r="D912" s="216" t="s">
        <v>169</v>
      </c>
      <c r="E912" s="37"/>
      <c r="F912" s="217" t="s">
        <v>1409</v>
      </c>
      <c r="G912" s="37"/>
      <c r="H912" s="37"/>
      <c r="I912" s="169"/>
      <c r="J912" s="37"/>
      <c r="K912" s="37"/>
      <c r="L912" s="40"/>
      <c r="M912" s="218"/>
      <c r="N912" s="219"/>
      <c r="O912" s="72"/>
      <c r="P912" s="72"/>
      <c r="Q912" s="72"/>
      <c r="R912" s="72"/>
      <c r="S912" s="72"/>
      <c r="T912" s="73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T912" s="18" t="s">
        <v>169</v>
      </c>
      <c r="AU912" s="18" t="s">
        <v>83</v>
      </c>
    </row>
    <row r="913" spans="1:65" s="2" customFormat="1" ht="37.9" customHeight="1">
      <c r="A913" s="35"/>
      <c r="B913" s="36"/>
      <c r="C913" s="202" t="s">
        <v>1410</v>
      </c>
      <c r="D913" s="202" t="s">
        <v>163</v>
      </c>
      <c r="E913" s="203" t="s">
        <v>1411</v>
      </c>
      <c r="F913" s="204" t="s">
        <v>1412</v>
      </c>
      <c r="G913" s="205" t="s">
        <v>218</v>
      </c>
      <c r="H913" s="206">
        <v>50</v>
      </c>
      <c r="I913" s="207"/>
      <c r="J913" s="208">
        <f>ROUND(I913*H913,2)</f>
        <v>0</v>
      </c>
      <c r="K913" s="209"/>
      <c r="L913" s="40"/>
      <c r="M913" s="210" t="s">
        <v>1</v>
      </c>
      <c r="N913" s="211" t="s">
        <v>38</v>
      </c>
      <c r="O913" s="72"/>
      <c r="P913" s="212">
        <f>O913*H913</f>
        <v>0</v>
      </c>
      <c r="Q913" s="212">
        <v>4E-05</v>
      </c>
      <c r="R913" s="212">
        <f>Q913*H913</f>
        <v>0.002</v>
      </c>
      <c r="S913" s="212">
        <v>0</v>
      </c>
      <c r="T913" s="213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214" t="s">
        <v>219</v>
      </c>
      <c r="AT913" s="214" t="s">
        <v>163</v>
      </c>
      <c r="AU913" s="214" t="s">
        <v>83</v>
      </c>
      <c r="AY913" s="18" t="s">
        <v>160</v>
      </c>
      <c r="BE913" s="215">
        <f>IF(N913="základní",J913,0)</f>
        <v>0</v>
      </c>
      <c r="BF913" s="215">
        <f>IF(N913="snížená",J913,0)</f>
        <v>0</v>
      </c>
      <c r="BG913" s="215">
        <f>IF(N913="zákl. přenesená",J913,0)</f>
        <v>0</v>
      </c>
      <c r="BH913" s="215">
        <f>IF(N913="sníž. přenesená",J913,0)</f>
        <v>0</v>
      </c>
      <c r="BI913" s="215">
        <f>IF(N913="nulová",J913,0)</f>
        <v>0</v>
      </c>
      <c r="BJ913" s="18" t="s">
        <v>81</v>
      </c>
      <c r="BK913" s="215">
        <f>ROUND(I913*H913,2)</f>
        <v>0</v>
      </c>
      <c r="BL913" s="18" t="s">
        <v>219</v>
      </c>
      <c r="BM913" s="214" t="s">
        <v>1413</v>
      </c>
    </row>
    <row r="914" spans="1:47" s="2" customFormat="1" ht="29.25">
      <c r="A914" s="35"/>
      <c r="B914" s="36"/>
      <c r="C914" s="37"/>
      <c r="D914" s="216" t="s">
        <v>169</v>
      </c>
      <c r="E914" s="37"/>
      <c r="F914" s="217" t="s">
        <v>1414</v>
      </c>
      <c r="G914" s="37"/>
      <c r="H914" s="37"/>
      <c r="I914" s="169"/>
      <c r="J914" s="37"/>
      <c r="K914" s="37"/>
      <c r="L914" s="40"/>
      <c r="M914" s="218"/>
      <c r="N914" s="219"/>
      <c r="O914" s="72"/>
      <c r="P914" s="72"/>
      <c r="Q914" s="72"/>
      <c r="R914" s="72"/>
      <c r="S914" s="72"/>
      <c r="T914" s="73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T914" s="18" t="s">
        <v>169</v>
      </c>
      <c r="AU914" s="18" t="s">
        <v>83</v>
      </c>
    </row>
    <row r="915" spans="1:65" s="2" customFormat="1" ht="16.5" customHeight="1">
      <c r="A915" s="35"/>
      <c r="B915" s="36"/>
      <c r="C915" s="202" t="s">
        <v>1415</v>
      </c>
      <c r="D915" s="202" t="s">
        <v>163</v>
      </c>
      <c r="E915" s="203" t="s">
        <v>1416</v>
      </c>
      <c r="F915" s="204" t="s">
        <v>1417</v>
      </c>
      <c r="G915" s="205" t="s">
        <v>305</v>
      </c>
      <c r="H915" s="206">
        <v>9</v>
      </c>
      <c r="I915" s="207"/>
      <c r="J915" s="208">
        <f>ROUND(I915*H915,2)</f>
        <v>0</v>
      </c>
      <c r="K915" s="209"/>
      <c r="L915" s="40"/>
      <c r="M915" s="210" t="s">
        <v>1</v>
      </c>
      <c r="N915" s="211" t="s">
        <v>38</v>
      </c>
      <c r="O915" s="72"/>
      <c r="P915" s="212">
        <f>O915*H915</f>
        <v>0</v>
      </c>
      <c r="Q915" s="212">
        <v>0</v>
      </c>
      <c r="R915" s="212">
        <f>Q915*H915</f>
        <v>0</v>
      </c>
      <c r="S915" s="212">
        <v>0</v>
      </c>
      <c r="T915" s="213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214" t="s">
        <v>219</v>
      </c>
      <c r="AT915" s="214" t="s">
        <v>163</v>
      </c>
      <c r="AU915" s="214" t="s">
        <v>83</v>
      </c>
      <c r="AY915" s="18" t="s">
        <v>160</v>
      </c>
      <c r="BE915" s="215">
        <f>IF(N915="základní",J915,0)</f>
        <v>0</v>
      </c>
      <c r="BF915" s="215">
        <f>IF(N915="snížená",J915,0)</f>
        <v>0</v>
      </c>
      <c r="BG915" s="215">
        <f>IF(N915="zákl. přenesená",J915,0)</f>
        <v>0</v>
      </c>
      <c r="BH915" s="215">
        <f>IF(N915="sníž. přenesená",J915,0)</f>
        <v>0</v>
      </c>
      <c r="BI915" s="215">
        <f>IF(N915="nulová",J915,0)</f>
        <v>0</v>
      </c>
      <c r="BJ915" s="18" t="s">
        <v>81</v>
      </c>
      <c r="BK915" s="215">
        <f>ROUND(I915*H915,2)</f>
        <v>0</v>
      </c>
      <c r="BL915" s="18" t="s">
        <v>219</v>
      </c>
      <c r="BM915" s="214" t="s">
        <v>1418</v>
      </c>
    </row>
    <row r="916" spans="1:47" s="2" customFormat="1" ht="19.5">
      <c r="A916" s="35"/>
      <c r="B916" s="36"/>
      <c r="C916" s="37"/>
      <c r="D916" s="216" t="s">
        <v>169</v>
      </c>
      <c r="E916" s="37"/>
      <c r="F916" s="217" t="s">
        <v>1419</v>
      </c>
      <c r="G916" s="37"/>
      <c r="H916" s="37"/>
      <c r="I916" s="169"/>
      <c r="J916" s="37"/>
      <c r="K916" s="37"/>
      <c r="L916" s="40"/>
      <c r="M916" s="218"/>
      <c r="N916" s="219"/>
      <c r="O916" s="72"/>
      <c r="P916" s="72"/>
      <c r="Q916" s="72"/>
      <c r="R916" s="72"/>
      <c r="S916" s="72"/>
      <c r="T916" s="73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T916" s="18" t="s">
        <v>169</v>
      </c>
      <c r="AU916" s="18" t="s">
        <v>83</v>
      </c>
    </row>
    <row r="917" spans="1:65" s="2" customFormat="1" ht="16.5" customHeight="1">
      <c r="A917" s="35"/>
      <c r="B917" s="36"/>
      <c r="C917" s="202" t="s">
        <v>1420</v>
      </c>
      <c r="D917" s="202" t="s">
        <v>163</v>
      </c>
      <c r="E917" s="203" t="s">
        <v>1421</v>
      </c>
      <c r="F917" s="204" t="s">
        <v>1422</v>
      </c>
      <c r="G917" s="205" t="s">
        <v>234</v>
      </c>
      <c r="H917" s="206">
        <v>1</v>
      </c>
      <c r="I917" s="207"/>
      <c r="J917" s="208">
        <f>ROUND(I917*H917,2)</f>
        <v>0</v>
      </c>
      <c r="K917" s="209"/>
      <c r="L917" s="40"/>
      <c r="M917" s="210" t="s">
        <v>1</v>
      </c>
      <c r="N917" s="211" t="s">
        <v>38</v>
      </c>
      <c r="O917" s="72"/>
      <c r="P917" s="212">
        <f>O917*H917</f>
        <v>0</v>
      </c>
      <c r="Q917" s="212">
        <v>0.002</v>
      </c>
      <c r="R917" s="212">
        <f>Q917*H917</f>
        <v>0.002</v>
      </c>
      <c r="S917" s="212">
        <v>0</v>
      </c>
      <c r="T917" s="213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214" t="s">
        <v>219</v>
      </c>
      <c r="AT917" s="214" t="s">
        <v>163</v>
      </c>
      <c r="AU917" s="214" t="s">
        <v>83</v>
      </c>
      <c r="AY917" s="18" t="s">
        <v>160</v>
      </c>
      <c r="BE917" s="215">
        <f>IF(N917="základní",J917,0)</f>
        <v>0</v>
      </c>
      <c r="BF917" s="215">
        <f>IF(N917="snížená",J917,0)</f>
        <v>0</v>
      </c>
      <c r="BG917" s="215">
        <f>IF(N917="zákl. přenesená",J917,0)</f>
        <v>0</v>
      </c>
      <c r="BH917" s="215">
        <f>IF(N917="sníž. přenesená",J917,0)</f>
        <v>0</v>
      </c>
      <c r="BI917" s="215">
        <f>IF(N917="nulová",J917,0)</f>
        <v>0</v>
      </c>
      <c r="BJ917" s="18" t="s">
        <v>81</v>
      </c>
      <c r="BK917" s="215">
        <f>ROUND(I917*H917,2)</f>
        <v>0</v>
      </c>
      <c r="BL917" s="18" t="s">
        <v>219</v>
      </c>
      <c r="BM917" s="214" t="s">
        <v>1423</v>
      </c>
    </row>
    <row r="918" spans="1:47" s="2" customFormat="1" ht="11.25">
      <c r="A918" s="35"/>
      <c r="B918" s="36"/>
      <c r="C918" s="37"/>
      <c r="D918" s="216" t="s">
        <v>169</v>
      </c>
      <c r="E918" s="37"/>
      <c r="F918" s="217" t="s">
        <v>1424</v>
      </c>
      <c r="G918" s="37"/>
      <c r="H918" s="37"/>
      <c r="I918" s="169"/>
      <c r="J918" s="37"/>
      <c r="K918" s="37"/>
      <c r="L918" s="40"/>
      <c r="M918" s="218"/>
      <c r="N918" s="219"/>
      <c r="O918" s="72"/>
      <c r="P918" s="72"/>
      <c r="Q918" s="72"/>
      <c r="R918" s="72"/>
      <c r="S918" s="72"/>
      <c r="T918" s="73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T918" s="18" t="s">
        <v>169</v>
      </c>
      <c r="AU918" s="18" t="s">
        <v>83</v>
      </c>
    </row>
    <row r="919" spans="1:65" s="2" customFormat="1" ht="21.75" customHeight="1">
      <c r="A919" s="35"/>
      <c r="B919" s="36"/>
      <c r="C919" s="202" t="s">
        <v>1425</v>
      </c>
      <c r="D919" s="202" t="s">
        <v>163</v>
      </c>
      <c r="E919" s="203" t="s">
        <v>1426</v>
      </c>
      <c r="F919" s="204" t="s">
        <v>1427</v>
      </c>
      <c r="G919" s="205" t="s">
        <v>218</v>
      </c>
      <c r="H919" s="206">
        <v>50</v>
      </c>
      <c r="I919" s="207"/>
      <c r="J919" s="208">
        <f>ROUND(I919*H919,2)</f>
        <v>0</v>
      </c>
      <c r="K919" s="209"/>
      <c r="L919" s="40"/>
      <c r="M919" s="210" t="s">
        <v>1</v>
      </c>
      <c r="N919" s="211" t="s">
        <v>38</v>
      </c>
      <c r="O919" s="72"/>
      <c r="P919" s="212">
        <f>O919*H919</f>
        <v>0</v>
      </c>
      <c r="Q919" s="212">
        <v>1E-05</v>
      </c>
      <c r="R919" s="212">
        <f>Q919*H919</f>
        <v>0.0005</v>
      </c>
      <c r="S919" s="212">
        <v>0</v>
      </c>
      <c r="T919" s="213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214" t="s">
        <v>219</v>
      </c>
      <c r="AT919" s="214" t="s">
        <v>163</v>
      </c>
      <c r="AU919" s="214" t="s">
        <v>83</v>
      </c>
      <c r="AY919" s="18" t="s">
        <v>160</v>
      </c>
      <c r="BE919" s="215">
        <f>IF(N919="základní",J919,0)</f>
        <v>0</v>
      </c>
      <c r="BF919" s="215">
        <f>IF(N919="snížená",J919,0)</f>
        <v>0</v>
      </c>
      <c r="BG919" s="215">
        <f>IF(N919="zákl. přenesená",J919,0)</f>
        <v>0</v>
      </c>
      <c r="BH919" s="215">
        <f>IF(N919="sníž. přenesená",J919,0)</f>
        <v>0</v>
      </c>
      <c r="BI919" s="215">
        <f>IF(N919="nulová",J919,0)</f>
        <v>0</v>
      </c>
      <c r="BJ919" s="18" t="s">
        <v>81</v>
      </c>
      <c r="BK919" s="215">
        <f>ROUND(I919*H919,2)</f>
        <v>0</v>
      </c>
      <c r="BL919" s="18" t="s">
        <v>219</v>
      </c>
      <c r="BM919" s="214" t="s">
        <v>1428</v>
      </c>
    </row>
    <row r="920" spans="1:47" s="2" customFormat="1" ht="19.5">
      <c r="A920" s="35"/>
      <c r="B920" s="36"/>
      <c r="C920" s="37"/>
      <c r="D920" s="216" t="s">
        <v>169</v>
      </c>
      <c r="E920" s="37"/>
      <c r="F920" s="217" t="s">
        <v>1429</v>
      </c>
      <c r="G920" s="37"/>
      <c r="H920" s="37"/>
      <c r="I920" s="169"/>
      <c r="J920" s="37"/>
      <c r="K920" s="37"/>
      <c r="L920" s="40"/>
      <c r="M920" s="218"/>
      <c r="N920" s="219"/>
      <c r="O920" s="72"/>
      <c r="P920" s="72"/>
      <c r="Q920" s="72"/>
      <c r="R920" s="72"/>
      <c r="S920" s="72"/>
      <c r="T920" s="73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T920" s="18" t="s">
        <v>169</v>
      </c>
      <c r="AU920" s="18" t="s">
        <v>83</v>
      </c>
    </row>
    <row r="921" spans="1:65" s="2" customFormat="1" ht="24.2" customHeight="1">
      <c r="A921" s="35"/>
      <c r="B921" s="36"/>
      <c r="C921" s="202" t="s">
        <v>1430</v>
      </c>
      <c r="D921" s="202" t="s">
        <v>163</v>
      </c>
      <c r="E921" s="203" t="s">
        <v>1431</v>
      </c>
      <c r="F921" s="204" t="s">
        <v>1432</v>
      </c>
      <c r="G921" s="205" t="s">
        <v>179</v>
      </c>
      <c r="H921" s="206">
        <v>0.028</v>
      </c>
      <c r="I921" s="207"/>
      <c r="J921" s="208">
        <f>ROUND(I921*H921,2)</f>
        <v>0</v>
      </c>
      <c r="K921" s="209"/>
      <c r="L921" s="40"/>
      <c r="M921" s="210" t="s">
        <v>1</v>
      </c>
      <c r="N921" s="211" t="s">
        <v>38</v>
      </c>
      <c r="O921" s="72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214" t="s">
        <v>219</v>
      </c>
      <c r="AT921" s="214" t="s">
        <v>163</v>
      </c>
      <c r="AU921" s="214" t="s">
        <v>83</v>
      </c>
      <c r="AY921" s="18" t="s">
        <v>160</v>
      </c>
      <c r="BE921" s="215">
        <f>IF(N921="základní",J921,0)</f>
        <v>0</v>
      </c>
      <c r="BF921" s="215">
        <f>IF(N921="snížená",J921,0)</f>
        <v>0</v>
      </c>
      <c r="BG921" s="215">
        <f>IF(N921="zákl. přenesená",J921,0)</f>
        <v>0</v>
      </c>
      <c r="BH921" s="215">
        <f>IF(N921="sníž. přenesená",J921,0)</f>
        <v>0</v>
      </c>
      <c r="BI921" s="215">
        <f>IF(N921="nulová",J921,0)</f>
        <v>0</v>
      </c>
      <c r="BJ921" s="18" t="s">
        <v>81</v>
      </c>
      <c r="BK921" s="215">
        <f>ROUND(I921*H921,2)</f>
        <v>0</v>
      </c>
      <c r="BL921" s="18" t="s">
        <v>219</v>
      </c>
      <c r="BM921" s="214" t="s">
        <v>1433</v>
      </c>
    </row>
    <row r="922" spans="1:47" s="2" customFormat="1" ht="29.25">
      <c r="A922" s="35"/>
      <c r="B922" s="36"/>
      <c r="C922" s="37"/>
      <c r="D922" s="216" t="s">
        <v>169</v>
      </c>
      <c r="E922" s="37"/>
      <c r="F922" s="217" t="s">
        <v>1434</v>
      </c>
      <c r="G922" s="37"/>
      <c r="H922" s="37"/>
      <c r="I922" s="169"/>
      <c r="J922" s="37"/>
      <c r="K922" s="37"/>
      <c r="L922" s="40"/>
      <c r="M922" s="218"/>
      <c r="N922" s="219"/>
      <c r="O922" s="72"/>
      <c r="P922" s="72"/>
      <c r="Q922" s="72"/>
      <c r="R922" s="72"/>
      <c r="S922" s="72"/>
      <c r="T922" s="73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T922" s="18" t="s">
        <v>169</v>
      </c>
      <c r="AU922" s="18" t="s">
        <v>83</v>
      </c>
    </row>
    <row r="923" spans="2:63" s="12" customFormat="1" ht="22.9" customHeight="1">
      <c r="B923" s="186"/>
      <c r="C923" s="187"/>
      <c r="D923" s="188" t="s">
        <v>72</v>
      </c>
      <c r="E923" s="200" t="s">
        <v>229</v>
      </c>
      <c r="F923" s="200" t="s">
        <v>230</v>
      </c>
      <c r="G923" s="187"/>
      <c r="H923" s="187"/>
      <c r="I923" s="190"/>
      <c r="J923" s="201">
        <f>BK923</f>
        <v>0</v>
      </c>
      <c r="K923" s="187"/>
      <c r="L923" s="192"/>
      <c r="M923" s="193"/>
      <c r="N923" s="194"/>
      <c r="O923" s="194"/>
      <c r="P923" s="195">
        <f>SUM(P924:P945)</f>
        <v>0</v>
      </c>
      <c r="Q923" s="194"/>
      <c r="R923" s="195">
        <f>SUM(R924:R945)</f>
        <v>0.17954000000000003</v>
      </c>
      <c r="S923" s="194"/>
      <c r="T923" s="196">
        <f>SUM(T924:T945)</f>
        <v>0</v>
      </c>
      <c r="AR923" s="197" t="s">
        <v>83</v>
      </c>
      <c r="AT923" s="198" t="s">
        <v>72</v>
      </c>
      <c r="AU923" s="198" t="s">
        <v>81</v>
      </c>
      <c r="AY923" s="197" t="s">
        <v>160</v>
      </c>
      <c r="BK923" s="199">
        <f>SUM(BK924:BK945)</f>
        <v>0</v>
      </c>
    </row>
    <row r="924" spans="1:65" s="2" customFormat="1" ht="24.2" customHeight="1">
      <c r="A924" s="35"/>
      <c r="B924" s="36"/>
      <c r="C924" s="202" t="s">
        <v>1435</v>
      </c>
      <c r="D924" s="202" t="s">
        <v>163</v>
      </c>
      <c r="E924" s="203" t="s">
        <v>1436</v>
      </c>
      <c r="F924" s="204" t="s">
        <v>1437</v>
      </c>
      <c r="G924" s="205" t="s">
        <v>234</v>
      </c>
      <c r="H924" s="206">
        <v>1</v>
      </c>
      <c r="I924" s="207"/>
      <c r="J924" s="208">
        <f>ROUND(I924*H924,2)</f>
        <v>0</v>
      </c>
      <c r="K924" s="209"/>
      <c r="L924" s="40"/>
      <c r="M924" s="210" t="s">
        <v>1</v>
      </c>
      <c r="N924" s="211" t="s">
        <v>38</v>
      </c>
      <c r="O924" s="72"/>
      <c r="P924" s="212">
        <f>O924*H924</f>
        <v>0</v>
      </c>
      <c r="Q924" s="212">
        <v>0.03991</v>
      </c>
      <c r="R924" s="212">
        <f>Q924*H924</f>
        <v>0.03991</v>
      </c>
      <c r="S924" s="212">
        <v>0</v>
      </c>
      <c r="T924" s="213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214" t="s">
        <v>219</v>
      </c>
      <c r="AT924" s="214" t="s">
        <v>163</v>
      </c>
      <c r="AU924" s="214" t="s">
        <v>83</v>
      </c>
      <c r="AY924" s="18" t="s">
        <v>160</v>
      </c>
      <c r="BE924" s="215">
        <f>IF(N924="základní",J924,0)</f>
        <v>0</v>
      </c>
      <c r="BF924" s="215">
        <f>IF(N924="snížená",J924,0)</f>
        <v>0</v>
      </c>
      <c r="BG924" s="215">
        <f>IF(N924="zákl. přenesená",J924,0)</f>
        <v>0</v>
      </c>
      <c r="BH924" s="215">
        <f>IF(N924="sníž. přenesená",J924,0)</f>
        <v>0</v>
      </c>
      <c r="BI924" s="215">
        <f>IF(N924="nulová",J924,0)</f>
        <v>0</v>
      </c>
      <c r="BJ924" s="18" t="s">
        <v>81</v>
      </c>
      <c r="BK924" s="215">
        <f>ROUND(I924*H924,2)</f>
        <v>0</v>
      </c>
      <c r="BL924" s="18" t="s">
        <v>219</v>
      </c>
      <c r="BM924" s="214" t="s">
        <v>1438</v>
      </c>
    </row>
    <row r="925" spans="1:47" s="2" customFormat="1" ht="19.5">
      <c r="A925" s="35"/>
      <c r="B925" s="36"/>
      <c r="C925" s="37"/>
      <c r="D925" s="216" t="s">
        <v>169</v>
      </c>
      <c r="E925" s="37"/>
      <c r="F925" s="217" t="s">
        <v>1439</v>
      </c>
      <c r="G925" s="37"/>
      <c r="H925" s="37"/>
      <c r="I925" s="169"/>
      <c r="J925" s="37"/>
      <c r="K925" s="37"/>
      <c r="L925" s="40"/>
      <c r="M925" s="218"/>
      <c r="N925" s="219"/>
      <c r="O925" s="72"/>
      <c r="P925" s="72"/>
      <c r="Q925" s="72"/>
      <c r="R925" s="72"/>
      <c r="S925" s="72"/>
      <c r="T925" s="73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T925" s="18" t="s">
        <v>169</v>
      </c>
      <c r="AU925" s="18" t="s">
        <v>83</v>
      </c>
    </row>
    <row r="926" spans="1:65" s="2" customFormat="1" ht="16.5" customHeight="1">
      <c r="A926" s="35"/>
      <c r="B926" s="36"/>
      <c r="C926" s="202" t="s">
        <v>1440</v>
      </c>
      <c r="D926" s="202" t="s">
        <v>163</v>
      </c>
      <c r="E926" s="203" t="s">
        <v>1441</v>
      </c>
      <c r="F926" s="204" t="s">
        <v>1442</v>
      </c>
      <c r="G926" s="205" t="s">
        <v>234</v>
      </c>
      <c r="H926" s="206">
        <v>2</v>
      </c>
      <c r="I926" s="207"/>
      <c r="J926" s="208">
        <f>ROUND(I926*H926,2)</f>
        <v>0</v>
      </c>
      <c r="K926" s="209"/>
      <c r="L926" s="40"/>
      <c r="M926" s="210" t="s">
        <v>1</v>
      </c>
      <c r="N926" s="211" t="s">
        <v>38</v>
      </c>
      <c r="O926" s="72"/>
      <c r="P926" s="212">
        <f>O926*H926</f>
        <v>0</v>
      </c>
      <c r="Q926" s="212">
        <v>0.03192</v>
      </c>
      <c r="R926" s="212">
        <f>Q926*H926</f>
        <v>0.06384</v>
      </c>
      <c r="S926" s="212">
        <v>0</v>
      </c>
      <c r="T926" s="213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214" t="s">
        <v>219</v>
      </c>
      <c r="AT926" s="214" t="s">
        <v>163</v>
      </c>
      <c r="AU926" s="214" t="s">
        <v>83</v>
      </c>
      <c r="AY926" s="18" t="s">
        <v>160</v>
      </c>
      <c r="BE926" s="215">
        <f>IF(N926="základní",J926,0)</f>
        <v>0</v>
      </c>
      <c r="BF926" s="215">
        <f>IF(N926="snížená",J926,0)</f>
        <v>0</v>
      </c>
      <c r="BG926" s="215">
        <f>IF(N926="zákl. přenesená",J926,0)</f>
        <v>0</v>
      </c>
      <c r="BH926" s="215">
        <f>IF(N926="sníž. přenesená",J926,0)</f>
        <v>0</v>
      </c>
      <c r="BI926" s="215">
        <f>IF(N926="nulová",J926,0)</f>
        <v>0</v>
      </c>
      <c r="BJ926" s="18" t="s">
        <v>81</v>
      </c>
      <c r="BK926" s="215">
        <f>ROUND(I926*H926,2)</f>
        <v>0</v>
      </c>
      <c r="BL926" s="18" t="s">
        <v>219</v>
      </c>
      <c r="BM926" s="214" t="s">
        <v>1443</v>
      </c>
    </row>
    <row r="927" spans="1:47" s="2" customFormat="1" ht="11.25">
      <c r="A927" s="35"/>
      <c r="B927" s="36"/>
      <c r="C927" s="37"/>
      <c r="D927" s="216" t="s">
        <v>169</v>
      </c>
      <c r="E927" s="37"/>
      <c r="F927" s="217" t="s">
        <v>1444</v>
      </c>
      <c r="G927" s="37"/>
      <c r="H927" s="37"/>
      <c r="I927" s="169"/>
      <c r="J927" s="37"/>
      <c r="K927" s="37"/>
      <c r="L927" s="40"/>
      <c r="M927" s="218"/>
      <c r="N927" s="219"/>
      <c r="O927" s="72"/>
      <c r="P927" s="72"/>
      <c r="Q927" s="72"/>
      <c r="R927" s="72"/>
      <c r="S927" s="72"/>
      <c r="T927" s="73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T927" s="18" t="s">
        <v>169</v>
      </c>
      <c r="AU927" s="18" t="s">
        <v>83</v>
      </c>
    </row>
    <row r="928" spans="1:65" s="2" customFormat="1" ht="24.2" customHeight="1">
      <c r="A928" s="35"/>
      <c r="B928" s="36"/>
      <c r="C928" s="202" t="s">
        <v>1445</v>
      </c>
      <c r="D928" s="202" t="s">
        <v>163</v>
      </c>
      <c r="E928" s="203" t="s">
        <v>1446</v>
      </c>
      <c r="F928" s="204" t="s">
        <v>1447</v>
      </c>
      <c r="G928" s="205" t="s">
        <v>234</v>
      </c>
      <c r="H928" s="206">
        <v>2</v>
      </c>
      <c r="I928" s="207"/>
      <c r="J928" s="208">
        <f>ROUND(I928*H928,2)</f>
        <v>0</v>
      </c>
      <c r="K928" s="209"/>
      <c r="L928" s="40"/>
      <c r="M928" s="210" t="s">
        <v>1</v>
      </c>
      <c r="N928" s="211" t="s">
        <v>38</v>
      </c>
      <c r="O928" s="72"/>
      <c r="P928" s="212">
        <f>O928*H928</f>
        <v>0</v>
      </c>
      <c r="Q928" s="212">
        <v>0.02223</v>
      </c>
      <c r="R928" s="212">
        <f>Q928*H928</f>
        <v>0.04446</v>
      </c>
      <c r="S928" s="212">
        <v>0</v>
      </c>
      <c r="T928" s="213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214" t="s">
        <v>219</v>
      </c>
      <c r="AT928" s="214" t="s">
        <v>163</v>
      </c>
      <c r="AU928" s="214" t="s">
        <v>83</v>
      </c>
      <c r="AY928" s="18" t="s">
        <v>160</v>
      </c>
      <c r="BE928" s="215">
        <f>IF(N928="základní",J928,0)</f>
        <v>0</v>
      </c>
      <c r="BF928" s="215">
        <f>IF(N928="snížená",J928,0)</f>
        <v>0</v>
      </c>
      <c r="BG928" s="215">
        <f>IF(N928="zákl. přenesená",J928,0)</f>
        <v>0</v>
      </c>
      <c r="BH928" s="215">
        <f>IF(N928="sníž. přenesená",J928,0)</f>
        <v>0</v>
      </c>
      <c r="BI928" s="215">
        <f>IF(N928="nulová",J928,0)</f>
        <v>0</v>
      </c>
      <c r="BJ928" s="18" t="s">
        <v>81</v>
      </c>
      <c r="BK928" s="215">
        <f>ROUND(I928*H928,2)</f>
        <v>0</v>
      </c>
      <c r="BL928" s="18" t="s">
        <v>219</v>
      </c>
      <c r="BM928" s="214" t="s">
        <v>1448</v>
      </c>
    </row>
    <row r="929" spans="1:47" s="2" customFormat="1" ht="19.5">
      <c r="A929" s="35"/>
      <c r="B929" s="36"/>
      <c r="C929" s="37"/>
      <c r="D929" s="216" t="s">
        <v>169</v>
      </c>
      <c r="E929" s="37"/>
      <c r="F929" s="217" t="s">
        <v>1449</v>
      </c>
      <c r="G929" s="37"/>
      <c r="H929" s="37"/>
      <c r="I929" s="169"/>
      <c r="J929" s="37"/>
      <c r="K929" s="37"/>
      <c r="L929" s="40"/>
      <c r="M929" s="218"/>
      <c r="N929" s="219"/>
      <c r="O929" s="72"/>
      <c r="P929" s="72"/>
      <c r="Q929" s="72"/>
      <c r="R929" s="72"/>
      <c r="S929" s="72"/>
      <c r="T929" s="73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T929" s="18" t="s">
        <v>169</v>
      </c>
      <c r="AU929" s="18" t="s">
        <v>83</v>
      </c>
    </row>
    <row r="930" spans="1:65" s="2" customFormat="1" ht="24.2" customHeight="1">
      <c r="A930" s="35"/>
      <c r="B930" s="36"/>
      <c r="C930" s="202" t="s">
        <v>1450</v>
      </c>
      <c r="D930" s="202" t="s">
        <v>163</v>
      </c>
      <c r="E930" s="203" t="s">
        <v>1451</v>
      </c>
      <c r="F930" s="204" t="s">
        <v>1452</v>
      </c>
      <c r="G930" s="205" t="s">
        <v>234</v>
      </c>
      <c r="H930" s="206">
        <v>1</v>
      </c>
      <c r="I930" s="207"/>
      <c r="J930" s="208">
        <f>ROUND(I930*H930,2)</f>
        <v>0</v>
      </c>
      <c r="K930" s="209"/>
      <c r="L930" s="40"/>
      <c r="M930" s="210" t="s">
        <v>1</v>
      </c>
      <c r="N930" s="211" t="s">
        <v>38</v>
      </c>
      <c r="O930" s="72"/>
      <c r="P930" s="212">
        <f>O930*H930</f>
        <v>0</v>
      </c>
      <c r="Q930" s="212">
        <v>0.01921</v>
      </c>
      <c r="R930" s="212">
        <f>Q930*H930</f>
        <v>0.01921</v>
      </c>
      <c r="S930" s="212">
        <v>0</v>
      </c>
      <c r="T930" s="213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214" t="s">
        <v>219</v>
      </c>
      <c r="AT930" s="214" t="s">
        <v>163</v>
      </c>
      <c r="AU930" s="214" t="s">
        <v>83</v>
      </c>
      <c r="AY930" s="18" t="s">
        <v>160</v>
      </c>
      <c r="BE930" s="215">
        <f>IF(N930="základní",J930,0)</f>
        <v>0</v>
      </c>
      <c r="BF930" s="215">
        <f>IF(N930="snížená",J930,0)</f>
        <v>0</v>
      </c>
      <c r="BG930" s="215">
        <f>IF(N930="zákl. přenesená",J930,0)</f>
        <v>0</v>
      </c>
      <c r="BH930" s="215">
        <f>IF(N930="sníž. přenesená",J930,0)</f>
        <v>0</v>
      </c>
      <c r="BI930" s="215">
        <f>IF(N930="nulová",J930,0)</f>
        <v>0</v>
      </c>
      <c r="BJ930" s="18" t="s">
        <v>81</v>
      </c>
      <c r="BK930" s="215">
        <f>ROUND(I930*H930,2)</f>
        <v>0</v>
      </c>
      <c r="BL930" s="18" t="s">
        <v>219</v>
      </c>
      <c r="BM930" s="214" t="s">
        <v>1453</v>
      </c>
    </row>
    <row r="931" spans="1:47" s="2" customFormat="1" ht="19.5">
      <c r="A931" s="35"/>
      <c r="B931" s="36"/>
      <c r="C931" s="37"/>
      <c r="D931" s="216" t="s">
        <v>169</v>
      </c>
      <c r="E931" s="37"/>
      <c r="F931" s="217" t="s">
        <v>1454</v>
      </c>
      <c r="G931" s="37"/>
      <c r="H931" s="37"/>
      <c r="I931" s="169"/>
      <c r="J931" s="37"/>
      <c r="K931" s="37"/>
      <c r="L931" s="40"/>
      <c r="M931" s="218"/>
      <c r="N931" s="219"/>
      <c r="O931" s="72"/>
      <c r="P931" s="72"/>
      <c r="Q931" s="72"/>
      <c r="R931" s="72"/>
      <c r="S931" s="72"/>
      <c r="T931" s="73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8" t="s">
        <v>169</v>
      </c>
      <c r="AU931" s="18" t="s">
        <v>83</v>
      </c>
    </row>
    <row r="932" spans="1:65" s="2" customFormat="1" ht="24.2" customHeight="1">
      <c r="A932" s="35"/>
      <c r="B932" s="36"/>
      <c r="C932" s="202" t="s">
        <v>1455</v>
      </c>
      <c r="D932" s="202" t="s">
        <v>163</v>
      </c>
      <c r="E932" s="203" t="s">
        <v>1456</v>
      </c>
      <c r="F932" s="204" t="s">
        <v>1457</v>
      </c>
      <c r="G932" s="205" t="s">
        <v>234</v>
      </c>
      <c r="H932" s="206">
        <v>3</v>
      </c>
      <c r="I932" s="207"/>
      <c r="J932" s="208">
        <f>ROUND(I932*H932,2)</f>
        <v>0</v>
      </c>
      <c r="K932" s="209"/>
      <c r="L932" s="40"/>
      <c r="M932" s="210" t="s">
        <v>1</v>
      </c>
      <c r="N932" s="211" t="s">
        <v>38</v>
      </c>
      <c r="O932" s="72"/>
      <c r="P932" s="212">
        <f>O932*H932</f>
        <v>0</v>
      </c>
      <c r="Q932" s="212">
        <v>0.00052</v>
      </c>
      <c r="R932" s="212">
        <f>Q932*H932</f>
        <v>0.0015599999999999998</v>
      </c>
      <c r="S932" s="212">
        <v>0</v>
      </c>
      <c r="T932" s="213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14" t="s">
        <v>219</v>
      </c>
      <c r="AT932" s="214" t="s">
        <v>163</v>
      </c>
      <c r="AU932" s="214" t="s">
        <v>83</v>
      </c>
      <c r="AY932" s="18" t="s">
        <v>160</v>
      </c>
      <c r="BE932" s="215">
        <f>IF(N932="základní",J932,0)</f>
        <v>0</v>
      </c>
      <c r="BF932" s="215">
        <f>IF(N932="snížená",J932,0)</f>
        <v>0</v>
      </c>
      <c r="BG932" s="215">
        <f>IF(N932="zákl. přenesená",J932,0)</f>
        <v>0</v>
      </c>
      <c r="BH932" s="215">
        <f>IF(N932="sníž. přenesená",J932,0)</f>
        <v>0</v>
      </c>
      <c r="BI932" s="215">
        <f>IF(N932="nulová",J932,0)</f>
        <v>0</v>
      </c>
      <c r="BJ932" s="18" t="s">
        <v>81</v>
      </c>
      <c r="BK932" s="215">
        <f>ROUND(I932*H932,2)</f>
        <v>0</v>
      </c>
      <c r="BL932" s="18" t="s">
        <v>219</v>
      </c>
      <c r="BM932" s="214" t="s">
        <v>1458</v>
      </c>
    </row>
    <row r="933" spans="1:47" s="2" customFormat="1" ht="19.5">
      <c r="A933" s="35"/>
      <c r="B933" s="36"/>
      <c r="C933" s="37"/>
      <c r="D933" s="216" t="s">
        <v>169</v>
      </c>
      <c r="E933" s="37"/>
      <c r="F933" s="217" t="s">
        <v>1459</v>
      </c>
      <c r="G933" s="37"/>
      <c r="H933" s="37"/>
      <c r="I933" s="169"/>
      <c r="J933" s="37"/>
      <c r="K933" s="37"/>
      <c r="L933" s="40"/>
      <c r="M933" s="218"/>
      <c r="N933" s="219"/>
      <c r="O933" s="72"/>
      <c r="P933" s="72"/>
      <c r="Q933" s="72"/>
      <c r="R933" s="72"/>
      <c r="S933" s="72"/>
      <c r="T933" s="73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T933" s="18" t="s">
        <v>169</v>
      </c>
      <c r="AU933" s="18" t="s">
        <v>83</v>
      </c>
    </row>
    <row r="934" spans="1:65" s="2" customFormat="1" ht="24.2" customHeight="1">
      <c r="A934" s="35"/>
      <c r="B934" s="36"/>
      <c r="C934" s="202" t="s">
        <v>1460</v>
      </c>
      <c r="D934" s="202" t="s">
        <v>163</v>
      </c>
      <c r="E934" s="203" t="s">
        <v>1461</v>
      </c>
      <c r="F934" s="204" t="s">
        <v>1462</v>
      </c>
      <c r="G934" s="205" t="s">
        <v>234</v>
      </c>
      <c r="H934" s="206">
        <v>3</v>
      </c>
      <c r="I934" s="207"/>
      <c r="J934" s="208">
        <f>ROUND(I934*H934,2)</f>
        <v>0</v>
      </c>
      <c r="K934" s="209"/>
      <c r="L934" s="40"/>
      <c r="M934" s="210" t="s">
        <v>1</v>
      </c>
      <c r="N934" s="211" t="s">
        <v>38</v>
      </c>
      <c r="O934" s="72"/>
      <c r="P934" s="212">
        <f>O934*H934</f>
        <v>0</v>
      </c>
      <c r="Q934" s="212">
        <v>0.00052</v>
      </c>
      <c r="R934" s="212">
        <f>Q934*H934</f>
        <v>0.0015599999999999998</v>
      </c>
      <c r="S934" s="212">
        <v>0</v>
      </c>
      <c r="T934" s="213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14" t="s">
        <v>219</v>
      </c>
      <c r="AT934" s="214" t="s">
        <v>163</v>
      </c>
      <c r="AU934" s="214" t="s">
        <v>83</v>
      </c>
      <c r="AY934" s="18" t="s">
        <v>160</v>
      </c>
      <c r="BE934" s="215">
        <f>IF(N934="základní",J934,0)</f>
        <v>0</v>
      </c>
      <c r="BF934" s="215">
        <f>IF(N934="snížená",J934,0)</f>
        <v>0</v>
      </c>
      <c r="BG934" s="215">
        <f>IF(N934="zákl. přenesená",J934,0)</f>
        <v>0</v>
      </c>
      <c r="BH934" s="215">
        <f>IF(N934="sníž. přenesená",J934,0)</f>
        <v>0</v>
      </c>
      <c r="BI934" s="215">
        <f>IF(N934="nulová",J934,0)</f>
        <v>0</v>
      </c>
      <c r="BJ934" s="18" t="s">
        <v>81</v>
      </c>
      <c r="BK934" s="215">
        <f>ROUND(I934*H934,2)</f>
        <v>0</v>
      </c>
      <c r="BL934" s="18" t="s">
        <v>219</v>
      </c>
      <c r="BM934" s="214" t="s">
        <v>1463</v>
      </c>
    </row>
    <row r="935" spans="1:47" s="2" customFormat="1" ht="19.5">
      <c r="A935" s="35"/>
      <c r="B935" s="36"/>
      <c r="C935" s="37"/>
      <c r="D935" s="216" t="s">
        <v>169</v>
      </c>
      <c r="E935" s="37"/>
      <c r="F935" s="217" t="s">
        <v>1464</v>
      </c>
      <c r="G935" s="37"/>
      <c r="H935" s="37"/>
      <c r="I935" s="169"/>
      <c r="J935" s="37"/>
      <c r="K935" s="37"/>
      <c r="L935" s="40"/>
      <c r="M935" s="218"/>
      <c r="N935" s="219"/>
      <c r="O935" s="72"/>
      <c r="P935" s="72"/>
      <c r="Q935" s="72"/>
      <c r="R935" s="72"/>
      <c r="S935" s="72"/>
      <c r="T935" s="73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T935" s="18" t="s">
        <v>169</v>
      </c>
      <c r="AU935" s="18" t="s">
        <v>83</v>
      </c>
    </row>
    <row r="936" spans="1:65" s="2" customFormat="1" ht="24.2" customHeight="1">
      <c r="A936" s="35"/>
      <c r="B936" s="36"/>
      <c r="C936" s="202" t="s">
        <v>1465</v>
      </c>
      <c r="D936" s="202" t="s">
        <v>163</v>
      </c>
      <c r="E936" s="203" t="s">
        <v>1466</v>
      </c>
      <c r="F936" s="204" t="s">
        <v>1467</v>
      </c>
      <c r="G936" s="205" t="s">
        <v>234</v>
      </c>
      <c r="H936" s="206">
        <v>3</v>
      </c>
      <c r="I936" s="207"/>
      <c r="J936" s="208">
        <f>ROUND(I936*H936,2)</f>
        <v>0</v>
      </c>
      <c r="K936" s="209"/>
      <c r="L936" s="40"/>
      <c r="M936" s="210" t="s">
        <v>1</v>
      </c>
      <c r="N936" s="211" t="s">
        <v>38</v>
      </c>
      <c r="O936" s="72"/>
      <c r="P936" s="212">
        <f>O936*H936</f>
        <v>0</v>
      </c>
      <c r="Q936" s="212">
        <v>0.00052</v>
      </c>
      <c r="R936" s="212">
        <f>Q936*H936</f>
        <v>0.0015599999999999998</v>
      </c>
      <c r="S936" s="212">
        <v>0</v>
      </c>
      <c r="T936" s="213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14" t="s">
        <v>219</v>
      </c>
      <c r="AT936" s="214" t="s">
        <v>163</v>
      </c>
      <c r="AU936" s="214" t="s">
        <v>83</v>
      </c>
      <c r="AY936" s="18" t="s">
        <v>160</v>
      </c>
      <c r="BE936" s="215">
        <f>IF(N936="základní",J936,0)</f>
        <v>0</v>
      </c>
      <c r="BF936" s="215">
        <f>IF(N936="snížená",J936,0)</f>
        <v>0</v>
      </c>
      <c r="BG936" s="215">
        <f>IF(N936="zákl. přenesená",J936,0)</f>
        <v>0</v>
      </c>
      <c r="BH936" s="215">
        <f>IF(N936="sníž. přenesená",J936,0)</f>
        <v>0</v>
      </c>
      <c r="BI936" s="215">
        <f>IF(N936="nulová",J936,0)</f>
        <v>0</v>
      </c>
      <c r="BJ936" s="18" t="s">
        <v>81</v>
      </c>
      <c r="BK936" s="215">
        <f>ROUND(I936*H936,2)</f>
        <v>0</v>
      </c>
      <c r="BL936" s="18" t="s">
        <v>219</v>
      </c>
      <c r="BM936" s="214" t="s">
        <v>1468</v>
      </c>
    </row>
    <row r="937" spans="1:47" s="2" customFormat="1" ht="19.5">
      <c r="A937" s="35"/>
      <c r="B937" s="36"/>
      <c r="C937" s="37"/>
      <c r="D937" s="216" t="s">
        <v>169</v>
      </c>
      <c r="E937" s="37"/>
      <c r="F937" s="217" t="s">
        <v>1469</v>
      </c>
      <c r="G937" s="37"/>
      <c r="H937" s="37"/>
      <c r="I937" s="169"/>
      <c r="J937" s="37"/>
      <c r="K937" s="37"/>
      <c r="L937" s="40"/>
      <c r="M937" s="218"/>
      <c r="N937" s="219"/>
      <c r="O937" s="72"/>
      <c r="P937" s="72"/>
      <c r="Q937" s="72"/>
      <c r="R937" s="72"/>
      <c r="S937" s="72"/>
      <c r="T937" s="73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T937" s="18" t="s">
        <v>169</v>
      </c>
      <c r="AU937" s="18" t="s">
        <v>83</v>
      </c>
    </row>
    <row r="938" spans="1:65" s="2" customFormat="1" ht="21.75" customHeight="1">
      <c r="A938" s="35"/>
      <c r="B938" s="36"/>
      <c r="C938" s="202" t="s">
        <v>1470</v>
      </c>
      <c r="D938" s="202" t="s">
        <v>163</v>
      </c>
      <c r="E938" s="203" t="s">
        <v>1471</v>
      </c>
      <c r="F938" s="204" t="s">
        <v>1472</v>
      </c>
      <c r="G938" s="205" t="s">
        <v>234</v>
      </c>
      <c r="H938" s="206">
        <v>2</v>
      </c>
      <c r="I938" s="207"/>
      <c r="J938" s="208">
        <f>ROUND(I938*H938,2)</f>
        <v>0</v>
      </c>
      <c r="K938" s="209"/>
      <c r="L938" s="40"/>
      <c r="M938" s="210" t="s">
        <v>1</v>
      </c>
      <c r="N938" s="211" t="s">
        <v>38</v>
      </c>
      <c r="O938" s="72"/>
      <c r="P938" s="212">
        <f>O938*H938</f>
        <v>0</v>
      </c>
      <c r="Q938" s="212">
        <v>0.0018</v>
      </c>
      <c r="R938" s="212">
        <f>Q938*H938</f>
        <v>0.0036</v>
      </c>
      <c r="S938" s="212">
        <v>0</v>
      </c>
      <c r="T938" s="213">
        <f>S938*H938</f>
        <v>0</v>
      </c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R938" s="214" t="s">
        <v>219</v>
      </c>
      <c r="AT938" s="214" t="s">
        <v>163</v>
      </c>
      <c r="AU938" s="214" t="s">
        <v>83</v>
      </c>
      <c r="AY938" s="18" t="s">
        <v>160</v>
      </c>
      <c r="BE938" s="215">
        <f>IF(N938="základní",J938,0)</f>
        <v>0</v>
      </c>
      <c r="BF938" s="215">
        <f>IF(N938="snížená",J938,0)</f>
        <v>0</v>
      </c>
      <c r="BG938" s="215">
        <f>IF(N938="zákl. přenesená",J938,0)</f>
        <v>0</v>
      </c>
      <c r="BH938" s="215">
        <f>IF(N938="sníž. přenesená",J938,0)</f>
        <v>0</v>
      </c>
      <c r="BI938" s="215">
        <f>IF(N938="nulová",J938,0)</f>
        <v>0</v>
      </c>
      <c r="BJ938" s="18" t="s">
        <v>81</v>
      </c>
      <c r="BK938" s="215">
        <f>ROUND(I938*H938,2)</f>
        <v>0</v>
      </c>
      <c r="BL938" s="18" t="s">
        <v>219</v>
      </c>
      <c r="BM938" s="214" t="s">
        <v>1473</v>
      </c>
    </row>
    <row r="939" spans="1:47" s="2" customFormat="1" ht="11.25">
      <c r="A939" s="35"/>
      <c r="B939" s="36"/>
      <c r="C939" s="37"/>
      <c r="D939" s="216" t="s">
        <v>169</v>
      </c>
      <c r="E939" s="37"/>
      <c r="F939" s="217" t="s">
        <v>1474</v>
      </c>
      <c r="G939" s="37"/>
      <c r="H939" s="37"/>
      <c r="I939" s="169"/>
      <c r="J939" s="37"/>
      <c r="K939" s="37"/>
      <c r="L939" s="40"/>
      <c r="M939" s="218"/>
      <c r="N939" s="219"/>
      <c r="O939" s="72"/>
      <c r="P939" s="72"/>
      <c r="Q939" s="72"/>
      <c r="R939" s="72"/>
      <c r="S939" s="72"/>
      <c r="T939" s="73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T939" s="18" t="s">
        <v>169</v>
      </c>
      <c r="AU939" s="18" t="s">
        <v>83</v>
      </c>
    </row>
    <row r="940" spans="1:65" s="2" customFormat="1" ht="16.5" customHeight="1">
      <c r="A940" s="35"/>
      <c r="B940" s="36"/>
      <c r="C940" s="202" t="s">
        <v>1475</v>
      </c>
      <c r="D940" s="202" t="s">
        <v>163</v>
      </c>
      <c r="E940" s="203" t="s">
        <v>1476</v>
      </c>
      <c r="F940" s="204" t="s">
        <v>1477</v>
      </c>
      <c r="G940" s="205" t="s">
        <v>234</v>
      </c>
      <c r="H940" s="206">
        <v>1</v>
      </c>
      <c r="I940" s="207"/>
      <c r="J940" s="208">
        <f>ROUND(I940*H940,2)</f>
        <v>0</v>
      </c>
      <c r="K940" s="209"/>
      <c r="L940" s="40"/>
      <c r="M940" s="210" t="s">
        <v>1</v>
      </c>
      <c r="N940" s="211" t="s">
        <v>38</v>
      </c>
      <c r="O940" s="72"/>
      <c r="P940" s="212">
        <f>O940*H940</f>
        <v>0</v>
      </c>
      <c r="Q940" s="212">
        <v>0</v>
      </c>
      <c r="R940" s="212">
        <f>Q940*H940</f>
        <v>0</v>
      </c>
      <c r="S940" s="212">
        <v>0</v>
      </c>
      <c r="T940" s="213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214" t="s">
        <v>219</v>
      </c>
      <c r="AT940" s="214" t="s">
        <v>163</v>
      </c>
      <c r="AU940" s="214" t="s">
        <v>83</v>
      </c>
      <c r="AY940" s="18" t="s">
        <v>160</v>
      </c>
      <c r="BE940" s="215">
        <f>IF(N940="základní",J940,0)</f>
        <v>0</v>
      </c>
      <c r="BF940" s="215">
        <f>IF(N940="snížená",J940,0)</f>
        <v>0</v>
      </c>
      <c r="BG940" s="215">
        <f>IF(N940="zákl. přenesená",J940,0)</f>
        <v>0</v>
      </c>
      <c r="BH940" s="215">
        <f>IF(N940="sníž. přenesená",J940,0)</f>
        <v>0</v>
      </c>
      <c r="BI940" s="215">
        <f>IF(N940="nulová",J940,0)</f>
        <v>0</v>
      </c>
      <c r="BJ940" s="18" t="s">
        <v>81</v>
      </c>
      <c r="BK940" s="215">
        <f>ROUND(I940*H940,2)</f>
        <v>0</v>
      </c>
      <c r="BL940" s="18" t="s">
        <v>219</v>
      </c>
      <c r="BM940" s="214" t="s">
        <v>1478</v>
      </c>
    </row>
    <row r="941" spans="1:47" s="2" customFormat="1" ht="11.25">
      <c r="A941" s="35"/>
      <c r="B941" s="36"/>
      <c r="C941" s="37"/>
      <c r="D941" s="216" t="s">
        <v>169</v>
      </c>
      <c r="E941" s="37"/>
      <c r="F941" s="217" t="s">
        <v>1477</v>
      </c>
      <c r="G941" s="37"/>
      <c r="H941" s="37"/>
      <c r="I941" s="169"/>
      <c r="J941" s="37"/>
      <c r="K941" s="37"/>
      <c r="L941" s="40"/>
      <c r="M941" s="218"/>
      <c r="N941" s="219"/>
      <c r="O941" s="72"/>
      <c r="P941" s="72"/>
      <c r="Q941" s="72"/>
      <c r="R941" s="72"/>
      <c r="S941" s="72"/>
      <c r="T941" s="73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T941" s="18" t="s">
        <v>169</v>
      </c>
      <c r="AU941" s="18" t="s">
        <v>83</v>
      </c>
    </row>
    <row r="942" spans="1:65" s="2" customFormat="1" ht="21.75" customHeight="1">
      <c r="A942" s="35"/>
      <c r="B942" s="36"/>
      <c r="C942" s="202" t="s">
        <v>1479</v>
      </c>
      <c r="D942" s="202" t="s">
        <v>163</v>
      </c>
      <c r="E942" s="203" t="s">
        <v>1480</v>
      </c>
      <c r="F942" s="204" t="s">
        <v>1481</v>
      </c>
      <c r="G942" s="205" t="s">
        <v>305</v>
      </c>
      <c r="H942" s="206">
        <v>3</v>
      </c>
      <c r="I942" s="207"/>
      <c r="J942" s="208">
        <f>ROUND(I942*H942,2)</f>
        <v>0</v>
      </c>
      <c r="K942" s="209"/>
      <c r="L942" s="40"/>
      <c r="M942" s="210" t="s">
        <v>1</v>
      </c>
      <c r="N942" s="211" t="s">
        <v>38</v>
      </c>
      <c r="O942" s="72"/>
      <c r="P942" s="212">
        <f>O942*H942</f>
        <v>0</v>
      </c>
      <c r="Q942" s="212">
        <v>0.00128</v>
      </c>
      <c r="R942" s="212">
        <f>Q942*H942</f>
        <v>0.0038400000000000005</v>
      </c>
      <c r="S942" s="212">
        <v>0</v>
      </c>
      <c r="T942" s="213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214" t="s">
        <v>219</v>
      </c>
      <c r="AT942" s="214" t="s">
        <v>163</v>
      </c>
      <c r="AU942" s="214" t="s">
        <v>83</v>
      </c>
      <c r="AY942" s="18" t="s">
        <v>160</v>
      </c>
      <c r="BE942" s="215">
        <f>IF(N942="základní",J942,0)</f>
        <v>0</v>
      </c>
      <c r="BF942" s="215">
        <f>IF(N942="snížená",J942,0)</f>
        <v>0</v>
      </c>
      <c r="BG942" s="215">
        <f>IF(N942="zákl. přenesená",J942,0)</f>
        <v>0</v>
      </c>
      <c r="BH942" s="215">
        <f>IF(N942="sníž. přenesená",J942,0)</f>
        <v>0</v>
      </c>
      <c r="BI942" s="215">
        <f>IF(N942="nulová",J942,0)</f>
        <v>0</v>
      </c>
      <c r="BJ942" s="18" t="s">
        <v>81</v>
      </c>
      <c r="BK942" s="215">
        <f>ROUND(I942*H942,2)</f>
        <v>0</v>
      </c>
      <c r="BL942" s="18" t="s">
        <v>219</v>
      </c>
      <c r="BM942" s="214" t="s">
        <v>1482</v>
      </c>
    </row>
    <row r="943" spans="1:47" s="2" customFormat="1" ht="19.5">
      <c r="A943" s="35"/>
      <c r="B943" s="36"/>
      <c r="C943" s="37"/>
      <c r="D943" s="216" t="s">
        <v>169</v>
      </c>
      <c r="E943" s="37"/>
      <c r="F943" s="217" t="s">
        <v>1483</v>
      </c>
      <c r="G943" s="37"/>
      <c r="H943" s="37"/>
      <c r="I943" s="169"/>
      <c r="J943" s="37"/>
      <c r="K943" s="37"/>
      <c r="L943" s="40"/>
      <c r="M943" s="218"/>
      <c r="N943" s="219"/>
      <c r="O943" s="72"/>
      <c r="P943" s="72"/>
      <c r="Q943" s="72"/>
      <c r="R943" s="72"/>
      <c r="S943" s="72"/>
      <c r="T943" s="73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T943" s="18" t="s">
        <v>169</v>
      </c>
      <c r="AU943" s="18" t="s">
        <v>83</v>
      </c>
    </row>
    <row r="944" spans="1:65" s="2" customFormat="1" ht="24.2" customHeight="1">
      <c r="A944" s="35"/>
      <c r="B944" s="36"/>
      <c r="C944" s="202" t="s">
        <v>1484</v>
      </c>
      <c r="D944" s="202" t="s">
        <v>163</v>
      </c>
      <c r="E944" s="203" t="s">
        <v>1485</v>
      </c>
      <c r="F944" s="204" t="s">
        <v>1486</v>
      </c>
      <c r="G944" s="205" t="s">
        <v>179</v>
      </c>
      <c r="H944" s="206">
        <v>0.18</v>
      </c>
      <c r="I944" s="207"/>
      <c r="J944" s="208">
        <f>ROUND(I944*H944,2)</f>
        <v>0</v>
      </c>
      <c r="K944" s="209"/>
      <c r="L944" s="40"/>
      <c r="M944" s="210" t="s">
        <v>1</v>
      </c>
      <c r="N944" s="211" t="s">
        <v>38</v>
      </c>
      <c r="O944" s="72"/>
      <c r="P944" s="212">
        <f>O944*H944</f>
        <v>0</v>
      </c>
      <c r="Q944" s="212">
        <v>0</v>
      </c>
      <c r="R944" s="212">
        <f>Q944*H944</f>
        <v>0</v>
      </c>
      <c r="S944" s="212">
        <v>0</v>
      </c>
      <c r="T944" s="213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214" t="s">
        <v>219</v>
      </c>
      <c r="AT944" s="214" t="s">
        <v>163</v>
      </c>
      <c r="AU944" s="214" t="s">
        <v>83</v>
      </c>
      <c r="AY944" s="18" t="s">
        <v>160</v>
      </c>
      <c r="BE944" s="215">
        <f>IF(N944="základní",J944,0)</f>
        <v>0</v>
      </c>
      <c r="BF944" s="215">
        <f>IF(N944="snížená",J944,0)</f>
        <v>0</v>
      </c>
      <c r="BG944" s="215">
        <f>IF(N944="zákl. přenesená",J944,0)</f>
        <v>0</v>
      </c>
      <c r="BH944" s="215">
        <f>IF(N944="sníž. přenesená",J944,0)</f>
        <v>0</v>
      </c>
      <c r="BI944" s="215">
        <f>IF(N944="nulová",J944,0)</f>
        <v>0</v>
      </c>
      <c r="BJ944" s="18" t="s">
        <v>81</v>
      </c>
      <c r="BK944" s="215">
        <f>ROUND(I944*H944,2)</f>
        <v>0</v>
      </c>
      <c r="BL944" s="18" t="s">
        <v>219</v>
      </c>
      <c r="BM944" s="214" t="s">
        <v>1487</v>
      </c>
    </row>
    <row r="945" spans="1:47" s="2" customFormat="1" ht="29.25">
      <c r="A945" s="35"/>
      <c r="B945" s="36"/>
      <c r="C945" s="37"/>
      <c r="D945" s="216" t="s">
        <v>169</v>
      </c>
      <c r="E945" s="37"/>
      <c r="F945" s="217" t="s">
        <v>1488</v>
      </c>
      <c r="G945" s="37"/>
      <c r="H945" s="37"/>
      <c r="I945" s="169"/>
      <c r="J945" s="37"/>
      <c r="K945" s="37"/>
      <c r="L945" s="40"/>
      <c r="M945" s="218"/>
      <c r="N945" s="219"/>
      <c r="O945" s="72"/>
      <c r="P945" s="72"/>
      <c r="Q945" s="72"/>
      <c r="R945" s="72"/>
      <c r="S945" s="72"/>
      <c r="T945" s="73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T945" s="18" t="s">
        <v>169</v>
      </c>
      <c r="AU945" s="18" t="s">
        <v>83</v>
      </c>
    </row>
    <row r="946" spans="2:63" s="12" customFormat="1" ht="22.9" customHeight="1">
      <c r="B946" s="186"/>
      <c r="C946" s="187"/>
      <c r="D946" s="188" t="s">
        <v>72</v>
      </c>
      <c r="E946" s="200" t="s">
        <v>1489</v>
      </c>
      <c r="F946" s="200" t="s">
        <v>1490</v>
      </c>
      <c r="G946" s="187"/>
      <c r="H946" s="187"/>
      <c r="I946" s="190"/>
      <c r="J946" s="201">
        <f>BK946</f>
        <v>0</v>
      </c>
      <c r="K946" s="187"/>
      <c r="L946" s="192"/>
      <c r="M946" s="193"/>
      <c r="N946" s="194"/>
      <c r="O946" s="194"/>
      <c r="P946" s="195">
        <f>SUM(P947:P998)</f>
        <v>0</v>
      </c>
      <c r="Q946" s="194"/>
      <c r="R946" s="195">
        <f>SUM(R947:R998)</f>
        <v>1.02432077</v>
      </c>
      <c r="S946" s="194"/>
      <c r="T946" s="196">
        <f>SUM(T947:T998)</f>
        <v>0</v>
      </c>
      <c r="AR946" s="197" t="s">
        <v>83</v>
      </c>
      <c r="AT946" s="198" t="s">
        <v>72</v>
      </c>
      <c r="AU946" s="198" t="s">
        <v>81</v>
      </c>
      <c r="AY946" s="197" t="s">
        <v>160</v>
      </c>
      <c r="BK946" s="199">
        <f>SUM(BK947:BK998)</f>
        <v>0</v>
      </c>
    </row>
    <row r="947" spans="1:65" s="2" customFormat="1" ht="33" customHeight="1">
      <c r="A947" s="35"/>
      <c r="B947" s="36"/>
      <c r="C947" s="202" t="s">
        <v>1491</v>
      </c>
      <c r="D947" s="202" t="s">
        <v>163</v>
      </c>
      <c r="E947" s="203" t="s">
        <v>1492</v>
      </c>
      <c r="F947" s="204" t="s">
        <v>1493</v>
      </c>
      <c r="G947" s="205" t="s">
        <v>166</v>
      </c>
      <c r="H947" s="206">
        <v>1.932</v>
      </c>
      <c r="I947" s="207"/>
      <c r="J947" s="208">
        <f>ROUND(I947*H947,2)</f>
        <v>0</v>
      </c>
      <c r="K947" s="209"/>
      <c r="L947" s="40"/>
      <c r="M947" s="210" t="s">
        <v>1</v>
      </c>
      <c r="N947" s="211" t="s">
        <v>38</v>
      </c>
      <c r="O947" s="72"/>
      <c r="P947" s="212">
        <f>O947*H947</f>
        <v>0</v>
      </c>
      <c r="Q947" s="212">
        <v>0.00189</v>
      </c>
      <c r="R947" s="212">
        <f>Q947*H947</f>
        <v>0.00365148</v>
      </c>
      <c r="S947" s="212">
        <v>0</v>
      </c>
      <c r="T947" s="213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214" t="s">
        <v>219</v>
      </c>
      <c r="AT947" s="214" t="s">
        <v>163</v>
      </c>
      <c r="AU947" s="214" t="s">
        <v>83</v>
      </c>
      <c r="AY947" s="18" t="s">
        <v>160</v>
      </c>
      <c r="BE947" s="215">
        <f>IF(N947="základní",J947,0)</f>
        <v>0</v>
      </c>
      <c r="BF947" s="215">
        <f>IF(N947="snížená",J947,0)</f>
        <v>0</v>
      </c>
      <c r="BG947" s="215">
        <f>IF(N947="zákl. přenesená",J947,0)</f>
        <v>0</v>
      </c>
      <c r="BH947" s="215">
        <f>IF(N947="sníž. přenesená",J947,0)</f>
        <v>0</v>
      </c>
      <c r="BI947" s="215">
        <f>IF(N947="nulová",J947,0)</f>
        <v>0</v>
      </c>
      <c r="BJ947" s="18" t="s">
        <v>81</v>
      </c>
      <c r="BK947" s="215">
        <f>ROUND(I947*H947,2)</f>
        <v>0</v>
      </c>
      <c r="BL947" s="18" t="s">
        <v>219</v>
      </c>
      <c r="BM947" s="214" t="s">
        <v>1494</v>
      </c>
    </row>
    <row r="948" spans="1:47" s="2" customFormat="1" ht="29.25">
      <c r="A948" s="35"/>
      <c r="B948" s="36"/>
      <c r="C948" s="37"/>
      <c r="D948" s="216" t="s">
        <v>169</v>
      </c>
      <c r="E948" s="37"/>
      <c r="F948" s="217" t="s">
        <v>1495</v>
      </c>
      <c r="G948" s="37"/>
      <c r="H948" s="37"/>
      <c r="I948" s="169"/>
      <c r="J948" s="37"/>
      <c r="K948" s="37"/>
      <c r="L948" s="40"/>
      <c r="M948" s="218"/>
      <c r="N948" s="219"/>
      <c r="O948" s="72"/>
      <c r="P948" s="72"/>
      <c r="Q948" s="72"/>
      <c r="R948" s="72"/>
      <c r="S948" s="72"/>
      <c r="T948" s="73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T948" s="18" t="s">
        <v>169</v>
      </c>
      <c r="AU948" s="18" t="s">
        <v>83</v>
      </c>
    </row>
    <row r="949" spans="2:51" s="15" customFormat="1" ht="11.25">
      <c r="B949" s="242"/>
      <c r="C949" s="243"/>
      <c r="D949" s="216" t="s">
        <v>171</v>
      </c>
      <c r="E949" s="244" t="s">
        <v>1</v>
      </c>
      <c r="F949" s="245" t="s">
        <v>1496</v>
      </c>
      <c r="G949" s="243"/>
      <c r="H949" s="244" t="s">
        <v>1</v>
      </c>
      <c r="I949" s="246"/>
      <c r="J949" s="243"/>
      <c r="K949" s="243"/>
      <c r="L949" s="247"/>
      <c r="M949" s="248"/>
      <c r="N949" s="249"/>
      <c r="O949" s="249"/>
      <c r="P949" s="249"/>
      <c r="Q949" s="249"/>
      <c r="R949" s="249"/>
      <c r="S949" s="249"/>
      <c r="T949" s="250"/>
      <c r="AT949" s="251" t="s">
        <v>171</v>
      </c>
      <c r="AU949" s="251" t="s">
        <v>83</v>
      </c>
      <c r="AV949" s="15" t="s">
        <v>81</v>
      </c>
      <c r="AW949" s="15" t="s">
        <v>30</v>
      </c>
      <c r="AX949" s="15" t="s">
        <v>73</v>
      </c>
      <c r="AY949" s="251" t="s">
        <v>160</v>
      </c>
    </row>
    <row r="950" spans="2:51" s="13" customFormat="1" ht="11.25">
      <c r="B950" s="220"/>
      <c r="C950" s="221"/>
      <c r="D950" s="216" t="s">
        <v>171</v>
      </c>
      <c r="E950" s="222" t="s">
        <v>1</v>
      </c>
      <c r="F950" s="223" t="s">
        <v>1497</v>
      </c>
      <c r="G950" s="221"/>
      <c r="H950" s="224">
        <v>0.252</v>
      </c>
      <c r="I950" s="225"/>
      <c r="J950" s="221"/>
      <c r="K950" s="221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171</v>
      </c>
      <c r="AU950" s="230" t="s">
        <v>83</v>
      </c>
      <c r="AV950" s="13" t="s">
        <v>83</v>
      </c>
      <c r="AW950" s="13" t="s">
        <v>30</v>
      </c>
      <c r="AX950" s="13" t="s">
        <v>73</v>
      </c>
      <c r="AY950" s="230" t="s">
        <v>160</v>
      </c>
    </row>
    <row r="951" spans="2:51" s="13" customFormat="1" ht="11.25">
      <c r="B951" s="220"/>
      <c r="C951" s="221"/>
      <c r="D951" s="216" t="s">
        <v>171</v>
      </c>
      <c r="E951" s="222" t="s">
        <v>1</v>
      </c>
      <c r="F951" s="223" t="s">
        <v>1498</v>
      </c>
      <c r="G951" s="221"/>
      <c r="H951" s="224">
        <v>0.302</v>
      </c>
      <c r="I951" s="225"/>
      <c r="J951" s="221"/>
      <c r="K951" s="221"/>
      <c r="L951" s="226"/>
      <c r="M951" s="227"/>
      <c r="N951" s="228"/>
      <c r="O951" s="228"/>
      <c r="P951" s="228"/>
      <c r="Q951" s="228"/>
      <c r="R951" s="228"/>
      <c r="S951" s="228"/>
      <c r="T951" s="229"/>
      <c r="AT951" s="230" t="s">
        <v>171</v>
      </c>
      <c r="AU951" s="230" t="s">
        <v>83</v>
      </c>
      <c r="AV951" s="13" t="s">
        <v>83</v>
      </c>
      <c r="AW951" s="13" t="s">
        <v>30</v>
      </c>
      <c r="AX951" s="13" t="s">
        <v>73</v>
      </c>
      <c r="AY951" s="230" t="s">
        <v>160</v>
      </c>
    </row>
    <row r="952" spans="2:51" s="15" customFormat="1" ht="11.25">
      <c r="B952" s="242"/>
      <c r="C952" s="243"/>
      <c r="D952" s="216" t="s">
        <v>171</v>
      </c>
      <c r="E952" s="244" t="s">
        <v>1</v>
      </c>
      <c r="F952" s="245" t="s">
        <v>1499</v>
      </c>
      <c r="G952" s="243"/>
      <c r="H952" s="244" t="s">
        <v>1</v>
      </c>
      <c r="I952" s="246"/>
      <c r="J952" s="243"/>
      <c r="K952" s="243"/>
      <c r="L952" s="247"/>
      <c r="M952" s="248"/>
      <c r="N952" s="249"/>
      <c r="O952" s="249"/>
      <c r="P952" s="249"/>
      <c r="Q952" s="249"/>
      <c r="R952" s="249"/>
      <c r="S952" s="249"/>
      <c r="T952" s="250"/>
      <c r="AT952" s="251" t="s">
        <v>171</v>
      </c>
      <c r="AU952" s="251" t="s">
        <v>83</v>
      </c>
      <c r="AV952" s="15" t="s">
        <v>81</v>
      </c>
      <c r="AW952" s="15" t="s">
        <v>30</v>
      </c>
      <c r="AX952" s="15" t="s">
        <v>73</v>
      </c>
      <c r="AY952" s="251" t="s">
        <v>160</v>
      </c>
    </row>
    <row r="953" spans="2:51" s="13" customFormat="1" ht="11.25">
      <c r="B953" s="220"/>
      <c r="C953" s="221"/>
      <c r="D953" s="216" t="s">
        <v>171</v>
      </c>
      <c r="E953" s="222" t="s">
        <v>1</v>
      </c>
      <c r="F953" s="223" t="s">
        <v>1500</v>
      </c>
      <c r="G953" s="221"/>
      <c r="H953" s="224">
        <v>0.076</v>
      </c>
      <c r="I953" s="225"/>
      <c r="J953" s="221"/>
      <c r="K953" s="221"/>
      <c r="L953" s="226"/>
      <c r="M953" s="227"/>
      <c r="N953" s="228"/>
      <c r="O953" s="228"/>
      <c r="P953" s="228"/>
      <c r="Q953" s="228"/>
      <c r="R953" s="228"/>
      <c r="S953" s="228"/>
      <c r="T953" s="229"/>
      <c r="AT953" s="230" t="s">
        <v>171</v>
      </c>
      <c r="AU953" s="230" t="s">
        <v>83</v>
      </c>
      <c r="AV953" s="13" t="s">
        <v>83</v>
      </c>
      <c r="AW953" s="13" t="s">
        <v>30</v>
      </c>
      <c r="AX953" s="13" t="s">
        <v>73</v>
      </c>
      <c r="AY953" s="230" t="s">
        <v>160</v>
      </c>
    </row>
    <row r="954" spans="2:51" s="13" customFormat="1" ht="11.25">
      <c r="B954" s="220"/>
      <c r="C954" s="221"/>
      <c r="D954" s="216" t="s">
        <v>171</v>
      </c>
      <c r="E954" s="222" t="s">
        <v>1</v>
      </c>
      <c r="F954" s="223" t="s">
        <v>1501</v>
      </c>
      <c r="G954" s="221"/>
      <c r="H954" s="224">
        <v>1.302</v>
      </c>
      <c r="I954" s="225"/>
      <c r="J954" s="221"/>
      <c r="K954" s="221"/>
      <c r="L954" s="226"/>
      <c r="M954" s="227"/>
      <c r="N954" s="228"/>
      <c r="O954" s="228"/>
      <c r="P954" s="228"/>
      <c r="Q954" s="228"/>
      <c r="R954" s="228"/>
      <c r="S954" s="228"/>
      <c r="T954" s="229"/>
      <c r="AT954" s="230" t="s">
        <v>171</v>
      </c>
      <c r="AU954" s="230" t="s">
        <v>83</v>
      </c>
      <c r="AV954" s="13" t="s">
        <v>83</v>
      </c>
      <c r="AW954" s="13" t="s">
        <v>30</v>
      </c>
      <c r="AX954" s="13" t="s">
        <v>73</v>
      </c>
      <c r="AY954" s="230" t="s">
        <v>160</v>
      </c>
    </row>
    <row r="955" spans="2:51" s="14" customFormat="1" ht="11.25">
      <c r="B955" s="231"/>
      <c r="C955" s="232"/>
      <c r="D955" s="216" t="s">
        <v>171</v>
      </c>
      <c r="E955" s="233" t="s">
        <v>1</v>
      </c>
      <c r="F955" s="234" t="s">
        <v>174</v>
      </c>
      <c r="G955" s="232"/>
      <c r="H955" s="235">
        <v>1.932</v>
      </c>
      <c r="I955" s="236"/>
      <c r="J955" s="232"/>
      <c r="K955" s="232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171</v>
      </c>
      <c r="AU955" s="241" t="s">
        <v>83</v>
      </c>
      <c r="AV955" s="14" t="s">
        <v>167</v>
      </c>
      <c r="AW955" s="14" t="s">
        <v>30</v>
      </c>
      <c r="AX955" s="14" t="s">
        <v>81</v>
      </c>
      <c r="AY955" s="241" t="s">
        <v>160</v>
      </c>
    </row>
    <row r="956" spans="1:65" s="2" customFormat="1" ht="24.2" customHeight="1">
      <c r="A956" s="35"/>
      <c r="B956" s="36"/>
      <c r="C956" s="202" t="s">
        <v>1502</v>
      </c>
      <c r="D956" s="202" t="s">
        <v>163</v>
      </c>
      <c r="E956" s="203" t="s">
        <v>1503</v>
      </c>
      <c r="F956" s="204" t="s">
        <v>1504</v>
      </c>
      <c r="G956" s="205" t="s">
        <v>218</v>
      </c>
      <c r="H956" s="206">
        <v>35</v>
      </c>
      <c r="I956" s="207"/>
      <c r="J956" s="208">
        <f>ROUND(I956*H956,2)</f>
        <v>0</v>
      </c>
      <c r="K956" s="209"/>
      <c r="L956" s="40"/>
      <c r="M956" s="210" t="s">
        <v>1</v>
      </c>
      <c r="N956" s="211" t="s">
        <v>38</v>
      </c>
      <c r="O956" s="72"/>
      <c r="P956" s="212">
        <f>O956*H956</f>
        <v>0</v>
      </c>
      <c r="Q956" s="212">
        <v>0</v>
      </c>
      <c r="R956" s="212">
        <f>Q956*H956</f>
        <v>0</v>
      </c>
      <c r="S956" s="212">
        <v>0</v>
      </c>
      <c r="T956" s="213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214" t="s">
        <v>219</v>
      </c>
      <c r="AT956" s="214" t="s">
        <v>163</v>
      </c>
      <c r="AU956" s="214" t="s">
        <v>83</v>
      </c>
      <c r="AY956" s="18" t="s">
        <v>160</v>
      </c>
      <c r="BE956" s="215">
        <f>IF(N956="základní",J956,0)</f>
        <v>0</v>
      </c>
      <c r="BF956" s="215">
        <f>IF(N956="snížená",J956,0)</f>
        <v>0</v>
      </c>
      <c r="BG956" s="215">
        <f>IF(N956="zákl. přenesená",J956,0)</f>
        <v>0</v>
      </c>
      <c r="BH956" s="215">
        <f>IF(N956="sníž. přenesená",J956,0)</f>
        <v>0</v>
      </c>
      <c r="BI956" s="215">
        <f>IF(N956="nulová",J956,0)</f>
        <v>0</v>
      </c>
      <c r="BJ956" s="18" t="s">
        <v>81</v>
      </c>
      <c r="BK956" s="215">
        <f>ROUND(I956*H956,2)</f>
        <v>0</v>
      </c>
      <c r="BL956" s="18" t="s">
        <v>219</v>
      </c>
      <c r="BM956" s="214" t="s">
        <v>1505</v>
      </c>
    </row>
    <row r="957" spans="1:47" s="2" customFormat="1" ht="29.25">
      <c r="A957" s="35"/>
      <c r="B957" s="36"/>
      <c r="C957" s="37"/>
      <c r="D957" s="216" t="s">
        <v>169</v>
      </c>
      <c r="E957" s="37"/>
      <c r="F957" s="217" t="s">
        <v>1506</v>
      </c>
      <c r="G957" s="37"/>
      <c r="H957" s="37"/>
      <c r="I957" s="169"/>
      <c r="J957" s="37"/>
      <c r="K957" s="37"/>
      <c r="L957" s="40"/>
      <c r="M957" s="218"/>
      <c r="N957" s="219"/>
      <c r="O957" s="72"/>
      <c r="P957" s="72"/>
      <c r="Q957" s="72"/>
      <c r="R957" s="72"/>
      <c r="S957" s="72"/>
      <c r="T957" s="73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T957" s="18" t="s">
        <v>169</v>
      </c>
      <c r="AU957" s="18" t="s">
        <v>83</v>
      </c>
    </row>
    <row r="958" spans="2:51" s="15" customFormat="1" ht="11.25">
      <c r="B958" s="242"/>
      <c r="C958" s="243"/>
      <c r="D958" s="216" t="s">
        <v>171</v>
      </c>
      <c r="E958" s="244" t="s">
        <v>1</v>
      </c>
      <c r="F958" s="245" t="s">
        <v>1507</v>
      </c>
      <c r="G958" s="243"/>
      <c r="H958" s="244" t="s">
        <v>1</v>
      </c>
      <c r="I958" s="246"/>
      <c r="J958" s="243"/>
      <c r="K958" s="243"/>
      <c r="L958" s="247"/>
      <c r="M958" s="248"/>
      <c r="N958" s="249"/>
      <c r="O958" s="249"/>
      <c r="P958" s="249"/>
      <c r="Q958" s="249"/>
      <c r="R958" s="249"/>
      <c r="S958" s="249"/>
      <c r="T958" s="250"/>
      <c r="AT958" s="251" t="s">
        <v>171</v>
      </c>
      <c r="AU958" s="251" t="s">
        <v>83</v>
      </c>
      <c r="AV958" s="15" t="s">
        <v>81</v>
      </c>
      <c r="AW958" s="15" t="s">
        <v>30</v>
      </c>
      <c r="AX958" s="15" t="s">
        <v>73</v>
      </c>
      <c r="AY958" s="251" t="s">
        <v>160</v>
      </c>
    </row>
    <row r="959" spans="2:51" s="13" customFormat="1" ht="11.25">
      <c r="B959" s="220"/>
      <c r="C959" s="221"/>
      <c r="D959" s="216" t="s">
        <v>171</v>
      </c>
      <c r="E959" s="222" t="s">
        <v>1</v>
      </c>
      <c r="F959" s="223" t="s">
        <v>1508</v>
      </c>
      <c r="G959" s="221"/>
      <c r="H959" s="224">
        <v>35</v>
      </c>
      <c r="I959" s="225"/>
      <c r="J959" s="221"/>
      <c r="K959" s="221"/>
      <c r="L959" s="226"/>
      <c r="M959" s="227"/>
      <c r="N959" s="228"/>
      <c r="O959" s="228"/>
      <c r="P959" s="228"/>
      <c r="Q959" s="228"/>
      <c r="R959" s="228"/>
      <c r="S959" s="228"/>
      <c r="T959" s="229"/>
      <c r="AT959" s="230" t="s">
        <v>171</v>
      </c>
      <c r="AU959" s="230" t="s">
        <v>83</v>
      </c>
      <c r="AV959" s="13" t="s">
        <v>83</v>
      </c>
      <c r="AW959" s="13" t="s">
        <v>30</v>
      </c>
      <c r="AX959" s="13" t="s">
        <v>81</v>
      </c>
      <c r="AY959" s="230" t="s">
        <v>160</v>
      </c>
    </row>
    <row r="960" spans="1:65" s="2" customFormat="1" ht="21.75" customHeight="1">
      <c r="A960" s="35"/>
      <c r="B960" s="36"/>
      <c r="C960" s="256" t="s">
        <v>1509</v>
      </c>
      <c r="D960" s="256" t="s">
        <v>494</v>
      </c>
      <c r="E960" s="257" t="s">
        <v>1510</v>
      </c>
      <c r="F960" s="258" t="s">
        <v>1511</v>
      </c>
      <c r="G960" s="259" t="s">
        <v>166</v>
      </c>
      <c r="H960" s="260">
        <v>0.252</v>
      </c>
      <c r="I960" s="261"/>
      <c r="J960" s="262">
        <f>ROUND(I960*H960,2)</f>
        <v>0</v>
      </c>
      <c r="K960" s="263"/>
      <c r="L960" s="264"/>
      <c r="M960" s="265" t="s">
        <v>1</v>
      </c>
      <c r="N960" s="266" t="s">
        <v>38</v>
      </c>
      <c r="O960" s="72"/>
      <c r="P960" s="212">
        <f>O960*H960</f>
        <v>0</v>
      </c>
      <c r="Q960" s="212">
        <v>0.55</v>
      </c>
      <c r="R960" s="212">
        <f>Q960*H960</f>
        <v>0.1386</v>
      </c>
      <c r="S960" s="212">
        <v>0</v>
      </c>
      <c r="T960" s="213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14" t="s">
        <v>636</v>
      </c>
      <c r="AT960" s="214" t="s">
        <v>494</v>
      </c>
      <c r="AU960" s="214" t="s">
        <v>83</v>
      </c>
      <c r="AY960" s="18" t="s">
        <v>160</v>
      </c>
      <c r="BE960" s="215">
        <f>IF(N960="základní",J960,0)</f>
        <v>0</v>
      </c>
      <c r="BF960" s="215">
        <f>IF(N960="snížená",J960,0)</f>
        <v>0</v>
      </c>
      <c r="BG960" s="215">
        <f>IF(N960="zákl. přenesená",J960,0)</f>
        <v>0</v>
      </c>
      <c r="BH960" s="215">
        <f>IF(N960="sníž. přenesená",J960,0)</f>
        <v>0</v>
      </c>
      <c r="BI960" s="215">
        <f>IF(N960="nulová",J960,0)</f>
        <v>0</v>
      </c>
      <c r="BJ960" s="18" t="s">
        <v>81</v>
      </c>
      <c r="BK960" s="215">
        <f>ROUND(I960*H960,2)</f>
        <v>0</v>
      </c>
      <c r="BL960" s="18" t="s">
        <v>219</v>
      </c>
      <c r="BM960" s="214" t="s">
        <v>1512</v>
      </c>
    </row>
    <row r="961" spans="1:47" s="2" customFormat="1" ht="11.25">
      <c r="A961" s="35"/>
      <c r="B961" s="36"/>
      <c r="C961" s="37"/>
      <c r="D961" s="216" t="s">
        <v>169</v>
      </c>
      <c r="E961" s="37"/>
      <c r="F961" s="217" t="s">
        <v>1511</v>
      </c>
      <c r="G961" s="37"/>
      <c r="H961" s="37"/>
      <c r="I961" s="169"/>
      <c r="J961" s="37"/>
      <c r="K961" s="37"/>
      <c r="L961" s="40"/>
      <c r="M961" s="218"/>
      <c r="N961" s="219"/>
      <c r="O961" s="72"/>
      <c r="P961" s="72"/>
      <c r="Q961" s="72"/>
      <c r="R961" s="72"/>
      <c r="S961" s="72"/>
      <c r="T961" s="73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T961" s="18" t="s">
        <v>169</v>
      </c>
      <c r="AU961" s="18" t="s">
        <v>83</v>
      </c>
    </row>
    <row r="962" spans="2:51" s="13" customFormat="1" ht="11.25">
      <c r="B962" s="220"/>
      <c r="C962" s="221"/>
      <c r="D962" s="216" t="s">
        <v>171</v>
      </c>
      <c r="E962" s="222" t="s">
        <v>1</v>
      </c>
      <c r="F962" s="223" t="s">
        <v>1513</v>
      </c>
      <c r="G962" s="221"/>
      <c r="H962" s="224">
        <v>0.252</v>
      </c>
      <c r="I962" s="225"/>
      <c r="J962" s="221"/>
      <c r="K962" s="221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171</v>
      </c>
      <c r="AU962" s="230" t="s">
        <v>83</v>
      </c>
      <c r="AV962" s="13" t="s">
        <v>83</v>
      </c>
      <c r="AW962" s="13" t="s">
        <v>30</v>
      </c>
      <c r="AX962" s="13" t="s">
        <v>81</v>
      </c>
      <c r="AY962" s="230" t="s">
        <v>160</v>
      </c>
    </row>
    <row r="963" spans="1:65" s="2" customFormat="1" ht="24.2" customHeight="1">
      <c r="A963" s="35"/>
      <c r="B963" s="36"/>
      <c r="C963" s="202" t="s">
        <v>1514</v>
      </c>
      <c r="D963" s="202" t="s">
        <v>163</v>
      </c>
      <c r="E963" s="203" t="s">
        <v>1515</v>
      </c>
      <c r="F963" s="204" t="s">
        <v>1516</v>
      </c>
      <c r="G963" s="205" t="s">
        <v>218</v>
      </c>
      <c r="H963" s="206">
        <v>12</v>
      </c>
      <c r="I963" s="207"/>
      <c r="J963" s="208">
        <f>ROUND(I963*H963,2)</f>
        <v>0</v>
      </c>
      <c r="K963" s="209"/>
      <c r="L963" s="40"/>
      <c r="M963" s="210" t="s">
        <v>1</v>
      </c>
      <c r="N963" s="211" t="s">
        <v>38</v>
      </c>
      <c r="O963" s="72"/>
      <c r="P963" s="212">
        <f>O963*H963</f>
        <v>0</v>
      </c>
      <c r="Q963" s="212">
        <v>0</v>
      </c>
      <c r="R963" s="212">
        <f>Q963*H963</f>
        <v>0</v>
      </c>
      <c r="S963" s="212">
        <v>0</v>
      </c>
      <c r="T963" s="213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214" t="s">
        <v>219</v>
      </c>
      <c r="AT963" s="214" t="s">
        <v>163</v>
      </c>
      <c r="AU963" s="214" t="s">
        <v>83</v>
      </c>
      <c r="AY963" s="18" t="s">
        <v>160</v>
      </c>
      <c r="BE963" s="215">
        <f>IF(N963="základní",J963,0)</f>
        <v>0</v>
      </c>
      <c r="BF963" s="215">
        <f>IF(N963="snížená",J963,0)</f>
        <v>0</v>
      </c>
      <c r="BG963" s="215">
        <f>IF(N963="zákl. přenesená",J963,0)</f>
        <v>0</v>
      </c>
      <c r="BH963" s="215">
        <f>IF(N963="sníž. přenesená",J963,0)</f>
        <v>0</v>
      </c>
      <c r="BI963" s="215">
        <f>IF(N963="nulová",J963,0)</f>
        <v>0</v>
      </c>
      <c r="BJ963" s="18" t="s">
        <v>81</v>
      </c>
      <c r="BK963" s="215">
        <f>ROUND(I963*H963,2)</f>
        <v>0</v>
      </c>
      <c r="BL963" s="18" t="s">
        <v>219</v>
      </c>
      <c r="BM963" s="214" t="s">
        <v>1517</v>
      </c>
    </row>
    <row r="964" spans="1:47" s="2" customFormat="1" ht="29.25">
      <c r="A964" s="35"/>
      <c r="B964" s="36"/>
      <c r="C964" s="37"/>
      <c r="D964" s="216" t="s">
        <v>169</v>
      </c>
      <c r="E964" s="37"/>
      <c r="F964" s="217" t="s">
        <v>1518</v>
      </c>
      <c r="G964" s="37"/>
      <c r="H964" s="37"/>
      <c r="I964" s="169"/>
      <c r="J964" s="37"/>
      <c r="K964" s="37"/>
      <c r="L964" s="40"/>
      <c r="M964" s="218"/>
      <c r="N964" s="219"/>
      <c r="O964" s="72"/>
      <c r="P964" s="72"/>
      <c r="Q964" s="72"/>
      <c r="R964" s="72"/>
      <c r="S964" s="72"/>
      <c r="T964" s="73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T964" s="18" t="s">
        <v>169</v>
      </c>
      <c r="AU964" s="18" t="s">
        <v>83</v>
      </c>
    </row>
    <row r="965" spans="2:51" s="15" customFormat="1" ht="11.25">
      <c r="B965" s="242"/>
      <c r="C965" s="243"/>
      <c r="D965" s="216" t="s">
        <v>171</v>
      </c>
      <c r="E965" s="244" t="s">
        <v>1</v>
      </c>
      <c r="F965" s="245" t="s">
        <v>1519</v>
      </c>
      <c r="G965" s="243"/>
      <c r="H965" s="244" t="s">
        <v>1</v>
      </c>
      <c r="I965" s="246"/>
      <c r="J965" s="243"/>
      <c r="K965" s="243"/>
      <c r="L965" s="247"/>
      <c r="M965" s="248"/>
      <c r="N965" s="249"/>
      <c r="O965" s="249"/>
      <c r="P965" s="249"/>
      <c r="Q965" s="249"/>
      <c r="R965" s="249"/>
      <c r="S965" s="249"/>
      <c r="T965" s="250"/>
      <c r="AT965" s="251" t="s">
        <v>171</v>
      </c>
      <c r="AU965" s="251" t="s">
        <v>83</v>
      </c>
      <c r="AV965" s="15" t="s">
        <v>81</v>
      </c>
      <c r="AW965" s="15" t="s">
        <v>30</v>
      </c>
      <c r="AX965" s="15" t="s">
        <v>73</v>
      </c>
      <c r="AY965" s="251" t="s">
        <v>160</v>
      </c>
    </row>
    <row r="966" spans="2:51" s="13" customFormat="1" ht="11.25">
      <c r="B966" s="220"/>
      <c r="C966" s="221"/>
      <c r="D966" s="216" t="s">
        <v>171</v>
      </c>
      <c r="E966" s="222" t="s">
        <v>1</v>
      </c>
      <c r="F966" s="223" t="s">
        <v>1520</v>
      </c>
      <c r="G966" s="221"/>
      <c r="H966" s="224">
        <v>12</v>
      </c>
      <c r="I966" s="225"/>
      <c r="J966" s="221"/>
      <c r="K966" s="221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171</v>
      </c>
      <c r="AU966" s="230" t="s">
        <v>83</v>
      </c>
      <c r="AV966" s="13" t="s">
        <v>83</v>
      </c>
      <c r="AW966" s="13" t="s">
        <v>30</v>
      </c>
      <c r="AX966" s="13" t="s">
        <v>81</v>
      </c>
      <c r="AY966" s="230" t="s">
        <v>160</v>
      </c>
    </row>
    <row r="967" spans="1:65" s="2" customFormat="1" ht="21.75" customHeight="1">
      <c r="A967" s="35"/>
      <c r="B967" s="36"/>
      <c r="C967" s="256" t="s">
        <v>1521</v>
      </c>
      <c r="D967" s="256" t="s">
        <v>494</v>
      </c>
      <c r="E967" s="257" t="s">
        <v>1522</v>
      </c>
      <c r="F967" s="258" t="s">
        <v>1523</v>
      </c>
      <c r="G967" s="259" t="s">
        <v>166</v>
      </c>
      <c r="H967" s="260">
        <v>0.302</v>
      </c>
      <c r="I967" s="261"/>
      <c r="J967" s="262">
        <f>ROUND(I967*H967,2)</f>
        <v>0</v>
      </c>
      <c r="K967" s="263"/>
      <c r="L967" s="264"/>
      <c r="M967" s="265" t="s">
        <v>1</v>
      </c>
      <c r="N967" s="266" t="s">
        <v>38</v>
      </c>
      <c r="O967" s="72"/>
      <c r="P967" s="212">
        <f>O967*H967</f>
        <v>0</v>
      </c>
      <c r="Q967" s="212">
        <v>0.55</v>
      </c>
      <c r="R967" s="212">
        <f>Q967*H967</f>
        <v>0.1661</v>
      </c>
      <c r="S967" s="212">
        <v>0</v>
      </c>
      <c r="T967" s="213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14" t="s">
        <v>636</v>
      </c>
      <c r="AT967" s="214" t="s">
        <v>494</v>
      </c>
      <c r="AU967" s="214" t="s">
        <v>83</v>
      </c>
      <c r="AY967" s="18" t="s">
        <v>160</v>
      </c>
      <c r="BE967" s="215">
        <f>IF(N967="základní",J967,0)</f>
        <v>0</v>
      </c>
      <c r="BF967" s="215">
        <f>IF(N967="snížená",J967,0)</f>
        <v>0</v>
      </c>
      <c r="BG967" s="215">
        <f>IF(N967="zákl. přenesená",J967,0)</f>
        <v>0</v>
      </c>
      <c r="BH967" s="215">
        <f>IF(N967="sníž. přenesená",J967,0)</f>
        <v>0</v>
      </c>
      <c r="BI967" s="215">
        <f>IF(N967="nulová",J967,0)</f>
        <v>0</v>
      </c>
      <c r="BJ967" s="18" t="s">
        <v>81</v>
      </c>
      <c r="BK967" s="215">
        <f>ROUND(I967*H967,2)</f>
        <v>0</v>
      </c>
      <c r="BL967" s="18" t="s">
        <v>219</v>
      </c>
      <c r="BM967" s="214" t="s">
        <v>1524</v>
      </c>
    </row>
    <row r="968" spans="1:47" s="2" customFormat="1" ht="11.25">
      <c r="A968" s="35"/>
      <c r="B968" s="36"/>
      <c r="C968" s="37"/>
      <c r="D968" s="216" t="s">
        <v>169</v>
      </c>
      <c r="E968" s="37"/>
      <c r="F968" s="217" t="s">
        <v>1523</v>
      </c>
      <c r="G968" s="37"/>
      <c r="H968" s="37"/>
      <c r="I968" s="169"/>
      <c r="J968" s="37"/>
      <c r="K968" s="37"/>
      <c r="L968" s="40"/>
      <c r="M968" s="218"/>
      <c r="N968" s="219"/>
      <c r="O968" s="72"/>
      <c r="P968" s="72"/>
      <c r="Q968" s="72"/>
      <c r="R968" s="72"/>
      <c r="S968" s="72"/>
      <c r="T968" s="73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T968" s="18" t="s">
        <v>169</v>
      </c>
      <c r="AU968" s="18" t="s">
        <v>83</v>
      </c>
    </row>
    <row r="969" spans="2:51" s="13" customFormat="1" ht="11.25">
      <c r="B969" s="220"/>
      <c r="C969" s="221"/>
      <c r="D969" s="216" t="s">
        <v>171</v>
      </c>
      <c r="E969" s="222" t="s">
        <v>1</v>
      </c>
      <c r="F969" s="223" t="s">
        <v>1525</v>
      </c>
      <c r="G969" s="221"/>
      <c r="H969" s="224">
        <v>0.302</v>
      </c>
      <c r="I969" s="225"/>
      <c r="J969" s="221"/>
      <c r="K969" s="221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171</v>
      </c>
      <c r="AU969" s="230" t="s">
        <v>83</v>
      </c>
      <c r="AV969" s="13" t="s">
        <v>83</v>
      </c>
      <c r="AW969" s="13" t="s">
        <v>30</v>
      </c>
      <c r="AX969" s="13" t="s">
        <v>81</v>
      </c>
      <c r="AY969" s="230" t="s">
        <v>160</v>
      </c>
    </row>
    <row r="970" spans="1:65" s="2" customFormat="1" ht="24.2" customHeight="1">
      <c r="A970" s="35"/>
      <c r="B970" s="36"/>
      <c r="C970" s="202" t="s">
        <v>1526</v>
      </c>
      <c r="D970" s="202" t="s">
        <v>163</v>
      </c>
      <c r="E970" s="203" t="s">
        <v>1527</v>
      </c>
      <c r="F970" s="204" t="s">
        <v>1528</v>
      </c>
      <c r="G970" s="205" t="s">
        <v>247</v>
      </c>
      <c r="H970" s="206">
        <v>20.916</v>
      </c>
      <c r="I970" s="207"/>
      <c r="J970" s="208">
        <f>ROUND(I970*H970,2)</f>
        <v>0</v>
      </c>
      <c r="K970" s="209"/>
      <c r="L970" s="40"/>
      <c r="M970" s="210" t="s">
        <v>1</v>
      </c>
      <c r="N970" s="211" t="s">
        <v>38</v>
      </c>
      <c r="O970" s="72"/>
      <c r="P970" s="212">
        <f>O970*H970</f>
        <v>0</v>
      </c>
      <c r="Q970" s="212">
        <v>0</v>
      </c>
      <c r="R970" s="212">
        <f>Q970*H970</f>
        <v>0</v>
      </c>
      <c r="S970" s="212">
        <v>0</v>
      </c>
      <c r="T970" s="213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214" t="s">
        <v>219</v>
      </c>
      <c r="AT970" s="214" t="s">
        <v>163</v>
      </c>
      <c r="AU970" s="214" t="s">
        <v>83</v>
      </c>
      <c r="AY970" s="18" t="s">
        <v>160</v>
      </c>
      <c r="BE970" s="215">
        <f>IF(N970="základní",J970,0)</f>
        <v>0</v>
      </c>
      <c r="BF970" s="215">
        <f>IF(N970="snížená",J970,0)</f>
        <v>0</v>
      </c>
      <c r="BG970" s="215">
        <f>IF(N970="zákl. přenesená",J970,0)</f>
        <v>0</v>
      </c>
      <c r="BH970" s="215">
        <f>IF(N970="sníž. přenesená",J970,0)</f>
        <v>0</v>
      </c>
      <c r="BI970" s="215">
        <f>IF(N970="nulová",J970,0)</f>
        <v>0</v>
      </c>
      <c r="BJ970" s="18" t="s">
        <v>81</v>
      </c>
      <c r="BK970" s="215">
        <f>ROUND(I970*H970,2)</f>
        <v>0</v>
      </c>
      <c r="BL970" s="18" t="s">
        <v>219</v>
      </c>
      <c r="BM970" s="214" t="s">
        <v>1529</v>
      </c>
    </row>
    <row r="971" spans="1:47" s="2" customFormat="1" ht="29.25">
      <c r="A971" s="35"/>
      <c r="B971" s="36"/>
      <c r="C971" s="37"/>
      <c r="D971" s="216" t="s">
        <v>169</v>
      </c>
      <c r="E971" s="37"/>
      <c r="F971" s="217" t="s">
        <v>1530</v>
      </c>
      <c r="G971" s="37"/>
      <c r="H971" s="37"/>
      <c r="I971" s="169"/>
      <c r="J971" s="37"/>
      <c r="K971" s="37"/>
      <c r="L971" s="40"/>
      <c r="M971" s="218"/>
      <c r="N971" s="219"/>
      <c r="O971" s="72"/>
      <c r="P971" s="72"/>
      <c r="Q971" s="72"/>
      <c r="R971" s="72"/>
      <c r="S971" s="72"/>
      <c r="T971" s="73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T971" s="18" t="s">
        <v>169</v>
      </c>
      <c r="AU971" s="18" t="s">
        <v>83</v>
      </c>
    </row>
    <row r="972" spans="2:51" s="15" customFormat="1" ht="11.25">
      <c r="B972" s="242"/>
      <c r="C972" s="243"/>
      <c r="D972" s="216" t="s">
        <v>171</v>
      </c>
      <c r="E972" s="244" t="s">
        <v>1</v>
      </c>
      <c r="F972" s="245" t="s">
        <v>1531</v>
      </c>
      <c r="G972" s="243"/>
      <c r="H972" s="244" t="s">
        <v>1</v>
      </c>
      <c r="I972" s="246"/>
      <c r="J972" s="243"/>
      <c r="K972" s="243"/>
      <c r="L972" s="247"/>
      <c r="M972" s="248"/>
      <c r="N972" s="249"/>
      <c r="O972" s="249"/>
      <c r="P972" s="249"/>
      <c r="Q972" s="249"/>
      <c r="R972" s="249"/>
      <c r="S972" s="249"/>
      <c r="T972" s="250"/>
      <c r="AT972" s="251" t="s">
        <v>171</v>
      </c>
      <c r="AU972" s="251" t="s">
        <v>83</v>
      </c>
      <c r="AV972" s="15" t="s">
        <v>81</v>
      </c>
      <c r="AW972" s="15" t="s">
        <v>30</v>
      </c>
      <c r="AX972" s="15" t="s">
        <v>73</v>
      </c>
      <c r="AY972" s="251" t="s">
        <v>160</v>
      </c>
    </row>
    <row r="973" spans="2:51" s="13" customFormat="1" ht="11.25">
      <c r="B973" s="220"/>
      <c r="C973" s="221"/>
      <c r="D973" s="216" t="s">
        <v>171</v>
      </c>
      <c r="E973" s="222" t="s">
        <v>1</v>
      </c>
      <c r="F973" s="223" t="s">
        <v>1532</v>
      </c>
      <c r="G973" s="221"/>
      <c r="H973" s="224">
        <v>11.97</v>
      </c>
      <c r="I973" s="225"/>
      <c r="J973" s="221"/>
      <c r="K973" s="221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171</v>
      </c>
      <c r="AU973" s="230" t="s">
        <v>83</v>
      </c>
      <c r="AV973" s="13" t="s">
        <v>83</v>
      </c>
      <c r="AW973" s="13" t="s">
        <v>30</v>
      </c>
      <c r="AX973" s="13" t="s">
        <v>73</v>
      </c>
      <c r="AY973" s="230" t="s">
        <v>160</v>
      </c>
    </row>
    <row r="974" spans="2:51" s="13" customFormat="1" ht="11.25">
      <c r="B974" s="220"/>
      <c r="C974" s="221"/>
      <c r="D974" s="216" t="s">
        <v>171</v>
      </c>
      <c r="E974" s="222" t="s">
        <v>1</v>
      </c>
      <c r="F974" s="223" t="s">
        <v>1533</v>
      </c>
      <c r="G974" s="221"/>
      <c r="H974" s="224">
        <v>8.946</v>
      </c>
      <c r="I974" s="225"/>
      <c r="J974" s="221"/>
      <c r="K974" s="221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171</v>
      </c>
      <c r="AU974" s="230" t="s">
        <v>83</v>
      </c>
      <c r="AV974" s="13" t="s">
        <v>83</v>
      </c>
      <c r="AW974" s="13" t="s">
        <v>30</v>
      </c>
      <c r="AX974" s="13" t="s">
        <v>73</v>
      </c>
      <c r="AY974" s="230" t="s">
        <v>160</v>
      </c>
    </row>
    <row r="975" spans="2:51" s="14" customFormat="1" ht="11.25">
      <c r="B975" s="231"/>
      <c r="C975" s="232"/>
      <c r="D975" s="216" t="s">
        <v>171</v>
      </c>
      <c r="E975" s="233" t="s">
        <v>1</v>
      </c>
      <c r="F975" s="234" t="s">
        <v>174</v>
      </c>
      <c r="G975" s="232"/>
      <c r="H975" s="235">
        <v>20.916</v>
      </c>
      <c r="I975" s="236"/>
      <c r="J975" s="232"/>
      <c r="K975" s="232"/>
      <c r="L975" s="237"/>
      <c r="M975" s="238"/>
      <c r="N975" s="239"/>
      <c r="O975" s="239"/>
      <c r="P975" s="239"/>
      <c r="Q975" s="239"/>
      <c r="R975" s="239"/>
      <c r="S975" s="239"/>
      <c r="T975" s="240"/>
      <c r="AT975" s="241" t="s">
        <v>171</v>
      </c>
      <c r="AU975" s="241" t="s">
        <v>83</v>
      </c>
      <c r="AV975" s="14" t="s">
        <v>167</v>
      </c>
      <c r="AW975" s="14" t="s">
        <v>30</v>
      </c>
      <c r="AX975" s="14" t="s">
        <v>81</v>
      </c>
      <c r="AY975" s="241" t="s">
        <v>160</v>
      </c>
    </row>
    <row r="976" spans="1:65" s="2" customFormat="1" ht="24.2" customHeight="1">
      <c r="A976" s="35"/>
      <c r="B976" s="36"/>
      <c r="C976" s="256" t="s">
        <v>1534</v>
      </c>
      <c r="D976" s="256" t="s">
        <v>494</v>
      </c>
      <c r="E976" s="257" t="s">
        <v>1535</v>
      </c>
      <c r="F976" s="258" t="s">
        <v>1536</v>
      </c>
      <c r="G976" s="259" t="s">
        <v>247</v>
      </c>
      <c r="H976" s="260">
        <v>23.008</v>
      </c>
      <c r="I976" s="261"/>
      <c r="J976" s="262">
        <f>ROUND(I976*H976,2)</f>
        <v>0</v>
      </c>
      <c r="K976" s="263"/>
      <c r="L976" s="264"/>
      <c r="M976" s="265" t="s">
        <v>1</v>
      </c>
      <c r="N976" s="266" t="s">
        <v>38</v>
      </c>
      <c r="O976" s="72"/>
      <c r="P976" s="212">
        <f>O976*H976</f>
        <v>0</v>
      </c>
      <c r="Q976" s="212">
        <v>0.01463</v>
      </c>
      <c r="R976" s="212">
        <f>Q976*H976</f>
        <v>0.33660704</v>
      </c>
      <c r="S976" s="212">
        <v>0</v>
      </c>
      <c r="T976" s="213">
        <f>S976*H976</f>
        <v>0</v>
      </c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R976" s="214" t="s">
        <v>636</v>
      </c>
      <c r="AT976" s="214" t="s">
        <v>494</v>
      </c>
      <c r="AU976" s="214" t="s">
        <v>83</v>
      </c>
      <c r="AY976" s="18" t="s">
        <v>160</v>
      </c>
      <c r="BE976" s="215">
        <f>IF(N976="základní",J976,0)</f>
        <v>0</v>
      </c>
      <c r="BF976" s="215">
        <f>IF(N976="snížená",J976,0)</f>
        <v>0</v>
      </c>
      <c r="BG976" s="215">
        <f>IF(N976="zákl. přenesená",J976,0)</f>
        <v>0</v>
      </c>
      <c r="BH976" s="215">
        <f>IF(N976="sníž. přenesená",J976,0)</f>
        <v>0</v>
      </c>
      <c r="BI976" s="215">
        <f>IF(N976="nulová",J976,0)</f>
        <v>0</v>
      </c>
      <c r="BJ976" s="18" t="s">
        <v>81</v>
      </c>
      <c r="BK976" s="215">
        <f>ROUND(I976*H976,2)</f>
        <v>0</v>
      </c>
      <c r="BL976" s="18" t="s">
        <v>219</v>
      </c>
      <c r="BM976" s="214" t="s">
        <v>1537</v>
      </c>
    </row>
    <row r="977" spans="1:47" s="2" customFormat="1" ht="19.5">
      <c r="A977" s="35"/>
      <c r="B977" s="36"/>
      <c r="C977" s="37"/>
      <c r="D977" s="216" t="s">
        <v>169</v>
      </c>
      <c r="E977" s="37"/>
      <c r="F977" s="217" t="s">
        <v>1536</v>
      </c>
      <c r="G977" s="37"/>
      <c r="H977" s="37"/>
      <c r="I977" s="169"/>
      <c r="J977" s="37"/>
      <c r="K977" s="37"/>
      <c r="L977" s="40"/>
      <c r="M977" s="218"/>
      <c r="N977" s="219"/>
      <c r="O977" s="72"/>
      <c r="P977" s="72"/>
      <c r="Q977" s="72"/>
      <c r="R977" s="72"/>
      <c r="S977" s="72"/>
      <c r="T977" s="73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T977" s="18" t="s">
        <v>169</v>
      </c>
      <c r="AU977" s="18" t="s">
        <v>83</v>
      </c>
    </row>
    <row r="978" spans="2:51" s="13" customFormat="1" ht="11.25">
      <c r="B978" s="220"/>
      <c r="C978" s="221"/>
      <c r="D978" s="216" t="s">
        <v>171</v>
      </c>
      <c r="E978" s="222" t="s">
        <v>1</v>
      </c>
      <c r="F978" s="223" t="s">
        <v>1538</v>
      </c>
      <c r="G978" s="221"/>
      <c r="H978" s="224">
        <v>23.008</v>
      </c>
      <c r="I978" s="225"/>
      <c r="J978" s="221"/>
      <c r="K978" s="221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171</v>
      </c>
      <c r="AU978" s="230" t="s">
        <v>83</v>
      </c>
      <c r="AV978" s="13" t="s">
        <v>83</v>
      </c>
      <c r="AW978" s="13" t="s">
        <v>30</v>
      </c>
      <c r="AX978" s="13" t="s">
        <v>81</v>
      </c>
      <c r="AY978" s="230" t="s">
        <v>160</v>
      </c>
    </row>
    <row r="979" spans="1:65" s="2" customFormat="1" ht="24.2" customHeight="1">
      <c r="A979" s="35"/>
      <c r="B979" s="36"/>
      <c r="C979" s="202" t="s">
        <v>1539</v>
      </c>
      <c r="D979" s="202" t="s">
        <v>163</v>
      </c>
      <c r="E979" s="203" t="s">
        <v>1540</v>
      </c>
      <c r="F979" s="204" t="s">
        <v>1541</v>
      </c>
      <c r="G979" s="205" t="s">
        <v>166</v>
      </c>
      <c r="H979" s="206">
        <v>2.305</v>
      </c>
      <c r="I979" s="207"/>
      <c r="J979" s="208">
        <f>ROUND(I979*H979,2)</f>
        <v>0</v>
      </c>
      <c r="K979" s="209"/>
      <c r="L979" s="40"/>
      <c r="M979" s="210" t="s">
        <v>1</v>
      </c>
      <c r="N979" s="211" t="s">
        <v>38</v>
      </c>
      <c r="O979" s="72"/>
      <c r="P979" s="212">
        <f>O979*H979</f>
        <v>0</v>
      </c>
      <c r="Q979" s="212">
        <v>0.02337</v>
      </c>
      <c r="R979" s="212">
        <f>Q979*H979</f>
        <v>0.05386785</v>
      </c>
      <c r="S979" s="212">
        <v>0</v>
      </c>
      <c r="T979" s="213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14" t="s">
        <v>219</v>
      </c>
      <c r="AT979" s="214" t="s">
        <v>163</v>
      </c>
      <c r="AU979" s="214" t="s">
        <v>83</v>
      </c>
      <c r="AY979" s="18" t="s">
        <v>160</v>
      </c>
      <c r="BE979" s="215">
        <f>IF(N979="základní",J979,0)</f>
        <v>0</v>
      </c>
      <c r="BF979" s="215">
        <f>IF(N979="snížená",J979,0)</f>
        <v>0</v>
      </c>
      <c r="BG979" s="215">
        <f>IF(N979="zákl. přenesená",J979,0)</f>
        <v>0</v>
      </c>
      <c r="BH979" s="215">
        <f>IF(N979="sníž. přenesená",J979,0)</f>
        <v>0</v>
      </c>
      <c r="BI979" s="215">
        <f>IF(N979="nulová",J979,0)</f>
        <v>0</v>
      </c>
      <c r="BJ979" s="18" t="s">
        <v>81</v>
      </c>
      <c r="BK979" s="215">
        <f>ROUND(I979*H979,2)</f>
        <v>0</v>
      </c>
      <c r="BL979" s="18" t="s">
        <v>219</v>
      </c>
      <c r="BM979" s="214" t="s">
        <v>1542</v>
      </c>
    </row>
    <row r="980" spans="1:47" s="2" customFormat="1" ht="19.5">
      <c r="A980" s="35"/>
      <c r="B980" s="36"/>
      <c r="C980" s="37"/>
      <c r="D980" s="216" t="s">
        <v>169</v>
      </c>
      <c r="E980" s="37"/>
      <c r="F980" s="217" t="s">
        <v>1543</v>
      </c>
      <c r="G980" s="37"/>
      <c r="H980" s="37"/>
      <c r="I980" s="169"/>
      <c r="J980" s="37"/>
      <c r="K980" s="37"/>
      <c r="L980" s="40"/>
      <c r="M980" s="218"/>
      <c r="N980" s="219"/>
      <c r="O980" s="72"/>
      <c r="P980" s="72"/>
      <c r="Q980" s="72"/>
      <c r="R980" s="72"/>
      <c r="S980" s="72"/>
      <c r="T980" s="73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T980" s="18" t="s">
        <v>169</v>
      </c>
      <c r="AU980" s="18" t="s">
        <v>83</v>
      </c>
    </row>
    <row r="981" spans="2:51" s="15" customFormat="1" ht="11.25">
      <c r="B981" s="242"/>
      <c r="C981" s="243"/>
      <c r="D981" s="216" t="s">
        <v>171</v>
      </c>
      <c r="E981" s="244" t="s">
        <v>1</v>
      </c>
      <c r="F981" s="245" t="s">
        <v>1544</v>
      </c>
      <c r="G981" s="243"/>
      <c r="H981" s="244" t="s">
        <v>1</v>
      </c>
      <c r="I981" s="246"/>
      <c r="J981" s="243"/>
      <c r="K981" s="243"/>
      <c r="L981" s="247"/>
      <c r="M981" s="248"/>
      <c r="N981" s="249"/>
      <c r="O981" s="249"/>
      <c r="P981" s="249"/>
      <c r="Q981" s="249"/>
      <c r="R981" s="249"/>
      <c r="S981" s="249"/>
      <c r="T981" s="250"/>
      <c r="AT981" s="251" t="s">
        <v>171</v>
      </c>
      <c r="AU981" s="251" t="s">
        <v>83</v>
      </c>
      <c r="AV981" s="15" t="s">
        <v>81</v>
      </c>
      <c r="AW981" s="15" t="s">
        <v>30</v>
      </c>
      <c r="AX981" s="15" t="s">
        <v>73</v>
      </c>
      <c r="AY981" s="251" t="s">
        <v>160</v>
      </c>
    </row>
    <row r="982" spans="2:51" s="13" customFormat="1" ht="11.25">
      <c r="B982" s="220"/>
      <c r="C982" s="221"/>
      <c r="D982" s="216" t="s">
        <v>171</v>
      </c>
      <c r="E982" s="222" t="s">
        <v>1</v>
      </c>
      <c r="F982" s="223" t="s">
        <v>1545</v>
      </c>
      <c r="G982" s="221"/>
      <c r="H982" s="224">
        <v>1.932</v>
      </c>
      <c r="I982" s="225"/>
      <c r="J982" s="221"/>
      <c r="K982" s="221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171</v>
      </c>
      <c r="AU982" s="230" t="s">
        <v>83</v>
      </c>
      <c r="AV982" s="13" t="s">
        <v>83</v>
      </c>
      <c r="AW982" s="13" t="s">
        <v>30</v>
      </c>
      <c r="AX982" s="13" t="s">
        <v>73</v>
      </c>
      <c r="AY982" s="230" t="s">
        <v>160</v>
      </c>
    </row>
    <row r="983" spans="2:51" s="15" customFormat="1" ht="11.25">
      <c r="B983" s="242"/>
      <c r="C983" s="243"/>
      <c r="D983" s="216" t="s">
        <v>171</v>
      </c>
      <c r="E983" s="244" t="s">
        <v>1</v>
      </c>
      <c r="F983" s="245" t="s">
        <v>1546</v>
      </c>
      <c r="G983" s="243"/>
      <c r="H983" s="244" t="s">
        <v>1</v>
      </c>
      <c r="I983" s="246"/>
      <c r="J983" s="243"/>
      <c r="K983" s="243"/>
      <c r="L983" s="247"/>
      <c r="M983" s="248"/>
      <c r="N983" s="249"/>
      <c r="O983" s="249"/>
      <c r="P983" s="249"/>
      <c r="Q983" s="249"/>
      <c r="R983" s="249"/>
      <c r="S983" s="249"/>
      <c r="T983" s="250"/>
      <c r="AT983" s="251" t="s">
        <v>171</v>
      </c>
      <c r="AU983" s="251" t="s">
        <v>83</v>
      </c>
      <c r="AV983" s="15" t="s">
        <v>81</v>
      </c>
      <c r="AW983" s="15" t="s">
        <v>30</v>
      </c>
      <c r="AX983" s="15" t="s">
        <v>73</v>
      </c>
      <c r="AY983" s="251" t="s">
        <v>160</v>
      </c>
    </row>
    <row r="984" spans="2:51" s="13" customFormat="1" ht="11.25">
      <c r="B984" s="220"/>
      <c r="C984" s="221"/>
      <c r="D984" s="216" t="s">
        <v>171</v>
      </c>
      <c r="E984" s="222" t="s">
        <v>1</v>
      </c>
      <c r="F984" s="223" t="s">
        <v>1547</v>
      </c>
      <c r="G984" s="221"/>
      <c r="H984" s="224">
        <v>0.328</v>
      </c>
      <c r="I984" s="225"/>
      <c r="J984" s="221"/>
      <c r="K984" s="221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171</v>
      </c>
      <c r="AU984" s="230" t="s">
        <v>83</v>
      </c>
      <c r="AV984" s="13" t="s">
        <v>83</v>
      </c>
      <c r="AW984" s="13" t="s">
        <v>30</v>
      </c>
      <c r="AX984" s="13" t="s">
        <v>73</v>
      </c>
      <c r="AY984" s="230" t="s">
        <v>160</v>
      </c>
    </row>
    <row r="985" spans="2:51" s="15" customFormat="1" ht="11.25">
      <c r="B985" s="242"/>
      <c r="C985" s="243"/>
      <c r="D985" s="216" t="s">
        <v>171</v>
      </c>
      <c r="E985" s="244" t="s">
        <v>1</v>
      </c>
      <c r="F985" s="245" t="s">
        <v>1548</v>
      </c>
      <c r="G985" s="243"/>
      <c r="H985" s="244" t="s">
        <v>1</v>
      </c>
      <c r="I985" s="246"/>
      <c r="J985" s="243"/>
      <c r="K985" s="243"/>
      <c r="L985" s="247"/>
      <c r="M985" s="248"/>
      <c r="N985" s="249"/>
      <c r="O985" s="249"/>
      <c r="P985" s="249"/>
      <c r="Q985" s="249"/>
      <c r="R985" s="249"/>
      <c r="S985" s="249"/>
      <c r="T985" s="250"/>
      <c r="AT985" s="251" t="s">
        <v>171</v>
      </c>
      <c r="AU985" s="251" t="s">
        <v>83</v>
      </c>
      <c r="AV985" s="15" t="s">
        <v>81</v>
      </c>
      <c r="AW985" s="15" t="s">
        <v>30</v>
      </c>
      <c r="AX985" s="15" t="s">
        <v>73</v>
      </c>
      <c r="AY985" s="251" t="s">
        <v>160</v>
      </c>
    </row>
    <row r="986" spans="2:51" s="13" customFormat="1" ht="11.25">
      <c r="B986" s="220"/>
      <c r="C986" s="221"/>
      <c r="D986" s="216" t="s">
        <v>171</v>
      </c>
      <c r="E986" s="222" t="s">
        <v>1</v>
      </c>
      <c r="F986" s="223" t="s">
        <v>1549</v>
      </c>
      <c r="G986" s="221"/>
      <c r="H986" s="224">
        <v>0.045</v>
      </c>
      <c r="I986" s="225"/>
      <c r="J986" s="221"/>
      <c r="K986" s="221"/>
      <c r="L986" s="226"/>
      <c r="M986" s="227"/>
      <c r="N986" s="228"/>
      <c r="O986" s="228"/>
      <c r="P986" s="228"/>
      <c r="Q986" s="228"/>
      <c r="R986" s="228"/>
      <c r="S986" s="228"/>
      <c r="T986" s="229"/>
      <c r="AT986" s="230" t="s">
        <v>171</v>
      </c>
      <c r="AU986" s="230" t="s">
        <v>83</v>
      </c>
      <c r="AV986" s="13" t="s">
        <v>83</v>
      </c>
      <c r="AW986" s="13" t="s">
        <v>30</v>
      </c>
      <c r="AX986" s="13" t="s">
        <v>73</v>
      </c>
      <c r="AY986" s="230" t="s">
        <v>160</v>
      </c>
    </row>
    <row r="987" spans="2:51" s="14" customFormat="1" ht="11.25">
      <c r="B987" s="231"/>
      <c r="C987" s="232"/>
      <c r="D987" s="216" t="s">
        <v>171</v>
      </c>
      <c r="E987" s="233" t="s">
        <v>1</v>
      </c>
      <c r="F987" s="234" t="s">
        <v>174</v>
      </c>
      <c r="G987" s="232"/>
      <c r="H987" s="235">
        <v>2.3049999999999997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171</v>
      </c>
      <c r="AU987" s="241" t="s">
        <v>83</v>
      </c>
      <c r="AV987" s="14" t="s">
        <v>167</v>
      </c>
      <c r="AW987" s="14" t="s">
        <v>30</v>
      </c>
      <c r="AX987" s="14" t="s">
        <v>81</v>
      </c>
      <c r="AY987" s="241" t="s">
        <v>160</v>
      </c>
    </row>
    <row r="988" spans="1:65" s="2" customFormat="1" ht="16.5" customHeight="1">
      <c r="A988" s="35"/>
      <c r="B988" s="36"/>
      <c r="C988" s="202" t="s">
        <v>1550</v>
      </c>
      <c r="D988" s="202" t="s">
        <v>163</v>
      </c>
      <c r="E988" s="203" t="s">
        <v>1551</v>
      </c>
      <c r="F988" s="204" t="s">
        <v>1552</v>
      </c>
      <c r="G988" s="205" t="s">
        <v>218</v>
      </c>
      <c r="H988" s="206">
        <v>42</v>
      </c>
      <c r="I988" s="207"/>
      <c r="J988" s="208">
        <f>ROUND(I988*H988,2)</f>
        <v>0</v>
      </c>
      <c r="K988" s="209"/>
      <c r="L988" s="40"/>
      <c r="M988" s="210" t="s">
        <v>1</v>
      </c>
      <c r="N988" s="211" t="s">
        <v>38</v>
      </c>
      <c r="O988" s="72"/>
      <c r="P988" s="212">
        <f>O988*H988</f>
        <v>0</v>
      </c>
      <c r="Q988" s="212">
        <v>1E-05</v>
      </c>
      <c r="R988" s="212">
        <f>Q988*H988</f>
        <v>0.00042</v>
      </c>
      <c r="S988" s="212">
        <v>0</v>
      </c>
      <c r="T988" s="213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214" t="s">
        <v>219</v>
      </c>
      <c r="AT988" s="214" t="s">
        <v>163</v>
      </c>
      <c r="AU988" s="214" t="s">
        <v>83</v>
      </c>
      <c r="AY988" s="18" t="s">
        <v>160</v>
      </c>
      <c r="BE988" s="215">
        <f>IF(N988="základní",J988,0)</f>
        <v>0</v>
      </c>
      <c r="BF988" s="215">
        <f>IF(N988="snížená",J988,0)</f>
        <v>0</v>
      </c>
      <c r="BG988" s="215">
        <f>IF(N988="zákl. přenesená",J988,0)</f>
        <v>0</v>
      </c>
      <c r="BH988" s="215">
        <f>IF(N988="sníž. přenesená",J988,0)</f>
        <v>0</v>
      </c>
      <c r="BI988" s="215">
        <f>IF(N988="nulová",J988,0)</f>
        <v>0</v>
      </c>
      <c r="BJ988" s="18" t="s">
        <v>81</v>
      </c>
      <c r="BK988" s="215">
        <f>ROUND(I988*H988,2)</f>
        <v>0</v>
      </c>
      <c r="BL988" s="18" t="s">
        <v>219</v>
      </c>
      <c r="BM988" s="214" t="s">
        <v>1553</v>
      </c>
    </row>
    <row r="989" spans="1:47" s="2" customFormat="1" ht="11.25">
      <c r="A989" s="35"/>
      <c r="B989" s="36"/>
      <c r="C989" s="37"/>
      <c r="D989" s="216" t="s">
        <v>169</v>
      </c>
      <c r="E989" s="37"/>
      <c r="F989" s="217" t="s">
        <v>1554</v>
      </c>
      <c r="G989" s="37"/>
      <c r="H989" s="37"/>
      <c r="I989" s="169"/>
      <c r="J989" s="37"/>
      <c r="K989" s="37"/>
      <c r="L989" s="40"/>
      <c r="M989" s="218"/>
      <c r="N989" s="219"/>
      <c r="O989" s="72"/>
      <c r="P989" s="72"/>
      <c r="Q989" s="72"/>
      <c r="R989" s="72"/>
      <c r="S989" s="72"/>
      <c r="T989" s="73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T989" s="18" t="s">
        <v>169</v>
      </c>
      <c r="AU989" s="18" t="s">
        <v>83</v>
      </c>
    </row>
    <row r="990" spans="2:51" s="13" customFormat="1" ht="11.25">
      <c r="B990" s="220"/>
      <c r="C990" s="221"/>
      <c r="D990" s="216" t="s">
        <v>171</v>
      </c>
      <c r="E990" s="222" t="s">
        <v>1</v>
      </c>
      <c r="F990" s="223" t="s">
        <v>1555</v>
      </c>
      <c r="G990" s="221"/>
      <c r="H990" s="224">
        <v>42</v>
      </c>
      <c r="I990" s="225"/>
      <c r="J990" s="221"/>
      <c r="K990" s="221"/>
      <c r="L990" s="226"/>
      <c r="M990" s="227"/>
      <c r="N990" s="228"/>
      <c r="O990" s="228"/>
      <c r="P990" s="228"/>
      <c r="Q990" s="228"/>
      <c r="R990" s="228"/>
      <c r="S990" s="228"/>
      <c r="T990" s="229"/>
      <c r="AT990" s="230" t="s">
        <v>171</v>
      </c>
      <c r="AU990" s="230" t="s">
        <v>83</v>
      </c>
      <c r="AV990" s="13" t="s">
        <v>83</v>
      </c>
      <c r="AW990" s="13" t="s">
        <v>30</v>
      </c>
      <c r="AX990" s="13" t="s">
        <v>81</v>
      </c>
      <c r="AY990" s="230" t="s">
        <v>160</v>
      </c>
    </row>
    <row r="991" spans="1:65" s="2" customFormat="1" ht="16.5" customHeight="1">
      <c r="A991" s="35"/>
      <c r="B991" s="36"/>
      <c r="C991" s="256" t="s">
        <v>1556</v>
      </c>
      <c r="D991" s="256" t="s">
        <v>494</v>
      </c>
      <c r="E991" s="257" t="s">
        <v>1557</v>
      </c>
      <c r="F991" s="258" t="s">
        <v>1558</v>
      </c>
      <c r="G991" s="259" t="s">
        <v>166</v>
      </c>
      <c r="H991" s="260">
        <v>0.076</v>
      </c>
      <c r="I991" s="261"/>
      <c r="J991" s="262">
        <f>ROUND(I991*H991,2)</f>
        <v>0</v>
      </c>
      <c r="K991" s="263"/>
      <c r="L991" s="264"/>
      <c r="M991" s="265" t="s">
        <v>1</v>
      </c>
      <c r="N991" s="266" t="s">
        <v>38</v>
      </c>
      <c r="O991" s="72"/>
      <c r="P991" s="212">
        <f>O991*H991</f>
        <v>0</v>
      </c>
      <c r="Q991" s="212">
        <v>0.55</v>
      </c>
      <c r="R991" s="212">
        <f>Q991*H991</f>
        <v>0.041800000000000004</v>
      </c>
      <c r="S991" s="212">
        <v>0</v>
      </c>
      <c r="T991" s="213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214" t="s">
        <v>636</v>
      </c>
      <c r="AT991" s="214" t="s">
        <v>494</v>
      </c>
      <c r="AU991" s="214" t="s">
        <v>83</v>
      </c>
      <c r="AY991" s="18" t="s">
        <v>160</v>
      </c>
      <c r="BE991" s="215">
        <f>IF(N991="základní",J991,0)</f>
        <v>0</v>
      </c>
      <c r="BF991" s="215">
        <f>IF(N991="snížená",J991,0)</f>
        <v>0</v>
      </c>
      <c r="BG991" s="215">
        <f>IF(N991="zákl. přenesená",J991,0)</f>
        <v>0</v>
      </c>
      <c r="BH991" s="215">
        <f>IF(N991="sníž. přenesená",J991,0)</f>
        <v>0</v>
      </c>
      <c r="BI991" s="215">
        <f>IF(N991="nulová",J991,0)</f>
        <v>0</v>
      </c>
      <c r="BJ991" s="18" t="s">
        <v>81</v>
      </c>
      <c r="BK991" s="215">
        <f>ROUND(I991*H991,2)</f>
        <v>0</v>
      </c>
      <c r="BL991" s="18" t="s">
        <v>219</v>
      </c>
      <c r="BM991" s="214" t="s">
        <v>1559</v>
      </c>
    </row>
    <row r="992" spans="1:47" s="2" customFormat="1" ht="11.25">
      <c r="A992" s="35"/>
      <c r="B992" s="36"/>
      <c r="C992" s="37"/>
      <c r="D992" s="216" t="s">
        <v>169</v>
      </c>
      <c r="E992" s="37"/>
      <c r="F992" s="217" t="s">
        <v>1558</v>
      </c>
      <c r="G992" s="37"/>
      <c r="H992" s="37"/>
      <c r="I992" s="169"/>
      <c r="J992" s="37"/>
      <c r="K992" s="37"/>
      <c r="L992" s="40"/>
      <c r="M992" s="218"/>
      <c r="N992" s="219"/>
      <c r="O992" s="72"/>
      <c r="P992" s="72"/>
      <c r="Q992" s="72"/>
      <c r="R992" s="72"/>
      <c r="S992" s="72"/>
      <c r="T992" s="73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T992" s="18" t="s">
        <v>169</v>
      </c>
      <c r="AU992" s="18" t="s">
        <v>83</v>
      </c>
    </row>
    <row r="993" spans="2:51" s="13" customFormat="1" ht="11.25">
      <c r="B993" s="220"/>
      <c r="C993" s="221"/>
      <c r="D993" s="216" t="s">
        <v>171</v>
      </c>
      <c r="E993" s="222" t="s">
        <v>1</v>
      </c>
      <c r="F993" s="223" t="s">
        <v>1560</v>
      </c>
      <c r="G993" s="221"/>
      <c r="H993" s="224">
        <v>0.076</v>
      </c>
      <c r="I993" s="225"/>
      <c r="J993" s="221"/>
      <c r="K993" s="221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171</v>
      </c>
      <c r="AU993" s="230" t="s">
        <v>83</v>
      </c>
      <c r="AV993" s="13" t="s">
        <v>83</v>
      </c>
      <c r="AW993" s="13" t="s">
        <v>30</v>
      </c>
      <c r="AX993" s="13" t="s">
        <v>81</v>
      </c>
      <c r="AY993" s="230" t="s">
        <v>160</v>
      </c>
    </row>
    <row r="994" spans="1:65" s="2" customFormat="1" ht="24.2" customHeight="1">
      <c r="A994" s="35"/>
      <c r="B994" s="36"/>
      <c r="C994" s="202" t="s">
        <v>1561</v>
      </c>
      <c r="D994" s="202" t="s">
        <v>163</v>
      </c>
      <c r="E994" s="203" t="s">
        <v>1562</v>
      </c>
      <c r="F994" s="204" t="s">
        <v>1563</v>
      </c>
      <c r="G994" s="205" t="s">
        <v>247</v>
      </c>
      <c r="H994" s="206">
        <v>18.02</v>
      </c>
      <c r="I994" s="207"/>
      <c r="J994" s="208">
        <f>ROUND(I994*H994,2)</f>
        <v>0</v>
      </c>
      <c r="K994" s="209"/>
      <c r="L994" s="40"/>
      <c r="M994" s="210" t="s">
        <v>1</v>
      </c>
      <c r="N994" s="211" t="s">
        <v>38</v>
      </c>
      <c r="O994" s="72"/>
      <c r="P994" s="212">
        <f>O994*H994</f>
        <v>0</v>
      </c>
      <c r="Q994" s="212">
        <v>0.01572</v>
      </c>
      <c r="R994" s="212">
        <f>Q994*H994</f>
        <v>0.28327440000000004</v>
      </c>
      <c r="S994" s="212">
        <v>0</v>
      </c>
      <c r="T994" s="213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214" t="s">
        <v>219</v>
      </c>
      <c r="AT994" s="214" t="s">
        <v>163</v>
      </c>
      <c r="AU994" s="214" t="s">
        <v>83</v>
      </c>
      <c r="AY994" s="18" t="s">
        <v>160</v>
      </c>
      <c r="BE994" s="215">
        <f>IF(N994="základní",J994,0)</f>
        <v>0</v>
      </c>
      <c r="BF994" s="215">
        <f>IF(N994="snížená",J994,0)</f>
        <v>0</v>
      </c>
      <c r="BG994" s="215">
        <f>IF(N994="zákl. přenesená",J994,0)</f>
        <v>0</v>
      </c>
      <c r="BH994" s="215">
        <f>IF(N994="sníž. přenesená",J994,0)</f>
        <v>0</v>
      </c>
      <c r="BI994" s="215">
        <f>IF(N994="nulová",J994,0)</f>
        <v>0</v>
      </c>
      <c r="BJ994" s="18" t="s">
        <v>81</v>
      </c>
      <c r="BK994" s="215">
        <f>ROUND(I994*H994,2)</f>
        <v>0</v>
      </c>
      <c r="BL994" s="18" t="s">
        <v>219</v>
      </c>
      <c r="BM994" s="214" t="s">
        <v>1564</v>
      </c>
    </row>
    <row r="995" spans="1:47" s="2" customFormat="1" ht="19.5">
      <c r="A995" s="35"/>
      <c r="B995" s="36"/>
      <c r="C995" s="37"/>
      <c r="D995" s="216" t="s">
        <v>169</v>
      </c>
      <c r="E995" s="37"/>
      <c r="F995" s="217" t="s">
        <v>1565</v>
      </c>
      <c r="G995" s="37"/>
      <c r="H995" s="37"/>
      <c r="I995" s="169"/>
      <c r="J995" s="37"/>
      <c r="K995" s="37"/>
      <c r="L995" s="40"/>
      <c r="M995" s="218"/>
      <c r="N995" s="219"/>
      <c r="O995" s="72"/>
      <c r="P995" s="72"/>
      <c r="Q995" s="72"/>
      <c r="R995" s="72"/>
      <c r="S995" s="72"/>
      <c r="T995" s="73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T995" s="18" t="s">
        <v>169</v>
      </c>
      <c r="AU995" s="18" t="s">
        <v>83</v>
      </c>
    </row>
    <row r="996" spans="2:51" s="13" customFormat="1" ht="11.25">
      <c r="B996" s="220"/>
      <c r="C996" s="221"/>
      <c r="D996" s="216" t="s">
        <v>171</v>
      </c>
      <c r="E996" s="222" t="s">
        <v>1</v>
      </c>
      <c r="F996" s="223" t="s">
        <v>1566</v>
      </c>
      <c r="G996" s="221"/>
      <c r="H996" s="224">
        <v>18.02</v>
      </c>
      <c r="I996" s="225"/>
      <c r="J996" s="221"/>
      <c r="K996" s="221"/>
      <c r="L996" s="226"/>
      <c r="M996" s="227"/>
      <c r="N996" s="228"/>
      <c r="O996" s="228"/>
      <c r="P996" s="228"/>
      <c r="Q996" s="228"/>
      <c r="R996" s="228"/>
      <c r="S996" s="228"/>
      <c r="T996" s="229"/>
      <c r="AT996" s="230" t="s">
        <v>171</v>
      </c>
      <c r="AU996" s="230" t="s">
        <v>83</v>
      </c>
      <c r="AV996" s="13" t="s">
        <v>83</v>
      </c>
      <c r="AW996" s="13" t="s">
        <v>30</v>
      </c>
      <c r="AX996" s="13" t="s">
        <v>81</v>
      </c>
      <c r="AY996" s="230" t="s">
        <v>160</v>
      </c>
    </row>
    <row r="997" spans="1:65" s="2" customFormat="1" ht="24.2" customHeight="1">
      <c r="A997" s="35"/>
      <c r="B997" s="36"/>
      <c r="C997" s="202" t="s">
        <v>1567</v>
      </c>
      <c r="D997" s="202" t="s">
        <v>163</v>
      </c>
      <c r="E997" s="203" t="s">
        <v>1568</v>
      </c>
      <c r="F997" s="204" t="s">
        <v>1569</v>
      </c>
      <c r="G997" s="205" t="s">
        <v>179</v>
      </c>
      <c r="H997" s="206">
        <v>1.024</v>
      </c>
      <c r="I997" s="207"/>
      <c r="J997" s="208">
        <f>ROUND(I997*H997,2)</f>
        <v>0</v>
      </c>
      <c r="K997" s="209"/>
      <c r="L997" s="40"/>
      <c r="M997" s="210" t="s">
        <v>1</v>
      </c>
      <c r="N997" s="211" t="s">
        <v>38</v>
      </c>
      <c r="O997" s="72"/>
      <c r="P997" s="212">
        <f>O997*H997</f>
        <v>0</v>
      </c>
      <c r="Q997" s="212">
        <v>0</v>
      </c>
      <c r="R997" s="212">
        <f>Q997*H997</f>
        <v>0</v>
      </c>
      <c r="S997" s="212">
        <v>0</v>
      </c>
      <c r="T997" s="213">
        <f>S997*H997</f>
        <v>0</v>
      </c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R997" s="214" t="s">
        <v>219</v>
      </c>
      <c r="AT997" s="214" t="s">
        <v>163</v>
      </c>
      <c r="AU997" s="214" t="s">
        <v>83</v>
      </c>
      <c r="AY997" s="18" t="s">
        <v>160</v>
      </c>
      <c r="BE997" s="215">
        <f>IF(N997="základní",J997,0)</f>
        <v>0</v>
      </c>
      <c r="BF997" s="215">
        <f>IF(N997="snížená",J997,0)</f>
        <v>0</v>
      </c>
      <c r="BG997" s="215">
        <f>IF(N997="zákl. přenesená",J997,0)</f>
        <v>0</v>
      </c>
      <c r="BH997" s="215">
        <f>IF(N997="sníž. přenesená",J997,0)</f>
        <v>0</v>
      </c>
      <c r="BI997" s="215">
        <f>IF(N997="nulová",J997,0)</f>
        <v>0</v>
      </c>
      <c r="BJ997" s="18" t="s">
        <v>81</v>
      </c>
      <c r="BK997" s="215">
        <f>ROUND(I997*H997,2)</f>
        <v>0</v>
      </c>
      <c r="BL997" s="18" t="s">
        <v>219</v>
      </c>
      <c r="BM997" s="214" t="s">
        <v>1570</v>
      </c>
    </row>
    <row r="998" spans="1:47" s="2" customFormat="1" ht="29.25">
      <c r="A998" s="35"/>
      <c r="B998" s="36"/>
      <c r="C998" s="37"/>
      <c r="D998" s="216" t="s">
        <v>169</v>
      </c>
      <c r="E998" s="37"/>
      <c r="F998" s="217" t="s">
        <v>1571</v>
      </c>
      <c r="G998" s="37"/>
      <c r="H998" s="37"/>
      <c r="I998" s="169"/>
      <c r="J998" s="37"/>
      <c r="K998" s="37"/>
      <c r="L998" s="40"/>
      <c r="M998" s="218"/>
      <c r="N998" s="219"/>
      <c r="O998" s="72"/>
      <c r="P998" s="72"/>
      <c r="Q998" s="72"/>
      <c r="R998" s="72"/>
      <c r="S998" s="72"/>
      <c r="T998" s="73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T998" s="18" t="s">
        <v>169</v>
      </c>
      <c r="AU998" s="18" t="s">
        <v>83</v>
      </c>
    </row>
    <row r="999" spans="2:63" s="12" customFormat="1" ht="22.9" customHeight="1">
      <c r="B999" s="186"/>
      <c r="C999" s="187"/>
      <c r="D999" s="188" t="s">
        <v>72</v>
      </c>
      <c r="E999" s="200" t="s">
        <v>242</v>
      </c>
      <c r="F999" s="200" t="s">
        <v>243</v>
      </c>
      <c r="G999" s="187"/>
      <c r="H999" s="187"/>
      <c r="I999" s="190"/>
      <c r="J999" s="201">
        <f>BK999</f>
        <v>0</v>
      </c>
      <c r="K999" s="187"/>
      <c r="L999" s="192"/>
      <c r="M999" s="193"/>
      <c r="N999" s="194"/>
      <c r="O999" s="194"/>
      <c r="P999" s="195">
        <f>SUM(P1000:P1040)</f>
        <v>0</v>
      </c>
      <c r="Q999" s="194"/>
      <c r="R999" s="195">
        <f>SUM(R1000:R1040)</f>
        <v>0.3925602100000001</v>
      </c>
      <c r="S999" s="194"/>
      <c r="T999" s="196">
        <f>SUM(T1000:T1040)</f>
        <v>0</v>
      </c>
      <c r="AR999" s="197" t="s">
        <v>83</v>
      </c>
      <c r="AT999" s="198" t="s">
        <v>72</v>
      </c>
      <c r="AU999" s="198" t="s">
        <v>81</v>
      </c>
      <c r="AY999" s="197" t="s">
        <v>160</v>
      </c>
      <c r="BK999" s="199">
        <f>SUM(BK1000:BK1040)</f>
        <v>0</v>
      </c>
    </row>
    <row r="1000" spans="1:65" s="2" customFormat="1" ht="33" customHeight="1">
      <c r="A1000" s="35"/>
      <c r="B1000" s="36"/>
      <c r="C1000" s="202" t="s">
        <v>1572</v>
      </c>
      <c r="D1000" s="202" t="s">
        <v>163</v>
      </c>
      <c r="E1000" s="203" t="s">
        <v>1573</v>
      </c>
      <c r="F1000" s="204" t="s">
        <v>1574</v>
      </c>
      <c r="G1000" s="205" t="s">
        <v>218</v>
      </c>
      <c r="H1000" s="206">
        <v>107.371</v>
      </c>
      <c r="I1000" s="207"/>
      <c r="J1000" s="208">
        <f>ROUND(I1000*H1000,2)</f>
        <v>0</v>
      </c>
      <c r="K1000" s="209"/>
      <c r="L1000" s="40"/>
      <c r="M1000" s="210" t="s">
        <v>1</v>
      </c>
      <c r="N1000" s="211" t="s">
        <v>38</v>
      </c>
      <c r="O1000" s="72"/>
      <c r="P1000" s="212">
        <f>O1000*H1000</f>
        <v>0</v>
      </c>
      <c r="Q1000" s="212">
        <v>0.00082</v>
      </c>
      <c r="R1000" s="212">
        <f>Q1000*H1000</f>
        <v>0.08804421999999999</v>
      </c>
      <c r="S1000" s="212">
        <v>0</v>
      </c>
      <c r="T1000" s="213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4" t="s">
        <v>219</v>
      </c>
      <c r="AT1000" s="214" t="s">
        <v>163</v>
      </c>
      <c r="AU1000" s="214" t="s">
        <v>83</v>
      </c>
      <c r="AY1000" s="18" t="s">
        <v>160</v>
      </c>
      <c r="BE1000" s="215">
        <f>IF(N1000="základní",J1000,0)</f>
        <v>0</v>
      </c>
      <c r="BF1000" s="215">
        <f>IF(N1000="snížená",J1000,0)</f>
        <v>0</v>
      </c>
      <c r="BG1000" s="215">
        <f>IF(N1000="zákl. přenesená",J1000,0)</f>
        <v>0</v>
      </c>
      <c r="BH1000" s="215">
        <f>IF(N1000="sníž. přenesená",J1000,0)</f>
        <v>0</v>
      </c>
      <c r="BI1000" s="215">
        <f>IF(N1000="nulová",J1000,0)</f>
        <v>0</v>
      </c>
      <c r="BJ1000" s="18" t="s">
        <v>81</v>
      </c>
      <c r="BK1000" s="215">
        <f>ROUND(I1000*H1000,2)</f>
        <v>0</v>
      </c>
      <c r="BL1000" s="18" t="s">
        <v>219</v>
      </c>
      <c r="BM1000" s="214" t="s">
        <v>1575</v>
      </c>
    </row>
    <row r="1001" spans="1:47" s="2" customFormat="1" ht="19.5">
      <c r="A1001" s="35"/>
      <c r="B1001" s="36"/>
      <c r="C1001" s="37"/>
      <c r="D1001" s="216" t="s">
        <v>169</v>
      </c>
      <c r="E1001" s="37"/>
      <c r="F1001" s="217" t="s">
        <v>1576</v>
      </c>
      <c r="G1001" s="37"/>
      <c r="H1001" s="37"/>
      <c r="I1001" s="169"/>
      <c r="J1001" s="37"/>
      <c r="K1001" s="37"/>
      <c r="L1001" s="40"/>
      <c r="M1001" s="218"/>
      <c r="N1001" s="219"/>
      <c r="O1001" s="72"/>
      <c r="P1001" s="72"/>
      <c r="Q1001" s="72"/>
      <c r="R1001" s="72"/>
      <c r="S1001" s="72"/>
      <c r="T1001" s="73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T1001" s="18" t="s">
        <v>169</v>
      </c>
      <c r="AU1001" s="18" t="s">
        <v>83</v>
      </c>
    </row>
    <row r="1002" spans="2:51" s="15" customFormat="1" ht="11.25">
      <c r="B1002" s="242"/>
      <c r="C1002" s="243"/>
      <c r="D1002" s="216" t="s">
        <v>171</v>
      </c>
      <c r="E1002" s="244" t="s">
        <v>1</v>
      </c>
      <c r="F1002" s="245" t="s">
        <v>1577</v>
      </c>
      <c r="G1002" s="243"/>
      <c r="H1002" s="244" t="s">
        <v>1</v>
      </c>
      <c r="I1002" s="246"/>
      <c r="J1002" s="243"/>
      <c r="K1002" s="243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171</v>
      </c>
      <c r="AU1002" s="251" t="s">
        <v>83</v>
      </c>
      <c r="AV1002" s="15" t="s">
        <v>81</v>
      </c>
      <c r="AW1002" s="15" t="s">
        <v>30</v>
      </c>
      <c r="AX1002" s="15" t="s">
        <v>73</v>
      </c>
      <c r="AY1002" s="251" t="s">
        <v>160</v>
      </c>
    </row>
    <row r="1003" spans="2:51" s="13" customFormat="1" ht="11.25">
      <c r="B1003" s="220"/>
      <c r="C1003" s="221"/>
      <c r="D1003" s="216" t="s">
        <v>171</v>
      </c>
      <c r="E1003" s="222" t="s">
        <v>1</v>
      </c>
      <c r="F1003" s="223" t="s">
        <v>1578</v>
      </c>
      <c r="G1003" s="221"/>
      <c r="H1003" s="224">
        <v>2.915</v>
      </c>
      <c r="I1003" s="225"/>
      <c r="J1003" s="221"/>
      <c r="K1003" s="221"/>
      <c r="L1003" s="226"/>
      <c r="M1003" s="227"/>
      <c r="N1003" s="228"/>
      <c r="O1003" s="228"/>
      <c r="P1003" s="228"/>
      <c r="Q1003" s="228"/>
      <c r="R1003" s="228"/>
      <c r="S1003" s="228"/>
      <c r="T1003" s="229"/>
      <c r="AT1003" s="230" t="s">
        <v>171</v>
      </c>
      <c r="AU1003" s="230" t="s">
        <v>83</v>
      </c>
      <c r="AV1003" s="13" t="s">
        <v>83</v>
      </c>
      <c r="AW1003" s="13" t="s">
        <v>30</v>
      </c>
      <c r="AX1003" s="13" t="s">
        <v>73</v>
      </c>
      <c r="AY1003" s="230" t="s">
        <v>160</v>
      </c>
    </row>
    <row r="1004" spans="2:51" s="15" customFormat="1" ht="11.25">
      <c r="B1004" s="242"/>
      <c r="C1004" s="243"/>
      <c r="D1004" s="216" t="s">
        <v>171</v>
      </c>
      <c r="E1004" s="244" t="s">
        <v>1</v>
      </c>
      <c r="F1004" s="245" t="s">
        <v>1579</v>
      </c>
      <c r="G1004" s="243"/>
      <c r="H1004" s="244" t="s">
        <v>1</v>
      </c>
      <c r="I1004" s="246"/>
      <c r="J1004" s="243"/>
      <c r="K1004" s="243"/>
      <c r="L1004" s="247"/>
      <c r="M1004" s="248"/>
      <c r="N1004" s="249"/>
      <c r="O1004" s="249"/>
      <c r="P1004" s="249"/>
      <c r="Q1004" s="249"/>
      <c r="R1004" s="249"/>
      <c r="S1004" s="249"/>
      <c r="T1004" s="250"/>
      <c r="AT1004" s="251" t="s">
        <v>171</v>
      </c>
      <c r="AU1004" s="251" t="s">
        <v>83</v>
      </c>
      <c r="AV1004" s="15" t="s">
        <v>81</v>
      </c>
      <c r="AW1004" s="15" t="s">
        <v>30</v>
      </c>
      <c r="AX1004" s="15" t="s">
        <v>73</v>
      </c>
      <c r="AY1004" s="251" t="s">
        <v>160</v>
      </c>
    </row>
    <row r="1005" spans="2:51" s="13" customFormat="1" ht="11.25">
      <c r="B1005" s="220"/>
      <c r="C1005" s="221"/>
      <c r="D1005" s="216" t="s">
        <v>171</v>
      </c>
      <c r="E1005" s="222" t="s">
        <v>1</v>
      </c>
      <c r="F1005" s="223" t="s">
        <v>1580</v>
      </c>
      <c r="G1005" s="221"/>
      <c r="H1005" s="224">
        <v>104.456</v>
      </c>
      <c r="I1005" s="225"/>
      <c r="J1005" s="221"/>
      <c r="K1005" s="221"/>
      <c r="L1005" s="226"/>
      <c r="M1005" s="227"/>
      <c r="N1005" s="228"/>
      <c r="O1005" s="228"/>
      <c r="P1005" s="228"/>
      <c r="Q1005" s="228"/>
      <c r="R1005" s="228"/>
      <c r="S1005" s="228"/>
      <c r="T1005" s="229"/>
      <c r="AT1005" s="230" t="s">
        <v>171</v>
      </c>
      <c r="AU1005" s="230" t="s">
        <v>83</v>
      </c>
      <c r="AV1005" s="13" t="s">
        <v>83</v>
      </c>
      <c r="AW1005" s="13" t="s">
        <v>30</v>
      </c>
      <c r="AX1005" s="13" t="s">
        <v>73</v>
      </c>
      <c r="AY1005" s="230" t="s">
        <v>160</v>
      </c>
    </row>
    <row r="1006" spans="2:51" s="14" customFormat="1" ht="11.25">
      <c r="B1006" s="231"/>
      <c r="C1006" s="232"/>
      <c r="D1006" s="216" t="s">
        <v>171</v>
      </c>
      <c r="E1006" s="233" t="s">
        <v>1</v>
      </c>
      <c r="F1006" s="234" t="s">
        <v>174</v>
      </c>
      <c r="G1006" s="232"/>
      <c r="H1006" s="235">
        <v>107.371</v>
      </c>
      <c r="I1006" s="236"/>
      <c r="J1006" s="232"/>
      <c r="K1006" s="232"/>
      <c r="L1006" s="237"/>
      <c r="M1006" s="238"/>
      <c r="N1006" s="239"/>
      <c r="O1006" s="239"/>
      <c r="P1006" s="239"/>
      <c r="Q1006" s="239"/>
      <c r="R1006" s="239"/>
      <c r="S1006" s="239"/>
      <c r="T1006" s="240"/>
      <c r="AT1006" s="241" t="s">
        <v>171</v>
      </c>
      <c r="AU1006" s="241" t="s">
        <v>83</v>
      </c>
      <c r="AV1006" s="14" t="s">
        <v>167</v>
      </c>
      <c r="AW1006" s="14" t="s">
        <v>30</v>
      </c>
      <c r="AX1006" s="14" t="s">
        <v>81</v>
      </c>
      <c r="AY1006" s="241" t="s">
        <v>160</v>
      </c>
    </row>
    <row r="1007" spans="1:65" s="2" customFormat="1" ht="24.2" customHeight="1">
      <c r="A1007" s="35"/>
      <c r="B1007" s="36"/>
      <c r="C1007" s="202" t="s">
        <v>1581</v>
      </c>
      <c r="D1007" s="202" t="s">
        <v>163</v>
      </c>
      <c r="E1007" s="203" t="s">
        <v>1582</v>
      </c>
      <c r="F1007" s="204" t="s">
        <v>1583</v>
      </c>
      <c r="G1007" s="205" t="s">
        <v>218</v>
      </c>
      <c r="H1007" s="206">
        <v>2.915</v>
      </c>
      <c r="I1007" s="207"/>
      <c r="J1007" s="208">
        <f>ROUND(I1007*H1007,2)</f>
        <v>0</v>
      </c>
      <c r="K1007" s="209"/>
      <c r="L1007" s="40"/>
      <c r="M1007" s="210" t="s">
        <v>1</v>
      </c>
      <c r="N1007" s="211" t="s">
        <v>38</v>
      </c>
      <c r="O1007" s="72"/>
      <c r="P1007" s="212">
        <f>O1007*H1007</f>
        <v>0</v>
      </c>
      <c r="Q1007" s="212">
        <v>0.00358</v>
      </c>
      <c r="R1007" s="212">
        <f>Q1007*H1007</f>
        <v>0.0104357</v>
      </c>
      <c r="S1007" s="212">
        <v>0</v>
      </c>
      <c r="T1007" s="213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214" t="s">
        <v>219</v>
      </c>
      <c r="AT1007" s="214" t="s">
        <v>163</v>
      </c>
      <c r="AU1007" s="214" t="s">
        <v>83</v>
      </c>
      <c r="AY1007" s="18" t="s">
        <v>160</v>
      </c>
      <c r="BE1007" s="215">
        <f>IF(N1007="základní",J1007,0)</f>
        <v>0</v>
      </c>
      <c r="BF1007" s="215">
        <f>IF(N1007="snížená",J1007,0)</f>
        <v>0</v>
      </c>
      <c r="BG1007" s="215">
        <f>IF(N1007="zákl. přenesená",J1007,0)</f>
        <v>0</v>
      </c>
      <c r="BH1007" s="215">
        <f>IF(N1007="sníž. přenesená",J1007,0)</f>
        <v>0</v>
      </c>
      <c r="BI1007" s="215">
        <f>IF(N1007="nulová",J1007,0)</f>
        <v>0</v>
      </c>
      <c r="BJ1007" s="18" t="s">
        <v>81</v>
      </c>
      <c r="BK1007" s="215">
        <f>ROUND(I1007*H1007,2)</f>
        <v>0</v>
      </c>
      <c r="BL1007" s="18" t="s">
        <v>219</v>
      </c>
      <c r="BM1007" s="214" t="s">
        <v>1584</v>
      </c>
    </row>
    <row r="1008" spans="1:47" s="2" customFormat="1" ht="19.5">
      <c r="A1008" s="35"/>
      <c r="B1008" s="36"/>
      <c r="C1008" s="37"/>
      <c r="D1008" s="216" t="s">
        <v>169</v>
      </c>
      <c r="E1008" s="37"/>
      <c r="F1008" s="217" t="s">
        <v>1585</v>
      </c>
      <c r="G1008" s="37"/>
      <c r="H1008" s="37"/>
      <c r="I1008" s="169"/>
      <c r="J1008" s="37"/>
      <c r="K1008" s="37"/>
      <c r="L1008" s="40"/>
      <c r="M1008" s="218"/>
      <c r="N1008" s="219"/>
      <c r="O1008" s="72"/>
      <c r="P1008" s="72"/>
      <c r="Q1008" s="72"/>
      <c r="R1008" s="72"/>
      <c r="S1008" s="72"/>
      <c r="T1008" s="73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T1008" s="18" t="s">
        <v>169</v>
      </c>
      <c r="AU1008" s="18" t="s">
        <v>83</v>
      </c>
    </row>
    <row r="1009" spans="2:51" s="15" customFormat="1" ht="11.25">
      <c r="B1009" s="242"/>
      <c r="C1009" s="243"/>
      <c r="D1009" s="216" t="s">
        <v>171</v>
      </c>
      <c r="E1009" s="244" t="s">
        <v>1</v>
      </c>
      <c r="F1009" s="245" t="s">
        <v>1586</v>
      </c>
      <c r="G1009" s="243"/>
      <c r="H1009" s="244" t="s">
        <v>1</v>
      </c>
      <c r="I1009" s="246"/>
      <c r="J1009" s="243"/>
      <c r="K1009" s="243"/>
      <c r="L1009" s="247"/>
      <c r="M1009" s="248"/>
      <c r="N1009" s="249"/>
      <c r="O1009" s="249"/>
      <c r="P1009" s="249"/>
      <c r="Q1009" s="249"/>
      <c r="R1009" s="249"/>
      <c r="S1009" s="249"/>
      <c r="T1009" s="250"/>
      <c r="AT1009" s="251" t="s">
        <v>171</v>
      </c>
      <c r="AU1009" s="251" t="s">
        <v>83</v>
      </c>
      <c r="AV1009" s="15" t="s">
        <v>81</v>
      </c>
      <c r="AW1009" s="15" t="s">
        <v>30</v>
      </c>
      <c r="AX1009" s="15" t="s">
        <v>73</v>
      </c>
      <c r="AY1009" s="251" t="s">
        <v>160</v>
      </c>
    </row>
    <row r="1010" spans="2:51" s="13" customFormat="1" ht="11.25">
      <c r="B1010" s="220"/>
      <c r="C1010" s="221"/>
      <c r="D1010" s="216" t="s">
        <v>171</v>
      </c>
      <c r="E1010" s="222" t="s">
        <v>1</v>
      </c>
      <c r="F1010" s="223" t="s">
        <v>1578</v>
      </c>
      <c r="G1010" s="221"/>
      <c r="H1010" s="224">
        <v>2.915</v>
      </c>
      <c r="I1010" s="225"/>
      <c r="J1010" s="221"/>
      <c r="K1010" s="221"/>
      <c r="L1010" s="226"/>
      <c r="M1010" s="227"/>
      <c r="N1010" s="228"/>
      <c r="O1010" s="228"/>
      <c r="P1010" s="228"/>
      <c r="Q1010" s="228"/>
      <c r="R1010" s="228"/>
      <c r="S1010" s="228"/>
      <c r="T1010" s="229"/>
      <c r="AT1010" s="230" t="s">
        <v>171</v>
      </c>
      <c r="AU1010" s="230" t="s">
        <v>83</v>
      </c>
      <c r="AV1010" s="13" t="s">
        <v>83</v>
      </c>
      <c r="AW1010" s="13" t="s">
        <v>30</v>
      </c>
      <c r="AX1010" s="13" t="s">
        <v>81</v>
      </c>
      <c r="AY1010" s="230" t="s">
        <v>160</v>
      </c>
    </row>
    <row r="1011" spans="1:65" s="2" customFormat="1" ht="33" customHeight="1">
      <c r="A1011" s="35"/>
      <c r="B1011" s="36"/>
      <c r="C1011" s="202" t="s">
        <v>1587</v>
      </c>
      <c r="D1011" s="202" t="s">
        <v>163</v>
      </c>
      <c r="E1011" s="203" t="s">
        <v>1588</v>
      </c>
      <c r="F1011" s="204" t="s">
        <v>1589</v>
      </c>
      <c r="G1011" s="205" t="s">
        <v>218</v>
      </c>
      <c r="H1011" s="206">
        <v>2.915</v>
      </c>
      <c r="I1011" s="207"/>
      <c r="J1011" s="208">
        <f>ROUND(I1011*H1011,2)</f>
        <v>0</v>
      </c>
      <c r="K1011" s="209"/>
      <c r="L1011" s="40"/>
      <c r="M1011" s="210" t="s">
        <v>1</v>
      </c>
      <c r="N1011" s="211" t="s">
        <v>38</v>
      </c>
      <c r="O1011" s="72"/>
      <c r="P1011" s="212">
        <f>O1011*H1011</f>
        <v>0</v>
      </c>
      <c r="Q1011" s="212">
        <v>0.00222</v>
      </c>
      <c r="R1011" s="212">
        <f>Q1011*H1011</f>
        <v>0.006471300000000001</v>
      </c>
      <c r="S1011" s="212">
        <v>0</v>
      </c>
      <c r="T1011" s="213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214" t="s">
        <v>219</v>
      </c>
      <c r="AT1011" s="214" t="s">
        <v>163</v>
      </c>
      <c r="AU1011" s="214" t="s">
        <v>83</v>
      </c>
      <c r="AY1011" s="18" t="s">
        <v>160</v>
      </c>
      <c r="BE1011" s="215">
        <f>IF(N1011="základní",J1011,0)</f>
        <v>0</v>
      </c>
      <c r="BF1011" s="215">
        <f>IF(N1011="snížená",J1011,0)</f>
        <v>0</v>
      </c>
      <c r="BG1011" s="215">
        <f>IF(N1011="zákl. přenesená",J1011,0)</f>
        <v>0</v>
      </c>
      <c r="BH1011" s="215">
        <f>IF(N1011="sníž. přenesená",J1011,0)</f>
        <v>0</v>
      </c>
      <c r="BI1011" s="215">
        <f>IF(N1011="nulová",J1011,0)</f>
        <v>0</v>
      </c>
      <c r="BJ1011" s="18" t="s">
        <v>81</v>
      </c>
      <c r="BK1011" s="215">
        <f>ROUND(I1011*H1011,2)</f>
        <v>0</v>
      </c>
      <c r="BL1011" s="18" t="s">
        <v>219</v>
      </c>
      <c r="BM1011" s="214" t="s">
        <v>1590</v>
      </c>
    </row>
    <row r="1012" spans="1:47" s="2" customFormat="1" ht="19.5">
      <c r="A1012" s="35"/>
      <c r="B1012" s="36"/>
      <c r="C1012" s="37"/>
      <c r="D1012" s="216" t="s">
        <v>169</v>
      </c>
      <c r="E1012" s="37"/>
      <c r="F1012" s="217" t="s">
        <v>1591</v>
      </c>
      <c r="G1012" s="37"/>
      <c r="H1012" s="37"/>
      <c r="I1012" s="169"/>
      <c r="J1012" s="37"/>
      <c r="K1012" s="37"/>
      <c r="L1012" s="40"/>
      <c r="M1012" s="218"/>
      <c r="N1012" s="219"/>
      <c r="O1012" s="72"/>
      <c r="P1012" s="72"/>
      <c r="Q1012" s="72"/>
      <c r="R1012" s="72"/>
      <c r="S1012" s="72"/>
      <c r="T1012" s="73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T1012" s="18" t="s">
        <v>169</v>
      </c>
      <c r="AU1012" s="18" t="s">
        <v>83</v>
      </c>
    </row>
    <row r="1013" spans="2:51" s="15" customFormat="1" ht="11.25">
      <c r="B1013" s="242"/>
      <c r="C1013" s="243"/>
      <c r="D1013" s="216" t="s">
        <v>171</v>
      </c>
      <c r="E1013" s="244" t="s">
        <v>1</v>
      </c>
      <c r="F1013" s="245" t="s">
        <v>1577</v>
      </c>
      <c r="G1013" s="243"/>
      <c r="H1013" s="244" t="s">
        <v>1</v>
      </c>
      <c r="I1013" s="246"/>
      <c r="J1013" s="243"/>
      <c r="K1013" s="243"/>
      <c r="L1013" s="247"/>
      <c r="M1013" s="248"/>
      <c r="N1013" s="249"/>
      <c r="O1013" s="249"/>
      <c r="P1013" s="249"/>
      <c r="Q1013" s="249"/>
      <c r="R1013" s="249"/>
      <c r="S1013" s="249"/>
      <c r="T1013" s="250"/>
      <c r="AT1013" s="251" t="s">
        <v>171</v>
      </c>
      <c r="AU1013" s="251" t="s">
        <v>83</v>
      </c>
      <c r="AV1013" s="15" t="s">
        <v>81</v>
      </c>
      <c r="AW1013" s="15" t="s">
        <v>30</v>
      </c>
      <c r="AX1013" s="15" t="s">
        <v>73</v>
      </c>
      <c r="AY1013" s="251" t="s">
        <v>160</v>
      </c>
    </row>
    <row r="1014" spans="2:51" s="13" customFormat="1" ht="11.25">
      <c r="B1014" s="220"/>
      <c r="C1014" s="221"/>
      <c r="D1014" s="216" t="s">
        <v>171</v>
      </c>
      <c r="E1014" s="222" t="s">
        <v>1</v>
      </c>
      <c r="F1014" s="223" t="s">
        <v>1578</v>
      </c>
      <c r="G1014" s="221"/>
      <c r="H1014" s="224">
        <v>2.915</v>
      </c>
      <c r="I1014" s="225"/>
      <c r="J1014" s="221"/>
      <c r="K1014" s="221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171</v>
      </c>
      <c r="AU1014" s="230" t="s">
        <v>83</v>
      </c>
      <c r="AV1014" s="13" t="s">
        <v>83</v>
      </c>
      <c r="AW1014" s="13" t="s">
        <v>30</v>
      </c>
      <c r="AX1014" s="13" t="s">
        <v>81</v>
      </c>
      <c r="AY1014" s="230" t="s">
        <v>160</v>
      </c>
    </row>
    <row r="1015" spans="1:65" s="2" customFormat="1" ht="33" customHeight="1">
      <c r="A1015" s="35"/>
      <c r="B1015" s="36"/>
      <c r="C1015" s="202" t="s">
        <v>1592</v>
      </c>
      <c r="D1015" s="202" t="s">
        <v>163</v>
      </c>
      <c r="E1015" s="203" t="s">
        <v>1593</v>
      </c>
      <c r="F1015" s="204" t="s">
        <v>1594</v>
      </c>
      <c r="G1015" s="205" t="s">
        <v>218</v>
      </c>
      <c r="H1015" s="206">
        <v>52.228</v>
      </c>
      <c r="I1015" s="207"/>
      <c r="J1015" s="208">
        <f>ROUND(I1015*H1015,2)</f>
        <v>0</v>
      </c>
      <c r="K1015" s="209"/>
      <c r="L1015" s="40"/>
      <c r="M1015" s="210" t="s">
        <v>1</v>
      </c>
      <c r="N1015" s="211" t="s">
        <v>38</v>
      </c>
      <c r="O1015" s="72"/>
      <c r="P1015" s="212">
        <f>O1015*H1015</f>
        <v>0</v>
      </c>
      <c r="Q1015" s="212">
        <v>0.00438</v>
      </c>
      <c r="R1015" s="212">
        <f>Q1015*H1015</f>
        <v>0.22875864</v>
      </c>
      <c r="S1015" s="212">
        <v>0</v>
      </c>
      <c r="T1015" s="213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214" t="s">
        <v>219</v>
      </c>
      <c r="AT1015" s="214" t="s">
        <v>163</v>
      </c>
      <c r="AU1015" s="214" t="s">
        <v>83</v>
      </c>
      <c r="AY1015" s="18" t="s">
        <v>160</v>
      </c>
      <c r="BE1015" s="215">
        <f>IF(N1015="základní",J1015,0)</f>
        <v>0</v>
      </c>
      <c r="BF1015" s="215">
        <f>IF(N1015="snížená",J1015,0)</f>
        <v>0</v>
      </c>
      <c r="BG1015" s="215">
        <f>IF(N1015="zákl. přenesená",J1015,0)</f>
        <v>0</v>
      </c>
      <c r="BH1015" s="215">
        <f>IF(N1015="sníž. přenesená",J1015,0)</f>
        <v>0</v>
      </c>
      <c r="BI1015" s="215">
        <f>IF(N1015="nulová",J1015,0)</f>
        <v>0</v>
      </c>
      <c r="BJ1015" s="18" t="s">
        <v>81</v>
      </c>
      <c r="BK1015" s="215">
        <f>ROUND(I1015*H1015,2)</f>
        <v>0</v>
      </c>
      <c r="BL1015" s="18" t="s">
        <v>219</v>
      </c>
      <c r="BM1015" s="214" t="s">
        <v>1595</v>
      </c>
    </row>
    <row r="1016" spans="1:47" s="2" customFormat="1" ht="19.5">
      <c r="A1016" s="35"/>
      <c r="B1016" s="36"/>
      <c r="C1016" s="37"/>
      <c r="D1016" s="216" t="s">
        <v>169</v>
      </c>
      <c r="E1016" s="37"/>
      <c r="F1016" s="217" t="s">
        <v>1596</v>
      </c>
      <c r="G1016" s="37"/>
      <c r="H1016" s="37"/>
      <c r="I1016" s="169"/>
      <c r="J1016" s="37"/>
      <c r="K1016" s="37"/>
      <c r="L1016" s="40"/>
      <c r="M1016" s="218"/>
      <c r="N1016" s="219"/>
      <c r="O1016" s="72"/>
      <c r="P1016" s="72"/>
      <c r="Q1016" s="72"/>
      <c r="R1016" s="72"/>
      <c r="S1016" s="72"/>
      <c r="T1016" s="73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T1016" s="18" t="s">
        <v>169</v>
      </c>
      <c r="AU1016" s="18" t="s">
        <v>83</v>
      </c>
    </row>
    <row r="1017" spans="2:51" s="15" customFormat="1" ht="11.25">
      <c r="B1017" s="242"/>
      <c r="C1017" s="243"/>
      <c r="D1017" s="216" t="s">
        <v>171</v>
      </c>
      <c r="E1017" s="244" t="s">
        <v>1</v>
      </c>
      <c r="F1017" s="245" t="s">
        <v>1579</v>
      </c>
      <c r="G1017" s="243"/>
      <c r="H1017" s="244" t="s">
        <v>1</v>
      </c>
      <c r="I1017" s="246"/>
      <c r="J1017" s="243"/>
      <c r="K1017" s="243"/>
      <c r="L1017" s="247"/>
      <c r="M1017" s="248"/>
      <c r="N1017" s="249"/>
      <c r="O1017" s="249"/>
      <c r="P1017" s="249"/>
      <c r="Q1017" s="249"/>
      <c r="R1017" s="249"/>
      <c r="S1017" s="249"/>
      <c r="T1017" s="250"/>
      <c r="AT1017" s="251" t="s">
        <v>171</v>
      </c>
      <c r="AU1017" s="251" t="s">
        <v>83</v>
      </c>
      <c r="AV1017" s="15" t="s">
        <v>81</v>
      </c>
      <c r="AW1017" s="15" t="s">
        <v>30</v>
      </c>
      <c r="AX1017" s="15" t="s">
        <v>73</v>
      </c>
      <c r="AY1017" s="251" t="s">
        <v>160</v>
      </c>
    </row>
    <row r="1018" spans="2:51" s="13" customFormat="1" ht="11.25">
      <c r="B1018" s="220"/>
      <c r="C1018" s="221"/>
      <c r="D1018" s="216" t="s">
        <v>171</v>
      </c>
      <c r="E1018" s="222" t="s">
        <v>1</v>
      </c>
      <c r="F1018" s="223" t="s">
        <v>1597</v>
      </c>
      <c r="G1018" s="221"/>
      <c r="H1018" s="224">
        <v>52.228</v>
      </c>
      <c r="I1018" s="225"/>
      <c r="J1018" s="221"/>
      <c r="K1018" s="221"/>
      <c r="L1018" s="226"/>
      <c r="M1018" s="227"/>
      <c r="N1018" s="228"/>
      <c r="O1018" s="228"/>
      <c r="P1018" s="228"/>
      <c r="Q1018" s="228"/>
      <c r="R1018" s="228"/>
      <c r="S1018" s="228"/>
      <c r="T1018" s="229"/>
      <c r="AT1018" s="230" t="s">
        <v>171</v>
      </c>
      <c r="AU1018" s="230" t="s">
        <v>83</v>
      </c>
      <c r="AV1018" s="13" t="s">
        <v>83</v>
      </c>
      <c r="AW1018" s="13" t="s">
        <v>30</v>
      </c>
      <c r="AX1018" s="13" t="s">
        <v>81</v>
      </c>
      <c r="AY1018" s="230" t="s">
        <v>160</v>
      </c>
    </row>
    <row r="1019" spans="1:65" s="2" customFormat="1" ht="24.2" customHeight="1">
      <c r="A1019" s="35"/>
      <c r="B1019" s="36"/>
      <c r="C1019" s="202" t="s">
        <v>1598</v>
      </c>
      <c r="D1019" s="202" t="s">
        <v>163</v>
      </c>
      <c r="E1019" s="203" t="s">
        <v>1599</v>
      </c>
      <c r="F1019" s="204" t="s">
        <v>1600</v>
      </c>
      <c r="G1019" s="205" t="s">
        <v>218</v>
      </c>
      <c r="H1019" s="206">
        <v>12.3</v>
      </c>
      <c r="I1019" s="207"/>
      <c r="J1019" s="208">
        <f>ROUND(I1019*H1019,2)</f>
        <v>0</v>
      </c>
      <c r="K1019" s="209"/>
      <c r="L1019" s="40"/>
      <c r="M1019" s="210" t="s">
        <v>1</v>
      </c>
      <c r="N1019" s="211" t="s">
        <v>38</v>
      </c>
      <c r="O1019" s="72"/>
      <c r="P1019" s="212">
        <f>O1019*H1019</f>
        <v>0</v>
      </c>
      <c r="Q1019" s="212">
        <v>0.00358</v>
      </c>
      <c r="R1019" s="212">
        <f>Q1019*H1019</f>
        <v>0.044034000000000004</v>
      </c>
      <c r="S1019" s="212">
        <v>0</v>
      </c>
      <c r="T1019" s="213">
        <f>S1019*H1019</f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14" t="s">
        <v>219</v>
      </c>
      <c r="AT1019" s="214" t="s">
        <v>163</v>
      </c>
      <c r="AU1019" s="214" t="s">
        <v>83</v>
      </c>
      <c r="AY1019" s="18" t="s">
        <v>160</v>
      </c>
      <c r="BE1019" s="215">
        <f>IF(N1019="základní",J1019,0)</f>
        <v>0</v>
      </c>
      <c r="BF1019" s="215">
        <f>IF(N1019="snížená",J1019,0)</f>
        <v>0</v>
      </c>
      <c r="BG1019" s="215">
        <f>IF(N1019="zákl. přenesená",J1019,0)</f>
        <v>0</v>
      </c>
      <c r="BH1019" s="215">
        <f>IF(N1019="sníž. přenesená",J1019,0)</f>
        <v>0</v>
      </c>
      <c r="BI1019" s="215">
        <f>IF(N1019="nulová",J1019,0)</f>
        <v>0</v>
      </c>
      <c r="BJ1019" s="18" t="s">
        <v>81</v>
      </c>
      <c r="BK1019" s="215">
        <f>ROUND(I1019*H1019,2)</f>
        <v>0</v>
      </c>
      <c r="BL1019" s="18" t="s">
        <v>219</v>
      </c>
      <c r="BM1019" s="214" t="s">
        <v>1601</v>
      </c>
    </row>
    <row r="1020" spans="1:47" s="2" customFormat="1" ht="19.5">
      <c r="A1020" s="35"/>
      <c r="B1020" s="36"/>
      <c r="C1020" s="37"/>
      <c r="D1020" s="216" t="s">
        <v>169</v>
      </c>
      <c r="E1020" s="37"/>
      <c r="F1020" s="217" t="s">
        <v>1602</v>
      </c>
      <c r="G1020" s="37"/>
      <c r="H1020" s="37"/>
      <c r="I1020" s="169"/>
      <c r="J1020" s="37"/>
      <c r="K1020" s="37"/>
      <c r="L1020" s="40"/>
      <c r="M1020" s="218"/>
      <c r="N1020" s="219"/>
      <c r="O1020" s="72"/>
      <c r="P1020" s="72"/>
      <c r="Q1020" s="72"/>
      <c r="R1020" s="72"/>
      <c r="S1020" s="72"/>
      <c r="T1020" s="73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T1020" s="18" t="s">
        <v>169</v>
      </c>
      <c r="AU1020" s="18" t="s">
        <v>83</v>
      </c>
    </row>
    <row r="1021" spans="2:51" s="15" customFormat="1" ht="11.25">
      <c r="B1021" s="242"/>
      <c r="C1021" s="243"/>
      <c r="D1021" s="216" t="s">
        <v>171</v>
      </c>
      <c r="E1021" s="244" t="s">
        <v>1</v>
      </c>
      <c r="F1021" s="245" t="s">
        <v>1603</v>
      </c>
      <c r="G1021" s="243"/>
      <c r="H1021" s="244" t="s">
        <v>1</v>
      </c>
      <c r="I1021" s="246"/>
      <c r="J1021" s="243"/>
      <c r="K1021" s="243"/>
      <c r="L1021" s="247"/>
      <c r="M1021" s="248"/>
      <c r="N1021" s="249"/>
      <c r="O1021" s="249"/>
      <c r="P1021" s="249"/>
      <c r="Q1021" s="249"/>
      <c r="R1021" s="249"/>
      <c r="S1021" s="249"/>
      <c r="T1021" s="250"/>
      <c r="AT1021" s="251" t="s">
        <v>171</v>
      </c>
      <c r="AU1021" s="251" t="s">
        <v>83</v>
      </c>
      <c r="AV1021" s="15" t="s">
        <v>81</v>
      </c>
      <c r="AW1021" s="15" t="s">
        <v>30</v>
      </c>
      <c r="AX1021" s="15" t="s">
        <v>73</v>
      </c>
      <c r="AY1021" s="251" t="s">
        <v>160</v>
      </c>
    </row>
    <row r="1022" spans="2:51" s="13" customFormat="1" ht="11.25">
      <c r="B1022" s="220"/>
      <c r="C1022" s="221"/>
      <c r="D1022" s="216" t="s">
        <v>171</v>
      </c>
      <c r="E1022" s="222" t="s">
        <v>1</v>
      </c>
      <c r="F1022" s="223" t="s">
        <v>1604</v>
      </c>
      <c r="G1022" s="221"/>
      <c r="H1022" s="224">
        <v>3.3</v>
      </c>
      <c r="I1022" s="225"/>
      <c r="J1022" s="221"/>
      <c r="K1022" s="221"/>
      <c r="L1022" s="226"/>
      <c r="M1022" s="227"/>
      <c r="N1022" s="228"/>
      <c r="O1022" s="228"/>
      <c r="P1022" s="228"/>
      <c r="Q1022" s="228"/>
      <c r="R1022" s="228"/>
      <c r="S1022" s="228"/>
      <c r="T1022" s="229"/>
      <c r="AT1022" s="230" t="s">
        <v>171</v>
      </c>
      <c r="AU1022" s="230" t="s">
        <v>83</v>
      </c>
      <c r="AV1022" s="13" t="s">
        <v>83</v>
      </c>
      <c r="AW1022" s="13" t="s">
        <v>30</v>
      </c>
      <c r="AX1022" s="13" t="s">
        <v>73</v>
      </c>
      <c r="AY1022" s="230" t="s">
        <v>160</v>
      </c>
    </row>
    <row r="1023" spans="2:51" s="15" customFormat="1" ht="11.25">
      <c r="B1023" s="242"/>
      <c r="C1023" s="243"/>
      <c r="D1023" s="216" t="s">
        <v>171</v>
      </c>
      <c r="E1023" s="244" t="s">
        <v>1</v>
      </c>
      <c r="F1023" s="245" t="s">
        <v>1605</v>
      </c>
      <c r="G1023" s="243"/>
      <c r="H1023" s="244" t="s">
        <v>1</v>
      </c>
      <c r="I1023" s="246"/>
      <c r="J1023" s="243"/>
      <c r="K1023" s="243"/>
      <c r="L1023" s="247"/>
      <c r="M1023" s="248"/>
      <c r="N1023" s="249"/>
      <c r="O1023" s="249"/>
      <c r="P1023" s="249"/>
      <c r="Q1023" s="249"/>
      <c r="R1023" s="249"/>
      <c r="S1023" s="249"/>
      <c r="T1023" s="250"/>
      <c r="AT1023" s="251" t="s">
        <v>171</v>
      </c>
      <c r="AU1023" s="251" t="s">
        <v>83</v>
      </c>
      <c r="AV1023" s="15" t="s">
        <v>81</v>
      </c>
      <c r="AW1023" s="15" t="s">
        <v>30</v>
      </c>
      <c r="AX1023" s="15" t="s">
        <v>73</v>
      </c>
      <c r="AY1023" s="251" t="s">
        <v>160</v>
      </c>
    </row>
    <row r="1024" spans="2:51" s="13" customFormat="1" ht="11.25">
      <c r="B1024" s="220"/>
      <c r="C1024" s="221"/>
      <c r="D1024" s="216" t="s">
        <v>171</v>
      </c>
      <c r="E1024" s="222" t="s">
        <v>1</v>
      </c>
      <c r="F1024" s="223" t="s">
        <v>1606</v>
      </c>
      <c r="G1024" s="221"/>
      <c r="H1024" s="224">
        <v>6.4</v>
      </c>
      <c r="I1024" s="225"/>
      <c r="J1024" s="221"/>
      <c r="K1024" s="221"/>
      <c r="L1024" s="226"/>
      <c r="M1024" s="227"/>
      <c r="N1024" s="228"/>
      <c r="O1024" s="228"/>
      <c r="P1024" s="228"/>
      <c r="Q1024" s="228"/>
      <c r="R1024" s="228"/>
      <c r="S1024" s="228"/>
      <c r="T1024" s="229"/>
      <c r="AT1024" s="230" t="s">
        <v>171</v>
      </c>
      <c r="AU1024" s="230" t="s">
        <v>83</v>
      </c>
      <c r="AV1024" s="13" t="s">
        <v>83</v>
      </c>
      <c r="AW1024" s="13" t="s">
        <v>30</v>
      </c>
      <c r="AX1024" s="13" t="s">
        <v>73</v>
      </c>
      <c r="AY1024" s="230" t="s">
        <v>160</v>
      </c>
    </row>
    <row r="1025" spans="2:51" s="15" customFormat="1" ht="11.25">
      <c r="B1025" s="242"/>
      <c r="C1025" s="243"/>
      <c r="D1025" s="216" t="s">
        <v>171</v>
      </c>
      <c r="E1025" s="244" t="s">
        <v>1</v>
      </c>
      <c r="F1025" s="245" t="s">
        <v>1607</v>
      </c>
      <c r="G1025" s="243"/>
      <c r="H1025" s="244" t="s">
        <v>1</v>
      </c>
      <c r="I1025" s="246"/>
      <c r="J1025" s="243"/>
      <c r="K1025" s="243"/>
      <c r="L1025" s="247"/>
      <c r="M1025" s="248"/>
      <c r="N1025" s="249"/>
      <c r="O1025" s="249"/>
      <c r="P1025" s="249"/>
      <c r="Q1025" s="249"/>
      <c r="R1025" s="249"/>
      <c r="S1025" s="249"/>
      <c r="T1025" s="250"/>
      <c r="AT1025" s="251" t="s">
        <v>171</v>
      </c>
      <c r="AU1025" s="251" t="s">
        <v>83</v>
      </c>
      <c r="AV1025" s="15" t="s">
        <v>81</v>
      </c>
      <c r="AW1025" s="15" t="s">
        <v>30</v>
      </c>
      <c r="AX1025" s="15" t="s">
        <v>73</v>
      </c>
      <c r="AY1025" s="251" t="s">
        <v>160</v>
      </c>
    </row>
    <row r="1026" spans="2:51" s="13" customFormat="1" ht="11.25">
      <c r="B1026" s="220"/>
      <c r="C1026" s="221"/>
      <c r="D1026" s="216" t="s">
        <v>171</v>
      </c>
      <c r="E1026" s="222" t="s">
        <v>1</v>
      </c>
      <c r="F1026" s="223" t="s">
        <v>1608</v>
      </c>
      <c r="G1026" s="221"/>
      <c r="H1026" s="224">
        <v>2.6</v>
      </c>
      <c r="I1026" s="225"/>
      <c r="J1026" s="221"/>
      <c r="K1026" s="221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171</v>
      </c>
      <c r="AU1026" s="230" t="s">
        <v>83</v>
      </c>
      <c r="AV1026" s="13" t="s">
        <v>83</v>
      </c>
      <c r="AW1026" s="13" t="s">
        <v>30</v>
      </c>
      <c r="AX1026" s="13" t="s">
        <v>73</v>
      </c>
      <c r="AY1026" s="230" t="s">
        <v>160</v>
      </c>
    </row>
    <row r="1027" spans="2:51" s="14" customFormat="1" ht="11.25">
      <c r="B1027" s="231"/>
      <c r="C1027" s="232"/>
      <c r="D1027" s="216" t="s">
        <v>171</v>
      </c>
      <c r="E1027" s="233" t="s">
        <v>1</v>
      </c>
      <c r="F1027" s="234" t="s">
        <v>174</v>
      </c>
      <c r="G1027" s="232"/>
      <c r="H1027" s="235">
        <v>12.3</v>
      </c>
      <c r="I1027" s="236"/>
      <c r="J1027" s="232"/>
      <c r="K1027" s="232"/>
      <c r="L1027" s="237"/>
      <c r="M1027" s="238"/>
      <c r="N1027" s="239"/>
      <c r="O1027" s="239"/>
      <c r="P1027" s="239"/>
      <c r="Q1027" s="239"/>
      <c r="R1027" s="239"/>
      <c r="S1027" s="239"/>
      <c r="T1027" s="240"/>
      <c r="AT1027" s="241" t="s">
        <v>171</v>
      </c>
      <c r="AU1027" s="241" t="s">
        <v>83</v>
      </c>
      <c r="AV1027" s="14" t="s">
        <v>167</v>
      </c>
      <c r="AW1027" s="14" t="s">
        <v>30</v>
      </c>
      <c r="AX1027" s="14" t="s">
        <v>81</v>
      </c>
      <c r="AY1027" s="241" t="s">
        <v>160</v>
      </c>
    </row>
    <row r="1028" spans="1:65" s="2" customFormat="1" ht="33" customHeight="1">
      <c r="A1028" s="35"/>
      <c r="B1028" s="36"/>
      <c r="C1028" s="202" t="s">
        <v>1609</v>
      </c>
      <c r="D1028" s="202" t="s">
        <v>163</v>
      </c>
      <c r="E1028" s="203" t="s">
        <v>1610</v>
      </c>
      <c r="F1028" s="204" t="s">
        <v>1611</v>
      </c>
      <c r="G1028" s="205" t="s">
        <v>305</v>
      </c>
      <c r="H1028" s="206">
        <v>2</v>
      </c>
      <c r="I1028" s="207"/>
      <c r="J1028" s="208">
        <f>ROUND(I1028*H1028,2)</f>
        <v>0</v>
      </c>
      <c r="K1028" s="209"/>
      <c r="L1028" s="40"/>
      <c r="M1028" s="210" t="s">
        <v>1</v>
      </c>
      <c r="N1028" s="211" t="s">
        <v>38</v>
      </c>
      <c r="O1028" s="72"/>
      <c r="P1028" s="212">
        <f>O1028*H1028</f>
        <v>0</v>
      </c>
      <c r="Q1028" s="212">
        <v>0.00045</v>
      </c>
      <c r="R1028" s="212">
        <f>Q1028*H1028</f>
        <v>0.0009</v>
      </c>
      <c r="S1028" s="212">
        <v>0</v>
      </c>
      <c r="T1028" s="213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14" t="s">
        <v>219</v>
      </c>
      <c r="AT1028" s="214" t="s">
        <v>163</v>
      </c>
      <c r="AU1028" s="214" t="s">
        <v>83</v>
      </c>
      <c r="AY1028" s="18" t="s">
        <v>160</v>
      </c>
      <c r="BE1028" s="215">
        <f>IF(N1028="základní",J1028,0)</f>
        <v>0</v>
      </c>
      <c r="BF1028" s="215">
        <f>IF(N1028="snížená",J1028,0)</f>
        <v>0</v>
      </c>
      <c r="BG1028" s="215">
        <f>IF(N1028="zákl. přenesená",J1028,0)</f>
        <v>0</v>
      </c>
      <c r="BH1028" s="215">
        <f>IF(N1028="sníž. přenesená",J1028,0)</f>
        <v>0</v>
      </c>
      <c r="BI1028" s="215">
        <f>IF(N1028="nulová",J1028,0)</f>
        <v>0</v>
      </c>
      <c r="BJ1028" s="18" t="s">
        <v>81</v>
      </c>
      <c r="BK1028" s="215">
        <f>ROUND(I1028*H1028,2)</f>
        <v>0</v>
      </c>
      <c r="BL1028" s="18" t="s">
        <v>219</v>
      </c>
      <c r="BM1028" s="214" t="s">
        <v>1612</v>
      </c>
    </row>
    <row r="1029" spans="1:47" s="2" customFormat="1" ht="29.25">
      <c r="A1029" s="35"/>
      <c r="B1029" s="36"/>
      <c r="C1029" s="37"/>
      <c r="D1029" s="216" t="s">
        <v>169</v>
      </c>
      <c r="E1029" s="37"/>
      <c r="F1029" s="217" t="s">
        <v>1613</v>
      </c>
      <c r="G1029" s="37"/>
      <c r="H1029" s="37"/>
      <c r="I1029" s="169"/>
      <c r="J1029" s="37"/>
      <c r="K1029" s="37"/>
      <c r="L1029" s="40"/>
      <c r="M1029" s="218"/>
      <c r="N1029" s="219"/>
      <c r="O1029" s="72"/>
      <c r="P1029" s="72"/>
      <c r="Q1029" s="72"/>
      <c r="R1029" s="72"/>
      <c r="S1029" s="72"/>
      <c r="T1029" s="73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T1029" s="18" t="s">
        <v>169</v>
      </c>
      <c r="AU1029" s="18" t="s">
        <v>83</v>
      </c>
    </row>
    <row r="1030" spans="2:51" s="15" customFormat="1" ht="11.25">
      <c r="B1030" s="242"/>
      <c r="C1030" s="243"/>
      <c r="D1030" s="216" t="s">
        <v>171</v>
      </c>
      <c r="E1030" s="244" t="s">
        <v>1</v>
      </c>
      <c r="F1030" s="245" t="s">
        <v>1614</v>
      </c>
      <c r="G1030" s="243"/>
      <c r="H1030" s="244" t="s">
        <v>1</v>
      </c>
      <c r="I1030" s="246"/>
      <c r="J1030" s="243"/>
      <c r="K1030" s="243"/>
      <c r="L1030" s="247"/>
      <c r="M1030" s="248"/>
      <c r="N1030" s="249"/>
      <c r="O1030" s="249"/>
      <c r="P1030" s="249"/>
      <c r="Q1030" s="249"/>
      <c r="R1030" s="249"/>
      <c r="S1030" s="249"/>
      <c r="T1030" s="250"/>
      <c r="AT1030" s="251" t="s">
        <v>171</v>
      </c>
      <c r="AU1030" s="251" t="s">
        <v>83</v>
      </c>
      <c r="AV1030" s="15" t="s">
        <v>81</v>
      </c>
      <c r="AW1030" s="15" t="s">
        <v>30</v>
      </c>
      <c r="AX1030" s="15" t="s">
        <v>73</v>
      </c>
      <c r="AY1030" s="251" t="s">
        <v>160</v>
      </c>
    </row>
    <row r="1031" spans="2:51" s="13" customFormat="1" ht="11.25">
      <c r="B1031" s="220"/>
      <c r="C1031" s="221"/>
      <c r="D1031" s="216" t="s">
        <v>171</v>
      </c>
      <c r="E1031" s="222" t="s">
        <v>1</v>
      </c>
      <c r="F1031" s="223" t="s">
        <v>83</v>
      </c>
      <c r="G1031" s="221"/>
      <c r="H1031" s="224">
        <v>2</v>
      </c>
      <c r="I1031" s="225"/>
      <c r="J1031" s="221"/>
      <c r="K1031" s="221"/>
      <c r="L1031" s="226"/>
      <c r="M1031" s="227"/>
      <c r="N1031" s="228"/>
      <c r="O1031" s="228"/>
      <c r="P1031" s="228"/>
      <c r="Q1031" s="228"/>
      <c r="R1031" s="228"/>
      <c r="S1031" s="228"/>
      <c r="T1031" s="229"/>
      <c r="AT1031" s="230" t="s">
        <v>171</v>
      </c>
      <c r="AU1031" s="230" t="s">
        <v>83</v>
      </c>
      <c r="AV1031" s="13" t="s">
        <v>83</v>
      </c>
      <c r="AW1031" s="13" t="s">
        <v>30</v>
      </c>
      <c r="AX1031" s="13" t="s">
        <v>81</v>
      </c>
      <c r="AY1031" s="230" t="s">
        <v>160</v>
      </c>
    </row>
    <row r="1032" spans="1:65" s="2" customFormat="1" ht="24.2" customHeight="1">
      <c r="A1032" s="35"/>
      <c r="B1032" s="36"/>
      <c r="C1032" s="202" t="s">
        <v>1615</v>
      </c>
      <c r="D1032" s="202" t="s">
        <v>163</v>
      </c>
      <c r="E1032" s="203" t="s">
        <v>1616</v>
      </c>
      <c r="F1032" s="204" t="s">
        <v>1617</v>
      </c>
      <c r="G1032" s="205" t="s">
        <v>218</v>
      </c>
      <c r="H1032" s="206">
        <v>2.915</v>
      </c>
      <c r="I1032" s="207"/>
      <c r="J1032" s="208">
        <f>ROUND(I1032*H1032,2)</f>
        <v>0</v>
      </c>
      <c r="K1032" s="209"/>
      <c r="L1032" s="40"/>
      <c r="M1032" s="210" t="s">
        <v>1</v>
      </c>
      <c r="N1032" s="211" t="s">
        <v>38</v>
      </c>
      <c r="O1032" s="72"/>
      <c r="P1032" s="212">
        <f>O1032*H1032</f>
        <v>0</v>
      </c>
      <c r="Q1032" s="212">
        <v>0.00169</v>
      </c>
      <c r="R1032" s="212">
        <f>Q1032*H1032</f>
        <v>0.00492635</v>
      </c>
      <c r="S1032" s="212">
        <v>0</v>
      </c>
      <c r="T1032" s="213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214" t="s">
        <v>219</v>
      </c>
      <c r="AT1032" s="214" t="s">
        <v>163</v>
      </c>
      <c r="AU1032" s="214" t="s">
        <v>83</v>
      </c>
      <c r="AY1032" s="18" t="s">
        <v>160</v>
      </c>
      <c r="BE1032" s="215">
        <f>IF(N1032="základní",J1032,0)</f>
        <v>0</v>
      </c>
      <c r="BF1032" s="215">
        <f>IF(N1032="snížená",J1032,0)</f>
        <v>0</v>
      </c>
      <c r="BG1032" s="215">
        <f>IF(N1032="zákl. přenesená",J1032,0)</f>
        <v>0</v>
      </c>
      <c r="BH1032" s="215">
        <f>IF(N1032="sníž. přenesená",J1032,0)</f>
        <v>0</v>
      </c>
      <c r="BI1032" s="215">
        <f>IF(N1032="nulová",J1032,0)</f>
        <v>0</v>
      </c>
      <c r="BJ1032" s="18" t="s">
        <v>81</v>
      </c>
      <c r="BK1032" s="215">
        <f>ROUND(I1032*H1032,2)</f>
        <v>0</v>
      </c>
      <c r="BL1032" s="18" t="s">
        <v>219</v>
      </c>
      <c r="BM1032" s="214" t="s">
        <v>1618</v>
      </c>
    </row>
    <row r="1033" spans="1:47" s="2" customFormat="1" ht="19.5">
      <c r="A1033" s="35"/>
      <c r="B1033" s="36"/>
      <c r="C1033" s="37"/>
      <c r="D1033" s="216" t="s">
        <v>169</v>
      </c>
      <c r="E1033" s="37"/>
      <c r="F1033" s="217" t="s">
        <v>1619</v>
      </c>
      <c r="G1033" s="37"/>
      <c r="H1033" s="37"/>
      <c r="I1033" s="169"/>
      <c r="J1033" s="37"/>
      <c r="K1033" s="37"/>
      <c r="L1033" s="40"/>
      <c r="M1033" s="218"/>
      <c r="N1033" s="219"/>
      <c r="O1033" s="72"/>
      <c r="P1033" s="72"/>
      <c r="Q1033" s="72"/>
      <c r="R1033" s="72"/>
      <c r="S1033" s="72"/>
      <c r="T1033" s="73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8" t="s">
        <v>169</v>
      </c>
      <c r="AU1033" s="18" t="s">
        <v>83</v>
      </c>
    </row>
    <row r="1034" spans="2:51" s="15" customFormat="1" ht="11.25">
      <c r="B1034" s="242"/>
      <c r="C1034" s="243"/>
      <c r="D1034" s="216" t="s">
        <v>171</v>
      </c>
      <c r="E1034" s="244" t="s">
        <v>1</v>
      </c>
      <c r="F1034" s="245" t="s">
        <v>1620</v>
      </c>
      <c r="G1034" s="243"/>
      <c r="H1034" s="244" t="s">
        <v>1</v>
      </c>
      <c r="I1034" s="246"/>
      <c r="J1034" s="243"/>
      <c r="K1034" s="243"/>
      <c r="L1034" s="247"/>
      <c r="M1034" s="248"/>
      <c r="N1034" s="249"/>
      <c r="O1034" s="249"/>
      <c r="P1034" s="249"/>
      <c r="Q1034" s="249"/>
      <c r="R1034" s="249"/>
      <c r="S1034" s="249"/>
      <c r="T1034" s="250"/>
      <c r="AT1034" s="251" t="s">
        <v>171</v>
      </c>
      <c r="AU1034" s="251" t="s">
        <v>83</v>
      </c>
      <c r="AV1034" s="15" t="s">
        <v>81</v>
      </c>
      <c r="AW1034" s="15" t="s">
        <v>30</v>
      </c>
      <c r="AX1034" s="15" t="s">
        <v>73</v>
      </c>
      <c r="AY1034" s="251" t="s">
        <v>160</v>
      </c>
    </row>
    <row r="1035" spans="2:51" s="15" customFormat="1" ht="11.25">
      <c r="B1035" s="242"/>
      <c r="C1035" s="243"/>
      <c r="D1035" s="216" t="s">
        <v>171</v>
      </c>
      <c r="E1035" s="244" t="s">
        <v>1</v>
      </c>
      <c r="F1035" s="245" t="s">
        <v>1586</v>
      </c>
      <c r="G1035" s="243"/>
      <c r="H1035" s="244" t="s">
        <v>1</v>
      </c>
      <c r="I1035" s="246"/>
      <c r="J1035" s="243"/>
      <c r="K1035" s="243"/>
      <c r="L1035" s="247"/>
      <c r="M1035" s="248"/>
      <c r="N1035" s="249"/>
      <c r="O1035" s="249"/>
      <c r="P1035" s="249"/>
      <c r="Q1035" s="249"/>
      <c r="R1035" s="249"/>
      <c r="S1035" s="249"/>
      <c r="T1035" s="250"/>
      <c r="AT1035" s="251" t="s">
        <v>171</v>
      </c>
      <c r="AU1035" s="251" t="s">
        <v>83</v>
      </c>
      <c r="AV1035" s="15" t="s">
        <v>81</v>
      </c>
      <c r="AW1035" s="15" t="s">
        <v>30</v>
      </c>
      <c r="AX1035" s="15" t="s">
        <v>73</v>
      </c>
      <c r="AY1035" s="251" t="s">
        <v>160</v>
      </c>
    </row>
    <row r="1036" spans="2:51" s="13" customFormat="1" ht="11.25">
      <c r="B1036" s="220"/>
      <c r="C1036" s="221"/>
      <c r="D1036" s="216" t="s">
        <v>171</v>
      </c>
      <c r="E1036" s="222" t="s">
        <v>1</v>
      </c>
      <c r="F1036" s="223" t="s">
        <v>1578</v>
      </c>
      <c r="G1036" s="221"/>
      <c r="H1036" s="224">
        <v>2.915</v>
      </c>
      <c r="I1036" s="225"/>
      <c r="J1036" s="221"/>
      <c r="K1036" s="221"/>
      <c r="L1036" s="226"/>
      <c r="M1036" s="227"/>
      <c r="N1036" s="228"/>
      <c r="O1036" s="228"/>
      <c r="P1036" s="228"/>
      <c r="Q1036" s="228"/>
      <c r="R1036" s="228"/>
      <c r="S1036" s="228"/>
      <c r="T1036" s="229"/>
      <c r="AT1036" s="230" t="s">
        <v>171</v>
      </c>
      <c r="AU1036" s="230" t="s">
        <v>83</v>
      </c>
      <c r="AV1036" s="13" t="s">
        <v>83</v>
      </c>
      <c r="AW1036" s="13" t="s">
        <v>30</v>
      </c>
      <c r="AX1036" s="13" t="s">
        <v>81</v>
      </c>
      <c r="AY1036" s="230" t="s">
        <v>160</v>
      </c>
    </row>
    <row r="1037" spans="1:65" s="2" customFormat="1" ht="24.2" customHeight="1">
      <c r="A1037" s="35"/>
      <c r="B1037" s="36"/>
      <c r="C1037" s="202" t="s">
        <v>1621</v>
      </c>
      <c r="D1037" s="202" t="s">
        <v>163</v>
      </c>
      <c r="E1037" s="203" t="s">
        <v>1622</v>
      </c>
      <c r="F1037" s="204" t="s">
        <v>1623</v>
      </c>
      <c r="G1037" s="205" t="s">
        <v>305</v>
      </c>
      <c r="H1037" s="206">
        <v>1</v>
      </c>
      <c r="I1037" s="207"/>
      <c r="J1037" s="208">
        <f>ROUND(I1037*H1037,2)</f>
        <v>0</v>
      </c>
      <c r="K1037" s="209"/>
      <c r="L1037" s="40"/>
      <c r="M1037" s="210" t="s">
        <v>1</v>
      </c>
      <c r="N1037" s="211" t="s">
        <v>38</v>
      </c>
      <c r="O1037" s="72"/>
      <c r="P1037" s="212">
        <f>O1037*H1037</f>
        <v>0</v>
      </c>
      <c r="Q1037" s="212">
        <v>0.00031</v>
      </c>
      <c r="R1037" s="212">
        <f>Q1037*H1037</f>
        <v>0.00031</v>
      </c>
      <c r="S1037" s="212">
        <v>0</v>
      </c>
      <c r="T1037" s="213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214" t="s">
        <v>219</v>
      </c>
      <c r="AT1037" s="214" t="s">
        <v>163</v>
      </c>
      <c r="AU1037" s="214" t="s">
        <v>83</v>
      </c>
      <c r="AY1037" s="18" t="s">
        <v>160</v>
      </c>
      <c r="BE1037" s="215">
        <f>IF(N1037="základní",J1037,0)</f>
        <v>0</v>
      </c>
      <c r="BF1037" s="215">
        <f>IF(N1037="snížená",J1037,0)</f>
        <v>0</v>
      </c>
      <c r="BG1037" s="215">
        <f>IF(N1037="zákl. přenesená",J1037,0)</f>
        <v>0</v>
      </c>
      <c r="BH1037" s="215">
        <f>IF(N1037="sníž. přenesená",J1037,0)</f>
        <v>0</v>
      </c>
      <c r="BI1037" s="215">
        <f>IF(N1037="nulová",J1037,0)</f>
        <v>0</v>
      </c>
      <c r="BJ1037" s="18" t="s">
        <v>81</v>
      </c>
      <c r="BK1037" s="215">
        <f>ROUND(I1037*H1037,2)</f>
        <v>0</v>
      </c>
      <c r="BL1037" s="18" t="s">
        <v>219</v>
      </c>
      <c r="BM1037" s="214" t="s">
        <v>1624</v>
      </c>
    </row>
    <row r="1038" spans="1:47" s="2" customFormat="1" ht="29.25">
      <c r="A1038" s="35"/>
      <c r="B1038" s="36"/>
      <c r="C1038" s="37"/>
      <c r="D1038" s="216" t="s">
        <v>169</v>
      </c>
      <c r="E1038" s="37"/>
      <c r="F1038" s="217" t="s">
        <v>1625</v>
      </c>
      <c r="G1038" s="37"/>
      <c r="H1038" s="37"/>
      <c r="I1038" s="169"/>
      <c r="J1038" s="37"/>
      <c r="K1038" s="37"/>
      <c r="L1038" s="40"/>
      <c r="M1038" s="218"/>
      <c r="N1038" s="219"/>
      <c r="O1038" s="72"/>
      <c r="P1038" s="72"/>
      <c r="Q1038" s="72"/>
      <c r="R1038" s="72"/>
      <c r="S1038" s="72"/>
      <c r="T1038" s="73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T1038" s="18" t="s">
        <v>169</v>
      </c>
      <c r="AU1038" s="18" t="s">
        <v>83</v>
      </c>
    </row>
    <row r="1039" spans="1:65" s="2" customFormat="1" ht="24.2" customHeight="1">
      <c r="A1039" s="35"/>
      <c r="B1039" s="36"/>
      <c r="C1039" s="202" t="s">
        <v>1626</v>
      </c>
      <c r="D1039" s="202" t="s">
        <v>163</v>
      </c>
      <c r="E1039" s="203" t="s">
        <v>1627</v>
      </c>
      <c r="F1039" s="204" t="s">
        <v>1628</v>
      </c>
      <c r="G1039" s="205" t="s">
        <v>218</v>
      </c>
      <c r="H1039" s="206">
        <v>4</v>
      </c>
      <c r="I1039" s="207"/>
      <c r="J1039" s="208">
        <f>ROUND(I1039*H1039,2)</f>
        <v>0</v>
      </c>
      <c r="K1039" s="209"/>
      <c r="L1039" s="40"/>
      <c r="M1039" s="210" t="s">
        <v>1</v>
      </c>
      <c r="N1039" s="211" t="s">
        <v>38</v>
      </c>
      <c r="O1039" s="72"/>
      <c r="P1039" s="212">
        <f>O1039*H1039</f>
        <v>0</v>
      </c>
      <c r="Q1039" s="212">
        <v>0.00217</v>
      </c>
      <c r="R1039" s="212">
        <f>Q1039*H1039</f>
        <v>0.00868</v>
      </c>
      <c r="S1039" s="212">
        <v>0</v>
      </c>
      <c r="T1039" s="213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14" t="s">
        <v>219</v>
      </c>
      <c r="AT1039" s="214" t="s">
        <v>163</v>
      </c>
      <c r="AU1039" s="214" t="s">
        <v>83</v>
      </c>
      <c r="AY1039" s="18" t="s">
        <v>160</v>
      </c>
      <c r="BE1039" s="215">
        <f>IF(N1039="základní",J1039,0)</f>
        <v>0</v>
      </c>
      <c r="BF1039" s="215">
        <f>IF(N1039="snížená",J1039,0)</f>
        <v>0</v>
      </c>
      <c r="BG1039" s="215">
        <f>IF(N1039="zákl. přenesená",J1039,0)</f>
        <v>0</v>
      </c>
      <c r="BH1039" s="215">
        <f>IF(N1039="sníž. přenesená",J1039,0)</f>
        <v>0</v>
      </c>
      <c r="BI1039" s="215">
        <f>IF(N1039="nulová",J1039,0)</f>
        <v>0</v>
      </c>
      <c r="BJ1039" s="18" t="s">
        <v>81</v>
      </c>
      <c r="BK1039" s="215">
        <f>ROUND(I1039*H1039,2)</f>
        <v>0</v>
      </c>
      <c r="BL1039" s="18" t="s">
        <v>219</v>
      </c>
      <c r="BM1039" s="214" t="s">
        <v>1629</v>
      </c>
    </row>
    <row r="1040" spans="1:47" s="2" customFormat="1" ht="19.5">
      <c r="A1040" s="35"/>
      <c r="B1040" s="36"/>
      <c r="C1040" s="37"/>
      <c r="D1040" s="216" t="s">
        <v>169</v>
      </c>
      <c r="E1040" s="37"/>
      <c r="F1040" s="217" t="s">
        <v>1630</v>
      </c>
      <c r="G1040" s="37"/>
      <c r="H1040" s="37"/>
      <c r="I1040" s="169"/>
      <c r="J1040" s="37"/>
      <c r="K1040" s="37"/>
      <c r="L1040" s="40"/>
      <c r="M1040" s="218"/>
      <c r="N1040" s="219"/>
      <c r="O1040" s="72"/>
      <c r="P1040" s="72"/>
      <c r="Q1040" s="72"/>
      <c r="R1040" s="72"/>
      <c r="S1040" s="72"/>
      <c r="T1040" s="73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T1040" s="18" t="s">
        <v>169</v>
      </c>
      <c r="AU1040" s="18" t="s">
        <v>83</v>
      </c>
    </row>
    <row r="1041" spans="2:63" s="12" customFormat="1" ht="22.9" customHeight="1">
      <c r="B1041" s="186"/>
      <c r="C1041" s="187"/>
      <c r="D1041" s="188" t="s">
        <v>72</v>
      </c>
      <c r="E1041" s="200" t="s">
        <v>300</v>
      </c>
      <c r="F1041" s="200" t="s">
        <v>301</v>
      </c>
      <c r="G1041" s="187"/>
      <c r="H1041" s="187"/>
      <c r="I1041" s="190"/>
      <c r="J1041" s="201">
        <f>BK1041</f>
        <v>0</v>
      </c>
      <c r="K1041" s="187"/>
      <c r="L1041" s="192"/>
      <c r="M1041" s="193"/>
      <c r="N1041" s="194"/>
      <c r="O1041" s="194"/>
      <c r="P1041" s="195">
        <f>SUM(P1042:P1102)</f>
        <v>0</v>
      </c>
      <c r="Q1041" s="194"/>
      <c r="R1041" s="195">
        <f>SUM(R1042:R1102)</f>
        <v>0.7879499999999999</v>
      </c>
      <c r="S1041" s="194"/>
      <c r="T1041" s="196">
        <f>SUM(T1042:T1102)</f>
        <v>0</v>
      </c>
      <c r="AR1041" s="197" t="s">
        <v>83</v>
      </c>
      <c r="AT1041" s="198" t="s">
        <v>72</v>
      </c>
      <c r="AU1041" s="198" t="s">
        <v>81</v>
      </c>
      <c r="AY1041" s="197" t="s">
        <v>160</v>
      </c>
      <c r="BK1041" s="199">
        <f>SUM(BK1042:BK1102)</f>
        <v>0</v>
      </c>
    </row>
    <row r="1042" spans="1:65" s="2" customFormat="1" ht="24.2" customHeight="1">
      <c r="A1042" s="35"/>
      <c r="B1042" s="36"/>
      <c r="C1042" s="202" t="s">
        <v>1631</v>
      </c>
      <c r="D1042" s="202" t="s">
        <v>163</v>
      </c>
      <c r="E1042" s="203" t="s">
        <v>1632</v>
      </c>
      <c r="F1042" s="204" t="s">
        <v>1633</v>
      </c>
      <c r="G1042" s="205" t="s">
        <v>247</v>
      </c>
      <c r="H1042" s="206">
        <v>164.362</v>
      </c>
      <c r="I1042" s="207"/>
      <c r="J1042" s="208">
        <f>ROUND(I1042*H1042,2)</f>
        <v>0</v>
      </c>
      <c r="K1042" s="209"/>
      <c r="L1042" s="40"/>
      <c r="M1042" s="210" t="s">
        <v>1</v>
      </c>
      <c r="N1042" s="211" t="s">
        <v>38</v>
      </c>
      <c r="O1042" s="72"/>
      <c r="P1042" s="212">
        <f>O1042*H1042</f>
        <v>0</v>
      </c>
      <c r="Q1042" s="212">
        <v>0</v>
      </c>
      <c r="R1042" s="212">
        <f>Q1042*H1042</f>
        <v>0</v>
      </c>
      <c r="S1042" s="212">
        <v>0</v>
      </c>
      <c r="T1042" s="213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14" t="s">
        <v>219</v>
      </c>
      <c r="AT1042" s="214" t="s">
        <v>163</v>
      </c>
      <c r="AU1042" s="214" t="s">
        <v>83</v>
      </c>
      <c r="AY1042" s="18" t="s">
        <v>160</v>
      </c>
      <c r="BE1042" s="215">
        <f>IF(N1042="základní",J1042,0)</f>
        <v>0</v>
      </c>
      <c r="BF1042" s="215">
        <f>IF(N1042="snížená",J1042,0)</f>
        <v>0</v>
      </c>
      <c r="BG1042" s="215">
        <f>IF(N1042="zákl. přenesená",J1042,0)</f>
        <v>0</v>
      </c>
      <c r="BH1042" s="215">
        <f>IF(N1042="sníž. přenesená",J1042,0)</f>
        <v>0</v>
      </c>
      <c r="BI1042" s="215">
        <f>IF(N1042="nulová",J1042,0)</f>
        <v>0</v>
      </c>
      <c r="BJ1042" s="18" t="s">
        <v>81</v>
      </c>
      <c r="BK1042" s="215">
        <f>ROUND(I1042*H1042,2)</f>
        <v>0</v>
      </c>
      <c r="BL1042" s="18" t="s">
        <v>219</v>
      </c>
      <c r="BM1042" s="214" t="s">
        <v>1634</v>
      </c>
    </row>
    <row r="1043" spans="1:47" s="2" customFormat="1" ht="19.5">
      <c r="A1043" s="35"/>
      <c r="B1043" s="36"/>
      <c r="C1043" s="37"/>
      <c r="D1043" s="216" t="s">
        <v>169</v>
      </c>
      <c r="E1043" s="37"/>
      <c r="F1043" s="217" t="s">
        <v>1635</v>
      </c>
      <c r="G1043" s="37"/>
      <c r="H1043" s="37"/>
      <c r="I1043" s="169"/>
      <c r="J1043" s="37"/>
      <c r="K1043" s="37"/>
      <c r="L1043" s="40"/>
      <c r="M1043" s="218"/>
      <c r="N1043" s="219"/>
      <c r="O1043" s="72"/>
      <c r="P1043" s="72"/>
      <c r="Q1043" s="72"/>
      <c r="R1043" s="72"/>
      <c r="S1043" s="72"/>
      <c r="T1043" s="73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T1043" s="18" t="s">
        <v>169</v>
      </c>
      <c r="AU1043" s="18" t="s">
        <v>83</v>
      </c>
    </row>
    <row r="1044" spans="2:51" s="15" customFormat="1" ht="11.25">
      <c r="B1044" s="242"/>
      <c r="C1044" s="243"/>
      <c r="D1044" s="216" t="s">
        <v>171</v>
      </c>
      <c r="E1044" s="244" t="s">
        <v>1</v>
      </c>
      <c r="F1044" s="245" t="s">
        <v>819</v>
      </c>
      <c r="G1044" s="243"/>
      <c r="H1044" s="244" t="s">
        <v>1</v>
      </c>
      <c r="I1044" s="246"/>
      <c r="J1044" s="243"/>
      <c r="K1044" s="243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171</v>
      </c>
      <c r="AU1044" s="251" t="s">
        <v>83</v>
      </c>
      <c r="AV1044" s="15" t="s">
        <v>81</v>
      </c>
      <c r="AW1044" s="15" t="s">
        <v>30</v>
      </c>
      <c r="AX1044" s="15" t="s">
        <v>73</v>
      </c>
      <c r="AY1044" s="251" t="s">
        <v>160</v>
      </c>
    </row>
    <row r="1045" spans="2:51" s="13" customFormat="1" ht="11.25">
      <c r="B1045" s="220"/>
      <c r="C1045" s="221"/>
      <c r="D1045" s="216" t="s">
        <v>171</v>
      </c>
      <c r="E1045" s="222" t="s">
        <v>1</v>
      </c>
      <c r="F1045" s="223" t="s">
        <v>820</v>
      </c>
      <c r="G1045" s="221"/>
      <c r="H1045" s="224">
        <v>96.03</v>
      </c>
      <c r="I1045" s="225"/>
      <c r="J1045" s="221"/>
      <c r="K1045" s="221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171</v>
      </c>
      <c r="AU1045" s="230" t="s">
        <v>83</v>
      </c>
      <c r="AV1045" s="13" t="s">
        <v>83</v>
      </c>
      <c r="AW1045" s="13" t="s">
        <v>30</v>
      </c>
      <c r="AX1045" s="13" t="s">
        <v>73</v>
      </c>
      <c r="AY1045" s="230" t="s">
        <v>160</v>
      </c>
    </row>
    <row r="1046" spans="2:51" s="13" customFormat="1" ht="11.25">
      <c r="B1046" s="220"/>
      <c r="C1046" s="221"/>
      <c r="D1046" s="216" t="s">
        <v>171</v>
      </c>
      <c r="E1046" s="222" t="s">
        <v>1</v>
      </c>
      <c r="F1046" s="223" t="s">
        <v>591</v>
      </c>
      <c r="G1046" s="221"/>
      <c r="H1046" s="224">
        <v>-2.4</v>
      </c>
      <c r="I1046" s="225"/>
      <c r="J1046" s="221"/>
      <c r="K1046" s="221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171</v>
      </c>
      <c r="AU1046" s="230" t="s">
        <v>83</v>
      </c>
      <c r="AV1046" s="13" t="s">
        <v>83</v>
      </c>
      <c r="AW1046" s="13" t="s">
        <v>30</v>
      </c>
      <c r="AX1046" s="13" t="s">
        <v>73</v>
      </c>
      <c r="AY1046" s="230" t="s">
        <v>160</v>
      </c>
    </row>
    <row r="1047" spans="2:51" s="13" customFormat="1" ht="11.25">
      <c r="B1047" s="220"/>
      <c r="C1047" s="221"/>
      <c r="D1047" s="216" t="s">
        <v>171</v>
      </c>
      <c r="E1047" s="222" t="s">
        <v>1</v>
      </c>
      <c r="F1047" s="223" t="s">
        <v>821</v>
      </c>
      <c r="G1047" s="221"/>
      <c r="H1047" s="224">
        <v>-3.546</v>
      </c>
      <c r="I1047" s="225"/>
      <c r="J1047" s="221"/>
      <c r="K1047" s="221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171</v>
      </c>
      <c r="AU1047" s="230" t="s">
        <v>83</v>
      </c>
      <c r="AV1047" s="13" t="s">
        <v>83</v>
      </c>
      <c r="AW1047" s="13" t="s">
        <v>30</v>
      </c>
      <c r="AX1047" s="13" t="s">
        <v>73</v>
      </c>
      <c r="AY1047" s="230" t="s">
        <v>160</v>
      </c>
    </row>
    <row r="1048" spans="2:51" s="13" customFormat="1" ht="11.25">
      <c r="B1048" s="220"/>
      <c r="C1048" s="221"/>
      <c r="D1048" s="216" t="s">
        <v>171</v>
      </c>
      <c r="E1048" s="222" t="s">
        <v>1</v>
      </c>
      <c r="F1048" s="223" t="s">
        <v>769</v>
      </c>
      <c r="G1048" s="221"/>
      <c r="H1048" s="224">
        <v>-1.97</v>
      </c>
      <c r="I1048" s="225"/>
      <c r="J1048" s="221"/>
      <c r="K1048" s="221"/>
      <c r="L1048" s="226"/>
      <c r="M1048" s="227"/>
      <c r="N1048" s="228"/>
      <c r="O1048" s="228"/>
      <c r="P1048" s="228"/>
      <c r="Q1048" s="228"/>
      <c r="R1048" s="228"/>
      <c r="S1048" s="228"/>
      <c r="T1048" s="229"/>
      <c r="AT1048" s="230" t="s">
        <v>171</v>
      </c>
      <c r="AU1048" s="230" t="s">
        <v>83</v>
      </c>
      <c r="AV1048" s="13" t="s">
        <v>83</v>
      </c>
      <c r="AW1048" s="13" t="s">
        <v>30</v>
      </c>
      <c r="AX1048" s="13" t="s">
        <v>73</v>
      </c>
      <c r="AY1048" s="230" t="s">
        <v>160</v>
      </c>
    </row>
    <row r="1049" spans="2:51" s="13" customFormat="1" ht="11.25">
      <c r="B1049" s="220"/>
      <c r="C1049" s="221"/>
      <c r="D1049" s="216" t="s">
        <v>171</v>
      </c>
      <c r="E1049" s="222" t="s">
        <v>1</v>
      </c>
      <c r="F1049" s="223" t="s">
        <v>774</v>
      </c>
      <c r="G1049" s="221"/>
      <c r="H1049" s="224">
        <v>-2.4</v>
      </c>
      <c r="I1049" s="225"/>
      <c r="J1049" s="221"/>
      <c r="K1049" s="221"/>
      <c r="L1049" s="226"/>
      <c r="M1049" s="227"/>
      <c r="N1049" s="228"/>
      <c r="O1049" s="228"/>
      <c r="P1049" s="228"/>
      <c r="Q1049" s="228"/>
      <c r="R1049" s="228"/>
      <c r="S1049" s="228"/>
      <c r="T1049" s="229"/>
      <c r="AT1049" s="230" t="s">
        <v>171</v>
      </c>
      <c r="AU1049" s="230" t="s">
        <v>83</v>
      </c>
      <c r="AV1049" s="13" t="s">
        <v>83</v>
      </c>
      <c r="AW1049" s="13" t="s">
        <v>30</v>
      </c>
      <c r="AX1049" s="13" t="s">
        <v>73</v>
      </c>
      <c r="AY1049" s="230" t="s">
        <v>160</v>
      </c>
    </row>
    <row r="1050" spans="2:51" s="13" customFormat="1" ht="11.25">
      <c r="B1050" s="220"/>
      <c r="C1050" s="221"/>
      <c r="D1050" s="216" t="s">
        <v>171</v>
      </c>
      <c r="E1050" s="222" t="s">
        <v>1</v>
      </c>
      <c r="F1050" s="223" t="s">
        <v>594</v>
      </c>
      <c r="G1050" s="221"/>
      <c r="H1050" s="224">
        <v>-3.75</v>
      </c>
      <c r="I1050" s="225"/>
      <c r="J1050" s="221"/>
      <c r="K1050" s="221"/>
      <c r="L1050" s="226"/>
      <c r="M1050" s="227"/>
      <c r="N1050" s="228"/>
      <c r="O1050" s="228"/>
      <c r="P1050" s="228"/>
      <c r="Q1050" s="228"/>
      <c r="R1050" s="228"/>
      <c r="S1050" s="228"/>
      <c r="T1050" s="229"/>
      <c r="AT1050" s="230" t="s">
        <v>171</v>
      </c>
      <c r="AU1050" s="230" t="s">
        <v>83</v>
      </c>
      <c r="AV1050" s="13" t="s">
        <v>83</v>
      </c>
      <c r="AW1050" s="13" t="s">
        <v>30</v>
      </c>
      <c r="AX1050" s="13" t="s">
        <v>73</v>
      </c>
      <c r="AY1050" s="230" t="s">
        <v>160</v>
      </c>
    </row>
    <row r="1051" spans="2:51" s="13" customFormat="1" ht="11.25">
      <c r="B1051" s="220"/>
      <c r="C1051" s="221"/>
      <c r="D1051" s="216" t="s">
        <v>171</v>
      </c>
      <c r="E1051" s="222" t="s">
        <v>1</v>
      </c>
      <c r="F1051" s="223" t="s">
        <v>1636</v>
      </c>
      <c r="G1051" s="221"/>
      <c r="H1051" s="224">
        <v>2.94</v>
      </c>
      <c r="I1051" s="225"/>
      <c r="J1051" s="221"/>
      <c r="K1051" s="221"/>
      <c r="L1051" s="226"/>
      <c r="M1051" s="227"/>
      <c r="N1051" s="228"/>
      <c r="O1051" s="228"/>
      <c r="P1051" s="228"/>
      <c r="Q1051" s="228"/>
      <c r="R1051" s="228"/>
      <c r="S1051" s="228"/>
      <c r="T1051" s="229"/>
      <c r="AT1051" s="230" t="s">
        <v>171</v>
      </c>
      <c r="AU1051" s="230" t="s">
        <v>83</v>
      </c>
      <c r="AV1051" s="13" t="s">
        <v>83</v>
      </c>
      <c r="AW1051" s="13" t="s">
        <v>30</v>
      </c>
      <c r="AX1051" s="13" t="s">
        <v>73</v>
      </c>
      <c r="AY1051" s="230" t="s">
        <v>160</v>
      </c>
    </row>
    <row r="1052" spans="2:51" s="13" customFormat="1" ht="11.25">
      <c r="B1052" s="220"/>
      <c r="C1052" s="221"/>
      <c r="D1052" s="216" t="s">
        <v>171</v>
      </c>
      <c r="E1052" s="222" t="s">
        <v>1</v>
      </c>
      <c r="F1052" s="223" t="s">
        <v>1637</v>
      </c>
      <c r="G1052" s="221"/>
      <c r="H1052" s="224">
        <v>1.085</v>
      </c>
      <c r="I1052" s="225"/>
      <c r="J1052" s="221"/>
      <c r="K1052" s="221"/>
      <c r="L1052" s="226"/>
      <c r="M1052" s="227"/>
      <c r="N1052" s="228"/>
      <c r="O1052" s="228"/>
      <c r="P1052" s="228"/>
      <c r="Q1052" s="228"/>
      <c r="R1052" s="228"/>
      <c r="S1052" s="228"/>
      <c r="T1052" s="229"/>
      <c r="AT1052" s="230" t="s">
        <v>171</v>
      </c>
      <c r="AU1052" s="230" t="s">
        <v>83</v>
      </c>
      <c r="AV1052" s="13" t="s">
        <v>83</v>
      </c>
      <c r="AW1052" s="13" t="s">
        <v>30</v>
      </c>
      <c r="AX1052" s="13" t="s">
        <v>73</v>
      </c>
      <c r="AY1052" s="230" t="s">
        <v>160</v>
      </c>
    </row>
    <row r="1053" spans="2:51" s="13" customFormat="1" ht="11.25">
      <c r="B1053" s="220"/>
      <c r="C1053" s="221"/>
      <c r="D1053" s="216" t="s">
        <v>171</v>
      </c>
      <c r="E1053" s="222" t="s">
        <v>1</v>
      </c>
      <c r="F1053" s="223" t="s">
        <v>1638</v>
      </c>
      <c r="G1053" s="221"/>
      <c r="H1053" s="224">
        <v>3.388</v>
      </c>
      <c r="I1053" s="225"/>
      <c r="J1053" s="221"/>
      <c r="K1053" s="221"/>
      <c r="L1053" s="226"/>
      <c r="M1053" s="227"/>
      <c r="N1053" s="228"/>
      <c r="O1053" s="228"/>
      <c r="P1053" s="228"/>
      <c r="Q1053" s="228"/>
      <c r="R1053" s="228"/>
      <c r="S1053" s="228"/>
      <c r="T1053" s="229"/>
      <c r="AT1053" s="230" t="s">
        <v>171</v>
      </c>
      <c r="AU1053" s="230" t="s">
        <v>83</v>
      </c>
      <c r="AV1053" s="13" t="s">
        <v>83</v>
      </c>
      <c r="AW1053" s="13" t="s">
        <v>30</v>
      </c>
      <c r="AX1053" s="13" t="s">
        <v>73</v>
      </c>
      <c r="AY1053" s="230" t="s">
        <v>160</v>
      </c>
    </row>
    <row r="1054" spans="2:51" s="13" customFormat="1" ht="11.25">
      <c r="B1054" s="220"/>
      <c r="C1054" s="221"/>
      <c r="D1054" s="216" t="s">
        <v>171</v>
      </c>
      <c r="E1054" s="222" t="s">
        <v>1</v>
      </c>
      <c r="F1054" s="223" t="s">
        <v>1639</v>
      </c>
      <c r="G1054" s="221"/>
      <c r="H1054" s="224">
        <v>1.729</v>
      </c>
      <c r="I1054" s="225"/>
      <c r="J1054" s="221"/>
      <c r="K1054" s="221"/>
      <c r="L1054" s="226"/>
      <c r="M1054" s="227"/>
      <c r="N1054" s="228"/>
      <c r="O1054" s="228"/>
      <c r="P1054" s="228"/>
      <c r="Q1054" s="228"/>
      <c r="R1054" s="228"/>
      <c r="S1054" s="228"/>
      <c r="T1054" s="229"/>
      <c r="AT1054" s="230" t="s">
        <v>171</v>
      </c>
      <c r="AU1054" s="230" t="s">
        <v>83</v>
      </c>
      <c r="AV1054" s="13" t="s">
        <v>83</v>
      </c>
      <c r="AW1054" s="13" t="s">
        <v>30</v>
      </c>
      <c r="AX1054" s="13" t="s">
        <v>73</v>
      </c>
      <c r="AY1054" s="230" t="s">
        <v>160</v>
      </c>
    </row>
    <row r="1055" spans="2:51" s="13" customFormat="1" ht="11.25">
      <c r="B1055" s="220"/>
      <c r="C1055" s="221"/>
      <c r="D1055" s="216" t="s">
        <v>171</v>
      </c>
      <c r="E1055" s="222" t="s">
        <v>1</v>
      </c>
      <c r="F1055" s="223" t="s">
        <v>1640</v>
      </c>
      <c r="G1055" s="221"/>
      <c r="H1055" s="224">
        <v>1.925</v>
      </c>
      <c r="I1055" s="225"/>
      <c r="J1055" s="221"/>
      <c r="K1055" s="221"/>
      <c r="L1055" s="226"/>
      <c r="M1055" s="227"/>
      <c r="N1055" s="228"/>
      <c r="O1055" s="228"/>
      <c r="P1055" s="228"/>
      <c r="Q1055" s="228"/>
      <c r="R1055" s="228"/>
      <c r="S1055" s="228"/>
      <c r="T1055" s="229"/>
      <c r="AT1055" s="230" t="s">
        <v>171</v>
      </c>
      <c r="AU1055" s="230" t="s">
        <v>83</v>
      </c>
      <c r="AV1055" s="13" t="s">
        <v>83</v>
      </c>
      <c r="AW1055" s="13" t="s">
        <v>30</v>
      </c>
      <c r="AX1055" s="13" t="s">
        <v>73</v>
      </c>
      <c r="AY1055" s="230" t="s">
        <v>160</v>
      </c>
    </row>
    <row r="1056" spans="2:51" s="15" customFormat="1" ht="11.25">
      <c r="B1056" s="242"/>
      <c r="C1056" s="243"/>
      <c r="D1056" s="216" t="s">
        <v>171</v>
      </c>
      <c r="E1056" s="244" t="s">
        <v>1</v>
      </c>
      <c r="F1056" s="245" t="s">
        <v>827</v>
      </c>
      <c r="G1056" s="243"/>
      <c r="H1056" s="244" t="s">
        <v>1</v>
      </c>
      <c r="I1056" s="246"/>
      <c r="J1056" s="243"/>
      <c r="K1056" s="243"/>
      <c r="L1056" s="247"/>
      <c r="M1056" s="248"/>
      <c r="N1056" s="249"/>
      <c r="O1056" s="249"/>
      <c r="P1056" s="249"/>
      <c r="Q1056" s="249"/>
      <c r="R1056" s="249"/>
      <c r="S1056" s="249"/>
      <c r="T1056" s="250"/>
      <c r="AT1056" s="251" t="s">
        <v>171</v>
      </c>
      <c r="AU1056" s="251" t="s">
        <v>83</v>
      </c>
      <c r="AV1056" s="15" t="s">
        <v>81</v>
      </c>
      <c r="AW1056" s="15" t="s">
        <v>30</v>
      </c>
      <c r="AX1056" s="15" t="s">
        <v>73</v>
      </c>
      <c r="AY1056" s="251" t="s">
        <v>160</v>
      </c>
    </row>
    <row r="1057" spans="2:51" s="13" customFormat="1" ht="11.25">
      <c r="B1057" s="220"/>
      <c r="C1057" s="221"/>
      <c r="D1057" s="216" t="s">
        <v>171</v>
      </c>
      <c r="E1057" s="222" t="s">
        <v>1</v>
      </c>
      <c r="F1057" s="223" t="s">
        <v>828</v>
      </c>
      <c r="G1057" s="221"/>
      <c r="H1057" s="224">
        <v>71.64</v>
      </c>
      <c r="I1057" s="225"/>
      <c r="J1057" s="221"/>
      <c r="K1057" s="221"/>
      <c r="L1057" s="226"/>
      <c r="M1057" s="227"/>
      <c r="N1057" s="228"/>
      <c r="O1057" s="228"/>
      <c r="P1057" s="228"/>
      <c r="Q1057" s="228"/>
      <c r="R1057" s="228"/>
      <c r="S1057" s="228"/>
      <c r="T1057" s="229"/>
      <c r="AT1057" s="230" t="s">
        <v>171</v>
      </c>
      <c r="AU1057" s="230" t="s">
        <v>83</v>
      </c>
      <c r="AV1057" s="13" t="s">
        <v>83</v>
      </c>
      <c r="AW1057" s="13" t="s">
        <v>30</v>
      </c>
      <c r="AX1057" s="13" t="s">
        <v>73</v>
      </c>
      <c r="AY1057" s="230" t="s">
        <v>160</v>
      </c>
    </row>
    <row r="1058" spans="2:51" s="13" customFormat="1" ht="11.25">
      <c r="B1058" s="220"/>
      <c r="C1058" s="221"/>
      <c r="D1058" s="216" t="s">
        <v>171</v>
      </c>
      <c r="E1058" s="222" t="s">
        <v>1</v>
      </c>
      <c r="F1058" s="223" t="s">
        <v>762</v>
      </c>
      <c r="G1058" s="221"/>
      <c r="H1058" s="224">
        <v>-1.773</v>
      </c>
      <c r="I1058" s="225"/>
      <c r="J1058" s="221"/>
      <c r="K1058" s="221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171</v>
      </c>
      <c r="AU1058" s="230" t="s">
        <v>83</v>
      </c>
      <c r="AV1058" s="13" t="s">
        <v>83</v>
      </c>
      <c r="AW1058" s="13" t="s">
        <v>30</v>
      </c>
      <c r="AX1058" s="13" t="s">
        <v>73</v>
      </c>
      <c r="AY1058" s="230" t="s">
        <v>160</v>
      </c>
    </row>
    <row r="1059" spans="2:51" s="13" customFormat="1" ht="11.25">
      <c r="B1059" s="220"/>
      <c r="C1059" s="221"/>
      <c r="D1059" s="216" t="s">
        <v>171</v>
      </c>
      <c r="E1059" s="222" t="s">
        <v>1</v>
      </c>
      <c r="F1059" s="223" t="s">
        <v>829</v>
      </c>
      <c r="G1059" s="221"/>
      <c r="H1059" s="224">
        <v>-2.4</v>
      </c>
      <c r="I1059" s="225"/>
      <c r="J1059" s="221"/>
      <c r="K1059" s="221"/>
      <c r="L1059" s="226"/>
      <c r="M1059" s="227"/>
      <c r="N1059" s="228"/>
      <c r="O1059" s="228"/>
      <c r="P1059" s="228"/>
      <c r="Q1059" s="228"/>
      <c r="R1059" s="228"/>
      <c r="S1059" s="228"/>
      <c r="T1059" s="229"/>
      <c r="AT1059" s="230" t="s">
        <v>171</v>
      </c>
      <c r="AU1059" s="230" t="s">
        <v>83</v>
      </c>
      <c r="AV1059" s="13" t="s">
        <v>83</v>
      </c>
      <c r="AW1059" s="13" t="s">
        <v>30</v>
      </c>
      <c r="AX1059" s="13" t="s">
        <v>73</v>
      </c>
      <c r="AY1059" s="230" t="s">
        <v>160</v>
      </c>
    </row>
    <row r="1060" spans="2:51" s="13" customFormat="1" ht="11.25">
      <c r="B1060" s="220"/>
      <c r="C1060" s="221"/>
      <c r="D1060" s="216" t="s">
        <v>171</v>
      </c>
      <c r="E1060" s="222" t="s">
        <v>1</v>
      </c>
      <c r="F1060" s="223" t="s">
        <v>1641</v>
      </c>
      <c r="G1060" s="221"/>
      <c r="H1060" s="224">
        <v>2.17</v>
      </c>
      <c r="I1060" s="225"/>
      <c r="J1060" s="221"/>
      <c r="K1060" s="221"/>
      <c r="L1060" s="226"/>
      <c r="M1060" s="227"/>
      <c r="N1060" s="228"/>
      <c r="O1060" s="228"/>
      <c r="P1060" s="228"/>
      <c r="Q1060" s="228"/>
      <c r="R1060" s="228"/>
      <c r="S1060" s="228"/>
      <c r="T1060" s="229"/>
      <c r="AT1060" s="230" t="s">
        <v>171</v>
      </c>
      <c r="AU1060" s="230" t="s">
        <v>83</v>
      </c>
      <c r="AV1060" s="13" t="s">
        <v>83</v>
      </c>
      <c r="AW1060" s="13" t="s">
        <v>30</v>
      </c>
      <c r="AX1060" s="13" t="s">
        <v>73</v>
      </c>
      <c r="AY1060" s="230" t="s">
        <v>160</v>
      </c>
    </row>
    <row r="1061" spans="2:51" s="13" customFormat="1" ht="11.25">
      <c r="B1061" s="220"/>
      <c r="C1061" s="221"/>
      <c r="D1061" s="216" t="s">
        <v>171</v>
      </c>
      <c r="E1061" s="222" t="s">
        <v>1</v>
      </c>
      <c r="F1061" s="223" t="s">
        <v>1642</v>
      </c>
      <c r="G1061" s="221"/>
      <c r="H1061" s="224">
        <v>1.694</v>
      </c>
      <c r="I1061" s="225"/>
      <c r="J1061" s="221"/>
      <c r="K1061" s="221"/>
      <c r="L1061" s="226"/>
      <c r="M1061" s="227"/>
      <c r="N1061" s="228"/>
      <c r="O1061" s="228"/>
      <c r="P1061" s="228"/>
      <c r="Q1061" s="228"/>
      <c r="R1061" s="228"/>
      <c r="S1061" s="228"/>
      <c r="T1061" s="229"/>
      <c r="AT1061" s="230" t="s">
        <v>171</v>
      </c>
      <c r="AU1061" s="230" t="s">
        <v>83</v>
      </c>
      <c r="AV1061" s="13" t="s">
        <v>83</v>
      </c>
      <c r="AW1061" s="13" t="s">
        <v>30</v>
      </c>
      <c r="AX1061" s="13" t="s">
        <v>73</v>
      </c>
      <c r="AY1061" s="230" t="s">
        <v>160</v>
      </c>
    </row>
    <row r="1062" spans="2:51" s="14" customFormat="1" ht="11.25">
      <c r="B1062" s="231"/>
      <c r="C1062" s="232"/>
      <c r="D1062" s="216" t="s">
        <v>171</v>
      </c>
      <c r="E1062" s="233" t="s">
        <v>1</v>
      </c>
      <c r="F1062" s="234" t="s">
        <v>174</v>
      </c>
      <c r="G1062" s="232"/>
      <c r="H1062" s="235">
        <v>164.362</v>
      </c>
      <c r="I1062" s="236"/>
      <c r="J1062" s="232"/>
      <c r="K1062" s="232"/>
      <c r="L1062" s="237"/>
      <c r="M1062" s="238"/>
      <c r="N1062" s="239"/>
      <c r="O1062" s="239"/>
      <c r="P1062" s="239"/>
      <c r="Q1062" s="239"/>
      <c r="R1062" s="239"/>
      <c r="S1062" s="239"/>
      <c r="T1062" s="240"/>
      <c r="AT1062" s="241" t="s">
        <v>171</v>
      </c>
      <c r="AU1062" s="241" t="s">
        <v>83</v>
      </c>
      <c r="AV1062" s="14" t="s">
        <v>167</v>
      </c>
      <c r="AW1062" s="14" t="s">
        <v>30</v>
      </c>
      <c r="AX1062" s="14" t="s">
        <v>81</v>
      </c>
      <c r="AY1062" s="241" t="s">
        <v>160</v>
      </c>
    </row>
    <row r="1063" spans="1:65" s="2" customFormat="1" ht="24.2" customHeight="1">
      <c r="A1063" s="35"/>
      <c r="B1063" s="36"/>
      <c r="C1063" s="256" t="s">
        <v>1643</v>
      </c>
      <c r="D1063" s="256" t="s">
        <v>494</v>
      </c>
      <c r="E1063" s="257" t="s">
        <v>1644</v>
      </c>
      <c r="F1063" s="258" t="s">
        <v>1645</v>
      </c>
      <c r="G1063" s="259" t="s">
        <v>247</v>
      </c>
      <c r="H1063" s="260">
        <v>224.114</v>
      </c>
      <c r="I1063" s="261"/>
      <c r="J1063" s="262">
        <f>ROUND(I1063*H1063,2)</f>
        <v>0</v>
      </c>
      <c r="K1063" s="263"/>
      <c r="L1063" s="264"/>
      <c r="M1063" s="265" t="s">
        <v>1</v>
      </c>
      <c r="N1063" s="266" t="s">
        <v>38</v>
      </c>
      <c r="O1063" s="72"/>
      <c r="P1063" s="212">
        <f>O1063*H1063</f>
        <v>0</v>
      </c>
      <c r="Q1063" s="212">
        <v>0</v>
      </c>
      <c r="R1063" s="212">
        <f>Q1063*H1063</f>
        <v>0</v>
      </c>
      <c r="S1063" s="212">
        <v>0</v>
      </c>
      <c r="T1063" s="213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214" t="s">
        <v>636</v>
      </c>
      <c r="AT1063" s="214" t="s">
        <v>494</v>
      </c>
      <c r="AU1063" s="214" t="s">
        <v>83</v>
      </c>
      <c r="AY1063" s="18" t="s">
        <v>160</v>
      </c>
      <c r="BE1063" s="215">
        <f>IF(N1063="základní",J1063,0)</f>
        <v>0</v>
      </c>
      <c r="BF1063" s="215">
        <f>IF(N1063="snížená",J1063,0)</f>
        <v>0</v>
      </c>
      <c r="BG1063" s="215">
        <f>IF(N1063="zákl. přenesená",J1063,0)</f>
        <v>0</v>
      </c>
      <c r="BH1063" s="215">
        <f>IF(N1063="sníž. přenesená",J1063,0)</f>
        <v>0</v>
      </c>
      <c r="BI1063" s="215">
        <f>IF(N1063="nulová",J1063,0)</f>
        <v>0</v>
      </c>
      <c r="BJ1063" s="18" t="s">
        <v>81</v>
      </c>
      <c r="BK1063" s="215">
        <f>ROUND(I1063*H1063,2)</f>
        <v>0</v>
      </c>
      <c r="BL1063" s="18" t="s">
        <v>219</v>
      </c>
      <c r="BM1063" s="214" t="s">
        <v>1646</v>
      </c>
    </row>
    <row r="1064" spans="1:47" s="2" customFormat="1" ht="11.25">
      <c r="A1064" s="35"/>
      <c r="B1064" s="36"/>
      <c r="C1064" s="37"/>
      <c r="D1064" s="216" t="s">
        <v>169</v>
      </c>
      <c r="E1064" s="37"/>
      <c r="F1064" s="217" t="s">
        <v>1647</v>
      </c>
      <c r="G1064" s="37"/>
      <c r="H1064" s="37"/>
      <c r="I1064" s="169"/>
      <c r="J1064" s="37"/>
      <c r="K1064" s="37"/>
      <c r="L1064" s="40"/>
      <c r="M1064" s="218"/>
      <c r="N1064" s="219"/>
      <c r="O1064" s="72"/>
      <c r="P1064" s="72"/>
      <c r="Q1064" s="72"/>
      <c r="R1064" s="72"/>
      <c r="S1064" s="72"/>
      <c r="T1064" s="73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T1064" s="18" t="s">
        <v>169</v>
      </c>
      <c r="AU1064" s="18" t="s">
        <v>83</v>
      </c>
    </row>
    <row r="1065" spans="2:51" s="13" customFormat="1" ht="11.25">
      <c r="B1065" s="220"/>
      <c r="C1065" s="221"/>
      <c r="D1065" s="216" t="s">
        <v>171</v>
      </c>
      <c r="E1065" s="222" t="s">
        <v>1</v>
      </c>
      <c r="F1065" s="223" t="s">
        <v>1648</v>
      </c>
      <c r="G1065" s="221"/>
      <c r="H1065" s="224">
        <v>197.234</v>
      </c>
      <c r="I1065" s="225"/>
      <c r="J1065" s="221"/>
      <c r="K1065" s="221"/>
      <c r="L1065" s="226"/>
      <c r="M1065" s="227"/>
      <c r="N1065" s="228"/>
      <c r="O1065" s="228"/>
      <c r="P1065" s="228"/>
      <c r="Q1065" s="228"/>
      <c r="R1065" s="228"/>
      <c r="S1065" s="228"/>
      <c r="T1065" s="229"/>
      <c r="AT1065" s="230" t="s">
        <v>171</v>
      </c>
      <c r="AU1065" s="230" t="s">
        <v>83</v>
      </c>
      <c r="AV1065" s="13" t="s">
        <v>83</v>
      </c>
      <c r="AW1065" s="13" t="s">
        <v>30</v>
      </c>
      <c r="AX1065" s="13" t="s">
        <v>73</v>
      </c>
      <c r="AY1065" s="230" t="s">
        <v>160</v>
      </c>
    </row>
    <row r="1066" spans="2:51" s="13" customFormat="1" ht="11.25">
      <c r="B1066" s="220"/>
      <c r="C1066" s="221"/>
      <c r="D1066" s="216" t="s">
        <v>171</v>
      </c>
      <c r="E1066" s="222" t="s">
        <v>1</v>
      </c>
      <c r="F1066" s="223" t="s">
        <v>1649</v>
      </c>
      <c r="G1066" s="221"/>
      <c r="H1066" s="224">
        <v>26.88</v>
      </c>
      <c r="I1066" s="225"/>
      <c r="J1066" s="221"/>
      <c r="K1066" s="221"/>
      <c r="L1066" s="226"/>
      <c r="M1066" s="227"/>
      <c r="N1066" s="228"/>
      <c r="O1066" s="228"/>
      <c r="P1066" s="228"/>
      <c r="Q1066" s="228"/>
      <c r="R1066" s="228"/>
      <c r="S1066" s="228"/>
      <c r="T1066" s="229"/>
      <c r="AT1066" s="230" t="s">
        <v>171</v>
      </c>
      <c r="AU1066" s="230" t="s">
        <v>83</v>
      </c>
      <c r="AV1066" s="13" t="s">
        <v>83</v>
      </c>
      <c r="AW1066" s="13" t="s">
        <v>30</v>
      </c>
      <c r="AX1066" s="13" t="s">
        <v>73</v>
      </c>
      <c r="AY1066" s="230" t="s">
        <v>160</v>
      </c>
    </row>
    <row r="1067" spans="2:51" s="14" customFormat="1" ht="11.25">
      <c r="B1067" s="231"/>
      <c r="C1067" s="232"/>
      <c r="D1067" s="216" t="s">
        <v>171</v>
      </c>
      <c r="E1067" s="233" t="s">
        <v>1</v>
      </c>
      <c r="F1067" s="234" t="s">
        <v>174</v>
      </c>
      <c r="G1067" s="232"/>
      <c r="H1067" s="235">
        <v>224.114</v>
      </c>
      <c r="I1067" s="236"/>
      <c r="J1067" s="232"/>
      <c r="K1067" s="232"/>
      <c r="L1067" s="237"/>
      <c r="M1067" s="238"/>
      <c r="N1067" s="239"/>
      <c r="O1067" s="239"/>
      <c r="P1067" s="239"/>
      <c r="Q1067" s="239"/>
      <c r="R1067" s="239"/>
      <c r="S1067" s="239"/>
      <c r="T1067" s="240"/>
      <c r="AT1067" s="241" t="s">
        <v>171</v>
      </c>
      <c r="AU1067" s="241" t="s">
        <v>83</v>
      </c>
      <c r="AV1067" s="14" t="s">
        <v>167</v>
      </c>
      <c r="AW1067" s="14" t="s">
        <v>30</v>
      </c>
      <c r="AX1067" s="14" t="s">
        <v>81</v>
      </c>
      <c r="AY1067" s="241" t="s">
        <v>160</v>
      </c>
    </row>
    <row r="1068" spans="1:65" s="2" customFormat="1" ht="16.5" customHeight="1">
      <c r="A1068" s="35"/>
      <c r="B1068" s="36"/>
      <c r="C1068" s="202" t="s">
        <v>1650</v>
      </c>
      <c r="D1068" s="202" t="s">
        <v>163</v>
      </c>
      <c r="E1068" s="203" t="s">
        <v>1651</v>
      </c>
      <c r="F1068" s="204" t="s">
        <v>1652</v>
      </c>
      <c r="G1068" s="205" t="s">
        <v>218</v>
      </c>
      <c r="H1068" s="206">
        <v>493.086</v>
      </c>
      <c r="I1068" s="207"/>
      <c r="J1068" s="208">
        <f>ROUND(I1068*H1068,2)</f>
        <v>0</v>
      </c>
      <c r="K1068" s="209"/>
      <c r="L1068" s="40"/>
      <c r="M1068" s="210" t="s">
        <v>1</v>
      </c>
      <c r="N1068" s="211" t="s">
        <v>38</v>
      </c>
      <c r="O1068" s="72"/>
      <c r="P1068" s="212">
        <f>O1068*H1068</f>
        <v>0</v>
      </c>
      <c r="Q1068" s="212">
        <v>0</v>
      </c>
      <c r="R1068" s="212">
        <f>Q1068*H1068</f>
        <v>0</v>
      </c>
      <c r="S1068" s="212">
        <v>0</v>
      </c>
      <c r="T1068" s="213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214" t="s">
        <v>219</v>
      </c>
      <c r="AT1068" s="214" t="s">
        <v>163</v>
      </c>
      <c r="AU1068" s="214" t="s">
        <v>83</v>
      </c>
      <c r="AY1068" s="18" t="s">
        <v>160</v>
      </c>
      <c r="BE1068" s="215">
        <f>IF(N1068="základní",J1068,0)</f>
        <v>0</v>
      </c>
      <c r="BF1068" s="215">
        <f>IF(N1068="snížená",J1068,0)</f>
        <v>0</v>
      </c>
      <c r="BG1068" s="215">
        <f>IF(N1068="zákl. přenesená",J1068,0)</f>
        <v>0</v>
      </c>
      <c r="BH1068" s="215">
        <f>IF(N1068="sníž. přenesená",J1068,0)</f>
        <v>0</v>
      </c>
      <c r="BI1068" s="215">
        <f>IF(N1068="nulová",J1068,0)</f>
        <v>0</v>
      </c>
      <c r="BJ1068" s="18" t="s">
        <v>81</v>
      </c>
      <c r="BK1068" s="215">
        <f>ROUND(I1068*H1068,2)</f>
        <v>0</v>
      </c>
      <c r="BL1068" s="18" t="s">
        <v>219</v>
      </c>
      <c r="BM1068" s="214" t="s">
        <v>1653</v>
      </c>
    </row>
    <row r="1069" spans="1:47" s="2" customFormat="1" ht="11.25">
      <c r="A1069" s="35"/>
      <c r="B1069" s="36"/>
      <c r="C1069" s="37"/>
      <c r="D1069" s="216" t="s">
        <v>169</v>
      </c>
      <c r="E1069" s="37"/>
      <c r="F1069" s="217" t="s">
        <v>1654</v>
      </c>
      <c r="G1069" s="37"/>
      <c r="H1069" s="37"/>
      <c r="I1069" s="169"/>
      <c r="J1069" s="37"/>
      <c r="K1069" s="37"/>
      <c r="L1069" s="40"/>
      <c r="M1069" s="218"/>
      <c r="N1069" s="219"/>
      <c r="O1069" s="72"/>
      <c r="P1069" s="72"/>
      <c r="Q1069" s="72"/>
      <c r="R1069" s="72"/>
      <c r="S1069" s="72"/>
      <c r="T1069" s="73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T1069" s="18" t="s">
        <v>169</v>
      </c>
      <c r="AU1069" s="18" t="s">
        <v>83</v>
      </c>
    </row>
    <row r="1070" spans="2:51" s="15" customFormat="1" ht="11.25">
      <c r="B1070" s="242"/>
      <c r="C1070" s="243"/>
      <c r="D1070" s="216" t="s">
        <v>171</v>
      </c>
      <c r="E1070" s="244" t="s">
        <v>1</v>
      </c>
      <c r="F1070" s="245" t="s">
        <v>1655</v>
      </c>
      <c r="G1070" s="243"/>
      <c r="H1070" s="244" t="s">
        <v>1</v>
      </c>
      <c r="I1070" s="246"/>
      <c r="J1070" s="243"/>
      <c r="K1070" s="243"/>
      <c r="L1070" s="247"/>
      <c r="M1070" s="248"/>
      <c r="N1070" s="249"/>
      <c r="O1070" s="249"/>
      <c r="P1070" s="249"/>
      <c r="Q1070" s="249"/>
      <c r="R1070" s="249"/>
      <c r="S1070" s="249"/>
      <c r="T1070" s="250"/>
      <c r="AT1070" s="251" t="s">
        <v>171</v>
      </c>
      <c r="AU1070" s="251" t="s">
        <v>83</v>
      </c>
      <c r="AV1070" s="15" t="s">
        <v>81</v>
      </c>
      <c r="AW1070" s="15" t="s">
        <v>30</v>
      </c>
      <c r="AX1070" s="15" t="s">
        <v>73</v>
      </c>
      <c r="AY1070" s="251" t="s">
        <v>160</v>
      </c>
    </row>
    <row r="1071" spans="2:51" s="13" customFormat="1" ht="11.25">
      <c r="B1071" s="220"/>
      <c r="C1071" s="221"/>
      <c r="D1071" s="216" t="s">
        <v>171</v>
      </c>
      <c r="E1071" s="222" t="s">
        <v>1</v>
      </c>
      <c r="F1071" s="223" t="s">
        <v>1656</v>
      </c>
      <c r="G1071" s="221"/>
      <c r="H1071" s="224">
        <v>493.086</v>
      </c>
      <c r="I1071" s="225"/>
      <c r="J1071" s="221"/>
      <c r="K1071" s="221"/>
      <c r="L1071" s="226"/>
      <c r="M1071" s="227"/>
      <c r="N1071" s="228"/>
      <c r="O1071" s="228"/>
      <c r="P1071" s="228"/>
      <c r="Q1071" s="228"/>
      <c r="R1071" s="228"/>
      <c r="S1071" s="228"/>
      <c r="T1071" s="229"/>
      <c r="AT1071" s="230" t="s">
        <v>171</v>
      </c>
      <c r="AU1071" s="230" t="s">
        <v>83</v>
      </c>
      <c r="AV1071" s="13" t="s">
        <v>83</v>
      </c>
      <c r="AW1071" s="13" t="s">
        <v>30</v>
      </c>
      <c r="AX1071" s="13" t="s">
        <v>81</v>
      </c>
      <c r="AY1071" s="230" t="s">
        <v>160</v>
      </c>
    </row>
    <row r="1072" spans="1:65" s="2" customFormat="1" ht="16.5" customHeight="1">
      <c r="A1072" s="35"/>
      <c r="B1072" s="36"/>
      <c r="C1072" s="256" t="s">
        <v>1657</v>
      </c>
      <c r="D1072" s="256" t="s">
        <v>494</v>
      </c>
      <c r="E1072" s="257" t="s">
        <v>1658</v>
      </c>
      <c r="F1072" s="258" t="s">
        <v>1659</v>
      </c>
      <c r="G1072" s="259" t="s">
        <v>166</v>
      </c>
      <c r="H1072" s="260">
        <v>1.302</v>
      </c>
      <c r="I1072" s="261"/>
      <c r="J1072" s="262">
        <f>ROUND(I1072*H1072,2)</f>
        <v>0</v>
      </c>
      <c r="K1072" s="263"/>
      <c r="L1072" s="264"/>
      <c r="M1072" s="265" t="s">
        <v>1</v>
      </c>
      <c r="N1072" s="266" t="s">
        <v>38</v>
      </c>
      <c r="O1072" s="72"/>
      <c r="P1072" s="212">
        <f>O1072*H1072</f>
        <v>0</v>
      </c>
      <c r="Q1072" s="212">
        <v>0.55</v>
      </c>
      <c r="R1072" s="212">
        <f>Q1072*H1072</f>
        <v>0.7161000000000001</v>
      </c>
      <c r="S1072" s="212">
        <v>0</v>
      </c>
      <c r="T1072" s="213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214" t="s">
        <v>636</v>
      </c>
      <c r="AT1072" s="214" t="s">
        <v>494</v>
      </c>
      <c r="AU1072" s="214" t="s">
        <v>83</v>
      </c>
      <c r="AY1072" s="18" t="s">
        <v>160</v>
      </c>
      <c r="BE1072" s="215">
        <f>IF(N1072="základní",J1072,0)</f>
        <v>0</v>
      </c>
      <c r="BF1072" s="215">
        <f>IF(N1072="snížená",J1072,0)</f>
        <v>0</v>
      </c>
      <c r="BG1072" s="215">
        <f>IF(N1072="zákl. přenesená",J1072,0)</f>
        <v>0</v>
      </c>
      <c r="BH1072" s="215">
        <f>IF(N1072="sníž. přenesená",J1072,0)</f>
        <v>0</v>
      </c>
      <c r="BI1072" s="215">
        <f>IF(N1072="nulová",J1072,0)</f>
        <v>0</v>
      </c>
      <c r="BJ1072" s="18" t="s">
        <v>81</v>
      </c>
      <c r="BK1072" s="215">
        <f>ROUND(I1072*H1072,2)</f>
        <v>0</v>
      </c>
      <c r="BL1072" s="18" t="s">
        <v>219</v>
      </c>
      <c r="BM1072" s="214" t="s">
        <v>1660</v>
      </c>
    </row>
    <row r="1073" spans="1:47" s="2" customFormat="1" ht="11.25">
      <c r="A1073" s="35"/>
      <c r="B1073" s="36"/>
      <c r="C1073" s="37"/>
      <c r="D1073" s="216" t="s">
        <v>169</v>
      </c>
      <c r="E1073" s="37"/>
      <c r="F1073" s="217" t="s">
        <v>1661</v>
      </c>
      <c r="G1073" s="37"/>
      <c r="H1073" s="37"/>
      <c r="I1073" s="169"/>
      <c r="J1073" s="37"/>
      <c r="K1073" s="37"/>
      <c r="L1073" s="40"/>
      <c r="M1073" s="218"/>
      <c r="N1073" s="219"/>
      <c r="O1073" s="72"/>
      <c r="P1073" s="72"/>
      <c r="Q1073" s="72"/>
      <c r="R1073" s="72"/>
      <c r="S1073" s="72"/>
      <c r="T1073" s="73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T1073" s="18" t="s">
        <v>169</v>
      </c>
      <c r="AU1073" s="18" t="s">
        <v>83</v>
      </c>
    </row>
    <row r="1074" spans="2:51" s="13" customFormat="1" ht="11.25">
      <c r="B1074" s="220"/>
      <c r="C1074" s="221"/>
      <c r="D1074" s="216" t="s">
        <v>171</v>
      </c>
      <c r="E1074" s="222" t="s">
        <v>1</v>
      </c>
      <c r="F1074" s="223" t="s">
        <v>1662</v>
      </c>
      <c r="G1074" s="221"/>
      <c r="H1074" s="224">
        <v>1.302</v>
      </c>
      <c r="I1074" s="225"/>
      <c r="J1074" s="221"/>
      <c r="K1074" s="221"/>
      <c r="L1074" s="226"/>
      <c r="M1074" s="227"/>
      <c r="N1074" s="228"/>
      <c r="O1074" s="228"/>
      <c r="P1074" s="228"/>
      <c r="Q1074" s="228"/>
      <c r="R1074" s="228"/>
      <c r="S1074" s="228"/>
      <c r="T1074" s="229"/>
      <c r="AT1074" s="230" t="s">
        <v>171</v>
      </c>
      <c r="AU1074" s="230" t="s">
        <v>83</v>
      </c>
      <c r="AV1074" s="13" t="s">
        <v>83</v>
      </c>
      <c r="AW1074" s="13" t="s">
        <v>30</v>
      </c>
      <c r="AX1074" s="13" t="s">
        <v>81</v>
      </c>
      <c r="AY1074" s="230" t="s">
        <v>160</v>
      </c>
    </row>
    <row r="1075" spans="1:65" s="2" customFormat="1" ht="24.2" customHeight="1">
      <c r="A1075" s="35"/>
      <c r="B1075" s="36"/>
      <c r="C1075" s="202" t="s">
        <v>1663</v>
      </c>
      <c r="D1075" s="202" t="s">
        <v>163</v>
      </c>
      <c r="E1075" s="203" t="s">
        <v>1664</v>
      </c>
      <c r="F1075" s="204" t="s">
        <v>1665</v>
      </c>
      <c r="G1075" s="205" t="s">
        <v>247</v>
      </c>
      <c r="H1075" s="206">
        <v>22.4</v>
      </c>
      <c r="I1075" s="207"/>
      <c r="J1075" s="208">
        <f>ROUND(I1075*H1075,2)</f>
        <v>0</v>
      </c>
      <c r="K1075" s="209"/>
      <c r="L1075" s="40"/>
      <c r="M1075" s="210" t="s">
        <v>1</v>
      </c>
      <c r="N1075" s="211" t="s">
        <v>38</v>
      </c>
      <c r="O1075" s="72"/>
      <c r="P1075" s="212">
        <f>O1075*H1075</f>
        <v>0</v>
      </c>
      <c r="Q1075" s="212">
        <v>0</v>
      </c>
      <c r="R1075" s="212">
        <f>Q1075*H1075</f>
        <v>0</v>
      </c>
      <c r="S1075" s="212">
        <v>0</v>
      </c>
      <c r="T1075" s="213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214" t="s">
        <v>219</v>
      </c>
      <c r="AT1075" s="214" t="s">
        <v>163</v>
      </c>
      <c r="AU1075" s="214" t="s">
        <v>83</v>
      </c>
      <c r="AY1075" s="18" t="s">
        <v>160</v>
      </c>
      <c r="BE1075" s="215">
        <f>IF(N1075="základní",J1075,0)</f>
        <v>0</v>
      </c>
      <c r="BF1075" s="215">
        <f>IF(N1075="snížená",J1075,0)</f>
        <v>0</v>
      </c>
      <c r="BG1075" s="215">
        <f>IF(N1075="zákl. přenesená",J1075,0)</f>
        <v>0</v>
      </c>
      <c r="BH1075" s="215">
        <f>IF(N1075="sníž. přenesená",J1075,0)</f>
        <v>0</v>
      </c>
      <c r="BI1075" s="215">
        <f>IF(N1075="nulová",J1075,0)</f>
        <v>0</v>
      </c>
      <c r="BJ1075" s="18" t="s">
        <v>81</v>
      </c>
      <c r="BK1075" s="215">
        <f>ROUND(I1075*H1075,2)</f>
        <v>0</v>
      </c>
      <c r="BL1075" s="18" t="s">
        <v>219</v>
      </c>
      <c r="BM1075" s="214" t="s">
        <v>1666</v>
      </c>
    </row>
    <row r="1076" spans="1:47" s="2" customFormat="1" ht="19.5">
      <c r="A1076" s="35"/>
      <c r="B1076" s="36"/>
      <c r="C1076" s="37"/>
      <c r="D1076" s="216" t="s">
        <v>169</v>
      </c>
      <c r="E1076" s="37"/>
      <c r="F1076" s="217" t="s">
        <v>1667</v>
      </c>
      <c r="G1076" s="37"/>
      <c r="H1076" s="37"/>
      <c r="I1076" s="169"/>
      <c r="J1076" s="37"/>
      <c r="K1076" s="37"/>
      <c r="L1076" s="40"/>
      <c r="M1076" s="218"/>
      <c r="N1076" s="219"/>
      <c r="O1076" s="72"/>
      <c r="P1076" s="72"/>
      <c r="Q1076" s="72"/>
      <c r="R1076" s="72"/>
      <c r="S1076" s="72"/>
      <c r="T1076" s="73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T1076" s="18" t="s">
        <v>169</v>
      </c>
      <c r="AU1076" s="18" t="s">
        <v>83</v>
      </c>
    </row>
    <row r="1077" spans="2:51" s="15" customFormat="1" ht="11.25">
      <c r="B1077" s="242"/>
      <c r="C1077" s="243"/>
      <c r="D1077" s="216" t="s">
        <v>171</v>
      </c>
      <c r="E1077" s="244" t="s">
        <v>1</v>
      </c>
      <c r="F1077" s="245" t="s">
        <v>1668</v>
      </c>
      <c r="G1077" s="243"/>
      <c r="H1077" s="244" t="s">
        <v>1</v>
      </c>
      <c r="I1077" s="246"/>
      <c r="J1077" s="243"/>
      <c r="K1077" s="243"/>
      <c r="L1077" s="247"/>
      <c r="M1077" s="248"/>
      <c r="N1077" s="249"/>
      <c r="O1077" s="249"/>
      <c r="P1077" s="249"/>
      <c r="Q1077" s="249"/>
      <c r="R1077" s="249"/>
      <c r="S1077" s="249"/>
      <c r="T1077" s="250"/>
      <c r="AT1077" s="251" t="s">
        <v>171</v>
      </c>
      <c r="AU1077" s="251" t="s">
        <v>83</v>
      </c>
      <c r="AV1077" s="15" t="s">
        <v>81</v>
      </c>
      <c r="AW1077" s="15" t="s">
        <v>30</v>
      </c>
      <c r="AX1077" s="15" t="s">
        <v>73</v>
      </c>
      <c r="AY1077" s="251" t="s">
        <v>160</v>
      </c>
    </row>
    <row r="1078" spans="2:51" s="13" customFormat="1" ht="11.25">
      <c r="B1078" s="220"/>
      <c r="C1078" s="221"/>
      <c r="D1078" s="216" t="s">
        <v>171</v>
      </c>
      <c r="E1078" s="222" t="s">
        <v>1</v>
      </c>
      <c r="F1078" s="223" t="s">
        <v>1566</v>
      </c>
      <c r="G1078" s="221"/>
      <c r="H1078" s="224">
        <v>18.02</v>
      </c>
      <c r="I1078" s="225"/>
      <c r="J1078" s="221"/>
      <c r="K1078" s="221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171</v>
      </c>
      <c r="AU1078" s="230" t="s">
        <v>83</v>
      </c>
      <c r="AV1078" s="13" t="s">
        <v>83</v>
      </c>
      <c r="AW1078" s="13" t="s">
        <v>30</v>
      </c>
      <c r="AX1078" s="13" t="s">
        <v>73</v>
      </c>
      <c r="AY1078" s="230" t="s">
        <v>160</v>
      </c>
    </row>
    <row r="1079" spans="2:51" s="15" customFormat="1" ht="11.25">
      <c r="B1079" s="242"/>
      <c r="C1079" s="243"/>
      <c r="D1079" s="216" t="s">
        <v>171</v>
      </c>
      <c r="E1079" s="244" t="s">
        <v>1</v>
      </c>
      <c r="F1079" s="245" t="s">
        <v>1669</v>
      </c>
      <c r="G1079" s="243"/>
      <c r="H1079" s="244" t="s">
        <v>1</v>
      </c>
      <c r="I1079" s="246"/>
      <c r="J1079" s="243"/>
      <c r="K1079" s="243"/>
      <c r="L1079" s="247"/>
      <c r="M1079" s="248"/>
      <c r="N1079" s="249"/>
      <c r="O1079" s="249"/>
      <c r="P1079" s="249"/>
      <c r="Q1079" s="249"/>
      <c r="R1079" s="249"/>
      <c r="S1079" s="249"/>
      <c r="T1079" s="250"/>
      <c r="AT1079" s="251" t="s">
        <v>171</v>
      </c>
      <c r="AU1079" s="251" t="s">
        <v>83</v>
      </c>
      <c r="AV1079" s="15" t="s">
        <v>81</v>
      </c>
      <c r="AW1079" s="15" t="s">
        <v>30</v>
      </c>
      <c r="AX1079" s="15" t="s">
        <v>73</v>
      </c>
      <c r="AY1079" s="251" t="s">
        <v>160</v>
      </c>
    </row>
    <row r="1080" spans="2:51" s="13" customFormat="1" ht="11.25">
      <c r="B1080" s="220"/>
      <c r="C1080" s="221"/>
      <c r="D1080" s="216" t="s">
        <v>171</v>
      </c>
      <c r="E1080" s="222" t="s">
        <v>1</v>
      </c>
      <c r="F1080" s="223" t="s">
        <v>1670</v>
      </c>
      <c r="G1080" s="221"/>
      <c r="H1080" s="224">
        <v>4.38</v>
      </c>
      <c r="I1080" s="225"/>
      <c r="J1080" s="221"/>
      <c r="K1080" s="221"/>
      <c r="L1080" s="226"/>
      <c r="M1080" s="227"/>
      <c r="N1080" s="228"/>
      <c r="O1080" s="228"/>
      <c r="P1080" s="228"/>
      <c r="Q1080" s="228"/>
      <c r="R1080" s="228"/>
      <c r="S1080" s="228"/>
      <c r="T1080" s="229"/>
      <c r="AT1080" s="230" t="s">
        <v>171</v>
      </c>
      <c r="AU1080" s="230" t="s">
        <v>83</v>
      </c>
      <c r="AV1080" s="13" t="s">
        <v>83</v>
      </c>
      <c r="AW1080" s="13" t="s">
        <v>30</v>
      </c>
      <c r="AX1080" s="13" t="s">
        <v>73</v>
      </c>
      <c r="AY1080" s="230" t="s">
        <v>160</v>
      </c>
    </row>
    <row r="1081" spans="2:51" s="14" customFormat="1" ht="11.25">
      <c r="B1081" s="231"/>
      <c r="C1081" s="232"/>
      <c r="D1081" s="216" t="s">
        <v>171</v>
      </c>
      <c r="E1081" s="233" t="s">
        <v>1</v>
      </c>
      <c r="F1081" s="234" t="s">
        <v>174</v>
      </c>
      <c r="G1081" s="232"/>
      <c r="H1081" s="235">
        <v>22.4</v>
      </c>
      <c r="I1081" s="236"/>
      <c r="J1081" s="232"/>
      <c r="K1081" s="232"/>
      <c r="L1081" s="237"/>
      <c r="M1081" s="238"/>
      <c r="N1081" s="239"/>
      <c r="O1081" s="239"/>
      <c r="P1081" s="239"/>
      <c r="Q1081" s="239"/>
      <c r="R1081" s="239"/>
      <c r="S1081" s="239"/>
      <c r="T1081" s="240"/>
      <c r="AT1081" s="241" t="s">
        <v>171</v>
      </c>
      <c r="AU1081" s="241" t="s">
        <v>83</v>
      </c>
      <c r="AV1081" s="14" t="s">
        <v>167</v>
      </c>
      <c r="AW1081" s="14" t="s">
        <v>30</v>
      </c>
      <c r="AX1081" s="14" t="s">
        <v>81</v>
      </c>
      <c r="AY1081" s="241" t="s">
        <v>160</v>
      </c>
    </row>
    <row r="1082" spans="1:65" s="2" customFormat="1" ht="33" customHeight="1">
      <c r="A1082" s="35"/>
      <c r="B1082" s="36"/>
      <c r="C1082" s="202" t="s">
        <v>1671</v>
      </c>
      <c r="D1082" s="202" t="s">
        <v>163</v>
      </c>
      <c r="E1082" s="203" t="s">
        <v>1672</v>
      </c>
      <c r="F1082" s="204" t="s">
        <v>1673</v>
      </c>
      <c r="G1082" s="205" t="s">
        <v>305</v>
      </c>
      <c r="H1082" s="206">
        <v>1</v>
      </c>
      <c r="I1082" s="207"/>
      <c r="J1082" s="208">
        <f>ROUND(I1082*H1082,2)</f>
        <v>0</v>
      </c>
      <c r="K1082" s="209"/>
      <c r="L1082" s="40"/>
      <c r="M1082" s="210" t="s">
        <v>1</v>
      </c>
      <c r="N1082" s="211" t="s">
        <v>38</v>
      </c>
      <c r="O1082" s="72"/>
      <c r="P1082" s="212">
        <f>O1082*H1082</f>
        <v>0</v>
      </c>
      <c r="Q1082" s="212">
        <v>0</v>
      </c>
      <c r="R1082" s="212">
        <f>Q1082*H1082</f>
        <v>0</v>
      </c>
      <c r="S1082" s="212">
        <v>0</v>
      </c>
      <c r="T1082" s="213">
        <f>S1082*H1082</f>
        <v>0</v>
      </c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R1082" s="214" t="s">
        <v>219</v>
      </c>
      <c r="AT1082" s="214" t="s">
        <v>163</v>
      </c>
      <c r="AU1082" s="214" t="s">
        <v>83</v>
      </c>
      <c r="AY1082" s="18" t="s">
        <v>160</v>
      </c>
      <c r="BE1082" s="215">
        <f>IF(N1082="základní",J1082,0)</f>
        <v>0</v>
      </c>
      <c r="BF1082" s="215">
        <f>IF(N1082="snížená",J1082,0)</f>
        <v>0</v>
      </c>
      <c r="BG1082" s="215">
        <f>IF(N1082="zákl. přenesená",J1082,0)</f>
        <v>0</v>
      </c>
      <c r="BH1082" s="215">
        <f>IF(N1082="sníž. přenesená",J1082,0)</f>
        <v>0</v>
      </c>
      <c r="BI1082" s="215">
        <f>IF(N1082="nulová",J1082,0)</f>
        <v>0</v>
      </c>
      <c r="BJ1082" s="18" t="s">
        <v>81</v>
      </c>
      <c r="BK1082" s="215">
        <f>ROUND(I1082*H1082,2)</f>
        <v>0</v>
      </c>
      <c r="BL1082" s="18" t="s">
        <v>219</v>
      </c>
      <c r="BM1082" s="214" t="s">
        <v>1674</v>
      </c>
    </row>
    <row r="1083" spans="1:47" s="2" customFormat="1" ht="29.25">
      <c r="A1083" s="35"/>
      <c r="B1083" s="36"/>
      <c r="C1083" s="37"/>
      <c r="D1083" s="216" t="s">
        <v>169</v>
      </c>
      <c r="E1083" s="37"/>
      <c r="F1083" s="217" t="s">
        <v>1675</v>
      </c>
      <c r="G1083" s="37"/>
      <c r="H1083" s="37"/>
      <c r="I1083" s="169"/>
      <c r="J1083" s="37"/>
      <c r="K1083" s="37"/>
      <c r="L1083" s="40"/>
      <c r="M1083" s="218"/>
      <c r="N1083" s="219"/>
      <c r="O1083" s="72"/>
      <c r="P1083" s="72"/>
      <c r="Q1083" s="72"/>
      <c r="R1083" s="72"/>
      <c r="S1083" s="72"/>
      <c r="T1083" s="73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T1083" s="18" t="s">
        <v>169</v>
      </c>
      <c r="AU1083" s="18" t="s">
        <v>83</v>
      </c>
    </row>
    <row r="1084" spans="1:65" s="2" customFormat="1" ht="24.2" customHeight="1">
      <c r="A1084" s="35"/>
      <c r="B1084" s="36"/>
      <c r="C1084" s="256" t="s">
        <v>1676</v>
      </c>
      <c r="D1084" s="256" t="s">
        <v>494</v>
      </c>
      <c r="E1084" s="257" t="s">
        <v>1677</v>
      </c>
      <c r="F1084" s="258" t="s">
        <v>1678</v>
      </c>
      <c r="G1084" s="259" t="s">
        <v>305</v>
      </c>
      <c r="H1084" s="260">
        <v>1</v>
      </c>
      <c r="I1084" s="261"/>
      <c r="J1084" s="262">
        <f>ROUND(I1084*H1084,2)</f>
        <v>0</v>
      </c>
      <c r="K1084" s="263"/>
      <c r="L1084" s="264"/>
      <c r="M1084" s="265" t="s">
        <v>1</v>
      </c>
      <c r="N1084" s="266" t="s">
        <v>38</v>
      </c>
      <c r="O1084" s="72"/>
      <c r="P1084" s="212">
        <f>O1084*H1084</f>
        <v>0</v>
      </c>
      <c r="Q1084" s="212">
        <v>0.0145</v>
      </c>
      <c r="R1084" s="212">
        <f>Q1084*H1084</f>
        <v>0.0145</v>
      </c>
      <c r="S1084" s="212">
        <v>0</v>
      </c>
      <c r="T1084" s="213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214" t="s">
        <v>636</v>
      </c>
      <c r="AT1084" s="214" t="s">
        <v>494</v>
      </c>
      <c r="AU1084" s="214" t="s">
        <v>83</v>
      </c>
      <c r="AY1084" s="18" t="s">
        <v>160</v>
      </c>
      <c r="BE1084" s="215">
        <f>IF(N1084="základní",J1084,0)</f>
        <v>0</v>
      </c>
      <c r="BF1084" s="215">
        <f>IF(N1084="snížená",J1084,0)</f>
        <v>0</v>
      </c>
      <c r="BG1084" s="215">
        <f>IF(N1084="zákl. přenesená",J1084,0)</f>
        <v>0</v>
      </c>
      <c r="BH1084" s="215">
        <f>IF(N1084="sníž. přenesená",J1084,0)</f>
        <v>0</v>
      </c>
      <c r="BI1084" s="215">
        <f>IF(N1084="nulová",J1084,0)</f>
        <v>0</v>
      </c>
      <c r="BJ1084" s="18" t="s">
        <v>81</v>
      </c>
      <c r="BK1084" s="215">
        <f>ROUND(I1084*H1084,2)</f>
        <v>0</v>
      </c>
      <c r="BL1084" s="18" t="s">
        <v>219</v>
      </c>
      <c r="BM1084" s="214" t="s">
        <v>1679</v>
      </c>
    </row>
    <row r="1085" spans="1:47" s="2" customFormat="1" ht="11.25">
      <c r="A1085" s="35"/>
      <c r="B1085" s="36"/>
      <c r="C1085" s="37"/>
      <c r="D1085" s="216" t="s">
        <v>169</v>
      </c>
      <c r="E1085" s="37"/>
      <c r="F1085" s="217" t="s">
        <v>1678</v>
      </c>
      <c r="G1085" s="37"/>
      <c r="H1085" s="37"/>
      <c r="I1085" s="169"/>
      <c r="J1085" s="37"/>
      <c r="K1085" s="37"/>
      <c r="L1085" s="40"/>
      <c r="M1085" s="218"/>
      <c r="N1085" s="219"/>
      <c r="O1085" s="72"/>
      <c r="P1085" s="72"/>
      <c r="Q1085" s="72"/>
      <c r="R1085" s="72"/>
      <c r="S1085" s="72"/>
      <c r="T1085" s="73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T1085" s="18" t="s">
        <v>169</v>
      </c>
      <c r="AU1085" s="18" t="s">
        <v>83</v>
      </c>
    </row>
    <row r="1086" spans="1:65" s="2" customFormat="1" ht="24.2" customHeight="1">
      <c r="A1086" s="35"/>
      <c r="B1086" s="36"/>
      <c r="C1086" s="256" t="s">
        <v>1680</v>
      </c>
      <c r="D1086" s="256" t="s">
        <v>494</v>
      </c>
      <c r="E1086" s="257" t="s">
        <v>1681</v>
      </c>
      <c r="F1086" s="258" t="s">
        <v>1682</v>
      </c>
      <c r="G1086" s="259" t="s">
        <v>305</v>
      </c>
      <c r="H1086" s="260">
        <v>1</v>
      </c>
      <c r="I1086" s="261"/>
      <c r="J1086" s="262">
        <f>ROUND(I1086*H1086,2)</f>
        <v>0</v>
      </c>
      <c r="K1086" s="263"/>
      <c r="L1086" s="264"/>
      <c r="M1086" s="265" t="s">
        <v>1</v>
      </c>
      <c r="N1086" s="266" t="s">
        <v>38</v>
      </c>
      <c r="O1086" s="72"/>
      <c r="P1086" s="212">
        <f>O1086*H1086</f>
        <v>0</v>
      </c>
      <c r="Q1086" s="212">
        <v>0.0012</v>
      </c>
      <c r="R1086" s="212">
        <f>Q1086*H1086</f>
        <v>0.0012</v>
      </c>
      <c r="S1086" s="212">
        <v>0</v>
      </c>
      <c r="T1086" s="213">
        <f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214" t="s">
        <v>636</v>
      </c>
      <c r="AT1086" s="214" t="s">
        <v>494</v>
      </c>
      <c r="AU1086" s="214" t="s">
        <v>83</v>
      </c>
      <c r="AY1086" s="18" t="s">
        <v>160</v>
      </c>
      <c r="BE1086" s="215">
        <f>IF(N1086="základní",J1086,0)</f>
        <v>0</v>
      </c>
      <c r="BF1086" s="215">
        <f>IF(N1086="snížená",J1086,0)</f>
        <v>0</v>
      </c>
      <c r="BG1086" s="215">
        <f>IF(N1086="zákl. přenesená",J1086,0)</f>
        <v>0</v>
      </c>
      <c r="BH1086" s="215">
        <f>IF(N1086="sníž. přenesená",J1086,0)</f>
        <v>0</v>
      </c>
      <c r="BI1086" s="215">
        <f>IF(N1086="nulová",J1086,0)</f>
        <v>0</v>
      </c>
      <c r="BJ1086" s="18" t="s">
        <v>81</v>
      </c>
      <c r="BK1086" s="215">
        <f>ROUND(I1086*H1086,2)</f>
        <v>0</v>
      </c>
      <c r="BL1086" s="18" t="s">
        <v>219</v>
      </c>
      <c r="BM1086" s="214" t="s">
        <v>1683</v>
      </c>
    </row>
    <row r="1087" spans="1:47" s="2" customFormat="1" ht="19.5">
      <c r="A1087" s="35"/>
      <c r="B1087" s="36"/>
      <c r="C1087" s="37"/>
      <c r="D1087" s="216" t="s">
        <v>169</v>
      </c>
      <c r="E1087" s="37"/>
      <c r="F1087" s="217" t="s">
        <v>1684</v>
      </c>
      <c r="G1087" s="37"/>
      <c r="H1087" s="37"/>
      <c r="I1087" s="169"/>
      <c r="J1087" s="37"/>
      <c r="K1087" s="37"/>
      <c r="L1087" s="40"/>
      <c r="M1087" s="218"/>
      <c r="N1087" s="219"/>
      <c r="O1087" s="72"/>
      <c r="P1087" s="72"/>
      <c r="Q1087" s="72"/>
      <c r="R1087" s="72"/>
      <c r="S1087" s="72"/>
      <c r="T1087" s="73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T1087" s="18" t="s">
        <v>169</v>
      </c>
      <c r="AU1087" s="18" t="s">
        <v>83</v>
      </c>
    </row>
    <row r="1088" spans="1:65" s="2" customFormat="1" ht="24.2" customHeight="1">
      <c r="A1088" s="35"/>
      <c r="B1088" s="36"/>
      <c r="C1088" s="202" t="s">
        <v>1685</v>
      </c>
      <c r="D1088" s="202" t="s">
        <v>163</v>
      </c>
      <c r="E1088" s="203" t="s">
        <v>1686</v>
      </c>
      <c r="F1088" s="204" t="s">
        <v>1687</v>
      </c>
      <c r="G1088" s="205" t="s">
        <v>305</v>
      </c>
      <c r="H1088" s="206">
        <v>5</v>
      </c>
      <c r="I1088" s="207"/>
      <c r="J1088" s="208">
        <f>ROUND(I1088*H1088,2)</f>
        <v>0</v>
      </c>
      <c r="K1088" s="209"/>
      <c r="L1088" s="40"/>
      <c r="M1088" s="210" t="s">
        <v>1</v>
      </c>
      <c r="N1088" s="211" t="s">
        <v>38</v>
      </c>
      <c r="O1088" s="72"/>
      <c r="P1088" s="212">
        <f>O1088*H1088</f>
        <v>0</v>
      </c>
      <c r="Q1088" s="212">
        <v>0</v>
      </c>
      <c r="R1088" s="212">
        <f>Q1088*H1088</f>
        <v>0</v>
      </c>
      <c r="S1088" s="212">
        <v>0</v>
      </c>
      <c r="T1088" s="213">
        <f>S1088*H1088</f>
        <v>0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214" t="s">
        <v>219</v>
      </c>
      <c r="AT1088" s="214" t="s">
        <v>163</v>
      </c>
      <c r="AU1088" s="214" t="s">
        <v>83</v>
      </c>
      <c r="AY1088" s="18" t="s">
        <v>160</v>
      </c>
      <c r="BE1088" s="215">
        <f>IF(N1088="základní",J1088,0)</f>
        <v>0</v>
      </c>
      <c r="BF1088" s="215">
        <f>IF(N1088="snížená",J1088,0)</f>
        <v>0</v>
      </c>
      <c r="BG1088" s="215">
        <f>IF(N1088="zákl. přenesená",J1088,0)</f>
        <v>0</v>
      </c>
      <c r="BH1088" s="215">
        <f>IF(N1088="sníž. přenesená",J1088,0)</f>
        <v>0</v>
      </c>
      <c r="BI1088" s="215">
        <f>IF(N1088="nulová",J1088,0)</f>
        <v>0</v>
      </c>
      <c r="BJ1088" s="18" t="s">
        <v>81</v>
      </c>
      <c r="BK1088" s="215">
        <f>ROUND(I1088*H1088,2)</f>
        <v>0</v>
      </c>
      <c r="BL1088" s="18" t="s">
        <v>219</v>
      </c>
      <c r="BM1088" s="214" t="s">
        <v>1688</v>
      </c>
    </row>
    <row r="1089" spans="1:47" s="2" customFormat="1" ht="29.25">
      <c r="A1089" s="35"/>
      <c r="B1089" s="36"/>
      <c r="C1089" s="37"/>
      <c r="D1089" s="216" t="s">
        <v>169</v>
      </c>
      <c r="E1089" s="37"/>
      <c r="F1089" s="217" t="s">
        <v>1689</v>
      </c>
      <c r="G1089" s="37"/>
      <c r="H1089" s="37"/>
      <c r="I1089" s="169"/>
      <c r="J1089" s="37"/>
      <c r="K1089" s="37"/>
      <c r="L1089" s="40"/>
      <c r="M1089" s="218"/>
      <c r="N1089" s="219"/>
      <c r="O1089" s="72"/>
      <c r="P1089" s="72"/>
      <c r="Q1089" s="72"/>
      <c r="R1089" s="72"/>
      <c r="S1089" s="72"/>
      <c r="T1089" s="73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T1089" s="18" t="s">
        <v>169</v>
      </c>
      <c r="AU1089" s="18" t="s">
        <v>83</v>
      </c>
    </row>
    <row r="1090" spans="1:65" s="2" customFormat="1" ht="21.75" customHeight="1">
      <c r="A1090" s="35"/>
      <c r="B1090" s="36"/>
      <c r="C1090" s="256" t="s">
        <v>1690</v>
      </c>
      <c r="D1090" s="256" t="s">
        <v>494</v>
      </c>
      <c r="E1090" s="257" t="s">
        <v>1691</v>
      </c>
      <c r="F1090" s="258" t="s">
        <v>1692</v>
      </c>
      <c r="G1090" s="259" t="s">
        <v>305</v>
      </c>
      <c r="H1090" s="260">
        <v>1</v>
      </c>
      <c r="I1090" s="261"/>
      <c r="J1090" s="262">
        <f>ROUND(I1090*H1090,2)</f>
        <v>0</v>
      </c>
      <c r="K1090" s="263"/>
      <c r="L1090" s="264"/>
      <c r="M1090" s="265" t="s">
        <v>1</v>
      </c>
      <c r="N1090" s="266" t="s">
        <v>38</v>
      </c>
      <c r="O1090" s="72"/>
      <c r="P1090" s="212">
        <f>O1090*H1090</f>
        <v>0</v>
      </c>
      <c r="Q1090" s="212">
        <v>0.00015</v>
      </c>
      <c r="R1090" s="212">
        <f>Q1090*H1090</f>
        <v>0.00015</v>
      </c>
      <c r="S1090" s="212">
        <v>0</v>
      </c>
      <c r="T1090" s="213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214" t="s">
        <v>636</v>
      </c>
      <c r="AT1090" s="214" t="s">
        <v>494</v>
      </c>
      <c r="AU1090" s="214" t="s">
        <v>83</v>
      </c>
      <c r="AY1090" s="18" t="s">
        <v>160</v>
      </c>
      <c r="BE1090" s="215">
        <f>IF(N1090="základní",J1090,0)</f>
        <v>0</v>
      </c>
      <c r="BF1090" s="215">
        <f>IF(N1090="snížená",J1090,0)</f>
        <v>0</v>
      </c>
      <c r="BG1090" s="215">
        <f>IF(N1090="zákl. přenesená",J1090,0)</f>
        <v>0</v>
      </c>
      <c r="BH1090" s="215">
        <f>IF(N1090="sníž. přenesená",J1090,0)</f>
        <v>0</v>
      </c>
      <c r="BI1090" s="215">
        <f>IF(N1090="nulová",J1090,0)</f>
        <v>0</v>
      </c>
      <c r="BJ1090" s="18" t="s">
        <v>81</v>
      </c>
      <c r="BK1090" s="215">
        <f>ROUND(I1090*H1090,2)</f>
        <v>0</v>
      </c>
      <c r="BL1090" s="18" t="s">
        <v>219</v>
      </c>
      <c r="BM1090" s="214" t="s">
        <v>1693</v>
      </c>
    </row>
    <row r="1091" spans="1:47" s="2" customFormat="1" ht="11.25">
      <c r="A1091" s="35"/>
      <c r="B1091" s="36"/>
      <c r="C1091" s="37"/>
      <c r="D1091" s="216" t="s">
        <v>169</v>
      </c>
      <c r="E1091" s="37"/>
      <c r="F1091" s="217" t="s">
        <v>1692</v>
      </c>
      <c r="G1091" s="37"/>
      <c r="H1091" s="37"/>
      <c r="I1091" s="169"/>
      <c r="J1091" s="37"/>
      <c r="K1091" s="37"/>
      <c r="L1091" s="40"/>
      <c r="M1091" s="218"/>
      <c r="N1091" s="219"/>
      <c r="O1091" s="72"/>
      <c r="P1091" s="72"/>
      <c r="Q1091" s="72"/>
      <c r="R1091" s="72"/>
      <c r="S1091" s="72"/>
      <c r="T1091" s="73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T1091" s="18" t="s">
        <v>169</v>
      </c>
      <c r="AU1091" s="18" t="s">
        <v>83</v>
      </c>
    </row>
    <row r="1092" spans="1:65" s="2" customFormat="1" ht="24.2" customHeight="1">
      <c r="A1092" s="35"/>
      <c r="B1092" s="36"/>
      <c r="C1092" s="202" t="s">
        <v>1694</v>
      </c>
      <c r="D1092" s="202" t="s">
        <v>163</v>
      </c>
      <c r="E1092" s="203" t="s">
        <v>1695</v>
      </c>
      <c r="F1092" s="204" t="s">
        <v>1696</v>
      </c>
      <c r="G1092" s="205" t="s">
        <v>305</v>
      </c>
      <c r="H1092" s="206">
        <v>1</v>
      </c>
      <c r="I1092" s="207"/>
      <c r="J1092" s="208">
        <f>ROUND(I1092*H1092,2)</f>
        <v>0</v>
      </c>
      <c r="K1092" s="209"/>
      <c r="L1092" s="40"/>
      <c r="M1092" s="210" t="s">
        <v>1</v>
      </c>
      <c r="N1092" s="211" t="s">
        <v>38</v>
      </c>
      <c r="O1092" s="72"/>
      <c r="P1092" s="212">
        <f>O1092*H1092</f>
        <v>0</v>
      </c>
      <c r="Q1092" s="212">
        <v>0</v>
      </c>
      <c r="R1092" s="212">
        <f>Q1092*H1092</f>
        <v>0</v>
      </c>
      <c r="S1092" s="212">
        <v>0</v>
      </c>
      <c r="T1092" s="213">
        <f>S1092*H1092</f>
        <v>0</v>
      </c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R1092" s="214" t="s">
        <v>219</v>
      </c>
      <c r="AT1092" s="214" t="s">
        <v>163</v>
      </c>
      <c r="AU1092" s="214" t="s">
        <v>83</v>
      </c>
      <c r="AY1092" s="18" t="s">
        <v>160</v>
      </c>
      <c r="BE1092" s="215">
        <f>IF(N1092="základní",J1092,0)</f>
        <v>0</v>
      </c>
      <c r="BF1092" s="215">
        <f>IF(N1092="snížená",J1092,0)</f>
        <v>0</v>
      </c>
      <c r="BG1092" s="215">
        <f>IF(N1092="zákl. přenesená",J1092,0)</f>
        <v>0</v>
      </c>
      <c r="BH1092" s="215">
        <f>IF(N1092="sníž. přenesená",J1092,0)</f>
        <v>0</v>
      </c>
      <c r="BI1092" s="215">
        <f>IF(N1092="nulová",J1092,0)</f>
        <v>0</v>
      </c>
      <c r="BJ1092" s="18" t="s">
        <v>81</v>
      </c>
      <c r="BK1092" s="215">
        <f>ROUND(I1092*H1092,2)</f>
        <v>0</v>
      </c>
      <c r="BL1092" s="18" t="s">
        <v>219</v>
      </c>
      <c r="BM1092" s="214" t="s">
        <v>1697</v>
      </c>
    </row>
    <row r="1093" spans="1:47" s="2" customFormat="1" ht="29.25">
      <c r="A1093" s="35"/>
      <c r="B1093" s="36"/>
      <c r="C1093" s="37"/>
      <c r="D1093" s="216" t="s">
        <v>169</v>
      </c>
      <c r="E1093" s="37"/>
      <c r="F1093" s="217" t="s">
        <v>1698</v>
      </c>
      <c r="G1093" s="37"/>
      <c r="H1093" s="37"/>
      <c r="I1093" s="169"/>
      <c r="J1093" s="37"/>
      <c r="K1093" s="37"/>
      <c r="L1093" s="40"/>
      <c r="M1093" s="218"/>
      <c r="N1093" s="219"/>
      <c r="O1093" s="72"/>
      <c r="P1093" s="72"/>
      <c r="Q1093" s="72"/>
      <c r="R1093" s="72"/>
      <c r="S1093" s="72"/>
      <c r="T1093" s="73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T1093" s="18" t="s">
        <v>169</v>
      </c>
      <c r="AU1093" s="18" t="s">
        <v>83</v>
      </c>
    </row>
    <row r="1094" spans="1:65" s="2" customFormat="1" ht="16.5" customHeight="1">
      <c r="A1094" s="35"/>
      <c r="B1094" s="36"/>
      <c r="C1094" s="256" t="s">
        <v>1699</v>
      </c>
      <c r="D1094" s="256" t="s">
        <v>494</v>
      </c>
      <c r="E1094" s="257" t="s">
        <v>1700</v>
      </c>
      <c r="F1094" s="258" t="s">
        <v>1701</v>
      </c>
      <c r="G1094" s="259" t="s">
        <v>218</v>
      </c>
      <c r="H1094" s="260">
        <v>11.2</v>
      </c>
      <c r="I1094" s="261"/>
      <c r="J1094" s="262">
        <f>ROUND(I1094*H1094,2)</f>
        <v>0</v>
      </c>
      <c r="K1094" s="263"/>
      <c r="L1094" s="264"/>
      <c r="M1094" s="265" t="s">
        <v>1</v>
      </c>
      <c r="N1094" s="266" t="s">
        <v>38</v>
      </c>
      <c r="O1094" s="72"/>
      <c r="P1094" s="212">
        <f>O1094*H1094</f>
        <v>0</v>
      </c>
      <c r="Q1094" s="212">
        <v>0.005</v>
      </c>
      <c r="R1094" s="212">
        <f>Q1094*H1094</f>
        <v>0.055999999999999994</v>
      </c>
      <c r="S1094" s="212">
        <v>0</v>
      </c>
      <c r="T1094" s="213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14" t="s">
        <v>636</v>
      </c>
      <c r="AT1094" s="214" t="s">
        <v>494</v>
      </c>
      <c r="AU1094" s="214" t="s">
        <v>83</v>
      </c>
      <c r="AY1094" s="18" t="s">
        <v>160</v>
      </c>
      <c r="BE1094" s="215">
        <f>IF(N1094="základní",J1094,0)</f>
        <v>0</v>
      </c>
      <c r="BF1094" s="215">
        <f>IF(N1094="snížená",J1094,0)</f>
        <v>0</v>
      </c>
      <c r="BG1094" s="215">
        <f>IF(N1094="zákl. přenesená",J1094,0)</f>
        <v>0</v>
      </c>
      <c r="BH1094" s="215">
        <f>IF(N1094="sníž. přenesená",J1094,0)</f>
        <v>0</v>
      </c>
      <c r="BI1094" s="215">
        <f>IF(N1094="nulová",J1094,0)</f>
        <v>0</v>
      </c>
      <c r="BJ1094" s="18" t="s">
        <v>81</v>
      </c>
      <c r="BK1094" s="215">
        <f>ROUND(I1094*H1094,2)</f>
        <v>0</v>
      </c>
      <c r="BL1094" s="18" t="s">
        <v>219</v>
      </c>
      <c r="BM1094" s="214" t="s">
        <v>1702</v>
      </c>
    </row>
    <row r="1095" spans="1:47" s="2" customFormat="1" ht="11.25">
      <c r="A1095" s="35"/>
      <c r="B1095" s="36"/>
      <c r="C1095" s="37"/>
      <c r="D1095" s="216" t="s">
        <v>169</v>
      </c>
      <c r="E1095" s="37"/>
      <c r="F1095" s="217" t="s">
        <v>1703</v>
      </c>
      <c r="G1095" s="37"/>
      <c r="H1095" s="37"/>
      <c r="I1095" s="169"/>
      <c r="J1095" s="37"/>
      <c r="K1095" s="37"/>
      <c r="L1095" s="40"/>
      <c r="M1095" s="218"/>
      <c r="N1095" s="219"/>
      <c r="O1095" s="72"/>
      <c r="P1095" s="72"/>
      <c r="Q1095" s="72"/>
      <c r="R1095" s="72"/>
      <c r="S1095" s="72"/>
      <c r="T1095" s="73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T1095" s="18" t="s">
        <v>169</v>
      </c>
      <c r="AU1095" s="18" t="s">
        <v>83</v>
      </c>
    </row>
    <row r="1096" spans="2:51" s="13" customFormat="1" ht="11.25">
      <c r="B1096" s="220"/>
      <c r="C1096" s="221"/>
      <c r="D1096" s="216" t="s">
        <v>171</v>
      </c>
      <c r="E1096" s="222" t="s">
        <v>1</v>
      </c>
      <c r="F1096" s="223" t="s">
        <v>1704</v>
      </c>
      <c r="G1096" s="221"/>
      <c r="H1096" s="224">
        <v>8.5</v>
      </c>
      <c r="I1096" s="225"/>
      <c r="J1096" s="221"/>
      <c r="K1096" s="221"/>
      <c r="L1096" s="226"/>
      <c r="M1096" s="227"/>
      <c r="N1096" s="228"/>
      <c r="O1096" s="228"/>
      <c r="P1096" s="228"/>
      <c r="Q1096" s="228"/>
      <c r="R1096" s="228"/>
      <c r="S1096" s="228"/>
      <c r="T1096" s="229"/>
      <c r="AT1096" s="230" t="s">
        <v>171</v>
      </c>
      <c r="AU1096" s="230" t="s">
        <v>83</v>
      </c>
      <c r="AV1096" s="13" t="s">
        <v>83</v>
      </c>
      <c r="AW1096" s="13" t="s">
        <v>30</v>
      </c>
      <c r="AX1096" s="13" t="s">
        <v>73</v>
      </c>
      <c r="AY1096" s="230" t="s">
        <v>160</v>
      </c>
    </row>
    <row r="1097" spans="2:51" s="13" customFormat="1" ht="11.25">
      <c r="B1097" s="220"/>
      <c r="C1097" s="221"/>
      <c r="D1097" s="216" t="s">
        <v>171</v>
      </c>
      <c r="E1097" s="222" t="s">
        <v>1</v>
      </c>
      <c r="F1097" s="223" t="s">
        <v>1705</v>
      </c>
      <c r="G1097" s="221"/>
      <c r="H1097" s="224">
        <v>2.7</v>
      </c>
      <c r="I1097" s="225"/>
      <c r="J1097" s="221"/>
      <c r="K1097" s="221"/>
      <c r="L1097" s="226"/>
      <c r="M1097" s="227"/>
      <c r="N1097" s="228"/>
      <c r="O1097" s="228"/>
      <c r="P1097" s="228"/>
      <c r="Q1097" s="228"/>
      <c r="R1097" s="228"/>
      <c r="S1097" s="228"/>
      <c r="T1097" s="229"/>
      <c r="AT1097" s="230" t="s">
        <v>171</v>
      </c>
      <c r="AU1097" s="230" t="s">
        <v>83</v>
      </c>
      <c r="AV1097" s="13" t="s">
        <v>83</v>
      </c>
      <c r="AW1097" s="13" t="s">
        <v>30</v>
      </c>
      <c r="AX1097" s="13" t="s">
        <v>73</v>
      </c>
      <c r="AY1097" s="230" t="s">
        <v>160</v>
      </c>
    </row>
    <row r="1098" spans="2:51" s="14" customFormat="1" ht="11.25">
      <c r="B1098" s="231"/>
      <c r="C1098" s="232"/>
      <c r="D1098" s="216" t="s">
        <v>171</v>
      </c>
      <c r="E1098" s="233" t="s">
        <v>1</v>
      </c>
      <c r="F1098" s="234" t="s">
        <v>174</v>
      </c>
      <c r="G1098" s="232"/>
      <c r="H1098" s="235">
        <v>11.2</v>
      </c>
      <c r="I1098" s="236"/>
      <c r="J1098" s="232"/>
      <c r="K1098" s="232"/>
      <c r="L1098" s="237"/>
      <c r="M1098" s="238"/>
      <c r="N1098" s="239"/>
      <c r="O1098" s="239"/>
      <c r="P1098" s="239"/>
      <c r="Q1098" s="239"/>
      <c r="R1098" s="239"/>
      <c r="S1098" s="239"/>
      <c r="T1098" s="240"/>
      <c r="AT1098" s="241" t="s">
        <v>171</v>
      </c>
      <c r="AU1098" s="241" t="s">
        <v>83</v>
      </c>
      <c r="AV1098" s="14" t="s">
        <v>167</v>
      </c>
      <c r="AW1098" s="14" t="s">
        <v>30</v>
      </c>
      <c r="AX1098" s="14" t="s">
        <v>81</v>
      </c>
      <c r="AY1098" s="241" t="s">
        <v>160</v>
      </c>
    </row>
    <row r="1099" spans="1:65" s="2" customFormat="1" ht="24.2" customHeight="1">
      <c r="A1099" s="35"/>
      <c r="B1099" s="36"/>
      <c r="C1099" s="202" t="s">
        <v>1706</v>
      </c>
      <c r="D1099" s="202" t="s">
        <v>163</v>
      </c>
      <c r="E1099" s="203" t="s">
        <v>1707</v>
      </c>
      <c r="F1099" s="204" t="s">
        <v>1708</v>
      </c>
      <c r="G1099" s="205" t="s">
        <v>1709</v>
      </c>
      <c r="H1099" s="206">
        <v>1</v>
      </c>
      <c r="I1099" s="207"/>
      <c r="J1099" s="208">
        <f>ROUND(I1099*H1099,2)</f>
        <v>0</v>
      </c>
      <c r="K1099" s="209"/>
      <c r="L1099" s="40"/>
      <c r="M1099" s="210" t="s">
        <v>1</v>
      </c>
      <c r="N1099" s="211" t="s">
        <v>38</v>
      </c>
      <c r="O1099" s="72"/>
      <c r="P1099" s="212">
        <f>O1099*H1099</f>
        <v>0</v>
      </c>
      <c r="Q1099" s="212">
        <v>0</v>
      </c>
      <c r="R1099" s="212">
        <f>Q1099*H1099</f>
        <v>0</v>
      </c>
      <c r="S1099" s="212">
        <v>0</v>
      </c>
      <c r="T1099" s="213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14" t="s">
        <v>219</v>
      </c>
      <c r="AT1099" s="214" t="s">
        <v>163</v>
      </c>
      <c r="AU1099" s="214" t="s">
        <v>83</v>
      </c>
      <c r="AY1099" s="18" t="s">
        <v>160</v>
      </c>
      <c r="BE1099" s="215">
        <f>IF(N1099="základní",J1099,0)</f>
        <v>0</v>
      </c>
      <c r="BF1099" s="215">
        <f>IF(N1099="snížená",J1099,0)</f>
        <v>0</v>
      </c>
      <c r="BG1099" s="215">
        <f>IF(N1099="zákl. přenesená",J1099,0)</f>
        <v>0</v>
      </c>
      <c r="BH1099" s="215">
        <f>IF(N1099="sníž. přenesená",J1099,0)</f>
        <v>0</v>
      </c>
      <c r="BI1099" s="215">
        <f>IF(N1099="nulová",J1099,0)</f>
        <v>0</v>
      </c>
      <c r="BJ1099" s="18" t="s">
        <v>81</v>
      </c>
      <c r="BK1099" s="215">
        <f>ROUND(I1099*H1099,2)</f>
        <v>0</v>
      </c>
      <c r="BL1099" s="18" t="s">
        <v>219</v>
      </c>
      <c r="BM1099" s="214" t="s">
        <v>1710</v>
      </c>
    </row>
    <row r="1100" spans="1:47" s="2" customFormat="1" ht="11.25">
      <c r="A1100" s="35"/>
      <c r="B1100" s="36"/>
      <c r="C1100" s="37"/>
      <c r="D1100" s="216" t="s">
        <v>169</v>
      </c>
      <c r="E1100" s="37"/>
      <c r="F1100" s="217" t="s">
        <v>1708</v>
      </c>
      <c r="G1100" s="37"/>
      <c r="H1100" s="37"/>
      <c r="I1100" s="169"/>
      <c r="J1100" s="37"/>
      <c r="K1100" s="37"/>
      <c r="L1100" s="40"/>
      <c r="M1100" s="218"/>
      <c r="N1100" s="219"/>
      <c r="O1100" s="72"/>
      <c r="P1100" s="72"/>
      <c r="Q1100" s="72"/>
      <c r="R1100" s="72"/>
      <c r="S1100" s="72"/>
      <c r="T1100" s="73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T1100" s="18" t="s">
        <v>169</v>
      </c>
      <c r="AU1100" s="18" t="s">
        <v>83</v>
      </c>
    </row>
    <row r="1101" spans="1:65" s="2" customFormat="1" ht="24.2" customHeight="1">
      <c r="A1101" s="35"/>
      <c r="B1101" s="36"/>
      <c r="C1101" s="202" t="s">
        <v>1711</v>
      </c>
      <c r="D1101" s="202" t="s">
        <v>163</v>
      </c>
      <c r="E1101" s="203" t="s">
        <v>1712</v>
      </c>
      <c r="F1101" s="204" t="s">
        <v>1713</v>
      </c>
      <c r="G1101" s="205" t="s">
        <v>179</v>
      </c>
      <c r="H1101" s="206">
        <v>0.788</v>
      </c>
      <c r="I1101" s="207"/>
      <c r="J1101" s="208">
        <f>ROUND(I1101*H1101,2)</f>
        <v>0</v>
      </c>
      <c r="K1101" s="209"/>
      <c r="L1101" s="40"/>
      <c r="M1101" s="210" t="s">
        <v>1</v>
      </c>
      <c r="N1101" s="211" t="s">
        <v>38</v>
      </c>
      <c r="O1101" s="72"/>
      <c r="P1101" s="212">
        <f>O1101*H1101</f>
        <v>0</v>
      </c>
      <c r="Q1101" s="212">
        <v>0</v>
      </c>
      <c r="R1101" s="212">
        <f>Q1101*H1101</f>
        <v>0</v>
      </c>
      <c r="S1101" s="212">
        <v>0</v>
      </c>
      <c r="T1101" s="213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214" t="s">
        <v>219</v>
      </c>
      <c r="AT1101" s="214" t="s">
        <v>163</v>
      </c>
      <c r="AU1101" s="214" t="s">
        <v>83</v>
      </c>
      <c r="AY1101" s="18" t="s">
        <v>160</v>
      </c>
      <c r="BE1101" s="215">
        <f>IF(N1101="základní",J1101,0)</f>
        <v>0</v>
      </c>
      <c r="BF1101" s="215">
        <f>IF(N1101="snížená",J1101,0)</f>
        <v>0</v>
      </c>
      <c r="BG1101" s="215">
        <f>IF(N1101="zákl. přenesená",J1101,0)</f>
        <v>0</v>
      </c>
      <c r="BH1101" s="215">
        <f>IF(N1101="sníž. přenesená",J1101,0)</f>
        <v>0</v>
      </c>
      <c r="BI1101" s="215">
        <f>IF(N1101="nulová",J1101,0)</f>
        <v>0</v>
      </c>
      <c r="BJ1101" s="18" t="s">
        <v>81</v>
      </c>
      <c r="BK1101" s="215">
        <f>ROUND(I1101*H1101,2)</f>
        <v>0</v>
      </c>
      <c r="BL1101" s="18" t="s">
        <v>219</v>
      </c>
      <c r="BM1101" s="214" t="s">
        <v>1714</v>
      </c>
    </row>
    <row r="1102" spans="1:47" s="2" customFormat="1" ht="29.25">
      <c r="A1102" s="35"/>
      <c r="B1102" s="36"/>
      <c r="C1102" s="37"/>
      <c r="D1102" s="216" t="s">
        <v>169</v>
      </c>
      <c r="E1102" s="37"/>
      <c r="F1102" s="217" t="s">
        <v>1715</v>
      </c>
      <c r="G1102" s="37"/>
      <c r="H1102" s="37"/>
      <c r="I1102" s="169"/>
      <c r="J1102" s="37"/>
      <c r="K1102" s="37"/>
      <c r="L1102" s="40"/>
      <c r="M1102" s="218"/>
      <c r="N1102" s="219"/>
      <c r="O1102" s="72"/>
      <c r="P1102" s="72"/>
      <c r="Q1102" s="72"/>
      <c r="R1102" s="72"/>
      <c r="S1102" s="72"/>
      <c r="T1102" s="73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T1102" s="18" t="s">
        <v>169</v>
      </c>
      <c r="AU1102" s="18" t="s">
        <v>83</v>
      </c>
    </row>
    <row r="1103" spans="2:63" s="12" customFormat="1" ht="22.9" customHeight="1">
      <c r="B1103" s="186"/>
      <c r="C1103" s="187"/>
      <c r="D1103" s="188" t="s">
        <v>72</v>
      </c>
      <c r="E1103" s="200" t="s">
        <v>313</v>
      </c>
      <c r="F1103" s="200" t="s">
        <v>314</v>
      </c>
      <c r="G1103" s="187"/>
      <c r="H1103" s="187"/>
      <c r="I1103" s="190"/>
      <c r="J1103" s="201">
        <f>BK1103</f>
        <v>0</v>
      </c>
      <c r="K1103" s="187"/>
      <c r="L1103" s="192"/>
      <c r="M1103" s="193"/>
      <c r="N1103" s="194"/>
      <c r="O1103" s="194"/>
      <c r="P1103" s="195">
        <f>SUM(P1104:P1172)</f>
        <v>0</v>
      </c>
      <c r="Q1103" s="194"/>
      <c r="R1103" s="195">
        <f>SUM(R1104:R1172)</f>
        <v>0.65230512</v>
      </c>
      <c r="S1103" s="194"/>
      <c r="T1103" s="196">
        <f>SUM(T1104:T1172)</f>
        <v>0</v>
      </c>
      <c r="AR1103" s="197" t="s">
        <v>83</v>
      </c>
      <c r="AT1103" s="198" t="s">
        <v>72</v>
      </c>
      <c r="AU1103" s="198" t="s">
        <v>81</v>
      </c>
      <c r="AY1103" s="197" t="s">
        <v>160</v>
      </c>
      <c r="BK1103" s="199">
        <f>SUM(BK1104:BK1172)</f>
        <v>0</v>
      </c>
    </row>
    <row r="1104" spans="1:65" s="2" customFormat="1" ht="16.5" customHeight="1">
      <c r="A1104" s="35"/>
      <c r="B1104" s="36"/>
      <c r="C1104" s="202" t="s">
        <v>1716</v>
      </c>
      <c r="D1104" s="202" t="s">
        <v>163</v>
      </c>
      <c r="E1104" s="203" t="s">
        <v>1717</v>
      </c>
      <c r="F1104" s="204" t="s">
        <v>1718</v>
      </c>
      <c r="G1104" s="205" t="s">
        <v>1709</v>
      </c>
      <c r="H1104" s="206">
        <v>1</v>
      </c>
      <c r="I1104" s="207"/>
      <c r="J1104" s="208">
        <f>ROUND(I1104*H1104,2)</f>
        <v>0</v>
      </c>
      <c r="K1104" s="209"/>
      <c r="L1104" s="40"/>
      <c r="M1104" s="210" t="s">
        <v>1</v>
      </c>
      <c r="N1104" s="211" t="s">
        <v>38</v>
      </c>
      <c r="O1104" s="72"/>
      <c r="P1104" s="212">
        <f>O1104*H1104</f>
        <v>0</v>
      </c>
      <c r="Q1104" s="212">
        <v>0</v>
      </c>
      <c r="R1104" s="212">
        <f>Q1104*H1104</f>
        <v>0</v>
      </c>
      <c r="S1104" s="212">
        <v>0</v>
      </c>
      <c r="T1104" s="213">
        <f>S1104*H1104</f>
        <v>0</v>
      </c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R1104" s="214" t="s">
        <v>219</v>
      </c>
      <c r="AT1104" s="214" t="s">
        <v>163</v>
      </c>
      <c r="AU1104" s="214" t="s">
        <v>83</v>
      </c>
      <c r="AY1104" s="18" t="s">
        <v>160</v>
      </c>
      <c r="BE1104" s="215">
        <f>IF(N1104="základní",J1104,0)</f>
        <v>0</v>
      </c>
      <c r="BF1104" s="215">
        <f>IF(N1104="snížená",J1104,0)</f>
        <v>0</v>
      </c>
      <c r="BG1104" s="215">
        <f>IF(N1104="zákl. přenesená",J1104,0)</f>
        <v>0</v>
      </c>
      <c r="BH1104" s="215">
        <f>IF(N1104="sníž. přenesená",J1104,0)</f>
        <v>0</v>
      </c>
      <c r="BI1104" s="215">
        <f>IF(N1104="nulová",J1104,0)</f>
        <v>0</v>
      </c>
      <c r="BJ1104" s="18" t="s">
        <v>81</v>
      </c>
      <c r="BK1104" s="215">
        <f>ROUND(I1104*H1104,2)</f>
        <v>0</v>
      </c>
      <c r="BL1104" s="18" t="s">
        <v>219</v>
      </c>
      <c r="BM1104" s="214" t="s">
        <v>1719</v>
      </c>
    </row>
    <row r="1105" spans="1:47" s="2" customFormat="1" ht="11.25">
      <c r="A1105" s="35"/>
      <c r="B1105" s="36"/>
      <c r="C1105" s="37"/>
      <c r="D1105" s="216" t="s">
        <v>169</v>
      </c>
      <c r="E1105" s="37"/>
      <c r="F1105" s="217" t="s">
        <v>1718</v>
      </c>
      <c r="G1105" s="37"/>
      <c r="H1105" s="37"/>
      <c r="I1105" s="169"/>
      <c r="J1105" s="37"/>
      <c r="K1105" s="37"/>
      <c r="L1105" s="40"/>
      <c r="M1105" s="218"/>
      <c r="N1105" s="219"/>
      <c r="O1105" s="72"/>
      <c r="P1105" s="72"/>
      <c r="Q1105" s="72"/>
      <c r="R1105" s="72"/>
      <c r="S1105" s="72"/>
      <c r="T1105" s="73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T1105" s="18" t="s">
        <v>169</v>
      </c>
      <c r="AU1105" s="18" t="s">
        <v>83</v>
      </c>
    </row>
    <row r="1106" spans="1:65" s="2" customFormat="1" ht="16.5" customHeight="1">
      <c r="A1106" s="35"/>
      <c r="B1106" s="36"/>
      <c r="C1106" s="202" t="s">
        <v>1720</v>
      </c>
      <c r="D1106" s="202" t="s">
        <v>163</v>
      </c>
      <c r="E1106" s="203" t="s">
        <v>1721</v>
      </c>
      <c r="F1106" s="204" t="s">
        <v>1722</v>
      </c>
      <c r="G1106" s="205" t="s">
        <v>1709</v>
      </c>
      <c r="H1106" s="206">
        <v>1</v>
      </c>
      <c r="I1106" s="207"/>
      <c r="J1106" s="208">
        <f>ROUND(I1106*H1106,2)</f>
        <v>0</v>
      </c>
      <c r="K1106" s="209"/>
      <c r="L1106" s="40"/>
      <c r="M1106" s="210" t="s">
        <v>1</v>
      </c>
      <c r="N1106" s="211" t="s">
        <v>38</v>
      </c>
      <c r="O1106" s="72"/>
      <c r="P1106" s="212">
        <f>O1106*H1106</f>
        <v>0</v>
      </c>
      <c r="Q1106" s="212">
        <v>0</v>
      </c>
      <c r="R1106" s="212">
        <f>Q1106*H1106</f>
        <v>0</v>
      </c>
      <c r="S1106" s="212">
        <v>0</v>
      </c>
      <c r="T1106" s="213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214" t="s">
        <v>219</v>
      </c>
      <c r="AT1106" s="214" t="s">
        <v>163</v>
      </c>
      <c r="AU1106" s="214" t="s">
        <v>83</v>
      </c>
      <c r="AY1106" s="18" t="s">
        <v>160</v>
      </c>
      <c r="BE1106" s="215">
        <f>IF(N1106="základní",J1106,0)</f>
        <v>0</v>
      </c>
      <c r="BF1106" s="215">
        <f>IF(N1106="snížená",J1106,0)</f>
        <v>0</v>
      </c>
      <c r="BG1106" s="215">
        <f>IF(N1106="zákl. přenesená",J1106,0)</f>
        <v>0</v>
      </c>
      <c r="BH1106" s="215">
        <f>IF(N1106="sníž. přenesená",J1106,0)</f>
        <v>0</v>
      </c>
      <c r="BI1106" s="215">
        <f>IF(N1106="nulová",J1106,0)</f>
        <v>0</v>
      </c>
      <c r="BJ1106" s="18" t="s">
        <v>81</v>
      </c>
      <c r="BK1106" s="215">
        <f>ROUND(I1106*H1106,2)</f>
        <v>0</v>
      </c>
      <c r="BL1106" s="18" t="s">
        <v>219</v>
      </c>
      <c r="BM1106" s="214" t="s">
        <v>1723</v>
      </c>
    </row>
    <row r="1107" spans="1:47" s="2" customFormat="1" ht="11.25">
      <c r="A1107" s="35"/>
      <c r="B1107" s="36"/>
      <c r="C1107" s="37"/>
      <c r="D1107" s="216" t="s">
        <v>169</v>
      </c>
      <c r="E1107" s="37"/>
      <c r="F1107" s="217" t="s">
        <v>1724</v>
      </c>
      <c r="G1107" s="37"/>
      <c r="H1107" s="37"/>
      <c r="I1107" s="169"/>
      <c r="J1107" s="37"/>
      <c r="K1107" s="37"/>
      <c r="L1107" s="40"/>
      <c r="M1107" s="218"/>
      <c r="N1107" s="219"/>
      <c r="O1107" s="72"/>
      <c r="P1107" s="72"/>
      <c r="Q1107" s="72"/>
      <c r="R1107" s="72"/>
      <c r="S1107" s="72"/>
      <c r="T1107" s="73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T1107" s="18" t="s">
        <v>169</v>
      </c>
      <c r="AU1107" s="18" t="s">
        <v>83</v>
      </c>
    </row>
    <row r="1108" spans="1:65" s="2" customFormat="1" ht="16.5" customHeight="1">
      <c r="A1108" s="35"/>
      <c r="B1108" s="36"/>
      <c r="C1108" s="202" t="s">
        <v>1725</v>
      </c>
      <c r="D1108" s="202" t="s">
        <v>163</v>
      </c>
      <c r="E1108" s="203" t="s">
        <v>1726</v>
      </c>
      <c r="F1108" s="204" t="s">
        <v>1727</v>
      </c>
      <c r="G1108" s="205" t="s">
        <v>1709</v>
      </c>
      <c r="H1108" s="206">
        <v>1</v>
      </c>
      <c r="I1108" s="207"/>
      <c r="J1108" s="208">
        <f>ROUND(I1108*H1108,2)</f>
        <v>0</v>
      </c>
      <c r="K1108" s="209"/>
      <c r="L1108" s="40"/>
      <c r="M1108" s="210" t="s">
        <v>1</v>
      </c>
      <c r="N1108" s="211" t="s">
        <v>38</v>
      </c>
      <c r="O1108" s="72"/>
      <c r="P1108" s="212">
        <f>O1108*H1108</f>
        <v>0</v>
      </c>
      <c r="Q1108" s="212">
        <v>0</v>
      </c>
      <c r="R1108" s="212">
        <f>Q1108*H1108</f>
        <v>0</v>
      </c>
      <c r="S1108" s="212">
        <v>0</v>
      </c>
      <c r="T1108" s="213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214" t="s">
        <v>219</v>
      </c>
      <c r="AT1108" s="214" t="s">
        <v>163</v>
      </c>
      <c r="AU1108" s="214" t="s">
        <v>83</v>
      </c>
      <c r="AY1108" s="18" t="s">
        <v>160</v>
      </c>
      <c r="BE1108" s="215">
        <f>IF(N1108="základní",J1108,0)</f>
        <v>0</v>
      </c>
      <c r="BF1108" s="215">
        <f>IF(N1108="snížená",J1108,0)</f>
        <v>0</v>
      </c>
      <c r="BG1108" s="215">
        <f>IF(N1108="zákl. přenesená",J1108,0)</f>
        <v>0</v>
      </c>
      <c r="BH1108" s="215">
        <f>IF(N1108="sníž. přenesená",J1108,0)</f>
        <v>0</v>
      </c>
      <c r="BI1108" s="215">
        <f>IF(N1108="nulová",J1108,0)</f>
        <v>0</v>
      </c>
      <c r="BJ1108" s="18" t="s">
        <v>81</v>
      </c>
      <c r="BK1108" s="215">
        <f>ROUND(I1108*H1108,2)</f>
        <v>0</v>
      </c>
      <c r="BL1108" s="18" t="s">
        <v>219</v>
      </c>
      <c r="BM1108" s="214" t="s">
        <v>1728</v>
      </c>
    </row>
    <row r="1109" spans="1:47" s="2" customFormat="1" ht="11.25">
      <c r="A1109" s="35"/>
      <c r="B1109" s="36"/>
      <c r="C1109" s="37"/>
      <c r="D1109" s="216" t="s">
        <v>169</v>
      </c>
      <c r="E1109" s="37"/>
      <c r="F1109" s="217" t="s">
        <v>1722</v>
      </c>
      <c r="G1109" s="37"/>
      <c r="H1109" s="37"/>
      <c r="I1109" s="169"/>
      <c r="J1109" s="37"/>
      <c r="K1109" s="37"/>
      <c r="L1109" s="40"/>
      <c r="M1109" s="218"/>
      <c r="N1109" s="219"/>
      <c r="O1109" s="72"/>
      <c r="P1109" s="72"/>
      <c r="Q1109" s="72"/>
      <c r="R1109" s="72"/>
      <c r="S1109" s="72"/>
      <c r="T1109" s="73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T1109" s="18" t="s">
        <v>169</v>
      </c>
      <c r="AU1109" s="18" t="s">
        <v>83</v>
      </c>
    </row>
    <row r="1110" spans="1:65" s="2" customFormat="1" ht="24.2" customHeight="1">
      <c r="A1110" s="35"/>
      <c r="B1110" s="36"/>
      <c r="C1110" s="202" t="s">
        <v>1729</v>
      </c>
      <c r="D1110" s="202" t="s">
        <v>163</v>
      </c>
      <c r="E1110" s="203" t="s">
        <v>1730</v>
      </c>
      <c r="F1110" s="204" t="s">
        <v>1731</v>
      </c>
      <c r="G1110" s="205" t="s">
        <v>1709</v>
      </c>
      <c r="H1110" s="206">
        <v>1</v>
      </c>
      <c r="I1110" s="207"/>
      <c r="J1110" s="208">
        <f>ROUND(I1110*H1110,2)</f>
        <v>0</v>
      </c>
      <c r="K1110" s="209"/>
      <c r="L1110" s="40"/>
      <c r="M1110" s="210" t="s">
        <v>1</v>
      </c>
      <c r="N1110" s="211" t="s">
        <v>38</v>
      </c>
      <c r="O1110" s="72"/>
      <c r="P1110" s="212">
        <f>O1110*H1110</f>
        <v>0</v>
      </c>
      <c r="Q1110" s="212">
        <v>0</v>
      </c>
      <c r="R1110" s="212">
        <f>Q1110*H1110</f>
        <v>0</v>
      </c>
      <c r="S1110" s="212">
        <v>0</v>
      </c>
      <c r="T1110" s="213">
        <f>S1110*H1110</f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214" t="s">
        <v>219</v>
      </c>
      <c r="AT1110" s="214" t="s">
        <v>163</v>
      </c>
      <c r="AU1110" s="214" t="s">
        <v>83</v>
      </c>
      <c r="AY1110" s="18" t="s">
        <v>160</v>
      </c>
      <c r="BE1110" s="215">
        <f>IF(N1110="základní",J1110,0)</f>
        <v>0</v>
      </c>
      <c r="BF1110" s="215">
        <f>IF(N1110="snížená",J1110,0)</f>
        <v>0</v>
      </c>
      <c r="BG1110" s="215">
        <f>IF(N1110="zákl. přenesená",J1110,0)</f>
        <v>0</v>
      </c>
      <c r="BH1110" s="215">
        <f>IF(N1110="sníž. přenesená",J1110,0)</f>
        <v>0</v>
      </c>
      <c r="BI1110" s="215">
        <f>IF(N1110="nulová",J1110,0)</f>
        <v>0</v>
      </c>
      <c r="BJ1110" s="18" t="s">
        <v>81</v>
      </c>
      <c r="BK1110" s="215">
        <f>ROUND(I1110*H1110,2)</f>
        <v>0</v>
      </c>
      <c r="BL1110" s="18" t="s">
        <v>219</v>
      </c>
      <c r="BM1110" s="214" t="s">
        <v>1732</v>
      </c>
    </row>
    <row r="1111" spans="1:47" s="2" customFormat="1" ht="19.5">
      <c r="A1111" s="35"/>
      <c r="B1111" s="36"/>
      <c r="C1111" s="37"/>
      <c r="D1111" s="216" t="s">
        <v>169</v>
      </c>
      <c r="E1111" s="37"/>
      <c r="F1111" s="217" t="s">
        <v>1731</v>
      </c>
      <c r="G1111" s="37"/>
      <c r="H1111" s="37"/>
      <c r="I1111" s="169"/>
      <c r="J1111" s="37"/>
      <c r="K1111" s="37"/>
      <c r="L1111" s="40"/>
      <c r="M1111" s="218"/>
      <c r="N1111" s="219"/>
      <c r="O1111" s="72"/>
      <c r="P1111" s="72"/>
      <c r="Q1111" s="72"/>
      <c r="R1111" s="72"/>
      <c r="S1111" s="72"/>
      <c r="T1111" s="73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T1111" s="18" t="s">
        <v>169</v>
      </c>
      <c r="AU1111" s="18" t="s">
        <v>83</v>
      </c>
    </row>
    <row r="1112" spans="1:65" s="2" customFormat="1" ht="24.2" customHeight="1">
      <c r="A1112" s="35"/>
      <c r="B1112" s="36"/>
      <c r="C1112" s="202" t="s">
        <v>1733</v>
      </c>
      <c r="D1112" s="202" t="s">
        <v>163</v>
      </c>
      <c r="E1112" s="203" t="s">
        <v>1734</v>
      </c>
      <c r="F1112" s="204" t="s">
        <v>1735</v>
      </c>
      <c r="G1112" s="205" t="s">
        <v>1709</v>
      </c>
      <c r="H1112" s="206">
        <v>2</v>
      </c>
      <c r="I1112" s="207"/>
      <c r="J1112" s="208">
        <f>ROUND(I1112*H1112,2)</f>
        <v>0</v>
      </c>
      <c r="K1112" s="209"/>
      <c r="L1112" s="40"/>
      <c r="M1112" s="210" t="s">
        <v>1</v>
      </c>
      <c r="N1112" s="211" t="s">
        <v>38</v>
      </c>
      <c r="O1112" s="72"/>
      <c r="P1112" s="212">
        <f>O1112*H1112</f>
        <v>0</v>
      </c>
      <c r="Q1112" s="212">
        <v>0</v>
      </c>
      <c r="R1112" s="212">
        <f>Q1112*H1112</f>
        <v>0</v>
      </c>
      <c r="S1112" s="212">
        <v>0</v>
      </c>
      <c r="T1112" s="213">
        <f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214" t="s">
        <v>219</v>
      </c>
      <c r="AT1112" s="214" t="s">
        <v>163</v>
      </c>
      <c r="AU1112" s="214" t="s">
        <v>83</v>
      </c>
      <c r="AY1112" s="18" t="s">
        <v>160</v>
      </c>
      <c r="BE1112" s="215">
        <f>IF(N1112="základní",J1112,0)</f>
        <v>0</v>
      </c>
      <c r="BF1112" s="215">
        <f>IF(N1112="snížená",J1112,0)</f>
        <v>0</v>
      </c>
      <c r="BG1112" s="215">
        <f>IF(N1112="zákl. přenesená",J1112,0)</f>
        <v>0</v>
      </c>
      <c r="BH1112" s="215">
        <f>IF(N1112="sníž. přenesená",J1112,0)</f>
        <v>0</v>
      </c>
      <c r="BI1112" s="215">
        <f>IF(N1112="nulová",J1112,0)</f>
        <v>0</v>
      </c>
      <c r="BJ1112" s="18" t="s">
        <v>81</v>
      </c>
      <c r="BK1112" s="215">
        <f>ROUND(I1112*H1112,2)</f>
        <v>0</v>
      </c>
      <c r="BL1112" s="18" t="s">
        <v>219</v>
      </c>
      <c r="BM1112" s="214" t="s">
        <v>1736</v>
      </c>
    </row>
    <row r="1113" spans="1:47" s="2" customFormat="1" ht="11.25">
      <c r="A1113" s="35"/>
      <c r="B1113" s="36"/>
      <c r="C1113" s="37"/>
      <c r="D1113" s="216" t="s">
        <v>169</v>
      </c>
      <c r="E1113" s="37"/>
      <c r="F1113" s="217" t="s">
        <v>1735</v>
      </c>
      <c r="G1113" s="37"/>
      <c r="H1113" s="37"/>
      <c r="I1113" s="169"/>
      <c r="J1113" s="37"/>
      <c r="K1113" s="37"/>
      <c r="L1113" s="40"/>
      <c r="M1113" s="218"/>
      <c r="N1113" s="219"/>
      <c r="O1113" s="72"/>
      <c r="P1113" s="72"/>
      <c r="Q1113" s="72"/>
      <c r="R1113" s="72"/>
      <c r="S1113" s="72"/>
      <c r="T1113" s="73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T1113" s="18" t="s">
        <v>169</v>
      </c>
      <c r="AU1113" s="18" t="s">
        <v>83</v>
      </c>
    </row>
    <row r="1114" spans="1:65" s="2" customFormat="1" ht="24.2" customHeight="1">
      <c r="A1114" s="35"/>
      <c r="B1114" s="36"/>
      <c r="C1114" s="202" t="s">
        <v>1737</v>
      </c>
      <c r="D1114" s="202" t="s">
        <v>163</v>
      </c>
      <c r="E1114" s="203" t="s">
        <v>1738</v>
      </c>
      <c r="F1114" s="204" t="s">
        <v>1739</v>
      </c>
      <c r="G1114" s="205" t="s">
        <v>305</v>
      </c>
      <c r="H1114" s="206">
        <v>4</v>
      </c>
      <c r="I1114" s="207"/>
      <c r="J1114" s="208">
        <f>ROUND(I1114*H1114,2)</f>
        <v>0</v>
      </c>
      <c r="K1114" s="209"/>
      <c r="L1114" s="40"/>
      <c r="M1114" s="210" t="s">
        <v>1</v>
      </c>
      <c r="N1114" s="211" t="s">
        <v>38</v>
      </c>
      <c r="O1114" s="72"/>
      <c r="P1114" s="212">
        <f>O1114*H1114</f>
        <v>0</v>
      </c>
      <c r="Q1114" s="212">
        <v>0.00092</v>
      </c>
      <c r="R1114" s="212">
        <f>Q1114*H1114</f>
        <v>0.00368</v>
      </c>
      <c r="S1114" s="212">
        <v>0</v>
      </c>
      <c r="T1114" s="213">
        <f>S1114*H1114</f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214" t="s">
        <v>219</v>
      </c>
      <c r="AT1114" s="214" t="s">
        <v>163</v>
      </c>
      <c r="AU1114" s="214" t="s">
        <v>83</v>
      </c>
      <c r="AY1114" s="18" t="s">
        <v>160</v>
      </c>
      <c r="BE1114" s="215">
        <f>IF(N1114="základní",J1114,0)</f>
        <v>0</v>
      </c>
      <c r="BF1114" s="215">
        <f>IF(N1114="snížená",J1114,0)</f>
        <v>0</v>
      </c>
      <c r="BG1114" s="215">
        <f>IF(N1114="zákl. přenesená",J1114,0)</f>
        <v>0</v>
      </c>
      <c r="BH1114" s="215">
        <f>IF(N1114="sníž. přenesená",J1114,0)</f>
        <v>0</v>
      </c>
      <c r="BI1114" s="215">
        <f>IF(N1114="nulová",J1114,0)</f>
        <v>0</v>
      </c>
      <c r="BJ1114" s="18" t="s">
        <v>81</v>
      </c>
      <c r="BK1114" s="215">
        <f>ROUND(I1114*H1114,2)</f>
        <v>0</v>
      </c>
      <c r="BL1114" s="18" t="s">
        <v>219</v>
      </c>
      <c r="BM1114" s="214" t="s">
        <v>1740</v>
      </c>
    </row>
    <row r="1115" spans="1:47" s="2" customFormat="1" ht="19.5">
      <c r="A1115" s="35"/>
      <c r="B1115" s="36"/>
      <c r="C1115" s="37"/>
      <c r="D1115" s="216" t="s">
        <v>169</v>
      </c>
      <c r="E1115" s="37"/>
      <c r="F1115" s="217" t="s">
        <v>1741</v>
      </c>
      <c r="G1115" s="37"/>
      <c r="H1115" s="37"/>
      <c r="I1115" s="169"/>
      <c r="J1115" s="37"/>
      <c r="K1115" s="37"/>
      <c r="L1115" s="40"/>
      <c r="M1115" s="218"/>
      <c r="N1115" s="219"/>
      <c r="O1115" s="72"/>
      <c r="P1115" s="72"/>
      <c r="Q1115" s="72"/>
      <c r="R1115" s="72"/>
      <c r="S1115" s="72"/>
      <c r="T1115" s="73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T1115" s="18" t="s">
        <v>169</v>
      </c>
      <c r="AU1115" s="18" t="s">
        <v>83</v>
      </c>
    </row>
    <row r="1116" spans="1:65" s="2" customFormat="1" ht="33" customHeight="1">
      <c r="A1116" s="35"/>
      <c r="B1116" s="36"/>
      <c r="C1116" s="256" t="s">
        <v>1742</v>
      </c>
      <c r="D1116" s="256" t="s">
        <v>494</v>
      </c>
      <c r="E1116" s="257" t="s">
        <v>1743</v>
      </c>
      <c r="F1116" s="258" t="s">
        <v>1744</v>
      </c>
      <c r="G1116" s="259" t="s">
        <v>1709</v>
      </c>
      <c r="H1116" s="260">
        <v>1</v>
      </c>
      <c r="I1116" s="261"/>
      <c r="J1116" s="262">
        <f>ROUND(I1116*H1116,2)</f>
        <v>0</v>
      </c>
      <c r="K1116" s="263"/>
      <c r="L1116" s="264"/>
      <c r="M1116" s="265" t="s">
        <v>1</v>
      </c>
      <c r="N1116" s="266" t="s">
        <v>38</v>
      </c>
      <c r="O1116" s="72"/>
      <c r="P1116" s="212">
        <f>O1116*H1116</f>
        <v>0</v>
      </c>
      <c r="Q1116" s="212">
        <v>0</v>
      </c>
      <c r="R1116" s="212">
        <f>Q1116*H1116</f>
        <v>0</v>
      </c>
      <c r="S1116" s="212">
        <v>0</v>
      </c>
      <c r="T1116" s="213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4" t="s">
        <v>636</v>
      </c>
      <c r="AT1116" s="214" t="s">
        <v>494</v>
      </c>
      <c r="AU1116" s="214" t="s">
        <v>83</v>
      </c>
      <c r="AY1116" s="18" t="s">
        <v>160</v>
      </c>
      <c r="BE1116" s="215">
        <f>IF(N1116="základní",J1116,0)</f>
        <v>0</v>
      </c>
      <c r="BF1116" s="215">
        <f>IF(N1116="snížená",J1116,0)</f>
        <v>0</v>
      </c>
      <c r="BG1116" s="215">
        <f>IF(N1116="zákl. přenesená",J1116,0)</f>
        <v>0</v>
      </c>
      <c r="BH1116" s="215">
        <f>IF(N1116="sníž. přenesená",J1116,0)</f>
        <v>0</v>
      </c>
      <c r="BI1116" s="215">
        <f>IF(N1116="nulová",J1116,0)</f>
        <v>0</v>
      </c>
      <c r="BJ1116" s="18" t="s">
        <v>81</v>
      </c>
      <c r="BK1116" s="215">
        <f>ROUND(I1116*H1116,2)</f>
        <v>0</v>
      </c>
      <c r="BL1116" s="18" t="s">
        <v>219</v>
      </c>
      <c r="BM1116" s="214" t="s">
        <v>1745</v>
      </c>
    </row>
    <row r="1117" spans="1:65" s="2" customFormat="1" ht="37.9" customHeight="1">
      <c r="A1117" s="35"/>
      <c r="B1117" s="36"/>
      <c r="C1117" s="256" t="s">
        <v>1746</v>
      </c>
      <c r="D1117" s="256" t="s">
        <v>494</v>
      </c>
      <c r="E1117" s="257" t="s">
        <v>1747</v>
      </c>
      <c r="F1117" s="258" t="s">
        <v>1748</v>
      </c>
      <c r="G1117" s="259" t="s">
        <v>1709</v>
      </c>
      <c r="H1117" s="260">
        <v>1</v>
      </c>
      <c r="I1117" s="261"/>
      <c r="J1117" s="262">
        <f>ROUND(I1117*H1117,2)</f>
        <v>0</v>
      </c>
      <c r="K1117" s="263"/>
      <c r="L1117" s="264"/>
      <c r="M1117" s="265" t="s">
        <v>1</v>
      </c>
      <c r="N1117" s="266" t="s">
        <v>38</v>
      </c>
      <c r="O1117" s="72"/>
      <c r="P1117" s="212">
        <f>O1117*H1117</f>
        <v>0</v>
      </c>
      <c r="Q1117" s="212">
        <v>0</v>
      </c>
      <c r="R1117" s="212">
        <f>Q1117*H1117</f>
        <v>0</v>
      </c>
      <c r="S1117" s="212">
        <v>0</v>
      </c>
      <c r="T1117" s="213">
        <f>S1117*H1117</f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214" t="s">
        <v>636</v>
      </c>
      <c r="AT1117" s="214" t="s">
        <v>494</v>
      </c>
      <c r="AU1117" s="214" t="s">
        <v>83</v>
      </c>
      <c r="AY1117" s="18" t="s">
        <v>160</v>
      </c>
      <c r="BE1117" s="215">
        <f>IF(N1117="základní",J1117,0)</f>
        <v>0</v>
      </c>
      <c r="BF1117" s="215">
        <f>IF(N1117="snížená",J1117,0)</f>
        <v>0</v>
      </c>
      <c r="BG1117" s="215">
        <f>IF(N1117="zákl. přenesená",J1117,0)</f>
        <v>0</v>
      </c>
      <c r="BH1117" s="215">
        <f>IF(N1117="sníž. přenesená",J1117,0)</f>
        <v>0</v>
      </c>
      <c r="BI1117" s="215">
        <f>IF(N1117="nulová",J1117,0)</f>
        <v>0</v>
      </c>
      <c r="BJ1117" s="18" t="s">
        <v>81</v>
      </c>
      <c r="BK1117" s="215">
        <f>ROUND(I1117*H1117,2)</f>
        <v>0</v>
      </c>
      <c r="BL1117" s="18" t="s">
        <v>219</v>
      </c>
      <c r="BM1117" s="214" t="s">
        <v>1749</v>
      </c>
    </row>
    <row r="1118" spans="1:65" s="2" customFormat="1" ht="33" customHeight="1">
      <c r="A1118" s="35"/>
      <c r="B1118" s="36"/>
      <c r="C1118" s="256" t="s">
        <v>1750</v>
      </c>
      <c r="D1118" s="256" t="s">
        <v>494</v>
      </c>
      <c r="E1118" s="257" t="s">
        <v>1751</v>
      </c>
      <c r="F1118" s="258" t="s">
        <v>1744</v>
      </c>
      <c r="G1118" s="259" t="s">
        <v>1709</v>
      </c>
      <c r="H1118" s="260">
        <v>2</v>
      </c>
      <c r="I1118" s="261"/>
      <c r="J1118" s="262">
        <f>ROUND(I1118*H1118,2)</f>
        <v>0</v>
      </c>
      <c r="K1118" s="263"/>
      <c r="L1118" s="264"/>
      <c r="M1118" s="265" t="s">
        <v>1</v>
      </c>
      <c r="N1118" s="266" t="s">
        <v>38</v>
      </c>
      <c r="O1118" s="72"/>
      <c r="P1118" s="212">
        <f>O1118*H1118</f>
        <v>0</v>
      </c>
      <c r="Q1118" s="212">
        <v>0</v>
      </c>
      <c r="R1118" s="212">
        <f>Q1118*H1118</f>
        <v>0</v>
      </c>
      <c r="S1118" s="212">
        <v>0</v>
      </c>
      <c r="T1118" s="213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4" t="s">
        <v>636</v>
      </c>
      <c r="AT1118" s="214" t="s">
        <v>494</v>
      </c>
      <c r="AU1118" s="214" t="s">
        <v>83</v>
      </c>
      <c r="AY1118" s="18" t="s">
        <v>160</v>
      </c>
      <c r="BE1118" s="215">
        <f>IF(N1118="základní",J1118,0)</f>
        <v>0</v>
      </c>
      <c r="BF1118" s="215">
        <f>IF(N1118="snížená",J1118,0)</f>
        <v>0</v>
      </c>
      <c r="BG1118" s="215">
        <f>IF(N1118="zákl. přenesená",J1118,0)</f>
        <v>0</v>
      </c>
      <c r="BH1118" s="215">
        <f>IF(N1118="sníž. přenesená",J1118,0)</f>
        <v>0</v>
      </c>
      <c r="BI1118" s="215">
        <f>IF(N1118="nulová",J1118,0)</f>
        <v>0</v>
      </c>
      <c r="BJ1118" s="18" t="s">
        <v>81</v>
      </c>
      <c r="BK1118" s="215">
        <f>ROUND(I1118*H1118,2)</f>
        <v>0</v>
      </c>
      <c r="BL1118" s="18" t="s">
        <v>219</v>
      </c>
      <c r="BM1118" s="214" t="s">
        <v>1752</v>
      </c>
    </row>
    <row r="1119" spans="1:47" s="2" customFormat="1" ht="19.5">
      <c r="A1119" s="35"/>
      <c r="B1119" s="36"/>
      <c r="C1119" s="37"/>
      <c r="D1119" s="216" t="s">
        <v>169</v>
      </c>
      <c r="E1119" s="37"/>
      <c r="F1119" s="217" t="s">
        <v>1753</v>
      </c>
      <c r="G1119" s="37"/>
      <c r="H1119" s="37"/>
      <c r="I1119" s="169"/>
      <c r="J1119" s="37"/>
      <c r="K1119" s="37"/>
      <c r="L1119" s="40"/>
      <c r="M1119" s="218"/>
      <c r="N1119" s="219"/>
      <c r="O1119" s="72"/>
      <c r="P1119" s="72"/>
      <c r="Q1119" s="72"/>
      <c r="R1119" s="72"/>
      <c r="S1119" s="72"/>
      <c r="T1119" s="73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T1119" s="18" t="s">
        <v>169</v>
      </c>
      <c r="AU1119" s="18" t="s">
        <v>83</v>
      </c>
    </row>
    <row r="1120" spans="1:65" s="2" customFormat="1" ht="24.2" customHeight="1">
      <c r="A1120" s="35"/>
      <c r="B1120" s="36"/>
      <c r="C1120" s="202" t="s">
        <v>1754</v>
      </c>
      <c r="D1120" s="202" t="s">
        <v>163</v>
      </c>
      <c r="E1120" s="203" t="s">
        <v>1755</v>
      </c>
      <c r="F1120" s="204" t="s">
        <v>1756</v>
      </c>
      <c r="G1120" s="205" t="s">
        <v>247</v>
      </c>
      <c r="H1120" s="206">
        <v>2.4</v>
      </c>
      <c r="I1120" s="207"/>
      <c r="J1120" s="208">
        <f>ROUND(I1120*H1120,2)</f>
        <v>0</v>
      </c>
      <c r="K1120" s="209"/>
      <c r="L1120" s="40"/>
      <c r="M1120" s="210" t="s">
        <v>1</v>
      </c>
      <c r="N1120" s="211" t="s">
        <v>38</v>
      </c>
      <c r="O1120" s="72"/>
      <c r="P1120" s="212">
        <f>O1120*H1120</f>
        <v>0</v>
      </c>
      <c r="Q1120" s="212">
        <v>0.00037</v>
      </c>
      <c r="R1120" s="212">
        <f>Q1120*H1120</f>
        <v>0.0008879999999999999</v>
      </c>
      <c r="S1120" s="212">
        <v>0</v>
      </c>
      <c r="T1120" s="213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214" t="s">
        <v>219</v>
      </c>
      <c r="AT1120" s="214" t="s">
        <v>163</v>
      </c>
      <c r="AU1120" s="214" t="s">
        <v>83</v>
      </c>
      <c r="AY1120" s="18" t="s">
        <v>160</v>
      </c>
      <c r="BE1120" s="215">
        <f>IF(N1120="základní",J1120,0)</f>
        <v>0</v>
      </c>
      <c r="BF1120" s="215">
        <f>IF(N1120="snížená",J1120,0)</f>
        <v>0</v>
      </c>
      <c r="BG1120" s="215">
        <f>IF(N1120="zákl. přenesená",J1120,0)</f>
        <v>0</v>
      </c>
      <c r="BH1120" s="215">
        <f>IF(N1120="sníž. přenesená",J1120,0)</f>
        <v>0</v>
      </c>
      <c r="BI1120" s="215">
        <f>IF(N1120="nulová",J1120,0)</f>
        <v>0</v>
      </c>
      <c r="BJ1120" s="18" t="s">
        <v>81</v>
      </c>
      <c r="BK1120" s="215">
        <f>ROUND(I1120*H1120,2)</f>
        <v>0</v>
      </c>
      <c r="BL1120" s="18" t="s">
        <v>219</v>
      </c>
      <c r="BM1120" s="214" t="s">
        <v>1757</v>
      </c>
    </row>
    <row r="1121" spans="1:47" s="2" customFormat="1" ht="29.25">
      <c r="A1121" s="35"/>
      <c r="B1121" s="36"/>
      <c r="C1121" s="37"/>
      <c r="D1121" s="216" t="s">
        <v>169</v>
      </c>
      <c r="E1121" s="37"/>
      <c r="F1121" s="217" t="s">
        <v>1758</v>
      </c>
      <c r="G1121" s="37"/>
      <c r="H1121" s="37"/>
      <c r="I1121" s="169"/>
      <c r="J1121" s="37"/>
      <c r="K1121" s="37"/>
      <c r="L1121" s="40"/>
      <c r="M1121" s="218"/>
      <c r="N1121" s="219"/>
      <c r="O1121" s="72"/>
      <c r="P1121" s="72"/>
      <c r="Q1121" s="72"/>
      <c r="R1121" s="72"/>
      <c r="S1121" s="72"/>
      <c r="T1121" s="73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T1121" s="18" t="s">
        <v>169</v>
      </c>
      <c r="AU1121" s="18" t="s">
        <v>83</v>
      </c>
    </row>
    <row r="1122" spans="2:51" s="15" customFormat="1" ht="11.25">
      <c r="B1122" s="242"/>
      <c r="C1122" s="243"/>
      <c r="D1122" s="216" t="s">
        <v>171</v>
      </c>
      <c r="E1122" s="244" t="s">
        <v>1</v>
      </c>
      <c r="F1122" s="245" t="s">
        <v>1759</v>
      </c>
      <c r="G1122" s="243"/>
      <c r="H1122" s="244" t="s">
        <v>1</v>
      </c>
      <c r="I1122" s="246"/>
      <c r="J1122" s="243"/>
      <c r="K1122" s="243"/>
      <c r="L1122" s="247"/>
      <c r="M1122" s="248"/>
      <c r="N1122" s="249"/>
      <c r="O1122" s="249"/>
      <c r="P1122" s="249"/>
      <c r="Q1122" s="249"/>
      <c r="R1122" s="249"/>
      <c r="S1122" s="249"/>
      <c r="T1122" s="250"/>
      <c r="AT1122" s="251" t="s">
        <v>171</v>
      </c>
      <c r="AU1122" s="251" t="s">
        <v>83</v>
      </c>
      <c r="AV1122" s="15" t="s">
        <v>81</v>
      </c>
      <c r="AW1122" s="15" t="s">
        <v>30</v>
      </c>
      <c r="AX1122" s="15" t="s">
        <v>73</v>
      </c>
      <c r="AY1122" s="251" t="s">
        <v>160</v>
      </c>
    </row>
    <row r="1123" spans="2:51" s="13" customFormat="1" ht="11.25">
      <c r="B1123" s="220"/>
      <c r="C1123" s="221"/>
      <c r="D1123" s="216" t="s">
        <v>171</v>
      </c>
      <c r="E1123" s="222" t="s">
        <v>1</v>
      </c>
      <c r="F1123" s="223" t="s">
        <v>1760</v>
      </c>
      <c r="G1123" s="221"/>
      <c r="H1123" s="224">
        <v>2.4</v>
      </c>
      <c r="I1123" s="225"/>
      <c r="J1123" s="221"/>
      <c r="K1123" s="221"/>
      <c r="L1123" s="226"/>
      <c r="M1123" s="227"/>
      <c r="N1123" s="228"/>
      <c r="O1123" s="228"/>
      <c r="P1123" s="228"/>
      <c r="Q1123" s="228"/>
      <c r="R1123" s="228"/>
      <c r="S1123" s="228"/>
      <c r="T1123" s="229"/>
      <c r="AT1123" s="230" t="s">
        <v>171</v>
      </c>
      <c r="AU1123" s="230" t="s">
        <v>83</v>
      </c>
      <c r="AV1123" s="13" t="s">
        <v>83</v>
      </c>
      <c r="AW1123" s="13" t="s">
        <v>30</v>
      </c>
      <c r="AX1123" s="13" t="s">
        <v>81</v>
      </c>
      <c r="AY1123" s="230" t="s">
        <v>160</v>
      </c>
    </row>
    <row r="1124" spans="1:65" s="2" customFormat="1" ht="24.2" customHeight="1">
      <c r="A1124" s="35"/>
      <c r="B1124" s="36"/>
      <c r="C1124" s="202" t="s">
        <v>1761</v>
      </c>
      <c r="D1124" s="202" t="s">
        <v>163</v>
      </c>
      <c r="E1124" s="203" t="s">
        <v>1762</v>
      </c>
      <c r="F1124" s="204" t="s">
        <v>1763</v>
      </c>
      <c r="G1124" s="205" t="s">
        <v>247</v>
      </c>
      <c r="H1124" s="206">
        <v>5.85</v>
      </c>
      <c r="I1124" s="207"/>
      <c r="J1124" s="208">
        <f>ROUND(I1124*H1124,2)</f>
        <v>0</v>
      </c>
      <c r="K1124" s="209"/>
      <c r="L1124" s="40"/>
      <c r="M1124" s="210" t="s">
        <v>1</v>
      </c>
      <c r="N1124" s="211" t="s">
        <v>38</v>
      </c>
      <c r="O1124" s="72"/>
      <c r="P1124" s="212">
        <f>O1124*H1124</f>
        <v>0</v>
      </c>
      <c r="Q1124" s="212">
        <v>0.00033</v>
      </c>
      <c r="R1124" s="212">
        <f>Q1124*H1124</f>
        <v>0.0019305</v>
      </c>
      <c r="S1124" s="212">
        <v>0</v>
      </c>
      <c r="T1124" s="213">
        <f>S1124*H1124</f>
        <v>0</v>
      </c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R1124" s="214" t="s">
        <v>219</v>
      </c>
      <c r="AT1124" s="214" t="s">
        <v>163</v>
      </c>
      <c r="AU1124" s="214" t="s">
        <v>83</v>
      </c>
      <c r="AY1124" s="18" t="s">
        <v>160</v>
      </c>
      <c r="BE1124" s="215">
        <f>IF(N1124="základní",J1124,0)</f>
        <v>0</v>
      </c>
      <c r="BF1124" s="215">
        <f>IF(N1124="snížená",J1124,0)</f>
        <v>0</v>
      </c>
      <c r="BG1124" s="215">
        <f>IF(N1124="zákl. přenesená",J1124,0)</f>
        <v>0</v>
      </c>
      <c r="BH1124" s="215">
        <f>IF(N1124="sníž. přenesená",J1124,0)</f>
        <v>0</v>
      </c>
      <c r="BI1124" s="215">
        <f>IF(N1124="nulová",J1124,0)</f>
        <v>0</v>
      </c>
      <c r="BJ1124" s="18" t="s">
        <v>81</v>
      </c>
      <c r="BK1124" s="215">
        <f>ROUND(I1124*H1124,2)</f>
        <v>0</v>
      </c>
      <c r="BL1124" s="18" t="s">
        <v>219</v>
      </c>
      <c r="BM1124" s="214" t="s">
        <v>1764</v>
      </c>
    </row>
    <row r="1125" spans="1:47" s="2" customFormat="1" ht="29.25">
      <c r="A1125" s="35"/>
      <c r="B1125" s="36"/>
      <c r="C1125" s="37"/>
      <c r="D1125" s="216" t="s">
        <v>169</v>
      </c>
      <c r="E1125" s="37"/>
      <c r="F1125" s="217" t="s">
        <v>1765</v>
      </c>
      <c r="G1125" s="37"/>
      <c r="H1125" s="37"/>
      <c r="I1125" s="169"/>
      <c r="J1125" s="37"/>
      <c r="K1125" s="37"/>
      <c r="L1125" s="40"/>
      <c r="M1125" s="218"/>
      <c r="N1125" s="219"/>
      <c r="O1125" s="72"/>
      <c r="P1125" s="72"/>
      <c r="Q1125" s="72"/>
      <c r="R1125" s="72"/>
      <c r="S1125" s="72"/>
      <c r="T1125" s="73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T1125" s="18" t="s">
        <v>169</v>
      </c>
      <c r="AU1125" s="18" t="s">
        <v>83</v>
      </c>
    </row>
    <row r="1126" spans="2:51" s="15" customFormat="1" ht="11.25">
      <c r="B1126" s="242"/>
      <c r="C1126" s="243"/>
      <c r="D1126" s="216" t="s">
        <v>171</v>
      </c>
      <c r="E1126" s="244" t="s">
        <v>1</v>
      </c>
      <c r="F1126" s="245" t="s">
        <v>1766</v>
      </c>
      <c r="G1126" s="243"/>
      <c r="H1126" s="244" t="s">
        <v>1</v>
      </c>
      <c r="I1126" s="246"/>
      <c r="J1126" s="243"/>
      <c r="K1126" s="243"/>
      <c r="L1126" s="247"/>
      <c r="M1126" s="248"/>
      <c r="N1126" s="249"/>
      <c r="O1126" s="249"/>
      <c r="P1126" s="249"/>
      <c r="Q1126" s="249"/>
      <c r="R1126" s="249"/>
      <c r="S1126" s="249"/>
      <c r="T1126" s="250"/>
      <c r="AT1126" s="251" t="s">
        <v>171</v>
      </c>
      <c r="AU1126" s="251" t="s">
        <v>83</v>
      </c>
      <c r="AV1126" s="15" t="s">
        <v>81</v>
      </c>
      <c r="AW1126" s="15" t="s">
        <v>30</v>
      </c>
      <c r="AX1126" s="15" t="s">
        <v>73</v>
      </c>
      <c r="AY1126" s="251" t="s">
        <v>160</v>
      </c>
    </row>
    <row r="1127" spans="2:51" s="13" customFormat="1" ht="11.25">
      <c r="B1127" s="220"/>
      <c r="C1127" s="221"/>
      <c r="D1127" s="216" t="s">
        <v>171</v>
      </c>
      <c r="E1127" s="222" t="s">
        <v>1</v>
      </c>
      <c r="F1127" s="223" t="s">
        <v>1767</v>
      </c>
      <c r="G1127" s="221"/>
      <c r="H1127" s="224">
        <v>2.25</v>
      </c>
      <c r="I1127" s="225"/>
      <c r="J1127" s="221"/>
      <c r="K1127" s="221"/>
      <c r="L1127" s="226"/>
      <c r="M1127" s="227"/>
      <c r="N1127" s="228"/>
      <c r="O1127" s="228"/>
      <c r="P1127" s="228"/>
      <c r="Q1127" s="228"/>
      <c r="R1127" s="228"/>
      <c r="S1127" s="228"/>
      <c r="T1127" s="229"/>
      <c r="AT1127" s="230" t="s">
        <v>171</v>
      </c>
      <c r="AU1127" s="230" t="s">
        <v>83</v>
      </c>
      <c r="AV1127" s="13" t="s">
        <v>83</v>
      </c>
      <c r="AW1127" s="13" t="s">
        <v>30</v>
      </c>
      <c r="AX1127" s="13" t="s">
        <v>73</v>
      </c>
      <c r="AY1127" s="230" t="s">
        <v>160</v>
      </c>
    </row>
    <row r="1128" spans="2:51" s="15" customFormat="1" ht="11.25">
      <c r="B1128" s="242"/>
      <c r="C1128" s="243"/>
      <c r="D1128" s="216" t="s">
        <v>171</v>
      </c>
      <c r="E1128" s="244" t="s">
        <v>1</v>
      </c>
      <c r="F1128" s="245" t="s">
        <v>1768</v>
      </c>
      <c r="G1128" s="243"/>
      <c r="H1128" s="244" t="s">
        <v>1</v>
      </c>
      <c r="I1128" s="246"/>
      <c r="J1128" s="243"/>
      <c r="K1128" s="243"/>
      <c r="L1128" s="247"/>
      <c r="M1128" s="248"/>
      <c r="N1128" s="249"/>
      <c r="O1128" s="249"/>
      <c r="P1128" s="249"/>
      <c r="Q1128" s="249"/>
      <c r="R1128" s="249"/>
      <c r="S1128" s="249"/>
      <c r="T1128" s="250"/>
      <c r="AT1128" s="251" t="s">
        <v>171</v>
      </c>
      <c r="AU1128" s="251" t="s">
        <v>83</v>
      </c>
      <c r="AV1128" s="15" t="s">
        <v>81</v>
      </c>
      <c r="AW1128" s="15" t="s">
        <v>30</v>
      </c>
      <c r="AX1128" s="15" t="s">
        <v>73</v>
      </c>
      <c r="AY1128" s="251" t="s">
        <v>160</v>
      </c>
    </row>
    <row r="1129" spans="2:51" s="13" customFormat="1" ht="11.25">
      <c r="B1129" s="220"/>
      <c r="C1129" s="221"/>
      <c r="D1129" s="216" t="s">
        <v>171</v>
      </c>
      <c r="E1129" s="222" t="s">
        <v>1</v>
      </c>
      <c r="F1129" s="223" t="s">
        <v>1769</v>
      </c>
      <c r="G1129" s="221"/>
      <c r="H1129" s="224">
        <v>3.6</v>
      </c>
      <c r="I1129" s="225"/>
      <c r="J1129" s="221"/>
      <c r="K1129" s="221"/>
      <c r="L1129" s="226"/>
      <c r="M1129" s="227"/>
      <c r="N1129" s="228"/>
      <c r="O1129" s="228"/>
      <c r="P1129" s="228"/>
      <c r="Q1129" s="228"/>
      <c r="R1129" s="228"/>
      <c r="S1129" s="228"/>
      <c r="T1129" s="229"/>
      <c r="AT1129" s="230" t="s">
        <v>171</v>
      </c>
      <c r="AU1129" s="230" t="s">
        <v>83</v>
      </c>
      <c r="AV1129" s="13" t="s">
        <v>83</v>
      </c>
      <c r="AW1129" s="13" t="s">
        <v>30</v>
      </c>
      <c r="AX1129" s="13" t="s">
        <v>73</v>
      </c>
      <c r="AY1129" s="230" t="s">
        <v>160</v>
      </c>
    </row>
    <row r="1130" spans="2:51" s="14" customFormat="1" ht="11.25">
      <c r="B1130" s="231"/>
      <c r="C1130" s="232"/>
      <c r="D1130" s="216" t="s">
        <v>171</v>
      </c>
      <c r="E1130" s="233" t="s">
        <v>1</v>
      </c>
      <c r="F1130" s="234" t="s">
        <v>174</v>
      </c>
      <c r="G1130" s="232"/>
      <c r="H1130" s="235">
        <v>5.85</v>
      </c>
      <c r="I1130" s="236"/>
      <c r="J1130" s="232"/>
      <c r="K1130" s="232"/>
      <c r="L1130" s="237"/>
      <c r="M1130" s="238"/>
      <c r="N1130" s="239"/>
      <c r="O1130" s="239"/>
      <c r="P1130" s="239"/>
      <c r="Q1130" s="239"/>
      <c r="R1130" s="239"/>
      <c r="S1130" s="239"/>
      <c r="T1130" s="240"/>
      <c r="AT1130" s="241" t="s">
        <v>171</v>
      </c>
      <c r="AU1130" s="241" t="s">
        <v>83</v>
      </c>
      <c r="AV1130" s="14" t="s">
        <v>167</v>
      </c>
      <c r="AW1130" s="14" t="s">
        <v>30</v>
      </c>
      <c r="AX1130" s="14" t="s">
        <v>81</v>
      </c>
      <c r="AY1130" s="241" t="s">
        <v>160</v>
      </c>
    </row>
    <row r="1131" spans="1:65" s="2" customFormat="1" ht="24.2" customHeight="1">
      <c r="A1131" s="35"/>
      <c r="B1131" s="36"/>
      <c r="C1131" s="202" t="s">
        <v>1770</v>
      </c>
      <c r="D1131" s="202" t="s">
        <v>163</v>
      </c>
      <c r="E1131" s="203" t="s">
        <v>1771</v>
      </c>
      <c r="F1131" s="204" t="s">
        <v>1772</v>
      </c>
      <c r="G1131" s="205" t="s">
        <v>247</v>
      </c>
      <c r="H1131" s="206">
        <v>3.75</v>
      </c>
      <c r="I1131" s="207"/>
      <c r="J1131" s="208">
        <f>ROUND(I1131*H1131,2)</f>
        <v>0</v>
      </c>
      <c r="K1131" s="209"/>
      <c r="L1131" s="40"/>
      <c r="M1131" s="210" t="s">
        <v>1</v>
      </c>
      <c r="N1131" s="211" t="s">
        <v>38</v>
      </c>
      <c r="O1131" s="72"/>
      <c r="P1131" s="212">
        <f>O1131*H1131</f>
        <v>0</v>
      </c>
      <c r="Q1131" s="212">
        <v>0.00027</v>
      </c>
      <c r="R1131" s="212">
        <f>Q1131*H1131</f>
        <v>0.0010125</v>
      </c>
      <c r="S1131" s="212">
        <v>0</v>
      </c>
      <c r="T1131" s="213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214" t="s">
        <v>219</v>
      </c>
      <c r="AT1131" s="214" t="s">
        <v>163</v>
      </c>
      <c r="AU1131" s="214" t="s">
        <v>83</v>
      </c>
      <c r="AY1131" s="18" t="s">
        <v>160</v>
      </c>
      <c r="BE1131" s="215">
        <f>IF(N1131="základní",J1131,0)</f>
        <v>0</v>
      </c>
      <c r="BF1131" s="215">
        <f>IF(N1131="snížená",J1131,0)</f>
        <v>0</v>
      </c>
      <c r="BG1131" s="215">
        <f>IF(N1131="zákl. přenesená",J1131,0)</f>
        <v>0</v>
      </c>
      <c r="BH1131" s="215">
        <f>IF(N1131="sníž. přenesená",J1131,0)</f>
        <v>0</v>
      </c>
      <c r="BI1131" s="215">
        <f>IF(N1131="nulová",J1131,0)</f>
        <v>0</v>
      </c>
      <c r="BJ1131" s="18" t="s">
        <v>81</v>
      </c>
      <c r="BK1131" s="215">
        <f>ROUND(I1131*H1131,2)</f>
        <v>0</v>
      </c>
      <c r="BL1131" s="18" t="s">
        <v>219</v>
      </c>
      <c r="BM1131" s="214" t="s">
        <v>1773</v>
      </c>
    </row>
    <row r="1132" spans="1:47" s="2" customFormat="1" ht="19.5">
      <c r="A1132" s="35"/>
      <c r="B1132" s="36"/>
      <c r="C1132" s="37"/>
      <c r="D1132" s="216" t="s">
        <v>169</v>
      </c>
      <c r="E1132" s="37"/>
      <c r="F1132" s="217" t="s">
        <v>1774</v>
      </c>
      <c r="G1132" s="37"/>
      <c r="H1132" s="37"/>
      <c r="I1132" s="169"/>
      <c r="J1132" s="37"/>
      <c r="K1132" s="37"/>
      <c r="L1132" s="40"/>
      <c r="M1132" s="218"/>
      <c r="N1132" s="219"/>
      <c r="O1132" s="72"/>
      <c r="P1132" s="72"/>
      <c r="Q1132" s="72"/>
      <c r="R1132" s="72"/>
      <c r="S1132" s="72"/>
      <c r="T1132" s="73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T1132" s="18" t="s">
        <v>169</v>
      </c>
      <c r="AU1132" s="18" t="s">
        <v>83</v>
      </c>
    </row>
    <row r="1133" spans="2:51" s="15" customFormat="1" ht="11.25">
      <c r="B1133" s="242"/>
      <c r="C1133" s="243"/>
      <c r="D1133" s="216" t="s">
        <v>171</v>
      </c>
      <c r="E1133" s="244" t="s">
        <v>1</v>
      </c>
      <c r="F1133" s="245" t="s">
        <v>1775</v>
      </c>
      <c r="G1133" s="243"/>
      <c r="H1133" s="244" t="s">
        <v>1</v>
      </c>
      <c r="I1133" s="246"/>
      <c r="J1133" s="243"/>
      <c r="K1133" s="243"/>
      <c r="L1133" s="247"/>
      <c r="M1133" s="248"/>
      <c r="N1133" s="249"/>
      <c r="O1133" s="249"/>
      <c r="P1133" s="249"/>
      <c r="Q1133" s="249"/>
      <c r="R1133" s="249"/>
      <c r="S1133" s="249"/>
      <c r="T1133" s="250"/>
      <c r="AT1133" s="251" t="s">
        <v>171</v>
      </c>
      <c r="AU1133" s="251" t="s">
        <v>83</v>
      </c>
      <c r="AV1133" s="15" t="s">
        <v>81</v>
      </c>
      <c r="AW1133" s="15" t="s">
        <v>30</v>
      </c>
      <c r="AX1133" s="15" t="s">
        <v>73</v>
      </c>
      <c r="AY1133" s="251" t="s">
        <v>160</v>
      </c>
    </row>
    <row r="1134" spans="2:51" s="13" customFormat="1" ht="11.25">
      <c r="B1134" s="220"/>
      <c r="C1134" s="221"/>
      <c r="D1134" s="216" t="s">
        <v>171</v>
      </c>
      <c r="E1134" s="222" t="s">
        <v>1</v>
      </c>
      <c r="F1134" s="223" t="s">
        <v>1776</v>
      </c>
      <c r="G1134" s="221"/>
      <c r="H1134" s="224">
        <v>3.75</v>
      </c>
      <c r="I1134" s="225"/>
      <c r="J1134" s="221"/>
      <c r="K1134" s="221"/>
      <c r="L1134" s="226"/>
      <c r="M1134" s="227"/>
      <c r="N1134" s="228"/>
      <c r="O1134" s="228"/>
      <c r="P1134" s="228"/>
      <c r="Q1134" s="228"/>
      <c r="R1134" s="228"/>
      <c r="S1134" s="228"/>
      <c r="T1134" s="229"/>
      <c r="AT1134" s="230" t="s">
        <v>171</v>
      </c>
      <c r="AU1134" s="230" t="s">
        <v>83</v>
      </c>
      <c r="AV1134" s="13" t="s">
        <v>83</v>
      </c>
      <c r="AW1134" s="13" t="s">
        <v>30</v>
      </c>
      <c r="AX1134" s="13" t="s">
        <v>81</v>
      </c>
      <c r="AY1134" s="230" t="s">
        <v>160</v>
      </c>
    </row>
    <row r="1135" spans="1:65" s="2" customFormat="1" ht="21.75" customHeight="1">
      <c r="A1135" s="35"/>
      <c r="B1135" s="36"/>
      <c r="C1135" s="256" t="s">
        <v>1777</v>
      </c>
      <c r="D1135" s="256" t="s">
        <v>494</v>
      </c>
      <c r="E1135" s="257" t="s">
        <v>1778</v>
      </c>
      <c r="F1135" s="258" t="s">
        <v>1779</v>
      </c>
      <c r="G1135" s="259" t="s">
        <v>305</v>
      </c>
      <c r="H1135" s="260">
        <v>3</v>
      </c>
      <c r="I1135" s="261"/>
      <c r="J1135" s="262">
        <f>ROUND(I1135*H1135,2)</f>
        <v>0</v>
      </c>
      <c r="K1135" s="263"/>
      <c r="L1135" s="264"/>
      <c r="M1135" s="265" t="s">
        <v>1</v>
      </c>
      <c r="N1135" s="266" t="s">
        <v>38</v>
      </c>
      <c r="O1135" s="72"/>
      <c r="P1135" s="212">
        <f>O1135*H1135</f>
        <v>0</v>
      </c>
      <c r="Q1135" s="212">
        <v>0</v>
      </c>
      <c r="R1135" s="212">
        <f>Q1135*H1135</f>
        <v>0</v>
      </c>
      <c r="S1135" s="212">
        <v>0</v>
      </c>
      <c r="T1135" s="213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214" t="s">
        <v>636</v>
      </c>
      <c r="AT1135" s="214" t="s">
        <v>494</v>
      </c>
      <c r="AU1135" s="214" t="s">
        <v>83</v>
      </c>
      <c r="AY1135" s="18" t="s">
        <v>160</v>
      </c>
      <c r="BE1135" s="215">
        <f>IF(N1135="základní",J1135,0)</f>
        <v>0</v>
      </c>
      <c r="BF1135" s="215">
        <f>IF(N1135="snížená",J1135,0)</f>
        <v>0</v>
      </c>
      <c r="BG1135" s="215">
        <f>IF(N1135="zákl. přenesená",J1135,0)</f>
        <v>0</v>
      </c>
      <c r="BH1135" s="215">
        <f>IF(N1135="sníž. přenesená",J1135,0)</f>
        <v>0</v>
      </c>
      <c r="BI1135" s="215">
        <f>IF(N1135="nulová",J1135,0)</f>
        <v>0</v>
      </c>
      <c r="BJ1135" s="18" t="s">
        <v>81</v>
      </c>
      <c r="BK1135" s="215">
        <f>ROUND(I1135*H1135,2)</f>
        <v>0</v>
      </c>
      <c r="BL1135" s="18" t="s">
        <v>219</v>
      </c>
      <c r="BM1135" s="214" t="s">
        <v>1780</v>
      </c>
    </row>
    <row r="1136" spans="1:47" s="2" customFormat="1" ht="11.25">
      <c r="A1136" s="35"/>
      <c r="B1136" s="36"/>
      <c r="C1136" s="37"/>
      <c r="D1136" s="216" t="s">
        <v>169</v>
      </c>
      <c r="E1136" s="37"/>
      <c r="F1136" s="217" t="s">
        <v>1781</v>
      </c>
      <c r="G1136" s="37"/>
      <c r="H1136" s="37"/>
      <c r="I1136" s="169"/>
      <c r="J1136" s="37"/>
      <c r="K1136" s="37"/>
      <c r="L1136" s="40"/>
      <c r="M1136" s="218"/>
      <c r="N1136" s="219"/>
      <c r="O1136" s="72"/>
      <c r="P1136" s="72"/>
      <c r="Q1136" s="72"/>
      <c r="R1136" s="72"/>
      <c r="S1136" s="72"/>
      <c r="T1136" s="73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T1136" s="18" t="s">
        <v>169</v>
      </c>
      <c r="AU1136" s="18" t="s">
        <v>83</v>
      </c>
    </row>
    <row r="1137" spans="1:65" s="2" customFormat="1" ht="24.2" customHeight="1">
      <c r="A1137" s="35"/>
      <c r="B1137" s="36"/>
      <c r="C1137" s="256" t="s">
        <v>1782</v>
      </c>
      <c r="D1137" s="256" t="s">
        <v>494</v>
      </c>
      <c r="E1137" s="257" t="s">
        <v>1783</v>
      </c>
      <c r="F1137" s="258" t="s">
        <v>1784</v>
      </c>
      <c r="G1137" s="259" t="s">
        <v>305</v>
      </c>
      <c r="H1137" s="260">
        <v>1</v>
      </c>
      <c r="I1137" s="261"/>
      <c r="J1137" s="262">
        <f>ROUND(I1137*H1137,2)</f>
        <v>0</v>
      </c>
      <c r="K1137" s="263"/>
      <c r="L1137" s="264"/>
      <c r="M1137" s="265" t="s">
        <v>1</v>
      </c>
      <c r="N1137" s="266" t="s">
        <v>38</v>
      </c>
      <c r="O1137" s="72"/>
      <c r="P1137" s="212">
        <f>O1137*H1137</f>
        <v>0</v>
      </c>
      <c r="Q1137" s="212">
        <v>0</v>
      </c>
      <c r="R1137" s="212">
        <f>Q1137*H1137</f>
        <v>0</v>
      </c>
      <c r="S1137" s="212">
        <v>0</v>
      </c>
      <c r="T1137" s="213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214" t="s">
        <v>636</v>
      </c>
      <c r="AT1137" s="214" t="s">
        <v>494</v>
      </c>
      <c r="AU1137" s="214" t="s">
        <v>83</v>
      </c>
      <c r="AY1137" s="18" t="s">
        <v>160</v>
      </c>
      <c r="BE1137" s="215">
        <f>IF(N1137="základní",J1137,0)</f>
        <v>0</v>
      </c>
      <c r="BF1137" s="215">
        <f>IF(N1137="snížená",J1137,0)</f>
        <v>0</v>
      </c>
      <c r="BG1137" s="215">
        <f>IF(N1137="zákl. přenesená",J1137,0)</f>
        <v>0</v>
      </c>
      <c r="BH1137" s="215">
        <f>IF(N1137="sníž. přenesená",J1137,0)</f>
        <v>0</v>
      </c>
      <c r="BI1137" s="215">
        <f>IF(N1137="nulová",J1137,0)</f>
        <v>0</v>
      </c>
      <c r="BJ1137" s="18" t="s">
        <v>81</v>
      </c>
      <c r="BK1137" s="215">
        <f>ROUND(I1137*H1137,2)</f>
        <v>0</v>
      </c>
      <c r="BL1137" s="18" t="s">
        <v>219</v>
      </c>
      <c r="BM1137" s="214" t="s">
        <v>1785</v>
      </c>
    </row>
    <row r="1138" spans="1:47" s="2" customFormat="1" ht="19.5">
      <c r="A1138" s="35"/>
      <c r="B1138" s="36"/>
      <c r="C1138" s="37"/>
      <c r="D1138" s="216" t="s">
        <v>169</v>
      </c>
      <c r="E1138" s="37"/>
      <c r="F1138" s="217" t="s">
        <v>1786</v>
      </c>
      <c r="G1138" s="37"/>
      <c r="H1138" s="37"/>
      <c r="I1138" s="169"/>
      <c r="J1138" s="37"/>
      <c r="K1138" s="37"/>
      <c r="L1138" s="40"/>
      <c r="M1138" s="218"/>
      <c r="N1138" s="219"/>
      <c r="O1138" s="72"/>
      <c r="P1138" s="72"/>
      <c r="Q1138" s="72"/>
      <c r="R1138" s="72"/>
      <c r="S1138" s="72"/>
      <c r="T1138" s="73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T1138" s="18" t="s">
        <v>169</v>
      </c>
      <c r="AU1138" s="18" t="s">
        <v>83</v>
      </c>
    </row>
    <row r="1139" spans="1:65" s="2" customFormat="1" ht="24.2" customHeight="1">
      <c r="A1139" s="35"/>
      <c r="B1139" s="36"/>
      <c r="C1139" s="256" t="s">
        <v>1787</v>
      </c>
      <c r="D1139" s="256" t="s">
        <v>494</v>
      </c>
      <c r="E1139" s="257" t="s">
        <v>1788</v>
      </c>
      <c r="F1139" s="258" t="s">
        <v>1789</v>
      </c>
      <c r="G1139" s="259" t="s">
        <v>305</v>
      </c>
      <c r="H1139" s="260">
        <v>3</v>
      </c>
      <c r="I1139" s="261"/>
      <c r="J1139" s="262">
        <f>ROUND(I1139*H1139,2)</f>
        <v>0</v>
      </c>
      <c r="K1139" s="263"/>
      <c r="L1139" s="264"/>
      <c r="M1139" s="265" t="s">
        <v>1</v>
      </c>
      <c r="N1139" s="266" t="s">
        <v>38</v>
      </c>
      <c r="O1139" s="72"/>
      <c r="P1139" s="212">
        <f>O1139*H1139</f>
        <v>0</v>
      </c>
      <c r="Q1139" s="212">
        <v>0</v>
      </c>
      <c r="R1139" s="212">
        <f>Q1139*H1139</f>
        <v>0</v>
      </c>
      <c r="S1139" s="212">
        <v>0</v>
      </c>
      <c r="T1139" s="213">
        <f>S1139*H1139</f>
        <v>0</v>
      </c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R1139" s="214" t="s">
        <v>636</v>
      </c>
      <c r="AT1139" s="214" t="s">
        <v>494</v>
      </c>
      <c r="AU1139" s="214" t="s">
        <v>83</v>
      </c>
      <c r="AY1139" s="18" t="s">
        <v>160</v>
      </c>
      <c r="BE1139" s="215">
        <f>IF(N1139="základní",J1139,0)</f>
        <v>0</v>
      </c>
      <c r="BF1139" s="215">
        <f>IF(N1139="snížená",J1139,0)</f>
        <v>0</v>
      </c>
      <c r="BG1139" s="215">
        <f>IF(N1139="zákl. přenesená",J1139,0)</f>
        <v>0</v>
      </c>
      <c r="BH1139" s="215">
        <f>IF(N1139="sníž. přenesená",J1139,0)</f>
        <v>0</v>
      </c>
      <c r="BI1139" s="215">
        <f>IF(N1139="nulová",J1139,0)</f>
        <v>0</v>
      </c>
      <c r="BJ1139" s="18" t="s">
        <v>81</v>
      </c>
      <c r="BK1139" s="215">
        <f>ROUND(I1139*H1139,2)</f>
        <v>0</v>
      </c>
      <c r="BL1139" s="18" t="s">
        <v>219</v>
      </c>
      <c r="BM1139" s="214" t="s">
        <v>1790</v>
      </c>
    </row>
    <row r="1140" spans="1:47" s="2" customFormat="1" ht="11.25">
      <c r="A1140" s="35"/>
      <c r="B1140" s="36"/>
      <c r="C1140" s="37"/>
      <c r="D1140" s="216" t="s">
        <v>169</v>
      </c>
      <c r="E1140" s="37"/>
      <c r="F1140" s="217" t="s">
        <v>1791</v>
      </c>
      <c r="G1140" s="37"/>
      <c r="H1140" s="37"/>
      <c r="I1140" s="169"/>
      <c r="J1140" s="37"/>
      <c r="K1140" s="37"/>
      <c r="L1140" s="40"/>
      <c r="M1140" s="218"/>
      <c r="N1140" s="219"/>
      <c r="O1140" s="72"/>
      <c r="P1140" s="72"/>
      <c r="Q1140" s="72"/>
      <c r="R1140" s="72"/>
      <c r="S1140" s="72"/>
      <c r="T1140" s="73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T1140" s="18" t="s">
        <v>169</v>
      </c>
      <c r="AU1140" s="18" t="s">
        <v>83</v>
      </c>
    </row>
    <row r="1141" spans="1:65" s="2" customFormat="1" ht="24.2" customHeight="1">
      <c r="A1141" s="35"/>
      <c r="B1141" s="36"/>
      <c r="C1141" s="256" t="s">
        <v>1792</v>
      </c>
      <c r="D1141" s="256" t="s">
        <v>494</v>
      </c>
      <c r="E1141" s="257" t="s">
        <v>1793</v>
      </c>
      <c r="F1141" s="258" t="s">
        <v>1794</v>
      </c>
      <c r="G1141" s="259" t="s">
        <v>305</v>
      </c>
      <c r="H1141" s="260">
        <v>1</v>
      </c>
      <c r="I1141" s="261"/>
      <c r="J1141" s="262">
        <f>ROUND(I1141*H1141,2)</f>
        <v>0</v>
      </c>
      <c r="K1141" s="263"/>
      <c r="L1141" s="264"/>
      <c r="M1141" s="265" t="s">
        <v>1</v>
      </c>
      <c r="N1141" s="266" t="s">
        <v>38</v>
      </c>
      <c r="O1141" s="72"/>
      <c r="P1141" s="212">
        <f>O1141*H1141</f>
        <v>0</v>
      </c>
      <c r="Q1141" s="212">
        <v>0</v>
      </c>
      <c r="R1141" s="212">
        <f>Q1141*H1141</f>
        <v>0</v>
      </c>
      <c r="S1141" s="212">
        <v>0</v>
      </c>
      <c r="T1141" s="213">
        <f>S1141*H1141</f>
        <v>0</v>
      </c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R1141" s="214" t="s">
        <v>636</v>
      </c>
      <c r="AT1141" s="214" t="s">
        <v>494</v>
      </c>
      <c r="AU1141" s="214" t="s">
        <v>83</v>
      </c>
      <c r="AY1141" s="18" t="s">
        <v>160</v>
      </c>
      <c r="BE1141" s="215">
        <f>IF(N1141="základní",J1141,0)</f>
        <v>0</v>
      </c>
      <c r="BF1141" s="215">
        <f>IF(N1141="snížená",J1141,0)</f>
        <v>0</v>
      </c>
      <c r="BG1141" s="215">
        <f>IF(N1141="zákl. přenesená",J1141,0)</f>
        <v>0</v>
      </c>
      <c r="BH1141" s="215">
        <f>IF(N1141="sníž. přenesená",J1141,0)</f>
        <v>0</v>
      </c>
      <c r="BI1141" s="215">
        <f>IF(N1141="nulová",J1141,0)</f>
        <v>0</v>
      </c>
      <c r="BJ1141" s="18" t="s">
        <v>81</v>
      </c>
      <c r="BK1141" s="215">
        <f>ROUND(I1141*H1141,2)</f>
        <v>0</v>
      </c>
      <c r="BL1141" s="18" t="s">
        <v>219</v>
      </c>
      <c r="BM1141" s="214" t="s">
        <v>1795</v>
      </c>
    </row>
    <row r="1142" spans="1:47" s="2" customFormat="1" ht="19.5">
      <c r="A1142" s="35"/>
      <c r="B1142" s="36"/>
      <c r="C1142" s="37"/>
      <c r="D1142" s="216" t="s">
        <v>169</v>
      </c>
      <c r="E1142" s="37"/>
      <c r="F1142" s="217" t="s">
        <v>1796</v>
      </c>
      <c r="G1142" s="37"/>
      <c r="H1142" s="37"/>
      <c r="I1142" s="169"/>
      <c r="J1142" s="37"/>
      <c r="K1142" s="37"/>
      <c r="L1142" s="40"/>
      <c r="M1142" s="218"/>
      <c r="N1142" s="219"/>
      <c r="O1142" s="72"/>
      <c r="P1142" s="72"/>
      <c r="Q1142" s="72"/>
      <c r="R1142" s="72"/>
      <c r="S1142" s="72"/>
      <c r="T1142" s="73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T1142" s="18" t="s">
        <v>169</v>
      </c>
      <c r="AU1142" s="18" t="s">
        <v>83</v>
      </c>
    </row>
    <row r="1143" spans="1:65" s="2" customFormat="1" ht="24.2" customHeight="1">
      <c r="A1143" s="35"/>
      <c r="B1143" s="36"/>
      <c r="C1143" s="202" t="s">
        <v>1797</v>
      </c>
      <c r="D1143" s="202" t="s">
        <v>163</v>
      </c>
      <c r="E1143" s="203" t="s">
        <v>1798</v>
      </c>
      <c r="F1143" s="204" t="s">
        <v>1799</v>
      </c>
      <c r="G1143" s="205" t="s">
        <v>218</v>
      </c>
      <c r="H1143" s="206">
        <v>62.6</v>
      </c>
      <c r="I1143" s="207"/>
      <c r="J1143" s="208">
        <f>ROUND(I1143*H1143,2)</f>
        <v>0</v>
      </c>
      <c r="K1143" s="209"/>
      <c r="L1143" s="40"/>
      <c r="M1143" s="210" t="s">
        <v>1</v>
      </c>
      <c r="N1143" s="211" t="s">
        <v>38</v>
      </c>
      <c r="O1143" s="72"/>
      <c r="P1143" s="212">
        <f>O1143*H1143</f>
        <v>0</v>
      </c>
      <c r="Q1143" s="212">
        <v>2E-05</v>
      </c>
      <c r="R1143" s="212">
        <f>Q1143*H1143</f>
        <v>0.001252</v>
      </c>
      <c r="S1143" s="212">
        <v>0</v>
      </c>
      <c r="T1143" s="213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214" t="s">
        <v>219</v>
      </c>
      <c r="AT1143" s="214" t="s">
        <v>163</v>
      </c>
      <c r="AU1143" s="214" t="s">
        <v>83</v>
      </c>
      <c r="AY1143" s="18" t="s">
        <v>160</v>
      </c>
      <c r="BE1143" s="215">
        <f>IF(N1143="základní",J1143,0)</f>
        <v>0</v>
      </c>
      <c r="BF1143" s="215">
        <f>IF(N1143="snížená",J1143,0)</f>
        <v>0</v>
      </c>
      <c r="BG1143" s="215">
        <f>IF(N1143="zákl. přenesená",J1143,0)</f>
        <v>0</v>
      </c>
      <c r="BH1143" s="215">
        <f>IF(N1143="sníž. přenesená",J1143,0)</f>
        <v>0</v>
      </c>
      <c r="BI1143" s="215">
        <f>IF(N1143="nulová",J1143,0)</f>
        <v>0</v>
      </c>
      <c r="BJ1143" s="18" t="s">
        <v>81</v>
      </c>
      <c r="BK1143" s="215">
        <f>ROUND(I1143*H1143,2)</f>
        <v>0</v>
      </c>
      <c r="BL1143" s="18" t="s">
        <v>219</v>
      </c>
      <c r="BM1143" s="214" t="s">
        <v>1800</v>
      </c>
    </row>
    <row r="1144" spans="1:47" s="2" customFormat="1" ht="19.5">
      <c r="A1144" s="35"/>
      <c r="B1144" s="36"/>
      <c r="C1144" s="37"/>
      <c r="D1144" s="216" t="s">
        <v>169</v>
      </c>
      <c r="E1144" s="37"/>
      <c r="F1144" s="217" t="s">
        <v>1801</v>
      </c>
      <c r="G1144" s="37"/>
      <c r="H1144" s="37"/>
      <c r="I1144" s="169"/>
      <c r="J1144" s="37"/>
      <c r="K1144" s="37"/>
      <c r="L1144" s="40"/>
      <c r="M1144" s="218"/>
      <c r="N1144" s="219"/>
      <c r="O1144" s="72"/>
      <c r="P1144" s="72"/>
      <c r="Q1144" s="72"/>
      <c r="R1144" s="72"/>
      <c r="S1144" s="72"/>
      <c r="T1144" s="73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T1144" s="18" t="s">
        <v>169</v>
      </c>
      <c r="AU1144" s="18" t="s">
        <v>83</v>
      </c>
    </row>
    <row r="1145" spans="2:51" s="13" customFormat="1" ht="11.25">
      <c r="B1145" s="220"/>
      <c r="C1145" s="221"/>
      <c r="D1145" s="216" t="s">
        <v>171</v>
      </c>
      <c r="E1145" s="222" t="s">
        <v>1</v>
      </c>
      <c r="F1145" s="223" t="s">
        <v>1802</v>
      </c>
      <c r="G1145" s="221"/>
      <c r="H1145" s="224">
        <v>10.8</v>
      </c>
      <c r="I1145" s="225"/>
      <c r="J1145" s="221"/>
      <c r="K1145" s="221"/>
      <c r="L1145" s="226"/>
      <c r="M1145" s="227"/>
      <c r="N1145" s="228"/>
      <c r="O1145" s="228"/>
      <c r="P1145" s="228"/>
      <c r="Q1145" s="228"/>
      <c r="R1145" s="228"/>
      <c r="S1145" s="228"/>
      <c r="T1145" s="229"/>
      <c r="AT1145" s="230" t="s">
        <v>171</v>
      </c>
      <c r="AU1145" s="230" t="s">
        <v>83</v>
      </c>
      <c r="AV1145" s="13" t="s">
        <v>83</v>
      </c>
      <c r="AW1145" s="13" t="s">
        <v>30</v>
      </c>
      <c r="AX1145" s="13" t="s">
        <v>73</v>
      </c>
      <c r="AY1145" s="230" t="s">
        <v>160</v>
      </c>
    </row>
    <row r="1146" spans="2:51" s="13" customFormat="1" ht="11.25">
      <c r="B1146" s="220"/>
      <c r="C1146" s="221"/>
      <c r="D1146" s="216" t="s">
        <v>171</v>
      </c>
      <c r="E1146" s="222" t="s">
        <v>1</v>
      </c>
      <c r="F1146" s="223" t="s">
        <v>1803</v>
      </c>
      <c r="G1146" s="221"/>
      <c r="H1146" s="224">
        <v>13.8</v>
      </c>
      <c r="I1146" s="225"/>
      <c r="J1146" s="221"/>
      <c r="K1146" s="221"/>
      <c r="L1146" s="226"/>
      <c r="M1146" s="227"/>
      <c r="N1146" s="228"/>
      <c r="O1146" s="228"/>
      <c r="P1146" s="228"/>
      <c r="Q1146" s="228"/>
      <c r="R1146" s="228"/>
      <c r="S1146" s="228"/>
      <c r="T1146" s="229"/>
      <c r="AT1146" s="230" t="s">
        <v>171</v>
      </c>
      <c r="AU1146" s="230" t="s">
        <v>83</v>
      </c>
      <c r="AV1146" s="13" t="s">
        <v>83</v>
      </c>
      <c r="AW1146" s="13" t="s">
        <v>30</v>
      </c>
      <c r="AX1146" s="13" t="s">
        <v>73</v>
      </c>
      <c r="AY1146" s="230" t="s">
        <v>160</v>
      </c>
    </row>
    <row r="1147" spans="2:51" s="13" customFormat="1" ht="11.25">
      <c r="B1147" s="220"/>
      <c r="C1147" s="221"/>
      <c r="D1147" s="216" t="s">
        <v>171</v>
      </c>
      <c r="E1147" s="222" t="s">
        <v>1</v>
      </c>
      <c r="F1147" s="223" t="s">
        <v>1804</v>
      </c>
      <c r="G1147" s="221"/>
      <c r="H1147" s="224">
        <v>6</v>
      </c>
      <c r="I1147" s="225"/>
      <c r="J1147" s="221"/>
      <c r="K1147" s="221"/>
      <c r="L1147" s="226"/>
      <c r="M1147" s="227"/>
      <c r="N1147" s="228"/>
      <c r="O1147" s="228"/>
      <c r="P1147" s="228"/>
      <c r="Q1147" s="228"/>
      <c r="R1147" s="228"/>
      <c r="S1147" s="228"/>
      <c r="T1147" s="229"/>
      <c r="AT1147" s="230" t="s">
        <v>171</v>
      </c>
      <c r="AU1147" s="230" t="s">
        <v>83</v>
      </c>
      <c r="AV1147" s="13" t="s">
        <v>83</v>
      </c>
      <c r="AW1147" s="13" t="s">
        <v>30</v>
      </c>
      <c r="AX1147" s="13" t="s">
        <v>73</v>
      </c>
      <c r="AY1147" s="230" t="s">
        <v>160</v>
      </c>
    </row>
    <row r="1148" spans="2:51" s="13" customFormat="1" ht="11.25">
      <c r="B1148" s="220"/>
      <c r="C1148" s="221"/>
      <c r="D1148" s="216" t="s">
        <v>171</v>
      </c>
      <c r="E1148" s="222" t="s">
        <v>1</v>
      </c>
      <c r="F1148" s="223" t="s">
        <v>1805</v>
      </c>
      <c r="G1148" s="221"/>
      <c r="H1148" s="224">
        <v>8</v>
      </c>
      <c r="I1148" s="225"/>
      <c r="J1148" s="221"/>
      <c r="K1148" s="221"/>
      <c r="L1148" s="226"/>
      <c r="M1148" s="227"/>
      <c r="N1148" s="228"/>
      <c r="O1148" s="228"/>
      <c r="P1148" s="228"/>
      <c r="Q1148" s="228"/>
      <c r="R1148" s="228"/>
      <c r="S1148" s="228"/>
      <c r="T1148" s="229"/>
      <c r="AT1148" s="230" t="s">
        <v>171</v>
      </c>
      <c r="AU1148" s="230" t="s">
        <v>83</v>
      </c>
      <c r="AV1148" s="13" t="s">
        <v>83</v>
      </c>
      <c r="AW1148" s="13" t="s">
        <v>30</v>
      </c>
      <c r="AX1148" s="13" t="s">
        <v>73</v>
      </c>
      <c r="AY1148" s="230" t="s">
        <v>160</v>
      </c>
    </row>
    <row r="1149" spans="2:51" s="13" customFormat="1" ht="11.25">
      <c r="B1149" s="220"/>
      <c r="C1149" s="221"/>
      <c r="D1149" s="216" t="s">
        <v>171</v>
      </c>
      <c r="E1149" s="222" t="s">
        <v>1</v>
      </c>
      <c r="F1149" s="223" t="s">
        <v>1806</v>
      </c>
      <c r="G1149" s="221"/>
      <c r="H1149" s="224">
        <v>24</v>
      </c>
      <c r="I1149" s="225"/>
      <c r="J1149" s="221"/>
      <c r="K1149" s="221"/>
      <c r="L1149" s="226"/>
      <c r="M1149" s="227"/>
      <c r="N1149" s="228"/>
      <c r="O1149" s="228"/>
      <c r="P1149" s="228"/>
      <c r="Q1149" s="228"/>
      <c r="R1149" s="228"/>
      <c r="S1149" s="228"/>
      <c r="T1149" s="229"/>
      <c r="AT1149" s="230" t="s">
        <v>171</v>
      </c>
      <c r="AU1149" s="230" t="s">
        <v>83</v>
      </c>
      <c r="AV1149" s="13" t="s">
        <v>83</v>
      </c>
      <c r="AW1149" s="13" t="s">
        <v>30</v>
      </c>
      <c r="AX1149" s="13" t="s">
        <v>73</v>
      </c>
      <c r="AY1149" s="230" t="s">
        <v>160</v>
      </c>
    </row>
    <row r="1150" spans="2:51" s="14" customFormat="1" ht="11.25">
      <c r="B1150" s="231"/>
      <c r="C1150" s="232"/>
      <c r="D1150" s="216" t="s">
        <v>171</v>
      </c>
      <c r="E1150" s="233" t="s">
        <v>1</v>
      </c>
      <c r="F1150" s="234" t="s">
        <v>174</v>
      </c>
      <c r="G1150" s="232"/>
      <c r="H1150" s="235">
        <v>62.6</v>
      </c>
      <c r="I1150" s="236"/>
      <c r="J1150" s="232"/>
      <c r="K1150" s="232"/>
      <c r="L1150" s="237"/>
      <c r="M1150" s="238"/>
      <c r="N1150" s="239"/>
      <c r="O1150" s="239"/>
      <c r="P1150" s="239"/>
      <c r="Q1150" s="239"/>
      <c r="R1150" s="239"/>
      <c r="S1150" s="239"/>
      <c r="T1150" s="240"/>
      <c r="AT1150" s="241" t="s">
        <v>171</v>
      </c>
      <c r="AU1150" s="241" t="s">
        <v>83</v>
      </c>
      <c r="AV1150" s="14" t="s">
        <v>167</v>
      </c>
      <c r="AW1150" s="14" t="s">
        <v>30</v>
      </c>
      <c r="AX1150" s="14" t="s">
        <v>81</v>
      </c>
      <c r="AY1150" s="241" t="s">
        <v>160</v>
      </c>
    </row>
    <row r="1151" spans="1:65" s="2" customFormat="1" ht="24.2" customHeight="1">
      <c r="A1151" s="35"/>
      <c r="B1151" s="36"/>
      <c r="C1151" s="256" t="s">
        <v>1807</v>
      </c>
      <c r="D1151" s="256" t="s">
        <v>494</v>
      </c>
      <c r="E1151" s="257" t="s">
        <v>1808</v>
      </c>
      <c r="F1151" s="258" t="s">
        <v>1809</v>
      </c>
      <c r="G1151" s="259" t="s">
        <v>218</v>
      </c>
      <c r="H1151" s="260">
        <v>75.746</v>
      </c>
      <c r="I1151" s="261"/>
      <c r="J1151" s="262">
        <f>ROUND(I1151*H1151,2)</f>
        <v>0</v>
      </c>
      <c r="K1151" s="263"/>
      <c r="L1151" s="264"/>
      <c r="M1151" s="265" t="s">
        <v>1</v>
      </c>
      <c r="N1151" s="266" t="s">
        <v>38</v>
      </c>
      <c r="O1151" s="72"/>
      <c r="P1151" s="212">
        <f>O1151*H1151</f>
        <v>0</v>
      </c>
      <c r="Q1151" s="212">
        <v>0.00018</v>
      </c>
      <c r="R1151" s="212">
        <f>Q1151*H1151</f>
        <v>0.01363428</v>
      </c>
      <c r="S1151" s="212">
        <v>0</v>
      </c>
      <c r="T1151" s="213">
        <f>S1151*H1151</f>
        <v>0</v>
      </c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R1151" s="214" t="s">
        <v>636</v>
      </c>
      <c r="AT1151" s="214" t="s">
        <v>494</v>
      </c>
      <c r="AU1151" s="214" t="s">
        <v>83</v>
      </c>
      <c r="AY1151" s="18" t="s">
        <v>160</v>
      </c>
      <c r="BE1151" s="215">
        <f>IF(N1151="základní",J1151,0)</f>
        <v>0</v>
      </c>
      <c r="BF1151" s="215">
        <f>IF(N1151="snížená",J1151,0)</f>
        <v>0</v>
      </c>
      <c r="BG1151" s="215">
        <f>IF(N1151="zákl. přenesená",J1151,0)</f>
        <v>0</v>
      </c>
      <c r="BH1151" s="215">
        <f>IF(N1151="sníž. přenesená",J1151,0)</f>
        <v>0</v>
      </c>
      <c r="BI1151" s="215">
        <f>IF(N1151="nulová",J1151,0)</f>
        <v>0</v>
      </c>
      <c r="BJ1151" s="18" t="s">
        <v>81</v>
      </c>
      <c r="BK1151" s="215">
        <f>ROUND(I1151*H1151,2)</f>
        <v>0</v>
      </c>
      <c r="BL1151" s="18" t="s">
        <v>219</v>
      </c>
      <c r="BM1151" s="214" t="s">
        <v>1810</v>
      </c>
    </row>
    <row r="1152" spans="1:47" s="2" customFormat="1" ht="19.5">
      <c r="A1152" s="35"/>
      <c r="B1152" s="36"/>
      <c r="C1152" s="37"/>
      <c r="D1152" s="216" t="s">
        <v>169</v>
      </c>
      <c r="E1152" s="37"/>
      <c r="F1152" s="217" t="s">
        <v>1809</v>
      </c>
      <c r="G1152" s="37"/>
      <c r="H1152" s="37"/>
      <c r="I1152" s="169"/>
      <c r="J1152" s="37"/>
      <c r="K1152" s="37"/>
      <c r="L1152" s="40"/>
      <c r="M1152" s="218"/>
      <c r="N1152" s="219"/>
      <c r="O1152" s="72"/>
      <c r="P1152" s="72"/>
      <c r="Q1152" s="72"/>
      <c r="R1152" s="72"/>
      <c r="S1152" s="72"/>
      <c r="T1152" s="73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T1152" s="18" t="s">
        <v>169</v>
      </c>
      <c r="AU1152" s="18" t="s">
        <v>83</v>
      </c>
    </row>
    <row r="1153" spans="2:51" s="13" customFormat="1" ht="11.25">
      <c r="B1153" s="220"/>
      <c r="C1153" s="221"/>
      <c r="D1153" s="216" t="s">
        <v>171</v>
      </c>
      <c r="E1153" s="222" t="s">
        <v>1</v>
      </c>
      <c r="F1153" s="223" t="s">
        <v>1811</v>
      </c>
      <c r="G1153" s="221"/>
      <c r="H1153" s="224">
        <v>68.86</v>
      </c>
      <c r="I1153" s="225"/>
      <c r="J1153" s="221"/>
      <c r="K1153" s="221"/>
      <c r="L1153" s="226"/>
      <c r="M1153" s="227"/>
      <c r="N1153" s="228"/>
      <c r="O1153" s="228"/>
      <c r="P1153" s="228"/>
      <c r="Q1153" s="228"/>
      <c r="R1153" s="228"/>
      <c r="S1153" s="228"/>
      <c r="T1153" s="229"/>
      <c r="AT1153" s="230" t="s">
        <v>171</v>
      </c>
      <c r="AU1153" s="230" t="s">
        <v>83</v>
      </c>
      <c r="AV1153" s="13" t="s">
        <v>83</v>
      </c>
      <c r="AW1153" s="13" t="s">
        <v>30</v>
      </c>
      <c r="AX1153" s="13" t="s">
        <v>81</v>
      </c>
      <c r="AY1153" s="230" t="s">
        <v>160</v>
      </c>
    </row>
    <row r="1154" spans="2:51" s="13" customFormat="1" ht="11.25">
      <c r="B1154" s="220"/>
      <c r="C1154" s="221"/>
      <c r="D1154" s="216" t="s">
        <v>171</v>
      </c>
      <c r="E1154" s="221"/>
      <c r="F1154" s="223" t="s">
        <v>1812</v>
      </c>
      <c r="G1154" s="221"/>
      <c r="H1154" s="224">
        <v>75.746</v>
      </c>
      <c r="I1154" s="225"/>
      <c r="J1154" s="221"/>
      <c r="K1154" s="221"/>
      <c r="L1154" s="226"/>
      <c r="M1154" s="227"/>
      <c r="N1154" s="228"/>
      <c r="O1154" s="228"/>
      <c r="P1154" s="228"/>
      <c r="Q1154" s="228"/>
      <c r="R1154" s="228"/>
      <c r="S1154" s="228"/>
      <c r="T1154" s="229"/>
      <c r="AT1154" s="230" t="s">
        <v>171</v>
      </c>
      <c r="AU1154" s="230" t="s">
        <v>83</v>
      </c>
      <c r="AV1154" s="13" t="s">
        <v>83</v>
      </c>
      <c r="AW1154" s="13" t="s">
        <v>4</v>
      </c>
      <c r="AX1154" s="13" t="s">
        <v>81</v>
      </c>
      <c r="AY1154" s="230" t="s">
        <v>160</v>
      </c>
    </row>
    <row r="1155" spans="1:65" s="2" customFormat="1" ht="24.2" customHeight="1">
      <c r="A1155" s="35"/>
      <c r="B1155" s="36"/>
      <c r="C1155" s="202" t="s">
        <v>1813</v>
      </c>
      <c r="D1155" s="202" t="s">
        <v>163</v>
      </c>
      <c r="E1155" s="203" t="s">
        <v>1814</v>
      </c>
      <c r="F1155" s="204" t="s">
        <v>1815</v>
      </c>
      <c r="G1155" s="205" t="s">
        <v>218</v>
      </c>
      <c r="H1155" s="206">
        <v>62.6</v>
      </c>
      <c r="I1155" s="207"/>
      <c r="J1155" s="208">
        <f>ROUND(I1155*H1155,2)</f>
        <v>0</v>
      </c>
      <c r="K1155" s="209"/>
      <c r="L1155" s="40"/>
      <c r="M1155" s="210" t="s">
        <v>1</v>
      </c>
      <c r="N1155" s="211" t="s">
        <v>38</v>
      </c>
      <c r="O1155" s="72"/>
      <c r="P1155" s="212">
        <f>O1155*H1155</f>
        <v>0</v>
      </c>
      <c r="Q1155" s="212">
        <v>3E-05</v>
      </c>
      <c r="R1155" s="212">
        <f>Q1155*H1155</f>
        <v>0.0018780000000000001</v>
      </c>
      <c r="S1155" s="212">
        <v>0</v>
      </c>
      <c r="T1155" s="213">
        <f>S1155*H1155</f>
        <v>0</v>
      </c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R1155" s="214" t="s">
        <v>219</v>
      </c>
      <c r="AT1155" s="214" t="s">
        <v>163</v>
      </c>
      <c r="AU1155" s="214" t="s">
        <v>83</v>
      </c>
      <c r="AY1155" s="18" t="s">
        <v>160</v>
      </c>
      <c r="BE1155" s="215">
        <f>IF(N1155="základní",J1155,0)</f>
        <v>0</v>
      </c>
      <c r="BF1155" s="215">
        <f>IF(N1155="snížená",J1155,0)</f>
        <v>0</v>
      </c>
      <c r="BG1155" s="215">
        <f>IF(N1155="zákl. přenesená",J1155,0)</f>
        <v>0</v>
      </c>
      <c r="BH1155" s="215">
        <f>IF(N1155="sníž. přenesená",J1155,0)</f>
        <v>0</v>
      </c>
      <c r="BI1155" s="215">
        <f>IF(N1155="nulová",J1155,0)</f>
        <v>0</v>
      </c>
      <c r="BJ1155" s="18" t="s">
        <v>81</v>
      </c>
      <c r="BK1155" s="215">
        <f>ROUND(I1155*H1155,2)</f>
        <v>0</v>
      </c>
      <c r="BL1155" s="18" t="s">
        <v>219</v>
      </c>
      <c r="BM1155" s="214" t="s">
        <v>1816</v>
      </c>
    </row>
    <row r="1156" spans="1:47" s="2" customFormat="1" ht="19.5">
      <c r="A1156" s="35"/>
      <c r="B1156" s="36"/>
      <c r="C1156" s="37"/>
      <c r="D1156" s="216" t="s">
        <v>169</v>
      </c>
      <c r="E1156" s="37"/>
      <c r="F1156" s="217" t="s">
        <v>1817</v>
      </c>
      <c r="G1156" s="37"/>
      <c r="H1156" s="37"/>
      <c r="I1156" s="169"/>
      <c r="J1156" s="37"/>
      <c r="K1156" s="37"/>
      <c r="L1156" s="40"/>
      <c r="M1156" s="218"/>
      <c r="N1156" s="219"/>
      <c r="O1156" s="72"/>
      <c r="P1156" s="72"/>
      <c r="Q1156" s="72"/>
      <c r="R1156" s="72"/>
      <c r="S1156" s="72"/>
      <c r="T1156" s="73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T1156" s="18" t="s">
        <v>169</v>
      </c>
      <c r="AU1156" s="18" t="s">
        <v>83</v>
      </c>
    </row>
    <row r="1157" spans="1:65" s="2" customFormat="1" ht="24.2" customHeight="1">
      <c r="A1157" s="35"/>
      <c r="B1157" s="36"/>
      <c r="C1157" s="256" t="s">
        <v>1818</v>
      </c>
      <c r="D1157" s="256" t="s">
        <v>494</v>
      </c>
      <c r="E1157" s="257" t="s">
        <v>1819</v>
      </c>
      <c r="F1157" s="258" t="s">
        <v>1820</v>
      </c>
      <c r="G1157" s="259" t="s">
        <v>218</v>
      </c>
      <c r="H1157" s="260">
        <v>75.746</v>
      </c>
      <c r="I1157" s="261"/>
      <c r="J1157" s="262">
        <f>ROUND(I1157*H1157,2)</f>
        <v>0</v>
      </c>
      <c r="K1157" s="263"/>
      <c r="L1157" s="264"/>
      <c r="M1157" s="265" t="s">
        <v>1</v>
      </c>
      <c r="N1157" s="266" t="s">
        <v>38</v>
      </c>
      <c r="O1157" s="72"/>
      <c r="P1157" s="212">
        <f>O1157*H1157</f>
        <v>0</v>
      </c>
      <c r="Q1157" s="212">
        <v>4E-05</v>
      </c>
      <c r="R1157" s="212">
        <f>Q1157*H1157</f>
        <v>0.0030298400000000002</v>
      </c>
      <c r="S1157" s="212">
        <v>0</v>
      </c>
      <c r="T1157" s="213">
        <f>S1157*H1157</f>
        <v>0</v>
      </c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R1157" s="214" t="s">
        <v>636</v>
      </c>
      <c r="AT1157" s="214" t="s">
        <v>494</v>
      </c>
      <c r="AU1157" s="214" t="s">
        <v>83</v>
      </c>
      <c r="AY1157" s="18" t="s">
        <v>160</v>
      </c>
      <c r="BE1157" s="215">
        <f>IF(N1157="základní",J1157,0)</f>
        <v>0</v>
      </c>
      <c r="BF1157" s="215">
        <f>IF(N1157="snížená",J1157,0)</f>
        <v>0</v>
      </c>
      <c r="BG1157" s="215">
        <f>IF(N1157="zákl. přenesená",J1157,0)</f>
        <v>0</v>
      </c>
      <c r="BH1157" s="215">
        <f>IF(N1157="sníž. přenesená",J1157,0)</f>
        <v>0</v>
      </c>
      <c r="BI1157" s="215">
        <f>IF(N1157="nulová",J1157,0)</f>
        <v>0</v>
      </c>
      <c r="BJ1157" s="18" t="s">
        <v>81</v>
      </c>
      <c r="BK1157" s="215">
        <f>ROUND(I1157*H1157,2)</f>
        <v>0</v>
      </c>
      <c r="BL1157" s="18" t="s">
        <v>219</v>
      </c>
      <c r="BM1157" s="214" t="s">
        <v>1821</v>
      </c>
    </row>
    <row r="1158" spans="1:47" s="2" customFormat="1" ht="19.5">
      <c r="A1158" s="35"/>
      <c r="B1158" s="36"/>
      <c r="C1158" s="37"/>
      <c r="D1158" s="216" t="s">
        <v>169</v>
      </c>
      <c r="E1158" s="37"/>
      <c r="F1158" s="217" t="s">
        <v>1822</v>
      </c>
      <c r="G1158" s="37"/>
      <c r="H1158" s="37"/>
      <c r="I1158" s="169"/>
      <c r="J1158" s="37"/>
      <c r="K1158" s="37"/>
      <c r="L1158" s="40"/>
      <c r="M1158" s="218"/>
      <c r="N1158" s="219"/>
      <c r="O1158" s="72"/>
      <c r="P1158" s="72"/>
      <c r="Q1158" s="72"/>
      <c r="R1158" s="72"/>
      <c r="S1158" s="72"/>
      <c r="T1158" s="73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T1158" s="18" t="s">
        <v>169</v>
      </c>
      <c r="AU1158" s="18" t="s">
        <v>83</v>
      </c>
    </row>
    <row r="1159" spans="2:51" s="13" customFormat="1" ht="11.25">
      <c r="B1159" s="220"/>
      <c r="C1159" s="221"/>
      <c r="D1159" s="216" t="s">
        <v>171</v>
      </c>
      <c r="E1159" s="222" t="s">
        <v>1</v>
      </c>
      <c r="F1159" s="223" t="s">
        <v>1811</v>
      </c>
      <c r="G1159" s="221"/>
      <c r="H1159" s="224">
        <v>68.86</v>
      </c>
      <c r="I1159" s="225"/>
      <c r="J1159" s="221"/>
      <c r="K1159" s="221"/>
      <c r="L1159" s="226"/>
      <c r="M1159" s="227"/>
      <c r="N1159" s="228"/>
      <c r="O1159" s="228"/>
      <c r="P1159" s="228"/>
      <c r="Q1159" s="228"/>
      <c r="R1159" s="228"/>
      <c r="S1159" s="228"/>
      <c r="T1159" s="229"/>
      <c r="AT1159" s="230" t="s">
        <v>171</v>
      </c>
      <c r="AU1159" s="230" t="s">
        <v>83</v>
      </c>
      <c r="AV1159" s="13" t="s">
        <v>83</v>
      </c>
      <c r="AW1159" s="13" t="s">
        <v>30</v>
      </c>
      <c r="AX1159" s="13" t="s">
        <v>81</v>
      </c>
      <c r="AY1159" s="230" t="s">
        <v>160</v>
      </c>
    </row>
    <row r="1160" spans="2:51" s="13" customFormat="1" ht="11.25">
      <c r="B1160" s="220"/>
      <c r="C1160" s="221"/>
      <c r="D1160" s="216" t="s">
        <v>171</v>
      </c>
      <c r="E1160" s="221"/>
      <c r="F1160" s="223" t="s">
        <v>1812</v>
      </c>
      <c r="G1160" s="221"/>
      <c r="H1160" s="224">
        <v>75.746</v>
      </c>
      <c r="I1160" s="225"/>
      <c r="J1160" s="221"/>
      <c r="K1160" s="221"/>
      <c r="L1160" s="226"/>
      <c r="M1160" s="227"/>
      <c r="N1160" s="228"/>
      <c r="O1160" s="228"/>
      <c r="P1160" s="228"/>
      <c r="Q1160" s="228"/>
      <c r="R1160" s="228"/>
      <c r="S1160" s="228"/>
      <c r="T1160" s="229"/>
      <c r="AT1160" s="230" t="s">
        <v>171</v>
      </c>
      <c r="AU1160" s="230" t="s">
        <v>83</v>
      </c>
      <c r="AV1160" s="13" t="s">
        <v>83</v>
      </c>
      <c r="AW1160" s="13" t="s">
        <v>4</v>
      </c>
      <c r="AX1160" s="13" t="s">
        <v>81</v>
      </c>
      <c r="AY1160" s="230" t="s">
        <v>160</v>
      </c>
    </row>
    <row r="1161" spans="1:65" s="2" customFormat="1" ht="16.5" customHeight="1">
      <c r="A1161" s="35"/>
      <c r="B1161" s="36"/>
      <c r="C1161" s="202" t="s">
        <v>1823</v>
      </c>
      <c r="D1161" s="202" t="s">
        <v>163</v>
      </c>
      <c r="E1161" s="203" t="s">
        <v>1824</v>
      </c>
      <c r="F1161" s="204" t="s">
        <v>1825</v>
      </c>
      <c r="G1161" s="205" t="s">
        <v>1709</v>
      </c>
      <c r="H1161" s="206">
        <v>8</v>
      </c>
      <c r="I1161" s="207"/>
      <c r="J1161" s="208">
        <f>ROUND(I1161*H1161,2)</f>
        <v>0</v>
      </c>
      <c r="K1161" s="209"/>
      <c r="L1161" s="40"/>
      <c r="M1161" s="210" t="s">
        <v>1</v>
      </c>
      <c r="N1161" s="211" t="s">
        <v>38</v>
      </c>
      <c r="O1161" s="72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R1161" s="214" t="s">
        <v>219</v>
      </c>
      <c r="AT1161" s="214" t="s">
        <v>163</v>
      </c>
      <c r="AU1161" s="214" t="s">
        <v>83</v>
      </c>
      <c r="AY1161" s="18" t="s">
        <v>160</v>
      </c>
      <c r="BE1161" s="215">
        <f>IF(N1161="základní",J1161,0)</f>
        <v>0</v>
      </c>
      <c r="BF1161" s="215">
        <f>IF(N1161="snížená",J1161,0)</f>
        <v>0</v>
      </c>
      <c r="BG1161" s="215">
        <f>IF(N1161="zákl. přenesená",J1161,0)</f>
        <v>0</v>
      </c>
      <c r="BH1161" s="215">
        <f>IF(N1161="sníž. přenesená",J1161,0)</f>
        <v>0</v>
      </c>
      <c r="BI1161" s="215">
        <f>IF(N1161="nulová",J1161,0)</f>
        <v>0</v>
      </c>
      <c r="BJ1161" s="18" t="s">
        <v>81</v>
      </c>
      <c r="BK1161" s="215">
        <f>ROUND(I1161*H1161,2)</f>
        <v>0</v>
      </c>
      <c r="BL1161" s="18" t="s">
        <v>219</v>
      </c>
      <c r="BM1161" s="214" t="s">
        <v>1826</v>
      </c>
    </row>
    <row r="1162" spans="1:47" s="2" customFormat="1" ht="11.25">
      <c r="A1162" s="35"/>
      <c r="B1162" s="36"/>
      <c r="C1162" s="37"/>
      <c r="D1162" s="216" t="s">
        <v>169</v>
      </c>
      <c r="E1162" s="37"/>
      <c r="F1162" s="217" t="s">
        <v>1827</v>
      </c>
      <c r="G1162" s="37"/>
      <c r="H1162" s="37"/>
      <c r="I1162" s="169"/>
      <c r="J1162" s="37"/>
      <c r="K1162" s="37"/>
      <c r="L1162" s="40"/>
      <c r="M1162" s="218"/>
      <c r="N1162" s="219"/>
      <c r="O1162" s="72"/>
      <c r="P1162" s="72"/>
      <c r="Q1162" s="72"/>
      <c r="R1162" s="72"/>
      <c r="S1162" s="72"/>
      <c r="T1162" s="73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T1162" s="18" t="s">
        <v>169</v>
      </c>
      <c r="AU1162" s="18" t="s">
        <v>83</v>
      </c>
    </row>
    <row r="1163" spans="1:65" s="2" customFormat="1" ht="24.2" customHeight="1">
      <c r="A1163" s="35"/>
      <c r="B1163" s="36"/>
      <c r="C1163" s="202" t="s">
        <v>1828</v>
      </c>
      <c r="D1163" s="202" t="s">
        <v>163</v>
      </c>
      <c r="E1163" s="203" t="s">
        <v>1829</v>
      </c>
      <c r="F1163" s="204" t="s">
        <v>1830</v>
      </c>
      <c r="G1163" s="205" t="s">
        <v>1709</v>
      </c>
      <c r="H1163" s="206">
        <v>3</v>
      </c>
      <c r="I1163" s="207"/>
      <c r="J1163" s="208">
        <f>ROUND(I1163*H1163,2)</f>
        <v>0</v>
      </c>
      <c r="K1163" s="209"/>
      <c r="L1163" s="40"/>
      <c r="M1163" s="210" t="s">
        <v>1</v>
      </c>
      <c r="N1163" s="211" t="s">
        <v>38</v>
      </c>
      <c r="O1163" s="72"/>
      <c r="P1163" s="212">
        <f>O1163*H1163</f>
        <v>0</v>
      </c>
      <c r="Q1163" s="212">
        <v>0.05</v>
      </c>
      <c r="R1163" s="212">
        <f>Q1163*H1163</f>
        <v>0.15000000000000002</v>
      </c>
      <c r="S1163" s="212">
        <v>0</v>
      </c>
      <c r="T1163" s="213">
        <f>S1163*H1163</f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214" t="s">
        <v>219</v>
      </c>
      <c r="AT1163" s="214" t="s">
        <v>163</v>
      </c>
      <c r="AU1163" s="214" t="s">
        <v>83</v>
      </c>
      <c r="AY1163" s="18" t="s">
        <v>160</v>
      </c>
      <c r="BE1163" s="215">
        <f>IF(N1163="základní",J1163,0)</f>
        <v>0</v>
      </c>
      <c r="BF1163" s="215">
        <f>IF(N1163="snížená",J1163,0)</f>
        <v>0</v>
      </c>
      <c r="BG1163" s="215">
        <f>IF(N1163="zákl. přenesená",J1163,0)</f>
        <v>0</v>
      </c>
      <c r="BH1163" s="215">
        <f>IF(N1163="sníž. přenesená",J1163,0)</f>
        <v>0</v>
      </c>
      <c r="BI1163" s="215">
        <f>IF(N1163="nulová",J1163,0)</f>
        <v>0</v>
      </c>
      <c r="BJ1163" s="18" t="s">
        <v>81</v>
      </c>
      <c r="BK1163" s="215">
        <f>ROUND(I1163*H1163,2)</f>
        <v>0</v>
      </c>
      <c r="BL1163" s="18" t="s">
        <v>219</v>
      </c>
      <c r="BM1163" s="214" t="s">
        <v>1831</v>
      </c>
    </row>
    <row r="1164" spans="1:47" s="2" customFormat="1" ht="19.5">
      <c r="A1164" s="35"/>
      <c r="B1164" s="36"/>
      <c r="C1164" s="37"/>
      <c r="D1164" s="216" t="s">
        <v>169</v>
      </c>
      <c r="E1164" s="37"/>
      <c r="F1164" s="217" t="s">
        <v>1830</v>
      </c>
      <c r="G1164" s="37"/>
      <c r="H1164" s="37"/>
      <c r="I1164" s="169"/>
      <c r="J1164" s="37"/>
      <c r="K1164" s="37"/>
      <c r="L1164" s="40"/>
      <c r="M1164" s="218"/>
      <c r="N1164" s="219"/>
      <c r="O1164" s="72"/>
      <c r="P1164" s="72"/>
      <c r="Q1164" s="72"/>
      <c r="R1164" s="72"/>
      <c r="S1164" s="72"/>
      <c r="T1164" s="73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T1164" s="18" t="s">
        <v>169</v>
      </c>
      <c r="AU1164" s="18" t="s">
        <v>83</v>
      </c>
    </row>
    <row r="1165" spans="1:65" s="2" customFormat="1" ht="24.2" customHeight="1">
      <c r="A1165" s="35"/>
      <c r="B1165" s="36"/>
      <c r="C1165" s="202" t="s">
        <v>1832</v>
      </c>
      <c r="D1165" s="202" t="s">
        <v>163</v>
      </c>
      <c r="E1165" s="203" t="s">
        <v>1833</v>
      </c>
      <c r="F1165" s="204" t="s">
        <v>1834</v>
      </c>
      <c r="G1165" s="205" t="s">
        <v>1709</v>
      </c>
      <c r="H1165" s="206">
        <v>1</v>
      </c>
      <c r="I1165" s="207"/>
      <c r="J1165" s="208">
        <f>ROUND(I1165*H1165,2)</f>
        <v>0</v>
      </c>
      <c r="K1165" s="209"/>
      <c r="L1165" s="40"/>
      <c r="M1165" s="210" t="s">
        <v>1</v>
      </c>
      <c r="N1165" s="211" t="s">
        <v>38</v>
      </c>
      <c r="O1165" s="72"/>
      <c r="P1165" s="212">
        <f>O1165*H1165</f>
        <v>0</v>
      </c>
      <c r="Q1165" s="212">
        <v>0.1</v>
      </c>
      <c r="R1165" s="212">
        <f>Q1165*H1165</f>
        <v>0.1</v>
      </c>
      <c r="S1165" s="212">
        <v>0</v>
      </c>
      <c r="T1165" s="213">
        <f>S1165*H1165</f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214" t="s">
        <v>219</v>
      </c>
      <c r="AT1165" s="214" t="s">
        <v>163</v>
      </c>
      <c r="AU1165" s="214" t="s">
        <v>83</v>
      </c>
      <c r="AY1165" s="18" t="s">
        <v>160</v>
      </c>
      <c r="BE1165" s="215">
        <f>IF(N1165="základní",J1165,0)</f>
        <v>0</v>
      </c>
      <c r="BF1165" s="215">
        <f>IF(N1165="snížená",J1165,0)</f>
        <v>0</v>
      </c>
      <c r="BG1165" s="215">
        <f>IF(N1165="zákl. přenesená",J1165,0)</f>
        <v>0</v>
      </c>
      <c r="BH1165" s="215">
        <f>IF(N1165="sníž. přenesená",J1165,0)</f>
        <v>0</v>
      </c>
      <c r="BI1165" s="215">
        <f>IF(N1165="nulová",J1165,0)</f>
        <v>0</v>
      </c>
      <c r="BJ1165" s="18" t="s">
        <v>81</v>
      </c>
      <c r="BK1165" s="215">
        <f>ROUND(I1165*H1165,2)</f>
        <v>0</v>
      </c>
      <c r="BL1165" s="18" t="s">
        <v>219</v>
      </c>
      <c r="BM1165" s="214" t="s">
        <v>1835</v>
      </c>
    </row>
    <row r="1166" spans="1:47" s="2" customFormat="1" ht="19.5">
      <c r="A1166" s="35"/>
      <c r="B1166" s="36"/>
      <c r="C1166" s="37"/>
      <c r="D1166" s="216" t="s">
        <v>169</v>
      </c>
      <c r="E1166" s="37"/>
      <c r="F1166" s="217" t="s">
        <v>1834</v>
      </c>
      <c r="G1166" s="37"/>
      <c r="H1166" s="37"/>
      <c r="I1166" s="169"/>
      <c r="J1166" s="37"/>
      <c r="K1166" s="37"/>
      <c r="L1166" s="40"/>
      <c r="M1166" s="218"/>
      <c r="N1166" s="219"/>
      <c r="O1166" s="72"/>
      <c r="P1166" s="72"/>
      <c r="Q1166" s="72"/>
      <c r="R1166" s="72"/>
      <c r="S1166" s="72"/>
      <c r="T1166" s="73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T1166" s="18" t="s">
        <v>169</v>
      </c>
      <c r="AU1166" s="18" t="s">
        <v>83</v>
      </c>
    </row>
    <row r="1167" spans="1:65" s="2" customFormat="1" ht="33" customHeight="1">
      <c r="A1167" s="35"/>
      <c r="B1167" s="36"/>
      <c r="C1167" s="202" t="s">
        <v>1836</v>
      </c>
      <c r="D1167" s="202" t="s">
        <v>163</v>
      </c>
      <c r="E1167" s="203" t="s">
        <v>1837</v>
      </c>
      <c r="F1167" s="204" t="s">
        <v>1838</v>
      </c>
      <c r="G1167" s="205" t="s">
        <v>1709</v>
      </c>
      <c r="H1167" s="206">
        <v>3</v>
      </c>
      <c r="I1167" s="207"/>
      <c r="J1167" s="208">
        <f>ROUND(I1167*H1167,2)</f>
        <v>0</v>
      </c>
      <c r="K1167" s="209"/>
      <c r="L1167" s="40"/>
      <c r="M1167" s="210" t="s">
        <v>1</v>
      </c>
      <c r="N1167" s="211" t="s">
        <v>38</v>
      </c>
      <c r="O1167" s="72"/>
      <c r="P1167" s="212">
        <f>O1167*H1167</f>
        <v>0</v>
      </c>
      <c r="Q1167" s="212">
        <v>0.075</v>
      </c>
      <c r="R1167" s="212">
        <f>Q1167*H1167</f>
        <v>0.22499999999999998</v>
      </c>
      <c r="S1167" s="212">
        <v>0</v>
      </c>
      <c r="T1167" s="213">
        <f>S1167*H1167</f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214" t="s">
        <v>219</v>
      </c>
      <c r="AT1167" s="214" t="s">
        <v>163</v>
      </c>
      <c r="AU1167" s="214" t="s">
        <v>83</v>
      </c>
      <c r="AY1167" s="18" t="s">
        <v>160</v>
      </c>
      <c r="BE1167" s="215">
        <f>IF(N1167="základní",J1167,0)</f>
        <v>0</v>
      </c>
      <c r="BF1167" s="215">
        <f>IF(N1167="snížená",J1167,0)</f>
        <v>0</v>
      </c>
      <c r="BG1167" s="215">
        <f>IF(N1167="zákl. přenesená",J1167,0)</f>
        <v>0</v>
      </c>
      <c r="BH1167" s="215">
        <f>IF(N1167="sníž. přenesená",J1167,0)</f>
        <v>0</v>
      </c>
      <c r="BI1167" s="215">
        <f>IF(N1167="nulová",J1167,0)</f>
        <v>0</v>
      </c>
      <c r="BJ1167" s="18" t="s">
        <v>81</v>
      </c>
      <c r="BK1167" s="215">
        <f>ROUND(I1167*H1167,2)</f>
        <v>0</v>
      </c>
      <c r="BL1167" s="18" t="s">
        <v>219</v>
      </c>
      <c r="BM1167" s="214" t="s">
        <v>1839</v>
      </c>
    </row>
    <row r="1168" spans="1:47" s="2" customFormat="1" ht="19.5">
      <c r="A1168" s="35"/>
      <c r="B1168" s="36"/>
      <c r="C1168" s="37"/>
      <c r="D1168" s="216" t="s">
        <v>169</v>
      </c>
      <c r="E1168" s="37"/>
      <c r="F1168" s="217" t="s">
        <v>1838</v>
      </c>
      <c r="G1168" s="37"/>
      <c r="H1168" s="37"/>
      <c r="I1168" s="169"/>
      <c r="J1168" s="37"/>
      <c r="K1168" s="37"/>
      <c r="L1168" s="40"/>
      <c r="M1168" s="218"/>
      <c r="N1168" s="219"/>
      <c r="O1168" s="72"/>
      <c r="P1168" s="72"/>
      <c r="Q1168" s="72"/>
      <c r="R1168" s="72"/>
      <c r="S1168" s="72"/>
      <c r="T1168" s="73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T1168" s="18" t="s">
        <v>169</v>
      </c>
      <c r="AU1168" s="18" t="s">
        <v>83</v>
      </c>
    </row>
    <row r="1169" spans="1:65" s="2" customFormat="1" ht="33" customHeight="1">
      <c r="A1169" s="35"/>
      <c r="B1169" s="36"/>
      <c r="C1169" s="202" t="s">
        <v>1840</v>
      </c>
      <c r="D1169" s="202" t="s">
        <v>163</v>
      </c>
      <c r="E1169" s="203" t="s">
        <v>1841</v>
      </c>
      <c r="F1169" s="204" t="s">
        <v>1842</v>
      </c>
      <c r="G1169" s="205" t="s">
        <v>1709</v>
      </c>
      <c r="H1169" s="206">
        <v>1</v>
      </c>
      <c r="I1169" s="207"/>
      <c r="J1169" s="208">
        <f>ROUND(I1169*H1169,2)</f>
        <v>0</v>
      </c>
      <c r="K1169" s="209"/>
      <c r="L1169" s="40"/>
      <c r="M1169" s="210" t="s">
        <v>1</v>
      </c>
      <c r="N1169" s="211" t="s">
        <v>38</v>
      </c>
      <c r="O1169" s="72"/>
      <c r="P1169" s="212">
        <f>O1169*H1169</f>
        <v>0</v>
      </c>
      <c r="Q1169" s="212">
        <v>0.15</v>
      </c>
      <c r="R1169" s="212">
        <f>Q1169*H1169</f>
        <v>0.15</v>
      </c>
      <c r="S1169" s="212">
        <v>0</v>
      </c>
      <c r="T1169" s="213">
        <f>S1169*H1169</f>
        <v>0</v>
      </c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R1169" s="214" t="s">
        <v>219</v>
      </c>
      <c r="AT1169" s="214" t="s">
        <v>163</v>
      </c>
      <c r="AU1169" s="214" t="s">
        <v>83</v>
      </c>
      <c r="AY1169" s="18" t="s">
        <v>160</v>
      </c>
      <c r="BE1169" s="215">
        <f>IF(N1169="základní",J1169,0)</f>
        <v>0</v>
      </c>
      <c r="BF1169" s="215">
        <f>IF(N1169="snížená",J1169,0)</f>
        <v>0</v>
      </c>
      <c r="BG1169" s="215">
        <f>IF(N1169="zákl. přenesená",J1169,0)</f>
        <v>0</v>
      </c>
      <c r="BH1169" s="215">
        <f>IF(N1169="sníž. přenesená",J1169,0)</f>
        <v>0</v>
      </c>
      <c r="BI1169" s="215">
        <f>IF(N1169="nulová",J1169,0)</f>
        <v>0</v>
      </c>
      <c r="BJ1169" s="18" t="s">
        <v>81</v>
      </c>
      <c r="BK1169" s="215">
        <f>ROUND(I1169*H1169,2)</f>
        <v>0</v>
      </c>
      <c r="BL1169" s="18" t="s">
        <v>219</v>
      </c>
      <c r="BM1169" s="214" t="s">
        <v>1843</v>
      </c>
    </row>
    <row r="1170" spans="1:47" s="2" customFormat="1" ht="19.5">
      <c r="A1170" s="35"/>
      <c r="B1170" s="36"/>
      <c r="C1170" s="37"/>
      <c r="D1170" s="216" t="s">
        <v>169</v>
      </c>
      <c r="E1170" s="37"/>
      <c r="F1170" s="217" t="s">
        <v>1842</v>
      </c>
      <c r="G1170" s="37"/>
      <c r="H1170" s="37"/>
      <c r="I1170" s="169"/>
      <c r="J1170" s="37"/>
      <c r="K1170" s="37"/>
      <c r="L1170" s="40"/>
      <c r="M1170" s="218"/>
      <c r="N1170" s="219"/>
      <c r="O1170" s="72"/>
      <c r="P1170" s="72"/>
      <c r="Q1170" s="72"/>
      <c r="R1170" s="72"/>
      <c r="S1170" s="72"/>
      <c r="T1170" s="73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T1170" s="18" t="s">
        <v>169</v>
      </c>
      <c r="AU1170" s="18" t="s">
        <v>83</v>
      </c>
    </row>
    <row r="1171" spans="1:65" s="2" customFormat="1" ht="24.2" customHeight="1">
      <c r="A1171" s="35"/>
      <c r="B1171" s="36"/>
      <c r="C1171" s="202" t="s">
        <v>1844</v>
      </c>
      <c r="D1171" s="202" t="s">
        <v>163</v>
      </c>
      <c r="E1171" s="203" t="s">
        <v>1845</v>
      </c>
      <c r="F1171" s="204" t="s">
        <v>1846</v>
      </c>
      <c r="G1171" s="205" t="s">
        <v>179</v>
      </c>
      <c r="H1171" s="206">
        <v>0.652</v>
      </c>
      <c r="I1171" s="207"/>
      <c r="J1171" s="208">
        <f>ROUND(I1171*H1171,2)</f>
        <v>0</v>
      </c>
      <c r="K1171" s="209"/>
      <c r="L1171" s="40"/>
      <c r="M1171" s="210" t="s">
        <v>1</v>
      </c>
      <c r="N1171" s="211" t="s">
        <v>38</v>
      </c>
      <c r="O1171" s="72"/>
      <c r="P1171" s="212">
        <f>O1171*H1171</f>
        <v>0</v>
      </c>
      <c r="Q1171" s="212">
        <v>0</v>
      </c>
      <c r="R1171" s="212">
        <f>Q1171*H1171</f>
        <v>0</v>
      </c>
      <c r="S1171" s="212">
        <v>0</v>
      </c>
      <c r="T1171" s="213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214" t="s">
        <v>219</v>
      </c>
      <c r="AT1171" s="214" t="s">
        <v>163</v>
      </c>
      <c r="AU1171" s="214" t="s">
        <v>83</v>
      </c>
      <c r="AY1171" s="18" t="s">
        <v>160</v>
      </c>
      <c r="BE1171" s="215">
        <f>IF(N1171="základní",J1171,0)</f>
        <v>0</v>
      </c>
      <c r="BF1171" s="215">
        <f>IF(N1171="snížená",J1171,0)</f>
        <v>0</v>
      </c>
      <c r="BG1171" s="215">
        <f>IF(N1171="zákl. přenesená",J1171,0)</f>
        <v>0</v>
      </c>
      <c r="BH1171" s="215">
        <f>IF(N1171="sníž. přenesená",J1171,0)</f>
        <v>0</v>
      </c>
      <c r="BI1171" s="215">
        <f>IF(N1171="nulová",J1171,0)</f>
        <v>0</v>
      </c>
      <c r="BJ1171" s="18" t="s">
        <v>81</v>
      </c>
      <c r="BK1171" s="215">
        <f>ROUND(I1171*H1171,2)</f>
        <v>0</v>
      </c>
      <c r="BL1171" s="18" t="s">
        <v>219</v>
      </c>
      <c r="BM1171" s="214" t="s">
        <v>1847</v>
      </c>
    </row>
    <row r="1172" spans="1:47" s="2" customFormat="1" ht="29.25">
      <c r="A1172" s="35"/>
      <c r="B1172" s="36"/>
      <c r="C1172" s="37"/>
      <c r="D1172" s="216" t="s">
        <v>169</v>
      </c>
      <c r="E1172" s="37"/>
      <c r="F1172" s="217" t="s">
        <v>1848</v>
      </c>
      <c r="G1172" s="37"/>
      <c r="H1172" s="37"/>
      <c r="I1172" s="169"/>
      <c r="J1172" s="37"/>
      <c r="K1172" s="37"/>
      <c r="L1172" s="40"/>
      <c r="M1172" s="218"/>
      <c r="N1172" s="219"/>
      <c r="O1172" s="72"/>
      <c r="P1172" s="72"/>
      <c r="Q1172" s="72"/>
      <c r="R1172" s="72"/>
      <c r="S1172" s="72"/>
      <c r="T1172" s="73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T1172" s="18" t="s">
        <v>169</v>
      </c>
      <c r="AU1172" s="18" t="s">
        <v>83</v>
      </c>
    </row>
    <row r="1173" spans="2:63" s="12" customFormat="1" ht="22.9" customHeight="1">
      <c r="B1173" s="186"/>
      <c r="C1173" s="187"/>
      <c r="D1173" s="188" t="s">
        <v>72</v>
      </c>
      <c r="E1173" s="200" t="s">
        <v>1849</v>
      </c>
      <c r="F1173" s="200" t="s">
        <v>1850</v>
      </c>
      <c r="G1173" s="187"/>
      <c r="H1173" s="187"/>
      <c r="I1173" s="190"/>
      <c r="J1173" s="201">
        <f>BK1173</f>
        <v>0</v>
      </c>
      <c r="K1173" s="187"/>
      <c r="L1173" s="192"/>
      <c r="M1173" s="193"/>
      <c r="N1173" s="194"/>
      <c r="O1173" s="194"/>
      <c r="P1173" s="195">
        <f>SUM(P1174:P1223)</f>
        <v>0</v>
      </c>
      <c r="Q1173" s="194"/>
      <c r="R1173" s="195">
        <f>SUM(R1174:R1223)</f>
        <v>2.21062495</v>
      </c>
      <c r="S1173" s="194"/>
      <c r="T1173" s="196">
        <f>SUM(T1174:T1223)</f>
        <v>0</v>
      </c>
      <c r="AR1173" s="197" t="s">
        <v>83</v>
      </c>
      <c r="AT1173" s="198" t="s">
        <v>72</v>
      </c>
      <c r="AU1173" s="198" t="s">
        <v>81</v>
      </c>
      <c r="AY1173" s="197" t="s">
        <v>160</v>
      </c>
      <c r="BK1173" s="199">
        <f>SUM(BK1174:BK1223)</f>
        <v>0</v>
      </c>
    </row>
    <row r="1174" spans="1:65" s="2" customFormat="1" ht="16.5" customHeight="1">
      <c r="A1174" s="35"/>
      <c r="B1174" s="36"/>
      <c r="C1174" s="202" t="s">
        <v>1851</v>
      </c>
      <c r="D1174" s="202" t="s">
        <v>163</v>
      </c>
      <c r="E1174" s="203" t="s">
        <v>1852</v>
      </c>
      <c r="F1174" s="204" t="s">
        <v>1853</v>
      </c>
      <c r="G1174" s="205" t="s">
        <v>247</v>
      </c>
      <c r="H1174" s="206">
        <v>45.54</v>
      </c>
      <c r="I1174" s="207"/>
      <c r="J1174" s="208">
        <f>ROUND(I1174*H1174,2)</f>
        <v>0</v>
      </c>
      <c r="K1174" s="209"/>
      <c r="L1174" s="40"/>
      <c r="M1174" s="210" t="s">
        <v>1</v>
      </c>
      <c r="N1174" s="211" t="s">
        <v>38</v>
      </c>
      <c r="O1174" s="72"/>
      <c r="P1174" s="212">
        <f>O1174*H1174</f>
        <v>0</v>
      </c>
      <c r="Q1174" s="212">
        <v>0</v>
      </c>
      <c r="R1174" s="212">
        <f>Q1174*H1174</f>
        <v>0</v>
      </c>
      <c r="S1174" s="212">
        <v>0</v>
      </c>
      <c r="T1174" s="213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214" t="s">
        <v>219</v>
      </c>
      <c r="AT1174" s="214" t="s">
        <v>163</v>
      </c>
      <c r="AU1174" s="214" t="s">
        <v>83</v>
      </c>
      <c r="AY1174" s="18" t="s">
        <v>160</v>
      </c>
      <c r="BE1174" s="215">
        <f>IF(N1174="základní",J1174,0)</f>
        <v>0</v>
      </c>
      <c r="BF1174" s="215">
        <f>IF(N1174="snížená",J1174,0)</f>
        <v>0</v>
      </c>
      <c r="BG1174" s="215">
        <f>IF(N1174="zákl. přenesená",J1174,0)</f>
        <v>0</v>
      </c>
      <c r="BH1174" s="215">
        <f>IF(N1174="sníž. přenesená",J1174,0)</f>
        <v>0</v>
      </c>
      <c r="BI1174" s="215">
        <f>IF(N1174="nulová",J1174,0)</f>
        <v>0</v>
      </c>
      <c r="BJ1174" s="18" t="s">
        <v>81</v>
      </c>
      <c r="BK1174" s="215">
        <f>ROUND(I1174*H1174,2)</f>
        <v>0</v>
      </c>
      <c r="BL1174" s="18" t="s">
        <v>219</v>
      </c>
      <c r="BM1174" s="214" t="s">
        <v>1854</v>
      </c>
    </row>
    <row r="1175" spans="1:47" s="2" customFormat="1" ht="11.25">
      <c r="A1175" s="35"/>
      <c r="B1175" s="36"/>
      <c r="C1175" s="37"/>
      <c r="D1175" s="216" t="s">
        <v>169</v>
      </c>
      <c r="E1175" s="37"/>
      <c r="F1175" s="217" t="s">
        <v>1855</v>
      </c>
      <c r="G1175" s="37"/>
      <c r="H1175" s="37"/>
      <c r="I1175" s="169"/>
      <c r="J1175" s="37"/>
      <c r="K1175" s="37"/>
      <c r="L1175" s="40"/>
      <c r="M1175" s="218"/>
      <c r="N1175" s="219"/>
      <c r="O1175" s="72"/>
      <c r="P1175" s="72"/>
      <c r="Q1175" s="72"/>
      <c r="R1175" s="72"/>
      <c r="S1175" s="72"/>
      <c r="T1175" s="73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T1175" s="18" t="s">
        <v>169</v>
      </c>
      <c r="AU1175" s="18" t="s">
        <v>83</v>
      </c>
    </row>
    <row r="1176" spans="1:65" s="2" customFormat="1" ht="16.5" customHeight="1">
      <c r="A1176" s="35"/>
      <c r="B1176" s="36"/>
      <c r="C1176" s="202" t="s">
        <v>1856</v>
      </c>
      <c r="D1176" s="202" t="s">
        <v>163</v>
      </c>
      <c r="E1176" s="203" t="s">
        <v>1857</v>
      </c>
      <c r="F1176" s="204" t="s">
        <v>1858</v>
      </c>
      <c r="G1176" s="205" t="s">
        <v>247</v>
      </c>
      <c r="H1176" s="206">
        <v>46.54</v>
      </c>
      <c r="I1176" s="207"/>
      <c r="J1176" s="208">
        <f>ROUND(I1176*H1176,2)</f>
        <v>0</v>
      </c>
      <c r="K1176" s="209"/>
      <c r="L1176" s="40"/>
      <c r="M1176" s="210" t="s">
        <v>1</v>
      </c>
      <c r="N1176" s="211" t="s">
        <v>38</v>
      </c>
      <c r="O1176" s="72"/>
      <c r="P1176" s="212">
        <f>O1176*H1176</f>
        <v>0</v>
      </c>
      <c r="Q1176" s="212">
        <v>0.0003</v>
      </c>
      <c r="R1176" s="212">
        <f>Q1176*H1176</f>
        <v>0.013961999999999999</v>
      </c>
      <c r="S1176" s="212">
        <v>0</v>
      </c>
      <c r="T1176" s="213">
        <f>S1176*H1176</f>
        <v>0</v>
      </c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R1176" s="214" t="s">
        <v>219</v>
      </c>
      <c r="AT1176" s="214" t="s">
        <v>163</v>
      </c>
      <c r="AU1176" s="214" t="s">
        <v>83</v>
      </c>
      <c r="AY1176" s="18" t="s">
        <v>160</v>
      </c>
      <c r="BE1176" s="215">
        <f>IF(N1176="základní",J1176,0)</f>
        <v>0</v>
      </c>
      <c r="BF1176" s="215">
        <f>IF(N1176="snížená",J1176,0)</f>
        <v>0</v>
      </c>
      <c r="BG1176" s="215">
        <f>IF(N1176="zákl. přenesená",J1176,0)</f>
        <v>0</v>
      </c>
      <c r="BH1176" s="215">
        <f>IF(N1176="sníž. přenesená",J1176,0)</f>
        <v>0</v>
      </c>
      <c r="BI1176" s="215">
        <f>IF(N1176="nulová",J1176,0)</f>
        <v>0</v>
      </c>
      <c r="BJ1176" s="18" t="s">
        <v>81</v>
      </c>
      <c r="BK1176" s="215">
        <f>ROUND(I1176*H1176,2)</f>
        <v>0</v>
      </c>
      <c r="BL1176" s="18" t="s">
        <v>219</v>
      </c>
      <c r="BM1176" s="214" t="s">
        <v>1859</v>
      </c>
    </row>
    <row r="1177" spans="1:47" s="2" customFormat="1" ht="19.5">
      <c r="A1177" s="35"/>
      <c r="B1177" s="36"/>
      <c r="C1177" s="37"/>
      <c r="D1177" s="216" t="s">
        <v>169</v>
      </c>
      <c r="E1177" s="37"/>
      <c r="F1177" s="217" t="s">
        <v>1860</v>
      </c>
      <c r="G1177" s="37"/>
      <c r="H1177" s="37"/>
      <c r="I1177" s="169"/>
      <c r="J1177" s="37"/>
      <c r="K1177" s="37"/>
      <c r="L1177" s="40"/>
      <c r="M1177" s="218"/>
      <c r="N1177" s="219"/>
      <c r="O1177" s="72"/>
      <c r="P1177" s="72"/>
      <c r="Q1177" s="72"/>
      <c r="R1177" s="72"/>
      <c r="S1177" s="72"/>
      <c r="T1177" s="73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T1177" s="18" t="s">
        <v>169</v>
      </c>
      <c r="AU1177" s="18" t="s">
        <v>83</v>
      </c>
    </row>
    <row r="1178" spans="1:65" s="2" customFormat="1" ht="24.2" customHeight="1">
      <c r="A1178" s="35"/>
      <c r="B1178" s="36"/>
      <c r="C1178" s="202" t="s">
        <v>1861</v>
      </c>
      <c r="D1178" s="202" t="s">
        <v>163</v>
      </c>
      <c r="E1178" s="203" t="s">
        <v>1862</v>
      </c>
      <c r="F1178" s="204" t="s">
        <v>1863</v>
      </c>
      <c r="G1178" s="205" t="s">
        <v>247</v>
      </c>
      <c r="H1178" s="206">
        <v>46.54</v>
      </c>
      <c r="I1178" s="207"/>
      <c r="J1178" s="208">
        <f>ROUND(I1178*H1178,2)</f>
        <v>0</v>
      </c>
      <c r="K1178" s="209"/>
      <c r="L1178" s="40"/>
      <c r="M1178" s="210" t="s">
        <v>1</v>
      </c>
      <c r="N1178" s="211" t="s">
        <v>38</v>
      </c>
      <c r="O1178" s="72"/>
      <c r="P1178" s="212">
        <f>O1178*H1178</f>
        <v>0</v>
      </c>
      <c r="Q1178" s="212">
        <v>0.012</v>
      </c>
      <c r="R1178" s="212">
        <f>Q1178*H1178</f>
        <v>0.55848</v>
      </c>
      <c r="S1178" s="212">
        <v>0</v>
      </c>
      <c r="T1178" s="213">
        <f>S1178*H1178</f>
        <v>0</v>
      </c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R1178" s="214" t="s">
        <v>219</v>
      </c>
      <c r="AT1178" s="214" t="s">
        <v>163</v>
      </c>
      <c r="AU1178" s="214" t="s">
        <v>83</v>
      </c>
      <c r="AY1178" s="18" t="s">
        <v>160</v>
      </c>
      <c r="BE1178" s="215">
        <f>IF(N1178="základní",J1178,0)</f>
        <v>0</v>
      </c>
      <c r="BF1178" s="215">
        <f>IF(N1178="snížená",J1178,0)</f>
        <v>0</v>
      </c>
      <c r="BG1178" s="215">
        <f>IF(N1178="zákl. přenesená",J1178,0)</f>
        <v>0</v>
      </c>
      <c r="BH1178" s="215">
        <f>IF(N1178="sníž. přenesená",J1178,0)</f>
        <v>0</v>
      </c>
      <c r="BI1178" s="215">
        <f>IF(N1178="nulová",J1178,0)</f>
        <v>0</v>
      </c>
      <c r="BJ1178" s="18" t="s">
        <v>81</v>
      </c>
      <c r="BK1178" s="215">
        <f>ROUND(I1178*H1178,2)</f>
        <v>0</v>
      </c>
      <c r="BL1178" s="18" t="s">
        <v>219</v>
      </c>
      <c r="BM1178" s="214" t="s">
        <v>1864</v>
      </c>
    </row>
    <row r="1179" spans="1:47" s="2" customFormat="1" ht="19.5">
      <c r="A1179" s="35"/>
      <c r="B1179" s="36"/>
      <c r="C1179" s="37"/>
      <c r="D1179" s="216" t="s">
        <v>169</v>
      </c>
      <c r="E1179" s="37"/>
      <c r="F1179" s="217" t="s">
        <v>1865</v>
      </c>
      <c r="G1179" s="37"/>
      <c r="H1179" s="37"/>
      <c r="I1179" s="169"/>
      <c r="J1179" s="37"/>
      <c r="K1179" s="37"/>
      <c r="L1179" s="40"/>
      <c r="M1179" s="218"/>
      <c r="N1179" s="219"/>
      <c r="O1179" s="72"/>
      <c r="P1179" s="72"/>
      <c r="Q1179" s="72"/>
      <c r="R1179" s="72"/>
      <c r="S1179" s="72"/>
      <c r="T1179" s="73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T1179" s="18" t="s">
        <v>169</v>
      </c>
      <c r="AU1179" s="18" t="s">
        <v>83</v>
      </c>
    </row>
    <row r="1180" spans="1:65" s="2" customFormat="1" ht="24.2" customHeight="1">
      <c r="A1180" s="35"/>
      <c r="B1180" s="36"/>
      <c r="C1180" s="202" t="s">
        <v>1866</v>
      </c>
      <c r="D1180" s="202" t="s">
        <v>163</v>
      </c>
      <c r="E1180" s="203" t="s">
        <v>1867</v>
      </c>
      <c r="F1180" s="204" t="s">
        <v>1868</v>
      </c>
      <c r="G1180" s="205" t="s">
        <v>218</v>
      </c>
      <c r="H1180" s="206">
        <v>1</v>
      </c>
      <c r="I1180" s="207"/>
      <c r="J1180" s="208">
        <f>ROUND(I1180*H1180,2)</f>
        <v>0</v>
      </c>
      <c r="K1180" s="209"/>
      <c r="L1180" s="40"/>
      <c r="M1180" s="210" t="s">
        <v>1</v>
      </c>
      <c r="N1180" s="211" t="s">
        <v>38</v>
      </c>
      <c r="O1180" s="72"/>
      <c r="P1180" s="212">
        <f>O1180*H1180</f>
        <v>0</v>
      </c>
      <c r="Q1180" s="212">
        <v>0</v>
      </c>
      <c r="R1180" s="212">
        <f>Q1180*H1180</f>
        <v>0</v>
      </c>
      <c r="S1180" s="212">
        <v>0</v>
      </c>
      <c r="T1180" s="213">
        <f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214" t="s">
        <v>219</v>
      </c>
      <c r="AT1180" s="214" t="s">
        <v>163</v>
      </c>
      <c r="AU1180" s="214" t="s">
        <v>83</v>
      </c>
      <c r="AY1180" s="18" t="s">
        <v>160</v>
      </c>
      <c r="BE1180" s="215">
        <f>IF(N1180="základní",J1180,0)</f>
        <v>0</v>
      </c>
      <c r="BF1180" s="215">
        <f>IF(N1180="snížená",J1180,0)</f>
        <v>0</v>
      </c>
      <c r="BG1180" s="215">
        <f>IF(N1180="zákl. přenesená",J1180,0)</f>
        <v>0</v>
      </c>
      <c r="BH1180" s="215">
        <f>IF(N1180="sníž. přenesená",J1180,0)</f>
        <v>0</v>
      </c>
      <c r="BI1180" s="215">
        <f>IF(N1180="nulová",J1180,0)</f>
        <v>0</v>
      </c>
      <c r="BJ1180" s="18" t="s">
        <v>81</v>
      </c>
      <c r="BK1180" s="215">
        <f>ROUND(I1180*H1180,2)</f>
        <v>0</v>
      </c>
      <c r="BL1180" s="18" t="s">
        <v>219</v>
      </c>
      <c r="BM1180" s="214" t="s">
        <v>1869</v>
      </c>
    </row>
    <row r="1181" spans="1:47" s="2" customFormat="1" ht="19.5">
      <c r="A1181" s="35"/>
      <c r="B1181" s="36"/>
      <c r="C1181" s="37"/>
      <c r="D1181" s="216" t="s">
        <v>169</v>
      </c>
      <c r="E1181" s="37"/>
      <c r="F1181" s="217" t="s">
        <v>1870</v>
      </c>
      <c r="G1181" s="37"/>
      <c r="H1181" s="37"/>
      <c r="I1181" s="169"/>
      <c r="J1181" s="37"/>
      <c r="K1181" s="37"/>
      <c r="L1181" s="40"/>
      <c r="M1181" s="218"/>
      <c r="N1181" s="219"/>
      <c r="O1181" s="72"/>
      <c r="P1181" s="72"/>
      <c r="Q1181" s="72"/>
      <c r="R1181" s="72"/>
      <c r="S1181" s="72"/>
      <c r="T1181" s="73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T1181" s="18" t="s">
        <v>169</v>
      </c>
      <c r="AU1181" s="18" t="s">
        <v>83</v>
      </c>
    </row>
    <row r="1182" spans="1:65" s="2" customFormat="1" ht="21.75" customHeight="1">
      <c r="A1182" s="35"/>
      <c r="B1182" s="36"/>
      <c r="C1182" s="256" t="s">
        <v>1871</v>
      </c>
      <c r="D1182" s="256" t="s">
        <v>494</v>
      </c>
      <c r="E1182" s="257" t="s">
        <v>1872</v>
      </c>
      <c r="F1182" s="258" t="s">
        <v>1873</v>
      </c>
      <c r="G1182" s="259" t="s">
        <v>218</v>
      </c>
      <c r="H1182" s="260">
        <v>1.1</v>
      </c>
      <c r="I1182" s="261"/>
      <c r="J1182" s="262">
        <f>ROUND(I1182*H1182,2)</f>
        <v>0</v>
      </c>
      <c r="K1182" s="263"/>
      <c r="L1182" s="264"/>
      <c r="M1182" s="265" t="s">
        <v>1</v>
      </c>
      <c r="N1182" s="266" t="s">
        <v>38</v>
      </c>
      <c r="O1182" s="72"/>
      <c r="P1182" s="212">
        <f>O1182*H1182</f>
        <v>0</v>
      </c>
      <c r="Q1182" s="212">
        <v>0.00013</v>
      </c>
      <c r="R1182" s="212">
        <f>Q1182*H1182</f>
        <v>0.000143</v>
      </c>
      <c r="S1182" s="212">
        <v>0</v>
      </c>
      <c r="T1182" s="213">
        <f>S1182*H1182</f>
        <v>0</v>
      </c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R1182" s="214" t="s">
        <v>636</v>
      </c>
      <c r="AT1182" s="214" t="s">
        <v>494</v>
      </c>
      <c r="AU1182" s="214" t="s">
        <v>83</v>
      </c>
      <c r="AY1182" s="18" t="s">
        <v>160</v>
      </c>
      <c r="BE1182" s="215">
        <f>IF(N1182="základní",J1182,0)</f>
        <v>0</v>
      </c>
      <c r="BF1182" s="215">
        <f>IF(N1182="snížená",J1182,0)</f>
        <v>0</v>
      </c>
      <c r="BG1182" s="215">
        <f>IF(N1182="zákl. přenesená",J1182,0)</f>
        <v>0</v>
      </c>
      <c r="BH1182" s="215">
        <f>IF(N1182="sníž. přenesená",J1182,0)</f>
        <v>0</v>
      </c>
      <c r="BI1182" s="215">
        <f>IF(N1182="nulová",J1182,0)</f>
        <v>0</v>
      </c>
      <c r="BJ1182" s="18" t="s">
        <v>81</v>
      </c>
      <c r="BK1182" s="215">
        <f>ROUND(I1182*H1182,2)</f>
        <v>0</v>
      </c>
      <c r="BL1182" s="18" t="s">
        <v>219</v>
      </c>
      <c r="BM1182" s="214" t="s">
        <v>1874</v>
      </c>
    </row>
    <row r="1183" spans="1:47" s="2" customFormat="1" ht="11.25">
      <c r="A1183" s="35"/>
      <c r="B1183" s="36"/>
      <c r="C1183" s="37"/>
      <c r="D1183" s="216" t="s">
        <v>169</v>
      </c>
      <c r="E1183" s="37"/>
      <c r="F1183" s="217" t="s">
        <v>1873</v>
      </c>
      <c r="G1183" s="37"/>
      <c r="H1183" s="37"/>
      <c r="I1183" s="169"/>
      <c r="J1183" s="37"/>
      <c r="K1183" s="37"/>
      <c r="L1183" s="40"/>
      <c r="M1183" s="218"/>
      <c r="N1183" s="219"/>
      <c r="O1183" s="72"/>
      <c r="P1183" s="72"/>
      <c r="Q1183" s="72"/>
      <c r="R1183" s="72"/>
      <c r="S1183" s="72"/>
      <c r="T1183" s="73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T1183" s="18" t="s">
        <v>169</v>
      </c>
      <c r="AU1183" s="18" t="s">
        <v>83</v>
      </c>
    </row>
    <row r="1184" spans="2:51" s="13" customFormat="1" ht="11.25">
      <c r="B1184" s="220"/>
      <c r="C1184" s="221"/>
      <c r="D1184" s="216" t="s">
        <v>171</v>
      </c>
      <c r="E1184" s="221"/>
      <c r="F1184" s="223" t="s">
        <v>1875</v>
      </c>
      <c r="G1184" s="221"/>
      <c r="H1184" s="224">
        <v>1.1</v>
      </c>
      <c r="I1184" s="225"/>
      <c r="J1184" s="221"/>
      <c r="K1184" s="221"/>
      <c r="L1184" s="226"/>
      <c r="M1184" s="227"/>
      <c r="N1184" s="228"/>
      <c r="O1184" s="228"/>
      <c r="P1184" s="228"/>
      <c r="Q1184" s="228"/>
      <c r="R1184" s="228"/>
      <c r="S1184" s="228"/>
      <c r="T1184" s="229"/>
      <c r="AT1184" s="230" t="s">
        <v>171</v>
      </c>
      <c r="AU1184" s="230" t="s">
        <v>83</v>
      </c>
      <c r="AV1184" s="13" t="s">
        <v>83</v>
      </c>
      <c r="AW1184" s="13" t="s">
        <v>4</v>
      </c>
      <c r="AX1184" s="13" t="s">
        <v>81</v>
      </c>
      <c r="AY1184" s="230" t="s">
        <v>160</v>
      </c>
    </row>
    <row r="1185" spans="1:65" s="2" customFormat="1" ht="24.2" customHeight="1">
      <c r="A1185" s="35"/>
      <c r="B1185" s="36"/>
      <c r="C1185" s="202" t="s">
        <v>1876</v>
      </c>
      <c r="D1185" s="202" t="s">
        <v>163</v>
      </c>
      <c r="E1185" s="203" t="s">
        <v>1877</v>
      </c>
      <c r="F1185" s="204" t="s">
        <v>1878</v>
      </c>
      <c r="G1185" s="205" t="s">
        <v>218</v>
      </c>
      <c r="H1185" s="206">
        <v>37.14</v>
      </c>
      <c r="I1185" s="207"/>
      <c r="J1185" s="208">
        <f>ROUND(I1185*H1185,2)</f>
        <v>0</v>
      </c>
      <c r="K1185" s="209"/>
      <c r="L1185" s="40"/>
      <c r="M1185" s="210" t="s">
        <v>1</v>
      </c>
      <c r="N1185" s="211" t="s">
        <v>38</v>
      </c>
      <c r="O1185" s="72"/>
      <c r="P1185" s="212">
        <f>O1185*H1185</f>
        <v>0</v>
      </c>
      <c r="Q1185" s="212">
        <v>0.00058</v>
      </c>
      <c r="R1185" s="212">
        <f>Q1185*H1185</f>
        <v>0.0215412</v>
      </c>
      <c r="S1185" s="212">
        <v>0</v>
      </c>
      <c r="T1185" s="213">
        <f>S1185*H1185</f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214" t="s">
        <v>219</v>
      </c>
      <c r="AT1185" s="214" t="s">
        <v>163</v>
      </c>
      <c r="AU1185" s="214" t="s">
        <v>83</v>
      </c>
      <c r="AY1185" s="18" t="s">
        <v>160</v>
      </c>
      <c r="BE1185" s="215">
        <f>IF(N1185="základní",J1185,0)</f>
        <v>0</v>
      </c>
      <c r="BF1185" s="215">
        <f>IF(N1185="snížená",J1185,0)</f>
        <v>0</v>
      </c>
      <c r="BG1185" s="215">
        <f>IF(N1185="zákl. přenesená",J1185,0)</f>
        <v>0</v>
      </c>
      <c r="BH1185" s="215">
        <f>IF(N1185="sníž. přenesená",J1185,0)</f>
        <v>0</v>
      </c>
      <c r="BI1185" s="215">
        <f>IF(N1185="nulová",J1185,0)</f>
        <v>0</v>
      </c>
      <c r="BJ1185" s="18" t="s">
        <v>81</v>
      </c>
      <c r="BK1185" s="215">
        <f>ROUND(I1185*H1185,2)</f>
        <v>0</v>
      </c>
      <c r="BL1185" s="18" t="s">
        <v>219</v>
      </c>
      <c r="BM1185" s="214" t="s">
        <v>1879</v>
      </c>
    </row>
    <row r="1186" spans="1:47" s="2" customFormat="1" ht="19.5">
      <c r="A1186" s="35"/>
      <c r="B1186" s="36"/>
      <c r="C1186" s="37"/>
      <c r="D1186" s="216" t="s">
        <v>169</v>
      </c>
      <c r="E1186" s="37"/>
      <c r="F1186" s="217" t="s">
        <v>1880</v>
      </c>
      <c r="G1186" s="37"/>
      <c r="H1186" s="37"/>
      <c r="I1186" s="169"/>
      <c r="J1186" s="37"/>
      <c r="K1186" s="37"/>
      <c r="L1186" s="40"/>
      <c r="M1186" s="218"/>
      <c r="N1186" s="219"/>
      <c r="O1186" s="72"/>
      <c r="P1186" s="72"/>
      <c r="Q1186" s="72"/>
      <c r="R1186" s="72"/>
      <c r="S1186" s="72"/>
      <c r="T1186" s="73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T1186" s="18" t="s">
        <v>169</v>
      </c>
      <c r="AU1186" s="18" t="s">
        <v>83</v>
      </c>
    </row>
    <row r="1187" spans="2:51" s="15" customFormat="1" ht="11.25">
      <c r="B1187" s="242"/>
      <c r="C1187" s="243"/>
      <c r="D1187" s="216" t="s">
        <v>171</v>
      </c>
      <c r="E1187" s="244" t="s">
        <v>1</v>
      </c>
      <c r="F1187" s="245" t="s">
        <v>758</v>
      </c>
      <c r="G1187" s="243"/>
      <c r="H1187" s="244" t="s">
        <v>1</v>
      </c>
      <c r="I1187" s="246"/>
      <c r="J1187" s="243"/>
      <c r="K1187" s="243"/>
      <c r="L1187" s="247"/>
      <c r="M1187" s="248"/>
      <c r="N1187" s="249"/>
      <c r="O1187" s="249"/>
      <c r="P1187" s="249"/>
      <c r="Q1187" s="249"/>
      <c r="R1187" s="249"/>
      <c r="S1187" s="249"/>
      <c r="T1187" s="250"/>
      <c r="AT1187" s="251" t="s">
        <v>171</v>
      </c>
      <c r="AU1187" s="251" t="s">
        <v>83</v>
      </c>
      <c r="AV1187" s="15" t="s">
        <v>81</v>
      </c>
      <c r="AW1187" s="15" t="s">
        <v>30</v>
      </c>
      <c r="AX1187" s="15" t="s">
        <v>73</v>
      </c>
      <c r="AY1187" s="251" t="s">
        <v>160</v>
      </c>
    </row>
    <row r="1188" spans="2:51" s="13" customFormat="1" ht="11.25">
      <c r="B1188" s="220"/>
      <c r="C1188" s="221"/>
      <c r="D1188" s="216" t="s">
        <v>171</v>
      </c>
      <c r="E1188" s="222" t="s">
        <v>1</v>
      </c>
      <c r="F1188" s="223" t="s">
        <v>1881</v>
      </c>
      <c r="G1188" s="221"/>
      <c r="H1188" s="224">
        <v>17.88</v>
      </c>
      <c r="I1188" s="225"/>
      <c r="J1188" s="221"/>
      <c r="K1188" s="221"/>
      <c r="L1188" s="226"/>
      <c r="M1188" s="227"/>
      <c r="N1188" s="228"/>
      <c r="O1188" s="228"/>
      <c r="P1188" s="228"/>
      <c r="Q1188" s="228"/>
      <c r="R1188" s="228"/>
      <c r="S1188" s="228"/>
      <c r="T1188" s="229"/>
      <c r="AT1188" s="230" t="s">
        <v>171</v>
      </c>
      <c r="AU1188" s="230" t="s">
        <v>83</v>
      </c>
      <c r="AV1188" s="13" t="s">
        <v>83</v>
      </c>
      <c r="AW1188" s="13" t="s">
        <v>30</v>
      </c>
      <c r="AX1188" s="13" t="s">
        <v>73</v>
      </c>
      <c r="AY1188" s="230" t="s">
        <v>160</v>
      </c>
    </row>
    <row r="1189" spans="2:51" s="15" customFormat="1" ht="11.25">
      <c r="B1189" s="242"/>
      <c r="C1189" s="243"/>
      <c r="D1189" s="216" t="s">
        <v>171</v>
      </c>
      <c r="E1189" s="244" t="s">
        <v>1</v>
      </c>
      <c r="F1189" s="245" t="s">
        <v>772</v>
      </c>
      <c r="G1189" s="243"/>
      <c r="H1189" s="244" t="s">
        <v>1</v>
      </c>
      <c r="I1189" s="246"/>
      <c r="J1189" s="243"/>
      <c r="K1189" s="243"/>
      <c r="L1189" s="247"/>
      <c r="M1189" s="248"/>
      <c r="N1189" s="249"/>
      <c r="O1189" s="249"/>
      <c r="P1189" s="249"/>
      <c r="Q1189" s="249"/>
      <c r="R1189" s="249"/>
      <c r="S1189" s="249"/>
      <c r="T1189" s="250"/>
      <c r="AT1189" s="251" t="s">
        <v>171</v>
      </c>
      <c r="AU1189" s="251" t="s">
        <v>83</v>
      </c>
      <c r="AV1189" s="15" t="s">
        <v>81</v>
      </c>
      <c r="AW1189" s="15" t="s">
        <v>30</v>
      </c>
      <c r="AX1189" s="15" t="s">
        <v>73</v>
      </c>
      <c r="AY1189" s="251" t="s">
        <v>160</v>
      </c>
    </row>
    <row r="1190" spans="2:51" s="13" customFormat="1" ht="11.25">
      <c r="B1190" s="220"/>
      <c r="C1190" s="221"/>
      <c r="D1190" s="216" t="s">
        <v>171</v>
      </c>
      <c r="E1190" s="222" t="s">
        <v>1</v>
      </c>
      <c r="F1190" s="223" t="s">
        <v>1882</v>
      </c>
      <c r="G1190" s="221"/>
      <c r="H1190" s="224">
        <v>16.86</v>
      </c>
      <c r="I1190" s="225"/>
      <c r="J1190" s="221"/>
      <c r="K1190" s="221"/>
      <c r="L1190" s="226"/>
      <c r="M1190" s="227"/>
      <c r="N1190" s="228"/>
      <c r="O1190" s="228"/>
      <c r="P1190" s="228"/>
      <c r="Q1190" s="228"/>
      <c r="R1190" s="228"/>
      <c r="S1190" s="228"/>
      <c r="T1190" s="229"/>
      <c r="AT1190" s="230" t="s">
        <v>171</v>
      </c>
      <c r="AU1190" s="230" t="s">
        <v>83</v>
      </c>
      <c r="AV1190" s="13" t="s">
        <v>83</v>
      </c>
      <c r="AW1190" s="13" t="s">
        <v>30</v>
      </c>
      <c r="AX1190" s="13" t="s">
        <v>73</v>
      </c>
      <c r="AY1190" s="230" t="s">
        <v>160</v>
      </c>
    </row>
    <row r="1191" spans="2:51" s="15" customFormat="1" ht="11.25">
      <c r="B1191" s="242"/>
      <c r="C1191" s="243"/>
      <c r="D1191" s="216" t="s">
        <v>171</v>
      </c>
      <c r="E1191" s="244" t="s">
        <v>1</v>
      </c>
      <c r="F1191" s="245" t="s">
        <v>1883</v>
      </c>
      <c r="G1191" s="243"/>
      <c r="H1191" s="244" t="s">
        <v>1</v>
      </c>
      <c r="I1191" s="246"/>
      <c r="J1191" s="243"/>
      <c r="K1191" s="243"/>
      <c r="L1191" s="247"/>
      <c r="M1191" s="248"/>
      <c r="N1191" s="249"/>
      <c r="O1191" s="249"/>
      <c r="P1191" s="249"/>
      <c r="Q1191" s="249"/>
      <c r="R1191" s="249"/>
      <c r="S1191" s="249"/>
      <c r="T1191" s="250"/>
      <c r="AT1191" s="251" t="s">
        <v>171</v>
      </c>
      <c r="AU1191" s="251" t="s">
        <v>83</v>
      </c>
      <c r="AV1191" s="15" t="s">
        <v>81</v>
      </c>
      <c r="AW1191" s="15" t="s">
        <v>30</v>
      </c>
      <c r="AX1191" s="15" t="s">
        <v>73</v>
      </c>
      <c r="AY1191" s="251" t="s">
        <v>160</v>
      </c>
    </row>
    <row r="1192" spans="2:51" s="13" customFormat="1" ht="11.25">
      <c r="B1192" s="220"/>
      <c r="C1192" s="221"/>
      <c r="D1192" s="216" t="s">
        <v>171</v>
      </c>
      <c r="E1192" s="222" t="s">
        <v>1</v>
      </c>
      <c r="F1192" s="223" t="s">
        <v>1884</v>
      </c>
      <c r="G1192" s="221"/>
      <c r="H1192" s="224">
        <v>2.4</v>
      </c>
      <c r="I1192" s="225"/>
      <c r="J1192" s="221"/>
      <c r="K1192" s="221"/>
      <c r="L1192" s="226"/>
      <c r="M1192" s="227"/>
      <c r="N1192" s="228"/>
      <c r="O1192" s="228"/>
      <c r="P1192" s="228"/>
      <c r="Q1192" s="228"/>
      <c r="R1192" s="228"/>
      <c r="S1192" s="228"/>
      <c r="T1192" s="229"/>
      <c r="AT1192" s="230" t="s">
        <v>171</v>
      </c>
      <c r="AU1192" s="230" t="s">
        <v>83</v>
      </c>
      <c r="AV1192" s="13" t="s">
        <v>83</v>
      </c>
      <c r="AW1192" s="13" t="s">
        <v>30</v>
      </c>
      <c r="AX1192" s="13" t="s">
        <v>73</v>
      </c>
      <c r="AY1192" s="230" t="s">
        <v>160</v>
      </c>
    </row>
    <row r="1193" spans="2:51" s="14" customFormat="1" ht="11.25">
      <c r="B1193" s="231"/>
      <c r="C1193" s="232"/>
      <c r="D1193" s="216" t="s">
        <v>171</v>
      </c>
      <c r="E1193" s="233" t="s">
        <v>1</v>
      </c>
      <c r="F1193" s="234" t="s">
        <v>174</v>
      </c>
      <c r="G1193" s="232"/>
      <c r="H1193" s="235">
        <v>37.14</v>
      </c>
      <c r="I1193" s="236"/>
      <c r="J1193" s="232"/>
      <c r="K1193" s="232"/>
      <c r="L1193" s="237"/>
      <c r="M1193" s="238"/>
      <c r="N1193" s="239"/>
      <c r="O1193" s="239"/>
      <c r="P1193" s="239"/>
      <c r="Q1193" s="239"/>
      <c r="R1193" s="239"/>
      <c r="S1193" s="239"/>
      <c r="T1193" s="240"/>
      <c r="AT1193" s="241" t="s">
        <v>171</v>
      </c>
      <c r="AU1193" s="241" t="s">
        <v>83</v>
      </c>
      <c r="AV1193" s="14" t="s">
        <v>167</v>
      </c>
      <c r="AW1193" s="14" t="s">
        <v>30</v>
      </c>
      <c r="AX1193" s="14" t="s">
        <v>81</v>
      </c>
      <c r="AY1193" s="241" t="s">
        <v>160</v>
      </c>
    </row>
    <row r="1194" spans="1:65" s="2" customFormat="1" ht="24.2" customHeight="1">
      <c r="A1194" s="35"/>
      <c r="B1194" s="36"/>
      <c r="C1194" s="202" t="s">
        <v>1885</v>
      </c>
      <c r="D1194" s="202" t="s">
        <v>163</v>
      </c>
      <c r="E1194" s="203" t="s">
        <v>1886</v>
      </c>
      <c r="F1194" s="204" t="s">
        <v>1887</v>
      </c>
      <c r="G1194" s="205" t="s">
        <v>247</v>
      </c>
      <c r="H1194" s="206">
        <v>46.54</v>
      </c>
      <c r="I1194" s="207"/>
      <c r="J1194" s="208">
        <f>ROUND(I1194*H1194,2)</f>
        <v>0</v>
      </c>
      <c r="K1194" s="209"/>
      <c r="L1194" s="40"/>
      <c r="M1194" s="210" t="s">
        <v>1</v>
      </c>
      <c r="N1194" s="211" t="s">
        <v>38</v>
      </c>
      <c r="O1194" s="72"/>
      <c r="P1194" s="212">
        <f>O1194*H1194</f>
        <v>0</v>
      </c>
      <c r="Q1194" s="212">
        <v>0</v>
      </c>
      <c r="R1194" s="212">
        <f>Q1194*H1194</f>
        <v>0</v>
      </c>
      <c r="S1194" s="212">
        <v>0</v>
      </c>
      <c r="T1194" s="213">
        <f>S1194*H1194</f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214" t="s">
        <v>219</v>
      </c>
      <c r="AT1194" s="214" t="s">
        <v>163</v>
      </c>
      <c r="AU1194" s="214" t="s">
        <v>83</v>
      </c>
      <c r="AY1194" s="18" t="s">
        <v>160</v>
      </c>
      <c r="BE1194" s="215">
        <f>IF(N1194="základní",J1194,0)</f>
        <v>0</v>
      </c>
      <c r="BF1194" s="215">
        <f>IF(N1194="snížená",J1194,0)</f>
        <v>0</v>
      </c>
      <c r="BG1194" s="215">
        <f>IF(N1194="zákl. přenesená",J1194,0)</f>
        <v>0</v>
      </c>
      <c r="BH1194" s="215">
        <f>IF(N1194="sníž. přenesená",J1194,0)</f>
        <v>0</v>
      </c>
      <c r="BI1194" s="215">
        <f>IF(N1194="nulová",J1194,0)</f>
        <v>0</v>
      </c>
      <c r="BJ1194" s="18" t="s">
        <v>81</v>
      </c>
      <c r="BK1194" s="215">
        <f>ROUND(I1194*H1194,2)</f>
        <v>0</v>
      </c>
      <c r="BL1194" s="18" t="s">
        <v>219</v>
      </c>
      <c r="BM1194" s="214" t="s">
        <v>1888</v>
      </c>
    </row>
    <row r="1195" spans="1:47" s="2" customFormat="1" ht="19.5">
      <c r="A1195" s="35"/>
      <c r="B1195" s="36"/>
      <c r="C1195" s="37"/>
      <c r="D1195" s="216" t="s">
        <v>169</v>
      </c>
      <c r="E1195" s="37"/>
      <c r="F1195" s="217" t="s">
        <v>1889</v>
      </c>
      <c r="G1195" s="37"/>
      <c r="H1195" s="37"/>
      <c r="I1195" s="169"/>
      <c r="J1195" s="37"/>
      <c r="K1195" s="37"/>
      <c r="L1195" s="40"/>
      <c r="M1195" s="218"/>
      <c r="N1195" s="219"/>
      <c r="O1195" s="72"/>
      <c r="P1195" s="72"/>
      <c r="Q1195" s="72"/>
      <c r="R1195" s="72"/>
      <c r="S1195" s="72"/>
      <c r="T1195" s="73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T1195" s="18" t="s">
        <v>169</v>
      </c>
      <c r="AU1195" s="18" t="s">
        <v>83</v>
      </c>
    </row>
    <row r="1196" spans="1:65" s="2" customFormat="1" ht="33" customHeight="1">
      <c r="A1196" s="35"/>
      <c r="B1196" s="36"/>
      <c r="C1196" s="202" t="s">
        <v>1890</v>
      </c>
      <c r="D1196" s="202" t="s">
        <v>163</v>
      </c>
      <c r="E1196" s="203" t="s">
        <v>1891</v>
      </c>
      <c r="F1196" s="204" t="s">
        <v>1892</v>
      </c>
      <c r="G1196" s="205" t="s">
        <v>247</v>
      </c>
      <c r="H1196" s="206">
        <v>46.54</v>
      </c>
      <c r="I1196" s="207"/>
      <c r="J1196" s="208">
        <f>ROUND(I1196*H1196,2)</f>
        <v>0</v>
      </c>
      <c r="K1196" s="209"/>
      <c r="L1196" s="40"/>
      <c r="M1196" s="210" t="s">
        <v>1</v>
      </c>
      <c r="N1196" s="211" t="s">
        <v>38</v>
      </c>
      <c r="O1196" s="72"/>
      <c r="P1196" s="212">
        <f>O1196*H1196</f>
        <v>0</v>
      </c>
      <c r="Q1196" s="212">
        <v>0</v>
      </c>
      <c r="R1196" s="212">
        <f>Q1196*H1196</f>
        <v>0</v>
      </c>
      <c r="S1196" s="212">
        <v>0</v>
      </c>
      <c r="T1196" s="213">
        <f>S1196*H1196</f>
        <v>0</v>
      </c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R1196" s="214" t="s">
        <v>219</v>
      </c>
      <c r="AT1196" s="214" t="s">
        <v>163</v>
      </c>
      <c r="AU1196" s="214" t="s">
        <v>83</v>
      </c>
      <c r="AY1196" s="18" t="s">
        <v>160</v>
      </c>
      <c r="BE1196" s="215">
        <f>IF(N1196="základní",J1196,0)</f>
        <v>0</v>
      </c>
      <c r="BF1196" s="215">
        <f>IF(N1196="snížená",J1196,0)</f>
        <v>0</v>
      </c>
      <c r="BG1196" s="215">
        <f>IF(N1196="zákl. přenesená",J1196,0)</f>
        <v>0</v>
      </c>
      <c r="BH1196" s="215">
        <f>IF(N1196="sníž. přenesená",J1196,0)</f>
        <v>0</v>
      </c>
      <c r="BI1196" s="215">
        <f>IF(N1196="nulová",J1196,0)</f>
        <v>0</v>
      </c>
      <c r="BJ1196" s="18" t="s">
        <v>81</v>
      </c>
      <c r="BK1196" s="215">
        <f>ROUND(I1196*H1196,2)</f>
        <v>0</v>
      </c>
      <c r="BL1196" s="18" t="s">
        <v>219</v>
      </c>
      <c r="BM1196" s="214" t="s">
        <v>1893</v>
      </c>
    </row>
    <row r="1197" spans="1:47" s="2" customFormat="1" ht="19.5">
      <c r="A1197" s="35"/>
      <c r="B1197" s="36"/>
      <c r="C1197" s="37"/>
      <c r="D1197" s="216" t="s">
        <v>169</v>
      </c>
      <c r="E1197" s="37"/>
      <c r="F1197" s="217" t="s">
        <v>1894</v>
      </c>
      <c r="G1197" s="37"/>
      <c r="H1197" s="37"/>
      <c r="I1197" s="169"/>
      <c r="J1197" s="37"/>
      <c r="K1197" s="37"/>
      <c r="L1197" s="40"/>
      <c r="M1197" s="218"/>
      <c r="N1197" s="219"/>
      <c r="O1197" s="72"/>
      <c r="P1197" s="72"/>
      <c r="Q1197" s="72"/>
      <c r="R1197" s="72"/>
      <c r="S1197" s="72"/>
      <c r="T1197" s="73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T1197" s="18" t="s">
        <v>169</v>
      </c>
      <c r="AU1197" s="18" t="s">
        <v>83</v>
      </c>
    </row>
    <row r="1198" spans="1:65" s="2" customFormat="1" ht="24.2" customHeight="1">
      <c r="A1198" s="35"/>
      <c r="B1198" s="36"/>
      <c r="C1198" s="202" t="s">
        <v>1895</v>
      </c>
      <c r="D1198" s="202" t="s">
        <v>163</v>
      </c>
      <c r="E1198" s="203" t="s">
        <v>1896</v>
      </c>
      <c r="F1198" s="204" t="s">
        <v>1897</v>
      </c>
      <c r="G1198" s="205" t="s">
        <v>247</v>
      </c>
      <c r="H1198" s="206">
        <v>46.54</v>
      </c>
      <c r="I1198" s="207"/>
      <c r="J1198" s="208">
        <f>ROUND(I1198*H1198,2)</f>
        <v>0</v>
      </c>
      <c r="K1198" s="209"/>
      <c r="L1198" s="40"/>
      <c r="M1198" s="210" t="s">
        <v>1</v>
      </c>
      <c r="N1198" s="211" t="s">
        <v>38</v>
      </c>
      <c r="O1198" s="72"/>
      <c r="P1198" s="212">
        <f>O1198*H1198</f>
        <v>0</v>
      </c>
      <c r="Q1198" s="212">
        <v>0.0063</v>
      </c>
      <c r="R1198" s="212">
        <f>Q1198*H1198</f>
        <v>0.293202</v>
      </c>
      <c r="S1198" s="212">
        <v>0</v>
      </c>
      <c r="T1198" s="213">
        <f>S1198*H1198</f>
        <v>0</v>
      </c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R1198" s="214" t="s">
        <v>219</v>
      </c>
      <c r="AT1198" s="214" t="s">
        <v>163</v>
      </c>
      <c r="AU1198" s="214" t="s">
        <v>83</v>
      </c>
      <c r="AY1198" s="18" t="s">
        <v>160</v>
      </c>
      <c r="BE1198" s="215">
        <f>IF(N1198="základní",J1198,0)</f>
        <v>0</v>
      </c>
      <c r="BF1198" s="215">
        <f>IF(N1198="snížená",J1198,0)</f>
        <v>0</v>
      </c>
      <c r="BG1198" s="215">
        <f>IF(N1198="zákl. přenesená",J1198,0)</f>
        <v>0</v>
      </c>
      <c r="BH1198" s="215">
        <f>IF(N1198="sníž. přenesená",J1198,0)</f>
        <v>0</v>
      </c>
      <c r="BI1198" s="215">
        <f>IF(N1198="nulová",J1198,0)</f>
        <v>0</v>
      </c>
      <c r="BJ1198" s="18" t="s">
        <v>81</v>
      </c>
      <c r="BK1198" s="215">
        <f>ROUND(I1198*H1198,2)</f>
        <v>0</v>
      </c>
      <c r="BL1198" s="18" t="s">
        <v>219</v>
      </c>
      <c r="BM1198" s="214" t="s">
        <v>1898</v>
      </c>
    </row>
    <row r="1199" spans="1:47" s="2" customFormat="1" ht="19.5">
      <c r="A1199" s="35"/>
      <c r="B1199" s="36"/>
      <c r="C1199" s="37"/>
      <c r="D1199" s="216" t="s">
        <v>169</v>
      </c>
      <c r="E1199" s="37"/>
      <c r="F1199" s="217" t="s">
        <v>1899</v>
      </c>
      <c r="G1199" s="37"/>
      <c r="H1199" s="37"/>
      <c r="I1199" s="169"/>
      <c r="J1199" s="37"/>
      <c r="K1199" s="37"/>
      <c r="L1199" s="40"/>
      <c r="M1199" s="218"/>
      <c r="N1199" s="219"/>
      <c r="O1199" s="72"/>
      <c r="P1199" s="72"/>
      <c r="Q1199" s="72"/>
      <c r="R1199" s="72"/>
      <c r="S1199" s="72"/>
      <c r="T1199" s="73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T1199" s="18" t="s">
        <v>169</v>
      </c>
      <c r="AU1199" s="18" t="s">
        <v>83</v>
      </c>
    </row>
    <row r="1200" spans="2:51" s="13" customFormat="1" ht="11.25">
      <c r="B1200" s="220"/>
      <c r="C1200" s="221"/>
      <c r="D1200" s="216" t="s">
        <v>171</v>
      </c>
      <c r="E1200" s="222" t="s">
        <v>1</v>
      </c>
      <c r="F1200" s="223" t="s">
        <v>732</v>
      </c>
      <c r="G1200" s="221"/>
      <c r="H1200" s="224">
        <v>15.73</v>
      </c>
      <c r="I1200" s="225"/>
      <c r="J1200" s="221"/>
      <c r="K1200" s="221"/>
      <c r="L1200" s="226"/>
      <c r="M1200" s="227"/>
      <c r="N1200" s="228"/>
      <c r="O1200" s="228"/>
      <c r="P1200" s="228"/>
      <c r="Q1200" s="228"/>
      <c r="R1200" s="228"/>
      <c r="S1200" s="228"/>
      <c r="T1200" s="229"/>
      <c r="AT1200" s="230" t="s">
        <v>171</v>
      </c>
      <c r="AU1200" s="230" t="s">
        <v>83</v>
      </c>
      <c r="AV1200" s="13" t="s">
        <v>83</v>
      </c>
      <c r="AW1200" s="13" t="s">
        <v>30</v>
      </c>
      <c r="AX1200" s="13" t="s">
        <v>73</v>
      </c>
      <c r="AY1200" s="230" t="s">
        <v>160</v>
      </c>
    </row>
    <row r="1201" spans="2:51" s="13" customFormat="1" ht="11.25">
      <c r="B1201" s="220"/>
      <c r="C1201" s="221"/>
      <c r="D1201" s="216" t="s">
        <v>171</v>
      </c>
      <c r="E1201" s="222" t="s">
        <v>1</v>
      </c>
      <c r="F1201" s="223" t="s">
        <v>733</v>
      </c>
      <c r="G1201" s="221"/>
      <c r="H1201" s="224">
        <v>2.4</v>
      </c>
      <c r="I1201" s="225"/>
      <c r="J1201" s="221"/>
      <c r="K1201" s="221"/>
      <c r="L1201" s="226"/>
      <c r="M1201" s="227"/>
      <c r="N1201" s="228"/>
      <c r="O1201" s="228"/>
      <c r="P1201" s="228"/>
      <c r="Q1201" s="228"/>
      <c r="R1201" s="228"/>
      <c r="S1201" s="228"/>
      <c r="T1201" s="229"/>
      <c r="AT1201" s="230" t="s">
        <v>171</v>
      </c>
      <c r="AU1201" s="230" t="s">
        <v>83</v>
      </c>
      <c r="AV1201" s="13" t="s">
        <v>83</v>
      </c>
      <c r="AW1201" s="13" t="s">
        <v>30</v>
      </c>
      <c r="AX1201" s="13" t="s">
        <v>73</v>
      </c>
      <c r="AY1201" s="230" t="s">
        <v>160</v>
      </c>
    </row>
    <row r="1202" spans="2:51" s="13" customFormat="1" ht="11.25">
      <c r="B1202" s="220"/>
      <c r="C1202" s="221"/>
      <c r="D1202" s="216" t="s">
        <v>171</v>
      </c>
      <c r="E1202" s="222" t="s">
        <v>1</v>
      </c>
      <c r="F1202" s="223" t="s">
        <v>734</v>
      </c>
      <c r="G1202" s="221"/>
      <c r="H1202" s="224">
        <v>8.05</v>
      </c>
      <c r="I1202" s="225"/>
      <c r="J1202" s="221"/>
      <c r="K1202" s="221"/>
      <c r="L1202" s="226"/>
      <c r="M1202" s="227"/>
      <c r="N1202" s="228"/>
      <c r="O1202" s="228"/>
      <c r="P1202" s="228"/>
      <c r="Q1202" s="228"/>
      <c r="R1202" s="228"/>
      <c r="S1202" s="228"/>
      <c r="T1202" s="229"/>
      <c r="AT1202" s="230" t="s">
        <v>171</v>
      </c>
      <c r="AU1202" s="230" t="s">
        <v>83</v>
      </c>
      <c r="AV1202" s="13" t="s">
        <v>83</v>
      </c>
      <c r="AW1202" s="13" t="s">
        <v>30</v>
      </c>
      <c r="AX1202" s="13" t="s">
        <v>73</v>
      </c>
      <c r="AY1202" s="230" t="s">
        <v>160</v>
      </c>
    </row>
    <row r="1203" spans="2:51" s="13" customFormat="1" ht="11.25">
      <c r="B1203" s="220"/>
      <c r="C1203" s="221"/>
      <c r="D1203" s="216" t="s">
        <v>171</v>
      </c>
      <c r="E1203" s="222" t="s">
        <v>1</v>
      </c>
      <c r="F1203" s="223" t="s">
        <v>735</v>
      </c>
      <c r="G1203" s="221"/>
      <c r="H1203" s="224">
        <v>2.89</v>
      </c>
      <c r="I1203" s="225"/>
      <c r="J1203" s="221"/>
      <c r="K1203" s="221"/>
      <c r="L1203" s="226"/>
      <c r="M1203" s="227"/>
      <c r="N1203" s="228"/>
      <c r="O1203" s="228"/>
      <c r="P1203" s="228"/>
      <c r="Q1203" s="228"/>
      <c r="R1203" s="228"/>
      <c r="S1203" s="228"/>
      <c r="T1203" s="229"/>
      <c r="AT1203" s="230" t="s">
        <v>171</v>
      </c>
      <c r="AU1203" s="230" t="s">
        <v>83</v>
      </c>
      <c r="AV1203" s="13" t="s">
        <v>83</v>
      </c>
      <c r="AW1203" s="13" t="s">
        <v>30</v>
      </c>
      <c r="AX1203" s="13" t="s">
        <v>73</v>
      </c>
      <c r="AY1203" s="230" t="s">
        <v>160</v>
      </c>
    </row>
    <row r="1204" spans="2:51" s="13" customFormat="1" ht="11.25">
      <c r="B1204" s="220"/>
      <c r="C1204" s="221"/>
      <c r="D1204" s="216" t="s">
        <v>171</v>
      </c>
      <c r="E1204" s="222" t="s">
        <v>1</v>
      </c>
      <c r="F1204" s="223" t="s">
        <v>736</v>
      </c>
      <c r="G1204" s="221"/>
      <c r="H1204" s="224">
        <v>16.27</v>
      </c>
      <c r="I1204" s="225"/>
      <c r="J1204" s="221"/>
      <c r="K1204" s="221"/>
      <c r="L1204" s="226"/>
      <c r="M1204" s="227"/>
      <c r="N1204" s="228"/>
      <c r="O1204" s="228"/>
      <c r="P1204" s="228"/>
      <c r="Q1204" s="228"/>
      <c r="R1204" s="228"/>
      <c r="S1204" s="228"/>
      <c r="T1204" s="229"/>
      <c r="AT1204" s="230" t="s">
        <v>171</v>
      </c>
      <c r="AU1204" s="230" t="s">
        <v>83</v>
      </c>
      <c r="AV1204" s="13" t="s">
        <v>83</v>
      </c>
      <c r="AW1204" s="13" t="s">
        <v>30</v>
      </c>
      <c r="AX1204" s="13" t="s">
        <v>73</v>
      </c>
      <c r="AY1204" s="230" t="s">
        <v>160</v>
      </c>
    </row>
    <row r="1205" spans="2:51" s="15" customFormat="1" ht="11.25">
      <c r="B1205" s="242"/>
      <c r="C1205" s="243"/>
      <c r="D1205" s="216" t="s">
        <v>171</v>
      </c>
      <c r="E1205" s="244" t="s">
        <v>1</v>
      </c>
      <c r="F1205" s="245" t="s">
        <v>1900</v>
      </c>
      <c r="G1205" s="243"/>
      <c r="H1205" s="244" t="s">
        <v>1</v>
      </c>
      <c r="I1205" s="246"/>
      <c r="J1205" s="243"/>
      <c r="K1205" s="243"/>
      <c r="L1205" s="247"/>
      <c r="M1205" s="248"/>
      <c r="N1205" s="249"/>
      <c r="O1205" s="249"/>
      <c r="P1205" s="249"/>
      <c r="Q1205" s="249"/>
      <c r="R1205" s="249"/>
      <c r="S1205" s="249"/>
      <c r="T1205" s="250"/>
      <c r="AT1205" s="251" t="s">
        <v>171</v>
      </c>
      <c r="AU1205" s="251" t="s">
        <v>83</v>
      </c>
      <c r="AV1205" s="15" t="s">
        <v>81</v>
      </c>
      <c r="AW1205" s="15" t="s">
        <v>30</v>
      </c>
      <c r="AX1205" s="15" t="s">
        <v>73</v>
      </c>
      <c r="AY1205" s="251" t="s">
        <v>160</v>
      </c>
    </row>
    <row r="1206" spans="2:51" s="13" customFormat="1" ht="11.25">
      <c r="B1206" s="220"/>
      <c r="C1206" s="221"/>
      <c r="D1206" s="216" t="s">
        <v>171</v>
      </c>
      <c r="E1206" s="222" t="s">
        <v>1</v>
      </c>
      <c r="F1206" s="223" t="s">
        <v>1901</v>
      </c>
      <c r="G1206" s="221"/>
      <c r="H1206" s="224">
        <v>1.2</v>
      </c>
      <c r="I1206" s="225"/>
      <c r="J1206" s="221"/>
      <c r="K1206" s="221"/>
      <c r="L1206" s="226"/>
      <c r="M1206" s="227"/>
      <c r="N1206" s="228"/>
      <c r="O1206" s="228"/>
      <c r="P1206" s="228"/>
      <c r="Q1206" s="228"/>
      <c r="R1206" s="228"/>
      <c r="S1206" s="228"/>
      <c r="T1206" s="229"/>
      <c r="AT1206" s="230" t="s">
        <v>171</v>
      </c>
      <c r="AU1206" s="230" t="s">
        <v>83</v>
      </c>
      <c r="AV1206" s="13" t="s">
        <v>83</v>
      </c>
      <c r="AW1206" s="13" t="s">
        <v>30</v>
      </c>
      <c r="AX1206" s="13" t="s">
        <v>73</v>
      </c>
      <c r="AY1206" s="230" t="s">
        <v>160</v>
      </c>
    </row>
    <row r="1207" spans="2:51" s="14" customFormat="1" ht="11.25">
      <c r="B1207" s="231"/>
      <c r="C1207" s="232"/>
      <c r="D1207" s="216" t="s">
        <v>171</v>
      </c>
      <c r="E1207" s="233" t="s">
        <v>1</v>
      </c>
      <c r="F1207" s="234" t="s">
        <v>174</v>
      </c>
      <c r="G1207" s="232"/>
      <c r="H1207" s="235">
        <v>46.54</v>
      </c>
      <c r="I1207" s="236"/>
      <c r="J1207" s="232"/>
      <c r="K1207" s="232"/>
      <c r="L1207" s="237"/>
      <c r="M1207" s="238"/>
      <c r="N1207" s="239"/>
      <c r="O1207" s="239"/>
      <c r="P1207" s="239"/>
      <c r="Q1207" s="239"/>
      <c r="R1207" s="239"/>
      <c r="S1207" s="239"/>
      <c r="T1207" s="240"/>
      <c r="AT1207" s="241" t="s">
        <v>171</v>
      </c>
      <c r="AU1207" s="241" t="s">
        <v>83</v>
      </c>
      <c r="AV1207" s="14" t="s">
        <v>167</v>
      </c>
      <c r="AW1207" s="14" t="s">
        <v>30</v>
      </c>
      <c r="AX1207" s="14" t="s">
        <v>81</v>
      </c>
      <c r="AY1207" s="241" t="s">
        <v>160</v>
      </c>
    </row>
    <row r="1208" spans="1:65" s="2" customFormat="1" ht="33" customHeight="1">
      <c r="A1208" s="35"/>
      <c r="B1208" s="36"/>
      <c r="C1208" s="256" t="s">
        <v>1902</v>
      </c>
      <c r="D1208" s="256" t="s">
        <v>494</v>
      </c>
      <c r="E1208" s="257" t="s">
        <v>1903</v>
      </c>
      <c r="F1208" s="258" t="s">
        <v>1904</v>
      </c>
      <c r="G1208" s="259" t="s">
        <v>247</v>
      </c>
      <c r="H1208" s="260">
        <v>68.786</v>
      </c>
      <c r="I1208" s="261"/>
      <c r="J1208" s="262">
        <f>ROUND(I1208*H1208,2)</f>
        <v>0</v>
      </c>
      <c r="K1208" s="263"/>
      <c r="L1208" s="264"/>
      <c r="M1208" s="265" t="s">
        <v>1</v>
      </c>
      <c r="N1208" s="266" t="s">
        <v>38</v>
      </c>
      <c r="O1208" s="72"/>
      <c r="P1208" s="212">
        <f>O1208*H1208</f>
        <v>0</v>
      </c>
      <c r="Q1208" s="212">
        <v>0.0192</v>
      </c>
      <c r="R1208" s="212">
        <f>Q1208*H1208</f>
        <v>1.3206912</v>
      </c>
      <c r="S1208" s="212">
        <v>0</v>
      </c>
      <c r="T1208" s="213">
        <f>S1208*H1208</f>
        <v>0</v>
      </c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R1208" s="214" t="s">
        <v>636</v>
      </c>
      <c r="AT1208" s="214" t="s">
        <v>494</v>
      </c>
      <c r="AU1208" s="214" t="s">
        <v>83</v>
      </c>
      <c r="AY1208" s="18" t="s">
        <v>160</v>
      </c>
      <c r="BE1208" s="215">
        <f>IF(N1208="základní",J1208,0)</f>
        <v>0</v>
      </c>
      <c r="BF1208" s="215">
        <f>IF(N1208="snížená",J1208,0)</f>
        <v>0</v>
      </c>
      <c r="BG1208" s="215">
        <f>IF(N1208="zákl. přenesená",J1208,0)</f>
        <v>0</v>
      </c>
      <c r="BH1208" s="215">
        <f>IF(N1208="sníž. přenesená",J1208,0)</f>
        <v>0</v>
      </c>
      <c r="BI1208" s="215">
        <f>IF(N1208="nulová",J1208,0)</f>
        <v>0</v>
      </c>
      <c r="BJ1208" s="18" t="s">
        <v>81</v>
      </c>
      <c r="BK1208" s="215">
        <f>ROUND(I1208*H1208,2)</f>
        <v>0</v>
      </c>
      <c r="BL1208" s="18" t="s">
        <v>219</v>
      </c>
      <c r="BM1208" s="214" t="s">
        <v>1905</v>
      </c>
    </row>
    <row r="1209" spans="1:47" s="2" customFormat="1" ht="19.5">
      <c r="A1209" s="35"/>
      <c r="B1209" s="36"/>
      <c r="C1209" s="37"/>
      <c r="D1209" s="216" t="s">
        <v>169</v>
      </c>
      <c r="E1209" s="37"/>
      <c r="F1209" s="217" t="s">
        <v>1904</v>
      </c>
      <c r="G1209" s="37"/>
      <c r="H1209" s="37"/>
      <c r="I1209" s="169"/>
      <c r="J1209" s="37"/>
      <c r="K1209" s="37"/>
      <c r="L1209" s="40"/>
      <c r="M1209" s="218"/>
      <c r="N1209" s="219"/>
      <c r="O1209" s="72"/>
      <c r="P1209" s="72"/>
      <c r="Q1209" s="72"/>
      <c r="R1209" s="72"/>
      <c r="S1209" s="72"/>
      <c r="T1209" s="73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T1209" s="18" t="s">
        <v>169</v>
      </c>
      <c r="AU1209" s="18" t="s">
        <v>83</v>
      </c>
    </row>
    <row r="1210" spans="2:51" s="13" customFormat="1" ht="11.25">
      <c r="B1210" s="220"/>
      <c r="C1210" s="221"/>
      <c r="D1210" s="216" t="s">
        <v>171</v>
      </c>
      <c r="E1210" s="222" t="s">
        <v>1</v>
      </c>
      <c r="F1210" s="223" t="s">
        <v>1906</v>
      </c>
      <c r="G1210" s="221"/>
      <c r="H1210" s="224">
        <v>55.848</v>
      </c>
      <c r="I1210" s="225"/>
      <c r="J1210" s="221"/>
      <c r="K1210" s="221"/>
      <c r="L1210" s="226"/>
      <c r="M1210" s="227"/>
      <c r="N1210" s="228"/>
      <c r="O1210" s="228"/>
      <c r="P1210" s="228"/>
      <c r="Q1210" s="228"/>
      <c r="R1210" s="228"/>
      <c r="S1210" s="228"/>
      <c r="T1210" s="229"/>
      <c r="AT1210" s="230" t="s">
        <v>171</v>
      </c>
      <c r="AU1210" s="230" t="s">
        <v>83</v>
      </c>
      <c r="AV1210" s="13" t="s">
        <v>83</v>
      </c>
      <c r="AW1210" s="13" t="s">
        <v>30</v>
      </c>
      <c r="AX1210" s="13" t="s">
        <v>73</v>
      </c>
      <c r="AY1210" s="230" t="s">
        <v>160</v>
      </c>
    </row>
    <row r="1211" spans="2:51" s="15" customFormat="1" ht="11.25">
      <c r="B1211" s="242"/>
      <c r="C1211" s="243"/>
      <c r="D1211" s="216" t="s">
        <v>171</v>
      </c>
      <c r="E1211" s="244" t="s">
        <v>1</v>
      </c>
      <c r="F1211" s="245" t="s">
        <v>1907</v>
      </c>
      <c r="G1211" s="243"/>
      <c r="H1211" s="244" t="s">
        <v>1</v>
      </c>
      <c r="I1211" s="246"/>
      <c r="J1211" s="243"/>
      <c r="K1211" s="243"/>
      <c r="L1211" s="247"/>
      <c r="M1211" s="248"/>
      <c r="N1211" s="249"/>
      <c r="O1211" s="249"/>
      <c r="P1211" s="249"/>
      <c r="Q1211" s="249"/>
      <c r="R1211" s="249"/>
      <c r="S1211" s="249"/>
      <c r="T1211" s="250"/>
      <c r="AT1211" s="251" t="s">
        <v>171</v>
      </c>
      <c r="AU1211" s="251" t="s">
        <v>83</v>
      </c>
      <c r="AV1211" s="15" t="s">
        <v>81</v>
      </c>
      <c r="AW1211" s="15" t="s">
        <v>30</v>
      </c>
      <c r="AX1211" s="15" t="s">
        <v>73</v>
      </c>
      <c r="AY1211" s="251" t="s">
        <v>160</v>
      </c>
    </row>
    <row r="1212" spans="2:51" s="13" customFormat="1" ht="11.25">
      <c r="B1212" s="220"/>
      <c r="C1212" s="221"/>
      <c r="D1212" s="216" t="s">
        <v>171</v>
      </c>
      <c r="E1212" s="222" t="s">
        <v>1</v>
      </c>
      <c r="F1212" s="223" t="s">
        <v>1908</v>
      </c>
      <c r="G1212" s="221"/>
      <c r="H1212" s="224">
        <v>6.685</v>
      </c>
      <c r="I1212" s="225"/>
      <c r="J1212" s="221"/>
      <c r="K1212" s="221"/>
      <c r="L1212" s="226"/>
      <c r="M1212" s="227"/>
      <c r="N1212" s="228"/>
      <c r="O1212" s="228"/>
      <c r="P1212" s="228"/>
      <c r="Q1212" s="228"/>
      <c r="R1212" s="228"/>
      <c r="S1212" s="228"/>
      <c r="T1212" s="229"/>
      <c r="AT1212" s="230" t="s">
        <v>171</v>
      </c>
      <c r="AU1212" s="230" t="s">
        <v>83</v>
      </c>
      <c r="AV1212" s="13" t="s">
        <v>83</v>
      </c>
      <c r="AW1212" s="13" t="s">
        <v>30</v>
      </c>
      <c r="AX1212" s="13" t="s">
        <v>73</v>
      </c>
      <c r="AY1212" s="230" t="s">
        <v>160</v>
      </c>
    </row>
    <row r="1213" spans="2:51" s="14" customFormat="1" ht="11.25">
      <c r="B1213" s="231"/>
      <c r="C1213" s="232"/>
      <c r="D1213" s="216" t="s">
        <v>171</v>
      </c>
      <c r="E1213" s="233" t="s">
        <v>1</v>
      </c>
      <c r="F1213" s="234" t="s">
        <v>174</v>
      </c>
      <c r="G1213" s="232"/>
      <c r="H1213" s="235">
        <v>62.533</v>
      </c>
      <c r="I1213" s="236"/>
      <c r="J1213" s="232"/>
      <c r="K1213" s="232"/>
      <c r="L1213" s="237"/>
      <c r="M1213" s="238"/>
      <c r="N1213" s="239"/>
      <c r="O1213" s="239"/>
      <c r="P1213" s="239"/>
      <c r="Q1213" s="239"/>
      <c r="R1213" s="239"/>
      <c r="S1213" s="239"/>
      <c r="T1213" s="240"/>
      <c r="AT1213" s="241" t="s">
        <v>171</v>
      </c>
      <c r="AU1213" s="241" t="s">
        <v>83</v>
      </c>
      <c r="AV1213" s="14" t="s">
        <v>167</v>
      </c>
      <c r="AW1213" s="14" t="s">
        <v>30</v>
      </c>
      <c r="AX1213" s="14" t="s">
        <v>81</v>
      </c>
      <c r="AY1213" s="241" t="s">
        <v>160</v>
      </c>
    </row>
    <row r="1214" spans="2:51" s="13" customFormat="1" ht="11.25">
      <c r="B1214" s="220"/>
      <c r="C1214" s="221"/>
      <c r="D1214" s="216" t="s">
        <v>171</v>
      </c>
      <c r="E1214" s="221"/>
      <c r="F1214" s="223" t="s">
        <v>1909</v>
      </c>
      <c r="G1214" s="221"/>
      <c r="H1214" s="224">
        <v>68.786</v>
      </c>
      <c r="I1214" s="225"/>
      <c r="J1214" s="221"/>
      <c r="K1214" s="221"/>
      <c r="L1214" s="226"/>
      <c r="M1214" s="227"/>
      <c r="N1214" s="228"/>
      <c r="O1214" s="228"/>
      <c r="P1214" s="228"/>
      <c r="Q1214" s="228"/>
      <c r="R1214" s="228"/>
      <c r="S1214" s="228"/>
      <c r="T1214" s="229"/>
      <c r="AT1214" s="230" t="s">
        <v>171</v>
      </c>
      <c r="AU1214" s="230" t="s">
        <v>83</v>
      </c>
      <c r="AV1214" s="13" t="s">
        <v>83</v>
      </c>
      <c r="AW1214" s="13" t="s">
        <v>4</v>
      </c>
      <c r="AX1214" s="13" t="s">
        <v>81</v>
      </c>
      <c r="AY1214" s="230" t="s">
        <v>160</v>
      </c>
    </row>
    <row r="1215" spans="1:65" s="2" customFormat="1" ht="24.2" customHeight="1">
      <c r="A1215" s="35"/>
      <c r="B1215" s="36"/>
      <c r="C1215" s="202" t="s">
        <v>1910</v>
      </c>
      <c r="D1215" s="202" t="s">
        <v>163</v>
      </c>
      <c r="E1215" s="203" t="s">
        <v>1911</v>
      </c>
      <c r="F1215" s="204" t="s">
        <v>1912</v>
      </c>
      <c r="G1215" s="205" t="s">
        <v>247</v>
      </c>
      <c r="H1215" s="206">
        <v>52.111</v>
      </c>
      <c r="I1215" s="207"/>
      <c r="J1215" s="208">
        <f>ROUND(I1215*H1215,2)</f>
        <v>0</v>
      </c>
      <c r="K1215" s="209"/>
      <c r="L1215" s="40"/>
      <c r="M1215" s="210" t="s">
        <v>1</v>
      </c>
      <c r="N1215" s="211" t="s">
        <v>38</v>
      </c>
      <c r="O1215" s="72"/>
      <c r="P1215" s="212">
        <f>O1215*H1215</f>
        <v>0</v>
      </c>
      <c r="Q1215" s="212">
        <v>5E-05</v>
      </c>
      <c r="R1215" s="212">
        <f>Q1215*H1215</f>
        <v>0.00260555</v>
      </c>
      <c r="S1215" s="212">
        <v>0</v>
      </c>
      <c r="T1215" s="213">
        <f>S1215*H1215</f>
        <v>0</v>
      </c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R1215" s="214" t="s">
        <v>219</v>
      </c>
      <c r="AT1215" s="214" t="s">
        <v>163</v>
      </c>
      <c r="AU1215" s="214" t="s">
        <v>83</v>
      </c>
      <c r="AY1215" s="18" t="s">
        <v>160</v>
      </c>
      <c r="BE1215" s="215">
        <f>IF(N1215="základní",J1215,0)</f>
        <v>0</v>
      </c>
      <c r="BF1215" s="215">
        <f>IF(N1215="snížená",J1215,0)</f>
        <v>0</v>
      </c>
      <c r="BG1215" s="215">
        <f>IF(N1215="zákl. přenesená",J1215,0)</f>
        <v>0</v>
      </c>
      <c r="BH1215" s="215">
        <f>IF(N1215="sníž. přenesená",J1215,0)</f>
        <v>0</v>
      </c>
      <c r="BI1215" s="215">
        <f>IF(N1215="nulová",J1215,0)</f>
        <v>0</v>
      </c>
      <c r="BJ1215" s="18" t="s">
        <v>81</v>
      </c>
      <c r="BK1215" s="215">
        <f>ROUND(I1215*H1215,2)</f>
        <v>0</v>
      </c>
      <c r="BL1215" s="18" t="s">
        <v>219</v>
      </c>
      <c r="BM1215" s="214" t="s">
        <v>1913</v>
      </c>
    </row>
    <row r="1216" spans="1:47" s="2" customFormat="1" ht="19.5">
      <c r="A1216" s="35"/>
      <c r="B1216" s="36"/>
      <c r="C1216" s="37"/>
      <c r="D1216" s="216" t="s">
        <v>169</v>
      </c>
      <c r="E1216" s="37"/>
      <c r="F1216" s="217" t="s">
        <v>1914</v>
      </c>
      <c r="G1216" s="37"/>
      <c r="H1216" s="37"/>
      <c r="I1216" s="169"/>
      <c r="J1216" s="37"/>
      <c r="K1216" s="37"/>
      <c r="L1216" s="40"/>
      <c r="M1216" s="218"/>
      <c r="N1216" s="219"/>
      <c r="O1216" s="72"/>
      <c r="P1216" s="72"/>
      <c r="Q1216" s="72"/>
      <c r="R1216" s="72"/>
      <c r="S1216" s="72"/>
      <c r="T1216" s="73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T1216" s="18" t="s">
        <v>169</v>
      </c>
      <c r="AU1216" s="18" t="s">
        <v>83</v>
      </c>
    </row>
    <row r="1217" spans="2:51" s="15" customFormat="1" ht="11.25">
      <c r="B1217" s="242"/>
      <c r="C1217" s="243"/>
      <c r="D1217" s="216" t="s">
        <v>171</v>
      </c>
      <c r="E1217" s="244" t="s">
        <v>1</v>
      </c>
      <c r="F1217" s="245" t="s">
        <v>1915</v>
      </c>
      <c r="G1217" s="243"/>
      <c r="H1217" s="244" t="s">
        <v>1</v>
      </c>
      <c r="I1217" s="246"/>
      <c r="J1217" s="243"/>
      <c r="K1217" s="243"/>
      <c r="L1217" s="247"/>
      <c r="M1217" s="248"/>
      <c r="N1217" s="249"/>
      <c r="O1217" s="249"/>
      <c r="P1217" s="249"/>
      <c r="Q1217" s="249"/>
      <c r="R1217" s="249"/>
      <c r="S1217" s="249"/>
      <c r="T1217" s="250"/>
      <c r="AT1217" s="251" t="s">
        <v>171</v>
      </c>
      <c r="AU1217" s="251" t="s">
        <v>83</v>
      </c>
      <c r="AV1217" s="15" t="s">
        <v>81</v>
      </c>
      <c r="AW1217" s="15" t="s">
        <v>30</v>
      </c>
      <c r="AX1217" s="15" t="s">
        <v>73</v>
      </c>
      <c r="AY1217" s="251" t="s">
        <v>160</v>
      </c>
    </row>
    <row r="1218" spans="2:51" s="13" customFormat="1" ht="11.25">
      <c r="B1218" s="220"/>
      <c r="C1218" s="221"/>
      <c r="D1218" s="216" t="s">
        <v>171</v>
      </c>
      <c r="E1218" s="222" t="s">
        <v>1</v>
      </c>
      <c r="F1218" s="223" t="s">
        <v>1916</v>
      </c>
      <c r="G1218" s="221"/>
      <c r="H1218" s="224">
        <v>46.54</v>
      </c>
      <c r="I1218" s="225"/>
      <c r="J1218" s="221"/>
      <c r="K1218" s="221"/>
      <c r="L1218" s="226"/>
      <c r="M1218" s="227"/>
      <c r="N1218" s="228"/>
      <c r="O1218" s="228"/>
      <c r="P1218" s="228"/>
      <c r="Q1218" s="228"/>
      <c r="R1218" s="228"/>
      <c r="S1218" s="228"/>
      <c r="T1218" s="229"/>
      <c r="AT1218" s="230" t="s">
        <v>171</v>
      </c>
      <c r="AU1218" s="230" t="s">
        <v>83</v>
      </c>
      <c r="AV1218" s="13" t="s">
        <v>83</v>
      </c>
      <c r="AW1218" s="13" t="s">
        <v>30</v>
      </c>
      <c r="AX1218" s="13" t="s">
        <v>73</v>
      </c>
      <c r="AY1218" s="230" t="s">
        <v>160</v>
      </c>
    </row>
    <row r="1219" spans="2:51" s="15" customFormat="1" ht="11.25">
      <c r="B1219" s="242"/>
      <c r="C1219" s="243"/>
      <c r="D1219" s="216" t="s">
        <v>171</v>
      </c>
      <c r="E1219" s="244" t="s">
        <v>1</v>
      </c>
      <c r="F1219" s="245" t="s">
        <v>1907</v>
      </c>
      <c r="G1219" s="243"/>
      <c r="H1219" s="244" t="s">
        <v>1</v>
      </c>
      <c r="I1219" s="246"/>
      <c r="J1219" s="243"/>
      <c r="K1219" s="243"/>
      <c r="L1219" s="247"/>
      <c r="M1219" s="248"/>
      <c r="N1219" s="249"/>
      <c r="O1219" s="249"/>
      <c r="P1219" s="249"/>
      <c r="Q1219" s="249"/>
      <c r="R1219" s="249"/>
      <c r="S1219" s="249"/>
      <c r="T1219" s="250"/>
      <c r="AT1219" s="251" t="s">
        <v>171</v>
      </c>
      <c r="AU1219" s="251" t="s">
        <v>83</v>
      </c>
      <c r="AV1219" s="15" t="s">
        <v>81</v>
      </c>
      <c r="AW1219" s="15" t="s">
        <v>30</v>
      </c>
      <c r="AX1219" s="15" t="s">
        <v>73</v>
      </c>
      <c r="AY1219" s="251" t="s">
        <v>160</v>
      </c>
    </row>
    <row r="1220" spans="2:51" s="13" customFormat="1" ht="11.25">
      <c r="B1220" s="220"/>
      <c r="C1220" s="221"/>
      <c r="D1220" s="216" t="s">
        <v>171</v>
      </c>
      <c r="E1220" s="222" t="s">
        <v>1</v>
      </c>
      <c r="F1220" s="223" t="s">
        <v>1917</v>
      </c>
      <c r="G1220" s="221"/>
      <c r="H1220" s="224">
        <v>5.571</v>
      </c>
      <c r="I1220" s="225"/>
      <c r="J1220" s="221"/>
      <c r="K1220" s="221"/>
      <c r="L1220" s="226"/>
      <c r="M1220" s="227"/>
      <c r="N1220" s="228"/>
      <c r="O1220" s="228"/>
      <c r="P1220" s="228"/>
      <c r="Q1220" s="228"/>
      <c r="R1220" s="228"/>
      <c r="S1220" s="228"/>
      <c r="T1220" s="229"/>
      <c r="AT1220" s="230" t="s">
        <v>171</v>
      </c>
      <c r="AU1220" s="230" t="s">
        <v>83</v>
      </c>
      <c r="AV1220" s="13" t="s">
        <v>83</v>
      </c>
      <c r="AW1220" s="13" t="s">
        <v>30</v>
      </c>
      <c r="AX1220" s="13" t="s">
        <v>73</v>
      </c>
      <c r="AY1220" s="230" t="s">
        <v>160</v>
      </c>
    </row>
    <row r="1221" spans="2:51" s="14" customFormat="1" ht="11.25">
      <c r="B1221" s="231"/>
      <c r="C1221" s="232"/>
      <c r="D1221" s="216" t="s">
        <v>171</v>
      </c>
      <c r="E1221" s="233" t="s">
        <v>1</v>
      </c>
      <c r="F1221" s="234" t="s">
        <v>174</v>
      </c>
      <c r="G1221" s="232"/>
      <c r="H1221" s="235">
        <v>52.111</v>
      </c>
      <c r="I1221" s="236"/>
      <c r="J1221" s="232"/>
      <c r="K1221" s="232"/>
      <c r="L1221" s="237"/>
      <c r="M1221" s="238"/>
      <c r="N1221" s="239"/>
      <c r="O1221" s="239"/>
      <c r="P1221" s="239"/>
      <c r="Q1221" s="239"/>
      <c r="R1221" s="239"/>
      <c r="S1221" s="239"/>
      <c r="T1221" s="240"/>
      <c r="AT1221" s="241" t="s">
        <v>171</v>
      </c>
      <c r="AU1221" s="241" t="s">
        <v>83</v>
      </c>
      <c r="AV1221" s="14" t="s">
        <v>167</v>
      </c>
      <c r="AW1221" s="14" t="s">
        <v>30</v>
      </c>
      <c r="AX1221" s="14" t="s">
        <v>81</v>
      </c>
      <c r="AY1221" s="241" t="s">
        <v>160</v>
      </c>
    </row>
    <row r="1222" spans="1:65" s="2" customFormat="1" ht="24.2" customHeight="1">
      <c r="A1222" s="35"/>
      <c r="B1222" s="36"/>
      <c r="C1222" s="202" t="s">
        <v>1918</v>
      </c>
      <c r="D1222" s="202" t="s">
        <v>163</v>
      </c>
      <c r="E1222" s="203" t="s">
        <v>1919</v>
      </c>
      <c r="F1222" s="204" t="s">
        <v>1920</v>
      </c>
      <c r="G1222" s="205" t="s">
        <v>179</v>
      </c>
      <c r="H1222" s="206">
        <v>2.211</v>
      </c>
      <c r="I1222" s="207"/>
      <c r="J1222" s="208">
        <f>ROUND(I1222*H1222,2)</f>
        <v>0</v>
      </c>
      <c r="K1222" s="209"/>
      <c r="L1222" s="40"/>
      <c r="M1222" s="210" t="s">
        <v>1</v>
      </c>
      <c r="N1222" s="211" t="s">
        <v>38</v>
      </c>
      <c r="O1222" s="72"/>
      <c r="P1222" s="212">
        <f>O1222*H1222</f>
        <v>0</v>
      </c>
      <c r="Q1222" s="212">
        <v>0</v>
      </c>
      <c r="R1222" s="212">
        <f>Q1222*H1222</f>
        <v>0</v>
      </c>
      <c r="S1222" s="212">
        <v>0</v>
      </c>
      <c r="T1222" s="213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214" t="s">
        <v>219</v>
      </c>
      <c r="AT1222" s="214" t="s">
        <v>163</v>
      </c>
      <c r="AU1222" s="214" t="s">
        <v>83</v>
      </c>
      <c r="AY1222" s="18" t="s">
        <v>160</v>
      </c>
      <c r="BE1222" s="215">
        <f>IF(N1222="základní",J1222,0)</f>
        <v>0</v>
      </c>
      <c r="BF1222" s="215">
        <f>IF(N1222="snížená",J1222,0)</f>
        <v>0</v>
      </c>
      <c r="BG1222" s="215">
        <f>IF(N1222="zákl. přenesená",J1222,0)</f>
        <v>0</v>
      </c>
      <c r="BH1222" s="215">
        <f>IF(N1222="sníž. přenesená",J1222,0)</f>
        <v>0</v>
      </c>
      <c r="BI1222" s="215">
        <f>IF(N1222="nulová",J1222,0)</f>
        <v>0</v>
      </c>
      <c r="BJ1222" s="18" t="s">
        <v>81</v>
      </c>
      <c r="BK1222" s="215">
        <f>ROUND(I1222*H1222,2)</f>
        <v>0</v>
      </c>
      <c r="BL1222" s="18" t="s">
        <v>219</v>
      </c>
      <c r="BM1222" s="214" t="s">
        <v>1921</v>
      </c>
    </row>
    <row r="1223" spans="1:47" s="2" customFormat="1" ht="29.25">
      <c r="A1223" s="35"/>
      <c r="B1223" s="36"/>
      <c r="C1223" s="37"/>
      <c r="D1223" s="216" t="s">
        <v>169</v>
      </c>
      <c r="E1223" s="37"/>
      <c r="F1223" s="217" t="s">
        <v>1922</v>
      </c>
      <c r="G1223" s="37"/>
      <c r="H1223" s="37"/>
      <c r="I1223" s="169"/>
      <c r="J1223" s="37"/>
      <c r="K1223" s="37"/>
      <c r="L1223" s="40"/>
      <c r="M1223" s="218"/>
      <c r="N1223" s="219"/>
      <c r="O1223" s="72"/>
      <c r="P1223" s="72"/>
      <c r="Q1223" s="72"/>
      <c r="R1223" s="72"/>
      <c r="S1223" s="72"/>
      <c r="T1223" s="73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T1223" s="18" t="s">
        <v>169</v>
      </c>
      <c r="AU1223" s="18" t="s">
        <v>83</v>
      </c>
    </row>
    <row r="1224" spans="2:63" s="12" customFormat="1" ht="22.9" customHeight="1">
      <c r="B1224" s="186"/>
      <c r="C1224" s="187"/>
      <c r="D1224" s="188" t="s">
        <v>72</v>
      </c>
      <c r="E1224" s="200" t="s">
        <v>1923</v>
      </c>
      <c r="F1224" s="200" t="s">
        <v>1924</v>
      </c>
      <c r="G1224" s="187"/>
      <c r="H1224" s="187"/>
      <c r="I1224" s="190"/>
      <c r="J1224" s="201">
        <f>BK1224</f>
        <v>0</v>
      </c>
      <c r="K1224" s="187"/>
      <c r="L1224" s="192"/>
      <c r="M1224" s="193"/>
      <c r="N1224" s="194"/>
      <c r="O1224" s="194"/>
      <c r="P1224" s="195">
        <f>SUM(P1225:P1313)</f>
        <v>0</v>
      </c>
      <c r="Q1224" s="194"/>
      <c r="R1224" s="195">
        <f>SUM(R1225:R1313)</f>
        <v>1.0621123499999998</v>
      </c>
      <c r="S1224" s="194"/>
      <c r="T1224" s="196">
        <f>SUM(T1225:T1313)</f>
        <v>0</v>
      </c>
      <c r="AR1224" s="197" t="s">
        <v>83</v>
      </c>
      <c r="AT1224" s="198" t="s">
        <v>72</v>
      </c>
      <c r="AU1224" s="198" t="s">
        <v>81</v>
      </c>
      <c r="AY1224" s="197" t="s">
        <v>160</v>
      </c>
      <c r="BK1224" s="199">
        <f>SUM(BK1225:BK1313)</f>
        <v>0</v>
      </c>
    </row>
    <row r="1225" spans="1:65" s="2" customFormat="1" ht="16.5" customHeight="1">
      <c r="A1225" s="35"/>
      <c r="B1225" s="36"/>
      <c r="C1225" s="202" t="s">
        <v>1925</v>
      </c>
      <c r="D1225" s="202" t="s">
        <v>163</v>
      </c>
      <c r="E1225" s="203" t="s">
        <v>1926</v>
      </c>
      <c r="F1225" s="204" t="s">
        <v>1927</v>
      </c>
      <c r="G1225" s="205" t="s">
        <v>247</v>
      </c>
      <c r="H1225" s="206">
        <v>45.98</v>
      </c>
      <c r="I1225" s="207"/>
      <c r="J1225" s="208">
        <f>ROUND(I1225*H1225,2)</f>
        <v>0</v>
      </c>
      <c r="K1225" s="209"/>
      <c r="L1225" s="40"/>
      <c r="M1225" s="210" t="s">
        <v>1</v>
      </c>
      <c r="N1225" s="211" t="s">
        <v>38</v>
      </c>
      <c r="O1225" s="72"/>
      <c r="P1225" s="212">
        <f>O1225*H1225</f>
        <v>0</v>
      </c>
      <c r="Q1225" s="212">
        <v>0.0003</v>
      </c>
      <c r="R1225" s="212">
        <f>Q1225*H1225</f>
        <v>0.013793999999999997</v>
      </c>
      <c r="S1225" s="212">
        <v>0</v>
      </c>
      <c r="T1225" s="213">
        <f>S1225*H1225</f>
        <v>0</v>
      </c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R1225" s="214" t="s">
        <v>219</v>
      </c>
      <c r="AT1225" s="214" t="s">
        <v>163</v>
      </c>
      <c r="AU1225" s="214" t="s">
        <v>83</v>
      </c>
      <c r="AY1225" s="18" t="s">
        <v>160</v>
      </c>
      <c r="BE1225" s="215">
        <f>IF(N1225="základní",J1225,0)</f>
        <v>0</v>
      </c>
      <c r="BF1225" s="215">
        <f>IF(N1225="snížená",J1225,0)</f>
        <v>0</v>
      </c>
      <c r="BG1225" s="215">
        <f>IF(N1225="zákl. přenesená",J1225,0)</f>
        <v>0</v>
      </c>
      <c r="BH1225" s="215">
        <f>IF(N1225="sníž. přenesená",J1225,0)</f>
        <v>0</v>
      </c>
      <c r="BI1225" s="215">
        <f>IF(N1225="nulová",J1225,0)</f>
        <v>0</v>
      </c>
      <c r="BJ1225" s="18" t="s">
        <v>81</v>
      </c>
      <c r="BK1225" s="215">
        <f>ROUND(I1225*H1225,2)</f>
        <v>0</v>
      </c>
      <c r="BL1225" s="18" t="s">
        <v>219</v>
      </c>
      <c r="BM1225" s="214" t="s">
        <v>1928</v>
      </c>
    </row>
    <row r="1226" spans="1:47" s="2" customFormat="1" ht="19.5">
      <c r="A1226" s="35"/>
      <c r="B1226" s="36"/>
      <c r="C1226" s="37"/>
      <c r="D1226" s="216" t="s">
        <v>169</v>
      </c>
      <c r="E1226" s="37"/>
      <c r="F1226" s="217" t="s">
        <v>1929</v>
      </c>
      <c r="G1226" s="37"/>
      <c r="H1226" s="37"/>
      <c r="I1226" s="169"/>
      <c r="J1226" s="37"/>
      <c r="K1226" s="37"/>
      <c r="L1226" s="40"/>
      <c r="M1226" s="218"/>
      <c r="N1226" s="219"/>
      <c r="O1226" s="72"/>
      <c r="P1226" s="72"/>
      <c r="Q1226" s="72"/>
      <c r="R1226" s="72"/>
      <c r="S1226" s="72"/>
      <c r="T1226" s="73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T1226" s="18" t="s">
        <v>169</v>
      </c>
      <c r="AU1226" s="18" t="s">
        <v>83</v>
      </c>
    </row>
    <row r="1227" spans="2:51" s="15" customFormat="1" ht="11.25">
      <c r="B1227" s="242"/>
      <c r="C1227" s="243"/>
      <c r="D1227" s="216" t="s">
        <v>171</v>
      </c>
      <c r="E1227" s="244" t="s">
        <v>1</v>
      </c>
      <c r="F1227" s="245" t="s">
        <v>1930</v>
      </c>
      <c r="G1227" s="243"/>
      <c r="H1227" s="244" t="s">
        <v>1</v>
      </c>
      <c r="I1227" s="246"/>
      <c r="J1227" s="243"/>
      <c r="K1227" s="243"/>
      <c r="L1227" s="247"/>
      <c r="M1227" s="248"/>
      <c r="N1227" s="249"/>
      <c r="O1227" s="249"/>
      <c r="P1227" s="249"/>
      <c r="Q1227" s="249"/>
      <c r="R1227" s="249"/>
      <c r="S1227" s="249"/>
      <c r="T1227" s="250"/>
      <c r="AT1227" s="251" t="s">
        <v>171</v>
      </c>
      <c r="AU1227" s="251" t="s">
        <v>83</v>
      </c>
      <c r="AV1227" s="15" t="s">
        <v>81</v>
      </c>
      <c r="AW1227" s="15" t="s">
        <v>30</v>
      </c>
      <c r="AX1227" s="15" t="s">
        <v>73</v>
      </c>
      <c r="AY1227" s="251" t="s">
        <v>160</v>
      </c>
    </row>
    <row r="1228" spans="2:51" s="15" customFormat="1" ht="11.25">
      <c r="B1228" s="242"/>
      <c r="C1228" s="243"/>
      <c r="D1228" s="216" t="s">
        <v>171</v>
      </c>
      <c r="E1228" s="244" t="s">
        <v>1</v>
      </c>
      <c r="F1228" s="245" t="s">
        <v>764</v>
      </c>
      <c r="G1228" s="243"/>
      <c r="H1228" s="244" t="s">
        <v>1</v>
      </c>
      <c r="I1228" s="246"/>
      <c r="J1228" s="243"/>
      <c r="K1228" s="243"/>
      <c r="L1228" s="247"/>
      <c r="M1228" s="248"/>
      <c r="N1228" s="249"/>
      <c r="O1228" s="249"/>
      <c r="P1228" s="249"/>
      <c r="Q1228" s="249"/>
      <c r="R1228" s="249"/>
      <c r="S1228" s="249"/>
      <c r="T1228" s="250"/>
      <c r="AT1228" s="251" t="s">
        <v>171</v>
      </c>
      <c r="AU1228" s="251" t="s">
        <v>83</v>
      </c>
      <c r="AV1228" s="15" t="s">
        <v>81</v>
      </c>
      <c r="AW1228" s="15" t="s">
        <v>30</v>
      </c>
      <c r="AX1228" s="15" t="s">
        <v>73</v>
      </c>
      <c r="AY1228" s="251" t="s">
        <v>160</v>
      </c>
    </row>
    <row r="1229" spans="2:51" s="13" customFormat="1" ht="11.25">
      <c r="B1229" s="220"/>
      <c r="C1229" s="221"/>
      <c r="D1229" s="216" t="s">
        <v>171</v>
      </c>
      <c r="E1229" s="222" t="s">
        <v>1</v>
      </c>
      <c r="F1229" s="223" t="s">
        <v>1931</v>
      </c>
      <c r="G1229" s="221"/>
      <c r="H1229" s="224">
        <v>12.852</v>
      </c>
      <c r="I1229" s="225"/>
      <c r="J1229" s="221"/>
      <c r="K1229" s="221"/>
      <c r="L1229" s="226"/>
      <c r="M1229" s="227"/>
      <c r="N1229" s="228"/>
      <c r="O1229" s="228"/>
      <c r="P1229" s="228"/>
      <c r="Q1229" s="228"/>
      <c r="R1229" s="228"/>
      <c r="S1229" s="228"/>
      <c r="T1229" s="229"/>
      <c r="AT1229" s="230" t="s">
        <v>171</v>
      </c>
      <c r="AU1229" s="230" t="s">
        <v>83</v>
      </c>
      <c r="AV1229" s="13" t="s">
        <v>83</v>
      </c>
      <c r="AW1229" s="13" t="s">
        <v>30</v>
      </c>
      <c r="AX1229" s="13" t="s">
        <v>73</v>
      </c>
      <c r="AY1229" s="230" t="s">
        <v>160</v>
      </c>
    </row>
    <row r="1230" spans="2:51" s="13" customFormat="1" ht="11.25">
      <c r="B1230" s="220"/>
      <c r="C1230" s="221"/>
      <c r="D1230" s="216" t="s">
        <v>171</v>
      </c>
      <c r="E1230" s="222" t="s">
        <v>1</v>
      </c>
      <c r="F1230" s="223" t="s">
        <v>763</v>
      </c>
      <c r="G1230" s="221"/>
      <c r="H1230" s="224">
        <v>-1.379</v>
      </c>
      <c r="I1230" s="225"/>
      <c r="J1230" s="221"/>
      <c r="K1230" s="221"/>
      <c r="L1230" s="226"/>
      <c r="M1230" s="227"/>
      <c r="N1230" s="228"/>
      <c r="O1230" s="228"/>
      <c r="P1230" s="228"/>
      <c r="Q1230" s="228"/>
      <c r="R1230" s="228"/>
      <c r="S1230" s="228"/>
      <c r="T1230" s="229"/>
      <c r="AT1230" s="230" t="s">
        <v>171</v>
      </c>
      <c r="AU1230" s="230" t="s">
        <v>83</v>
      </c>
      <c r="AV1230" s="13" t="s">
        <v>83</v>
      </c>
      <c r="AW1230" s="13" t="s">
        <v>30</v>
      </c>
      <c r="AX1230" s="13" t="s">
        <v>73</v>
      </c>
      <c r="AY1230" s="230" t="s">
        <v>160</v>
      </c>
    </row>
    <row r="1231" spans="2:51" s="13" customFormat="1" ht="11.25">
      <c r="B1231" s="220"/>
      <c r="C1231" s="221"/>
      <c r="D1231" s="216" t="s">
        <v>171</v>
      </c>
      <c r="E1231" s="222" t="s">
        <v>1</v>
      </c>
      <c r="F1231" s="223" t="s">
        <v>1932</v>
      </c>
      <c r="G1231" s="221"/>
      <c r="H1231" s="224">
        <v>-0.55</v>
      </c>
      <c r="I1231" s="225"/>
      <c r="J1231" s="221"/>
      <c r="K1231" s="221"/>
      <c r="L1231" s="226"/>
      <c r="M1231" s="227"/>
      <c r="N1231" s="228"/>
      <c r="O1231" s="228"/>
      <c r="P1231" s="228"/>
      <c r="Q1231" s="228"/>
      <c r="R1231" s="228"/>
      <c r="S1231" s="228"/>
      <c r="T1231" s="229"/>
      <c r="AT1231" s="230" t="s">
        <v>171</v>
      </c>
      <c r="AU1231" s="230" t="s">
        <v>83</v>
      </c>
      <c r="AV1231" s="13" t="s">
        <v>83</v>
      </c>
      <c r="AW1231" s="13" t="s">
        <v>30</v>
      </c>
      <c r="AX1231" s="13" t="s">
        <v>73</v>
      </c>
      <c r="AY1231" s="230" t="s">
        <v>160</v>
      </c>
    </row>
    <row r="1232" spans="2:51" s="15" customFormat="1" ht="11.25">
      <c r="B1232" s="242"/>
      <c r="C1232" s="243"/>
      <c r="D1232" s="216" t="s">
        <v>171</v>
      </c>
      <c r="E1232" s="244" t="s">
        <v>1</v>
      </c>
      <c r="F1232" s="245" t="s">
        <v>767</v>
      </c>
      <c r="G1232" s="243"/>
      <c r="H1232" s="244" t="s">
        <v>1</v>
      </c>
      <c r="I1232" s="246"/>
      <c r="J1232" s="243"/>
      <c r="K1232" s="243"/>
      <c r="L1232" s="247"/>
      <c r="M1232" s="248"/>
      <c r="N1232" s="249"/>
      <c r="O1232" s="249"/>
      <c r="P1232" s="249"/>
      <c r="Q1232" s="249"/>
      <c r="R1232" s="249"/>
      <c r="S1232" s="249"/>
      <c r="T1232" s="250"/>
      <c r="AT1232" s="251" t="s">
        <v>171</v>
      </c>
      <c r="AU1232" s="251" t="s">
        <v>83</v>
      </c>
      <c r="AV1232" s="15" t="s">
        <v>81</v>
      </c>
      <c r="AW1232" s="15" t="s">
        <v>30</v>
      </c>
      <c r="AX1232" s="15" t="s">
        <v>73</v>
      </c>
      <c r="AY1232" s="251" t="s">
        <v>160</v>
      </c>
    </row>
    <row r="1233" spans="2:51" s="13" customFormat="1" ht="11.25">
      <c r="B1233" s="220"/>
      <c r="C1233" s="221"/>
      <c r="D1233" s="216" t="s">
        <v>171</v>
      </c>
      <c r="E1233" s="222" t="s">
        <v>1</v>
      </c>
      <c r="F1233" s="223" t="s">
        <v>1933</v>
      </c>
      <c r="G1233" s="221"/>
      <c r="H1233" s="224">
        <v>25.62</v>
      </c>
      <c r="I1233" s="225"/>
      <c r="J1233" s="221"/>
      <c r="K1233" s="221"/>
      <c r="L1233" s="226"/>
      <c r="M1233" s="227"/>
      <c r="N1233" s="228"/>
      <c r="O1233" s="228"/>
      <c r="P1233" s="228"/>
      <c r="Q1233" s="228"/>
      <c r="R1233" s="228"/>
      <c r="S1233" s="228"/>
      <c r="T1233" s="229"/>
      <c r="AT1233" s="230" t="s">
        <v>171</v>
      </c>
      <c r="AU1233" s="230" t="s">
        <v>83</v>
      </c>
      <c r="AV1233" s="13" t="s">
        <v>83</v>
      </c>
      <c r="AW1233" s="13" t="s">
        <v>30</v>
      </c>
      <c r="AX1233" s="13" t="s">
        <v>73</v>
      </c>
      <c r="AY1233" s="230" t="s">
        <v>160</v>
      </c>
    </row>
    <row r="1234" spans="2:51" s="13" customFormat="1" ht="11.25">
      <c r="B1234" s="220"/>
      <c r="C1234" s="221"/>
      <c r="D1234" s="216" t="s">
        <v>171</v>
      </c>
      <c r="E1234" s="222" t="s">
        <v>1</v>
      </c>
      <c r="F1234" s="223" t="s">
        <v>769</v>
      </c>
      <c r="G1234" s="221"/>
      <c r="H1234" s="224">
        <v>-1.97</v>
      </c>
      <c r="I1234" s="225"/>
      <c r="J1234" s="221"/>
      <c r="K1234" s="221"/>
      <c r="L1234" s="226"/>
      <c r="M1234" s="227"/>
      <c r="N1234" s="228"/>
      <c r="O1234" s="228"/>
      <c r="P1234" s="228"/>
      <c r="Q1234" s="228"/>
      <c r="R1234" s="228"/>
      <c r="S1234" s="228"/>
      <c r="T1234" s="229"/>
      <c r="AT1234" s="230" t="s">
        <v>171</v>
      </c>
      <c r="AU1234" s="230" t="s">
        <v>83</v>
      </c>
      <c r="AV1234" s="13" t="s">
        <v>83</v>
      </c>
      <c r="AW1234" s="13" t="s">
        <v>30</v>
      </c>
      <c r="AX1234" s="13" t="s">
        <v>73</v>
      </c>
      <c r="AY1234" s="230" t="s">
        <v>160</v>
      </c>
    </row>
    <row r="1235" spans="2:51" s="13" customFormat="1" ht="11.25">
      <c r="B1235" s="220"/>
      <c r="C1235" s="221"/>
      <c r="D1235" s="216" t="s">
        <v>171</v>
      </c>
      <c r="E1235" s="222" t="s">
        <v>1</v>
      </c>
      <c r="F1235" s="223" t="s">
        <v>1932</v>
      </c>
      <c r="G1235" s="221"/>
      <c r="H1235" s="224">
        <v>-0.55</v>
      </c>
      <c r="I1235" s="225"/>
      <c r="J1235" s="221"/>
      <c r="K1235" s="221"/>
      <c r="L1235" s="226"/>
      <c r="M1235" s="227"/>
      <c r="N1235" s="228"/>
      <c r="O1235" s="228"/>
      <c r="P1235" s="228"/>
      <c r="Q1235" s="228"/>
      <c r="R1235" s="228"/>
      <c r="S1235" s="228"/>
      <c r="T1235" s="229"/>
      <c r="AT1235" s="230" t="s">
        <v>171</v>
      </c>
      <c r="AU1235" s="230" t="s">
        <v>83</v>
      </c>
      <c r="AV1235" s="13" t="s">
        <v>83</v>
      </c>
      <c r="AW1235" s="13" t="s">
        <v>30</v>
      </c>
      <c r="AX1235" s="13" t="s">
        <v>73</v>
      </c>
      <c r="AY1235" s="230" t="s">
        <v>160</v>
      </c>
    </row>
    <row r="1236" spans="2:51" s="15" customFormat="1" ht="11.25">
      <c r="B1236" s="242"/>
      <c r="C1236" s="243"/>
      <c r="D1236" s="216" t="s">
        <v>171</v>
      </c>
      <c r="E1236" s="244" t="s">
        <v>1</v>
      </c>
      <c r="F1236" s="245" t="s">
        <v>770</v>
      </c>
      <c r="G1236" s="243"/>
      <c r="H1236" s="244" t="s">
        <v>1</v>
      </c>
      <c r="I1236" s="246"/>
      <c r="J1236" s="243"/>
      <c r="K1236" s="243"/>
      <c r="L1236" s="247"/>
      <c r="M1236" s="248"/>
      <c r="N1236" s="249"/>
      <c r="O1236" s="249"/>
      <c r="P1236" s="249"/>
      <c r="Q1236" s="249"/>
      <c r="R1236" s="249"/>
      <c r="S1236" s="249"/>
      <c r="T1236" s="250"/>
      <c r="AT1236" s="251" t="s">
        <v>171</v>
      </c>
      <c r="AU1236" s="251" t="s">
        <v>83</v>
      </c>
      <c r="AV1236" s="15" t="s">
        <v>81</v>
      </c>
      <c r="AW1236" s="15" t="s">
        <v>30</v>
      </c>
      <c r="AX1236" s="15" t="s">
        <v>73</v>
      </c>
      <c r="AY1236" s="251" t="s">
        <v>160</v>
      </c>
    </row>
    <row r="1237" spans="2:51" s="13" customFormat="1" ht="11.25">
      <c r="B1237" s="220"/>
      <c r="C1237" s="221"/>
      <c r="D1237" s="216" t="s">
        <v>171</v>
      </c>
      <c r="E1237" s="222" t="s">
        <v>1</v>
      </c>
      <c r="F1237" s="223" t="s">
        <v>1934</v>
      </c>
      <c r="G1237" s="221"/>
      <c r="H1237" s="224">
        <v>14.28</v>
      </c>
      <c r="I1237" s="225"/>
      <c r="J1237" s="221"/>
      <c r="K1237" s="221"/>
      <c r="L1237" s="226"/>
      <c r="M1237" s="227"/>
      <c r="N1237" s="228"/>
      <c r="O1237" s="228"/>
      <c r="P1237" s="228"/>
      <c r="Q1237" s="228"/>
      <c r="R1237" s="228"/>
      <c r="S1237" s="228"/>
      <c r="T1237" s="229"/>
      <c r="AT1237" s="230" t="s">
        <v>171</v>
      </c>
      <c r="AU1237" s="230" t="s">
        <v>83</v>
      </c>
      <c r="AV1237" s="13" t="s">
        <v>83</v>
      </c>
      <c r="AW1237" s="13" t="s">
        <v>30</v>
      </c>
      <c r="AX1237" s="13" t="s">
        <v>73</v>
      </c>
      <c r="AY1237" s="230" t="s">
        <v>160</v>
      </c>
    </row>
    <row r="1238" spans="2:51" s="13" customFormat="1" ht="11.25">
      <c r="B1238" s="220"/>
      <c r="C1238" s="221"/>
      <c r="D1238" s="216" t="s">
        <v>171</v>
      </c>
      <c r="E1238" s="222" t="s">
        <v>1</v>
      </c>
      <c r="F1238" s="223" t="s">
        <v>1932</v>
      </c>
      <c r="G1238" s="221"/>
      <c r="H1238" s="224">
        <v>-0.55</v>
      </c>
      <c r="I1238" s="225"/>
      <c r="J1238" s="221"/>
      <c r="K1238" s="221"/>
      <c r="L1238" s="226"/>
      <c r="M1238" s="227"/>
      <c r="N1238" s="228"/>
      <c r="O1238" s="228"/>
      <c r="P1238" s="228"/>
      <c r="Q1238" s="228"/>
      <c r="R1238" s="228"/>
      <c r="S1238" s="228"/>
      <c r="T1238" s="229"/>
      <c r="AT1238" s="230" t="s">
        <v>171</v>
      </c>
      <c r="AU1238" s="230" t="s">
        <v>83</v>
      </c>
      <c r="AV1238" s="13" t="s">
        <v>83</v>
      </c>
      <c r="AW1238" s="13" t="s">
        <v>30</v>
      </c>
      <c r="AX1238" s="13" t="s">
        <v>73</v>
      </c>
      <c r="AY1238" s="230" t="s">
        <v>160</v>
      </c>
    </row>
    <row r="1239" spans="2:51" s="13" customFormat="1" ht="11.25">
      <c r="B1239" s="220"/>
      <c r="C1239" s="221"/>
      <c r="D1239" s="216" t="s">
        <v>171</v>
      </c>
      <c r="E1239" s="222" t="s">
        <v>1</v>
      </c>
      <c r="F1239" s="223" t="s">
        <v>762</v>
      </c>
      <c r="G1239" s="221"/>
      <c r="H1239" s="224">
        <v>-1.773</v>
      </c>
      <c r="I1239" s="225"/>
      <c r="J1239" s="221"/>
      <c r="K1239" s="221"/>
      <c r="L1239" s="226"/>
      <c r="M1239" s="227"/>
      <c r="N1239" s="228"/>
      <c r="O1239" s="228"/>
      <c r="P1239" s="228"/>
      <c r="Q1239" s="228"/>
      <c r="R1239" s="228"/>
      <c r="S1239" s="228"/>
      <c r="T1239" s="229"/>
      <c r="AT1239" s="230" t="s">
        <v>171</v>
      </c>
      <c r="AU1239" s="230" t="s">
        <v>83</v>
      </c>
      <c r="AV1239" s="13" t="s">
        <v>83</v>
      </c>
      <c r="AW1239" s="13" t="s">
        <v>30</v>
      </c>
      <c r="AX1239" s="13" t="s">
        <v>73</v>
      </c>
      <c r="AY1239" s="230" t="s">
        <v>160</v>
      </c>
    </row>
    <row r="1240" spans="2:51" s="14" customFormat="1" ht="11.25">
      <c r="B1240" s="231"/>
      <c r="C1240" s="232"/>
      <c r="D1240" s="216" t="s">
        <v>171</v>
      </c>
      <c r="E1240" s="233" t="s">
        <v>1</v>
      </c>
      <c r="F1240" s="234" t="s">
        <v>174</v>
      </c>
      <c r="G1240" s="232"/>
      <c r="H1240" s="235">
        <v>45.98</v>
      </c>
      <c r="I1240" s="236"/>
      <c r="J1240" s="232"/>
      <c r="K1240" s="232"/>
      <c r="L1240" s="237"/>
      <c r="M1240" s="238"/>
      <c r="N1240" s="239"/>
      <c r="O1240" s="239"/>
      <c r="P1240" s="239"/>
      <c r="Q1240" s="239"/>
      <c r="R1240" s="239"/>
      <c r="S1240" s="239"/>
      <c r="T1240" s="240"/>
      <c r="AT1240" s="241" t="s">
        <v>171</v>
      </c>
      <c r="AU1240" s="241" t="s">
        <v>83</v>
      </c>
      <c r="AV1240" s="14" t="s">
        <v>167</v>
      </c>
      <c r="AW1240" s="14" t="s">
        <v>30</v>
      </c>
      <c r="AX1240" s="14" t="s">
        <v>81</v>
      </c>
      <c r="AY1240" s="241" t="s">
        <v>160</v>
      </c>
    </row>
    <row r="1241" spans="1:65" s="2" customFormat="1" ht="21.75" customHeight="1">
      <c r="A1241" s="35"/>
      <c r="B1241" s="36"/>
      <c r="C1241" s="202" t="s">
        <v>1935</v>
      </c>
      <c r="D1241" s="202" t="s">
        <v>163</v>
      </c>
      <c r="E1241" s="203" t="s">
        <v>1936</v>
      </c>
      <c r="F1241" s="204" t="s">
        <v>1937</v>
      </c>
      <c r="G1241" s="205" t="s">
        <v>218</v>
      </c>
      <c r="H1241" s="206">
        <v>6.3</v>
      </c>
      <c r="I1241" s="207"/>
      <c r="J1241" s="208">
        <f>ROUND(I1241*H1241,2)</f>
        <v>0</v>
      </c>
      <c r="K1241" s="209"/>
      <c r="L1241" s="40"/>
      <c r="M1241" s="210" t="s">
        <v>1</v>
      </c>
      <c r="N1241" s="211" t="s">
        <v>38</v>
      </c>
      <c r="O1241" s="72"/>
      <c r="P1241" s="212">
        <f>O1241*H1241</f>
        <v>0</v>
      </c>
      <c r="Q1241" s="212">
        <v>0.0002</v>
      </c>
      <c r="R1241" s="212">
        <f>Q1241*H1241</f>
        <v>0.00126</v>
      </c>
      <c r="S1241" s="212">
        <v>0</v>
      </c>
      <c r="T1241" s="213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214" t="s">
        <v>219</v>
      </c>
      <c r="AT1241" s="214" t="s">
        <v>163</v>
      </c>
      <c r="AU1241" s="214" t="s">
        <v>83</v>
      </c>
      <c r="AY1241" s="18" t="s">
        <v>160</v>
      </c>
      <c r="BE1241" s="215">
        <f>IF(N1241="základní",J1241,0)</f>
        <v>0</v>
      </c>
      <c r="BF1241" s="215">
        <f>IF(N1241="snížená",J1241,0)</f>
        <v>0</v>
      </c>
      <c r="BG1241" s="215">
        <f>IF(N1241="zákl. přenesená",J1241,0)</f>
        <v>0</v>
      </c>
      <c r="BH1241" s="215">
        <f>IF(N1241="sníž. přenesená",J1241,0)</f>
        <v>0</v>
      </c>
      <c r="BI1241" s="215">
        <f>IF(N1241="nulová",J1241,0)</f>
        <v>0</v>
      </c>
      <c r="BJ1241" s="18" t="s">
        <v>81</v>
      </c>
      <c r="BK1241" s="215">
        <f>ROUND(I1241*H1241,2)</f>
        <v>0</v>
      </c>
      <c r="BL1241" s="18" t="s">
        <v>219</v>
      </c>
      <c r="BM1241" s="214" t="s">
        <v>1938</v>
      </c>
    </row>
    <row r="1242" spans="1:47" s="2" customFormat="1" ht="19.5">
      <c r="A1242" s="35"/>
      <c r="B1242" s="36"/>
      <c r="C1242" s="37"/>
      <c r="D1242" s="216" t="s">
        <v>169</v>
      </c>
      <c r="E1242" s="37"/>
      <c r="F1242" s="217" t="s">
        <v>1939</v>
      </c>
      <c r="G1242" s="37"/>
      <c r="H1242" s="37"/>
      <c r="I1242" s="169"/>
      <c r="J1242" s="37"/>
      <c r="K1242" s="37"/>
      <c r="L1242" s="40"/>
      <c r="M1242" s="218"/>
      <c r="N1242" s="219"/>
      <c r="O1242" s="72"/>
      <c r="P1242" s="72"/>
      <c r="Q1242" s="72"/>
      <c r="R1242" s="72"/>
      <c r="S1242" s="72"/>
      <c r="T1242" s="73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T1242" s="18" t="s">
        <v>169</v>
      </c>
      <c r="AU1242" s="18" t="s">
        <v>83</v>
      </c>
    </row>
    <row r="1243" spans="2:51" s="15" customFormat="1" ht="11.25">
      <c r="B1243" s="242"/>
      <c r="C1243" s="243"/>
      <c r="D1243" s="216" t="s">
        <v>171</v>
      </c>
      <c r="E1243" s="244" t="s">
        <v>1</v>
      </c>
      <c r="F1243" s="245" t="s">
        <v>1940</v>
      </c>
      <c r="G1243" s="243"/>
      <c r="H1243" s="244" t="s">
        <v>1</v>
      </c>
      <c r="I1243" s="246"/>
      <c r="J1243" s="243"/>
      <c r="K1243" s="243"/>
      <c r="L1243" s="247"/>
      <c r="M1243" s="248"/>
      <c r="N1243" s="249"/>
      <c r="O1243" s="249"/>
      <c r="P1243" s="249"/>
      <c r="Q1243" s="249"/>
      <c r="R1243" s="249"/>
      <c r="S1243" s="249"/>
      <c r="T1243" s="250"/>
      <c r="AT1243" s="251" t="s">
        <v>171</v>
      </c>
      <c r="AU1243" s="251" t="s">
        <v>83</v>
      </c>
      <c r="AV1243" s="15" t="s">
        <v>81</v>
      </c>
      <c r="AW1243" s="15" t="s">
        <v>30</v>
      </c>
      <c r="AX1243" s="15" t="s">
        <v>73</v>
      </c>
      <c r="AY1243" s="251" t="s">
        <v>160</v>
      </c>
    </row>
    <row r="1244" spans="2:51" s="13" customFormat="1" ht="11.25">
      <c r="B1244" s="220"/>
      <c r="C1244" s="221"/>
      <c r="D1244" s="216" t="s">
        <v>171</v>
      </c>
      <c r="E1244" s="222" t="s">
        <v>1</v>
      </c>
      <c r="F1244" s="223" t="s">
        <v>1941</v>
      </c>
      <c r="G1244" s="221"/>
      <c r="H1244" s="224">
        <v>6.3</v>
      </c>
      <c r="I1244" s="225"/>
      <c r="J1244" s="221"/>
      <c r="K1244" s="221"/>
      <c r="L1244" s="226"/>
      <c r="M1244" s="227"/>
      <c r="N1244" s="228"/>
      <c r="O1244" s="228"/>
      <c r="P1244" s="228"/>
      <c r="Q1244" s="228"/>
      <c r="R1244" s="228"/>
      <c r="S1244" s="228"/>
      <c r="T1244" s="229"/>
      <c r="AT1244" s="230" t="s">
        <v>171</v>
      </c>
      <c r="AU1244" s="230" t="s">
        <v>83</v>
      </c>
      <c r="AV1244" s="13" t="s">
        <v>83</v>
      </c>
      <c r="AW1244" s="13" t="s">
        <v>30</v>
      </c>
      <c r="AX1244" s="13" t="s">
        <v>81</v>
      </c>
      <c r="AY1244" s="230" t="s">
        <v>160</v>
      </c>
    </row>
    <row r="1245" spans="1:65" s="2" customFormat="1" ht="24.2" customHeight="1">
      <c r="A1245" s="35"/>
      <c r="B1245" s="36"/>
      <c r="C1245" s="256" t="s">
        <v>1942</v>
      </c>
      <c r="D1245" s="256" t="s">
        <v>494</v>
      </c>
      <c r="E1245" s="257" t="s">
        <v>1943</v>
      </c>
      <c r="F1245" s="258" t="s">
        <v>1944</v>
      </c>
      <c r="G1245" s="259" t="s">
        <v>218</v>
      </c>
      <c r="H1245" s="260">
        <v>8.19</v>
      </c>
      <c r="I1245" s="261"/>
      <c r="J1245" s="262">
        <f>ROUND(I1245*H1245,2)</f>
        <v>0</v>
      </c>
      <c r="K1245" s="263"/>
      <c r="L1245" s="264"/>
      <c r="M1245" s="265" t="s">
        <v>1</v>
      </c>
      <c r="N1245" s="266" t="s">
        <v>38</v>
      </c>
      <c r="O1245" s="72"/>
      <c r="P1245" s="212">
        <f>O1245*H1245</f>
        <v>0</v>
      </c>
      <c r="Q1245" s="212">
        <v>2E-05</v>
      </c>
      <c r="R1245" s="212">
        <f>Q1245*H1245</f>
        <v>0.0001638</v>
      </c>
      <c r="S1245" s="212">
        <v>0</v>
      </c>
      <c r="T1245" s="213">
        <f>S1245*H1245</f>
        <v>0</v>
      </c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R1245" s="214" t="s">
        <v>636</v>
      </c>
      <c r="AT1245" s="214" t="s">
        <v>494</v>
      </c>
      <c r="AU1245" s="214" t="s">
        <v>83</v>
      </c>
      <c r="AY1245" s="18" t="s">
        <v>160</v>
      </c>
      <c r="BE1245" s="215">
        <f>IF(N1245="základní",J1245,0)</f>
        <v>0</v>
      </c>
      <c r="BF1245" s="215">
        <f>IF(N1245="snížená",J1245,0)</f>
        <v>0</v>
      </c>
      <c r="BG1245" s="215">
        <f>IF(N1245="zákl. přenesená",J1245,0)</f>
        <v>0</v>
      </c>
      <c r="BH1245" s="215">
        <f>IF(N1245="sníž. přenesená",J1245,0)</f>
        <v>0</v>
      </c>
      <c r="BI1245" s="215">
        <f>IF(N1245="nulová",J1245,0)</f>
        <v>0</v>
      </c>
      <c r="BJ1245" s="18" t="s">
        <v>81</v>
      </c>
      <c r="BK1245" s="215">
        <f>ROUND(I1245*H1245,2)</f>
        <v>0</v>
      </c>
      <c r="BL1245" s="18" t="s">
        <v>219</v>
      </c>
      <c r="BM1245" s="214" t="s">
        <v>1945</v>
      </c>
    </row>
    <row r="1246" spans="1:47" s="2" customFormat="1" ht="19.5">
      <c r="A1246" s="35"/>
      <c r="B1246" s="36"/>
      <c r="C1246" s="37"/>
      <c r="D1246" s="216" t="s">
        <v>169</v>
      </c>
      <c r="E1246" s="37"/>
      <c r="F1246" s="217" t="s">
        <v>1944</v>
      </c>
      <c r="G1246" s="37"/>
      <c r="H1246" s="37"/>
      <c r="I1246" s="169"/>
      <c r="J1246" s="37"/>
      <c r="K1246" s="37"/>
      <c r="L1246" s="40"/>
      <c r="M1246" s="218"/>
      <c r="N1246" s="219"/>
      <c r="O1246" s="72"/>
      <c r="P1246" s="72"/>
      <c r="Q1246" s="72"/>
      <c r="R1246" s="72"/>
      <c r="S1246" s="72"/>
      <c r="T1246" s="73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T1246" s="18" t="s">
        <v>169</v>
      </c>
      <c r="AU1246" s="18" t="s">
        <v>83</v>
      </c>
    </row>
    <row r="1247" spans="2:51" s="13" customFormat="1" ht="11.25">
      <c r="B1247" s="220"/>
      <c r="C1247" s="221"/>
      <c r="D1247" s="216" t="s">
        <v>171</v>
      </c>
      <c r="E1247" s="222" t="s">
        <v>1</v>
      </c>
      <c r="F1247" s="223" t="s">
        <v>1946</v>
      </c>
      <c r="G1247" s="221"/>
      <c r="H1247" s="224">
        <v>8.19</v>
      </c>
      <c r="I1247" s="225"/>
      <c r="J1247" s="221"/>
      <c r="K1247" s="221"/>
      <c r="L1247" s="226"/>
      <c r="M1247" s="227"/>
      <c r="N1247" s="228"/>
      <c r="O1247" s="228"/>
      <c r="P1247" s="228"/>
      <c r="Q1247" s="228"/>
      <c r="R1247" s="228"/>
      <c r="S1247" s="228"/>
      <c r="T1247" s="229"/>
      <c r="AT1247" s="230" t="s">
        <v>171</v>
      </c>
      <c r="AU1247" s="230" t="s">
        <v>83</v>
      </c>
      <c r="AV1247" s="13" t="s">
        <v>83</v>
      </c>
      <c r="AW1247" s="13" t="s">
        <v>30</v>
      </c>
      <c r="AX1247" s="13" t="s">
        <v>81</v>
      </c>
      <c r="AY1247" s="230" t="s">
        <v>160</v>
      </c>
    </row>
    <row r="1248" spans="1:65" s="2" customFormat="1" ht="24.2" customHeight="1">
      <c r="A1248" s="35"/>
      <c r="B1248" s="36"/>
      <c r="C1248" s="202" t="s">
        <v>1947</v>
      </c>
      <c r="D1248" s="202" t="s">
        <v>163</v>
      </c>
      <c r="E1248" s="203" t="s">
        <v>1948</v>
      </c>
      <c r="F1248" s="204" t="s">
        <v>1949</v>
      </c>
      <c r="G1248" s="205" t="s">
        <v>247</v>
      </c>
      <c r="H1248" s="206">
        <v>45.98</v>
      </c>
      <c r="I1248" s="207"/>
      <c r="J1248" s="208">
        <f>ROUND(I1248*H1248,2)</f>
        <v>0</v>
      </c>
      <c r="K1248" s="209"/>
      <c r="L1248" s="40"/>
      <c r="M1248" s="210" t="s">
        <v>1</v>
      </c>
      <c r="N1248" s="211" t="s">
        <v>38</v>
      </c>
      <c r="O1248" s="72"/>
      <c r="P1248" s="212">
        <f>O1248*H1248</f>
        <v>0</v>
      </c>
      <c r="Q1248" s="212">
        <v>0.006</v>
      </c>
      <c r="R1248" s="212">
        <f>Q1248*H1248</f>
        <v>0.27588</v>
      </c>
      <c r="S1248" s="212">
        <v>0</v>
      </c>
      <c r="T1248" s="213">
        <f>S1248*H1248</f>
        <v>0</v>
      </c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R1248" s="214" t="s">
        <v>219</v>
      </c>
      <c r="AT1248" s="214" t="s">
        <v>163</v>
      </c>
      <c r="AU1248" s="214" t="s">
        <v>83</v>
      </c>
      <c r="AY1248" s="18" t="s">
        <v>160</v>
      </c>
      <c r="BE1248" s="215">
        <f>IF(N1248="základní",J1248,0)</f>
        <v>0</v>
      </c>
      <c r="BF1248" s="215">
        <f>IF(N1248="snížená",J1248,0)</f>
        <v>0</v>
      </c>
      <c r="BG1248" s="215">
        <f>IF(N1248="zákl. přenesená",J1248,0)</f>
        <v>0</v>
      </c>
      <c r="BH1248" s="215">
        <f>IF(N1248="sníž. přenesená",J1248,0)</f>
        <v>0</v>
      </c>
      <c r="BI1248" s="215">
        <f>IF(N1248="nulová",J1248,0)</f>
        <v>0</v>
      </c>
      <c r="BJ1248" s="18" t="s">
        <v>81</v>
      </c>
      <c r="BK1248" s="215">
        <f>ROUND(I1248*H1248,2)</f>
        <v>0</v>
      </c>
      <c r="BL1248" s="18" t="s">
        <v>219</v>
      </c>
      <c r="BM1248" s="214" t="s">
        <v>1950</v>
      </c>
    </row>
    <row r="1249" spans="1:47" s="2" customFormat="1" ht="19.5">
      <c r="A1249" s="35"/>
      <c r="B1249" s="36"/>
      <c r="C1249" s="37"/>
      <c r="D1249" s="216" t="s">
        <v>169</v>
      </c>
      <c r="E1249" s="37"/>
      <c r="F1249" s="217" t="s">
        <v>1951</v>
      </c>
      <c r="G1249" s="37"/>
      <c r="H1249" s="37"/>
      <c r="I1249" s="169"/>
      <c r="J1249" s="37"/>
      <c r="K1249" s="37"/>
      <c r="L1249" s="40"/>
      <c r="M1249" s="218"/>
      <c r="N1249" s="219"/>
      <c r="O1249" s="72"/>
      <c r="P1249" s="72"/>
      <c r="Q1249" s="72"/>
      <c r="R1249" s="72"/>
      <c r="S1249" s="72"/>
      <c r="T1249" s="73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T1249" s="18" t="s">
        <v>169</v>
      </c>
      <c r="AU1249" s="18" t="s">
        <v>83</v>
      </c>
    </row>
    <row r="1250" spans="2:51" s="15" customFormat="1" ht="11.25">
      <c r="B1250" s="242"/>
      <c r="C1250" s="243"/>
      <c r="D1250" s="216" t="s">
        <v>171</v>
      </c>
      <c r="E1250" s="244" t="s">
        <v>1</v>
      </c>
      <c r="F1250" s="245" t="s">
        <v>1930</v>
      </c>
      <c r="G1250" s="243"/>
      <c r="H1250" s="244" t="s">
        <v>1</v>
      </c>
      <c r="I1250" s="246"/>
      <c r="J1250" s="243"/>
      <c r="K1250" s="243"/>
      <c r="L1250" s="247"/>
      <c r="M1250" s="248"/>
      <c r="N1250" s="249"/>
      <c r="O1250" s="249"/>
      <c r="P1250" s="249"/>
      <c r="Q1250" s="249"/>
      <c r="R1250" s="249"/>
      <c r="S1250" s="249"/>
      <c r="T1250" s="250"/>
      <c r="AT1250" s="251" t="s">
        <v>171</v>
      </c>
      <c r="AU1250" s="251" t="s">
        <v>83</v>
      </c>
      <c r="AV1250" s="15" t="s">
        <v>81</v>
      </c>
      <c r="AW1250" s="15" t="s">
        <v>30</v>
      </c>
      <c r="AX1250" s="15" t="s">
        <v>73</v>
      </c>
      <c r="AY1250" s="251" t="s">
        <v>160</v>
      </c>
    </row>
    <row r="1251" spans="2:51" s="15" customFormat="1" ht="11.25">
      <c r="B1251" s="242"/>
      <c r="C1251" s="243"/>
      <c r="D1251" s="216" t="s">
        <v>171</v>
      </c>
      <c r="E1251" s="244" t="s">
        <v>1</v>
      </c>
      <c r="F1251" s="245" t="s">
        <v>764</v>
      </c>
      <c r="G1251" s="243"/>
      <c r="H1251" s="244" t="s">
        <v>1</v>
      </c>
      <c r="I1251" s="246"/>
      <c r="J1251" s="243"/>
      <c r="K1251" s="243"/>
      <c r="L1251" s="247"/>
      <c r="M1251" s="248"/>
      <c r="N1251" s="249"/>
      <c r="O1251" s="249"/>
      <c r="P1251" s="249"/>
      <c r="Q1251" s="249"/>
      <c r="R1251" s="249"/>
      <c r="S1251" s="249"/>
      <c r="T1251" s="250"/>
      <c r="AT1251" s="251" t="s">
        <v>171</v>
      </c>
      <c r="AU1251" s="251" t="s">
        <v>83</v>
      </c>
      <c r="AV1251" s="15" t="s">
        <v>81</v>
      </c>
      <c r="AW1251" s="15" t="s">
        <v>30</v>
      </c>
      <c r="AX1251" s="15" t="s">
        <v>73</v>
      </c>
      <c r="AY1251" s="251" t="s">
        <v>160</v>
      </c>
    </row>
    <row r="1252" spans="2:51" s="13" customFormat="1" ht="11.25">
      <c r="B1252" s="220"/>
      <c r="C1252" s="221"/>
      <c r="D1252" s="216" t="s">
        <v>171</v>
      </c>
      <c r="E1252" s="222" t="s">
        <v>1</v>
      </c>
      <c r="F1252" s="223" t="s">
        <v>1931</v>
      </c>
      <c r="G1252" s="221"/>
      <c r="H1252" s="224">
        <v>12.852</v>
      </c>
      <c r="I1252" s="225"/>
      <c r="J1252" s="221"/>
      <c r="K1252" s="221"/>
      <c r="L1252" s="226"/>
      <c r="M1252" s="227"/>
      <c r="N1252" s="228"/>
      <c r="O1252" s="228"/>
      <c r="P1252" s="228"/>
      <c r="Q1252" s="228"/>
      <c r="R1252" s="228"/>
      <c r="S1252" s="228"/>
      <c r="T1252" s="229"/>
      <c r="AT1252" s="230" t="s">
        <v>171</v>
      </c>
      <c r="AU1252" s="230" t="s">
        <v>83</v>
      </c>
      <c r="AV1252" s="13" t="s">
        <v>83</v>
      </c>
      <c r="AW1252" s="13" t="s">
        <v>30</v>
      </c>
      <c r="AX1252" s="13" t="s">
        <v>73</v>
      </c>
      <c r="AY1252" s="230" t="s">
        <v>160</v>
      </c>
    </row>
    <row r="1253" spans="2:51" s="13" customFormat="1" ht="11.25">
      <c r="B1253" s="220"/>
      <c r="C1253" s="221"/>
      <c r="D1253" s="216" t="s">
        <v>171</v>
      </c>
      <c r="E1253" s="222" t="s">
        <v>1</v>
      </c>
      <c r="F1253" s="223" t="s">
        <v>763</v>
      </c>
      <c r="G1253" s="221"/>
      <c r="H1253" s="224">
        <v>-1.379</v>
      </c>
      <c r="I1253" s="225"/>
      <c r="J1253" s="221"/>
      <c r="K1253" s="221"/>
      <c r="L1253" s="226"/>
      <c r="M1253" s="227"/>
      <c r="N1253" s="228"/>
      <c r="O1253" s="228"/>
      <c r="P1253" s="228"/>
      <c r="Q1253" s="228"/>
      <c r="R1253" s="228"/>
      <c r="S1253" s="228"/>
      <c r="T1253" s="229"/>
      <c r="AT1253" s="230" t="s">
        <v>171</v>
      </c>
      <c r="AU1253" s="230" t="s">
        <v>83</v>
      </c>
      <c r="AV1253" s="13" t="s">
        <v>83</v>
      </c>
      <c r="AW1253" s="13" t="s">
        <v>30</v>
      </c>
      <c r="AX1253" s="13" t="s">
        <v>73</v>
      </c>
      <c r="AY1253" s="230" t="s">
        <v>160</v>
      </c>
    </row>
    <row r="1254" spans="2:51" s="13" customFormat="1" ht="11.25">
      <c r="B1254" s="220"/>
      <c r="C1254" s="221"/>
      <c r="D1254" s="216" t="s">
        <v>171</v>
      </c>
      <c r="E1254" s="222" t="s">
        <v>1</v>
      </c>
      <c r="F1254" s="223" t="s">
        <v>1932</v>
      </c>
      <c r="G1254" s="221"/>
      <c r="H1254" s="224">
        <v>-0.55</v>
      </c>
      <c r="I1254" s="225"/>
      <c r="J1254" s="221"/>
      <c r="K1254" s="221"/>
      <c r="L1254" s="226"/>
      <c r="M1254" s="227"/>
      <c r="N1254" s="228"/>
      <c r="O1254" s="228"/>
      <c r="P1254" s="228"/>
      <c r="Q1254" s="228"/>
      <c r="R1254" s="228"/>
      <c r="S1254" s="228"/>
      <c r="T1254" s="229"/>
      <c r="AT1254" s="230" t="s">
        <v>171</v>
      </c>
      <c r="AU1254" s="230" t="s">
        <v>83</v>
      </c>
      <c r="AV1254" s="13" t="s">
        <v>83</v>
      </c>
      <c r="AW1254" s="13" t="s">
        <v>30</v>
      </c>
      <c r="AX1254" s="13" t="s">
        <v>73</v>
      </c>
      <c r="AY1254" s="230" t="s">
        <v>160</v>
      </c>
    </row>
    <row r="1255" spans="2:51" s="15" customFormat="1" ht="11.25">
      <c r="B1255" s="242"/>
      <c r="C1255" s="243"/>
      <c r="D1255" s="216" t="s">
        <v>171</v>
      </c>
      <c r="E1255" s="244" t="s">
        <v>1</v>
      </c>
      <c r="F1255" s="245" t="s">
        <v>767</v>
      </c>
      <c r="G1255" s="243"/>
      <c r="H1255" s="244" t="s">
        <v>1</v>
      </c>
      <c r="I1255" s="246"/>
      <c r="J1255" s="243"/>
      <c r="K1255" s="243"/>
      <c r="L1255" s="247"/>
      <c r="M1255" s="248"/>
      <c r="N1255" s="249"/>
      <c r="O1255" s="249"/>
      <c r="P1255" s="249"/>
      <c r="Q1255" s="249"/>
      <c r="R1255" s="249"/>
      <c r="S1255" s="249"/>
      <c r="T1255" s="250"/>
      <c r="AT1255" s="251" t="s">
        <v>171</v>
      </c>
      <c r="AU1255" s="251" t="s">
        <v>83</v>
      </c>
      <c r="AV1255" s="15" t="s">
        <v>81</v>
      </c>
      <c r="AW1255" s="15" t="s">
        <v>30</v>
      </c>
      <c r="AX1255" s="15" t="s">
        <v>73</v>
      </c>
      <c r="AY1255" s="251" t="s">
        <v>160</v>
      </c>
    </row>
    <row r="1256" spans="2:51" s="13" customFormat="1" ht="11.25">
      <c r="B1256" s="220"/>
      <c r="C1256" s="221"/>
      <c r="D1256" s="216" t="s">
        <v>171</v>
      </c>
      <c r="E1256" s="222" t="s">
        <v>1</v>
      </c>
      <c r="F1256" s="223" t="s">
        <v>1933</v>
      </c>
      <c r="G1256" s="221"/>
      <c r="H1256" s="224">
        <v>25.62</v>
      </c>
      <c r="I1256" s="225"/>
      <c r="J1256" s="221"/>
      <c r="K1256" s="221"/>
      <c r="L1256" s="226"/>
      <c r="M1256" s="227"/>
      <c r="N1256" s="228"/>
      <c r="O1256" s="228"/>
      <c r="P1256" s="228"/>
      <c r="Q1256" s="228"/>
      <c r="R1256" s="228"/>
      <c r="S1256" s="228"/>
      <c r="T1256" s="229"/>
      <c r="AT1256" s="230" t="s">
        <v>171</v>
      </c>
      <c r="AU1256" s="230" t="s">
        <v>83</v>
      </c>
      <c r="AV1256" s="13" t="s">
        <v>83</v>
      </c>
      <c r="AW1256" s="13" t="s">
        <v>30</v>
      </c>
      <c r="AX1256" s="13" t="s">
        <v>73</v>
      </c>
      <c r="AY1256" s="230" t="s">
        <v>160</v>
      </c>
    </row>
    <row r="1257" spans="2:51" s="13" customFormat="1" ht="11.25">
      <c r="B1257" s="220"/>
      <c r="C1257" s="221"/>
      <c r="D1257" s="216" t="s">
        <v>171</v>
      </c>
      <c r="E1257" s="222" t="s">
        <v>1</v>
      </c>
      <c r="F1257" s="223" t="s">
        <v>769</v>
      </c>
      <c r="G1257" s="221"/>
      <c r="H1257" s="224">
        <v>-1.97</v>
      </c>
      <c r="I1257" s="225"/>
      <c r="J1257" s="221"/>
      <c r="K1257" s="221"/>
      <c r="L1257" s="226"/>
      <c r="M1257" s="227"/>
      <c r="N1257" s="228"/>
      <c r="O1257" s="228"/>
      <c r="P1257" s="228"/>
      <c r="Q1257" s="228"/>
      <c r="R1257" s="228"/>
      <c r="S1257" s="228"/>
      <c r="T1257" s="229"/>
      <c r="AT1257" s="230" t="s">
        <v>171</v>
      </c>
      <c r="AU1257" s="230" t="s">
        <v>83</v>
      </c>
      <c r="AV1257" s="13" t="s">
        <v>83</v>
      </c>
      <c r="AW1257" s="13" t="s">
        <v>30</v>
      </c>
      <c r="AX1257" s="13" t="s">
        <v>73</v>
      </c>
      <c r="AY1257" s="230" t="s">
        <v>160</v>
      </c>
    </row>
    <row r="1258" spans="2:51" s="13" customFormat="1" ht="11.25">
      <c r="B1258" s="220"/>
      <c r="C1258" s="221"/>
      <c r="D1258" s="216" t="s">
        <v>171</v>
      </c>
      <c r="E1258" s="222" t="s">
        <v>1</v>
      </c>
      <c r="F1258" s="223" t="s">
        <v>1932</v>
      </c>
      <c r="G1258" s="221"/>
      <c r="H1258" s="224">
        <v>-0.55</v>
      </c>
      <c r="I1258" s="225"/>
      <c r="J1258" s="221"/>
      <c r="K1258" s="221"/>
      <c r="L1258" s="226"/>
      <c r="M1258" s="227"/>
      <c r="N1258" s="228"/>
      <c r="O1258" s="228"/>
      <c r="P1258" s="228"/>
      <c r="Q1258" s="228"/>
      <c r="R1258" s="228"/>
      <c r="S1258" s="228"/>
      <c r="T1258" s="229"/>
      <c r="AT1258" s="230" t="s">
        <v>171</v>
      </c>
      <c r="AU1258" s="230" t="s">
        <v>83</v>
      </c>
      <c r="AV1258" s="13" t="s">
        <v>83</v>
      </c>
      <c r="AW1258" s="13" t="s">
        <v>30</v>
      </c>
      <c r="AX1258" s="13" t="s">
        <v>73</v>
      </c>
      <c r="AY1258" s="230" t="s">
        <v>160</v>
      </c>
    </row>
    <row r="1259" spans="2:51" s="15" customFormat="1" ht="11.25">
      <c r="B1259" s="242"/>
      <c r="C1259" s="243"/>
      <c r="D1259" s="216" t="s">
        <v>171</v>
      </c>
      <c r="E1259" s="244" t="s">
        <v>1</v>
      </c>
      <c r="F1259" s="245" t="s">
        <v>770</v>
      </c>
      <c r="G1259" s="243"/>
      <c r="H1259" s="244" t="s">
        <v>1</v>
      </c>
      <c r="I1259" s="246"/>
      <c r="J1259" s="243"/>
      <c r="K1259" s="243"/>
      <c r="L1259" s="247"/>
      <c r="M1259" s="248"/>
      <c r="N1259" s="249"/>
      <c r="O1259" s="249"/>
      <c r="P1259" s="249"/>
      <c r="Q1259" s="249"/>
      <c r="R1259" s="249"/>
      <c r="S1259" s="249"/>
      <c r="T1259" s="250"/>
      <c r="AT1259" s="251" t="s">
        <v>171</v>
      </c>
      <c r="AU1259" s="251" t="s">
        <v>83</v>
      </c>
      <c r="AV1259" s="15" t="s">
        <v>81</v>
      </c>
      <c r="AW1259" s="15" t="s">
        <v>30</v>
      </c>
      <c r="AX1259" s="15" t="s">
        <v>73</v>
      </c>
      <c r="AY1259" s="251" t="s">
        <v>160</v>
      </c>
    </row>
    <row r="1260" spans="2:51" s="13" customFormat="1" ht="11.25">
      <c r="B1260" s="220"/>
      <c r="C1260" s="221"/>
      <c r="D1260" s="216" t="s">
        <v>171</v>
      </c>
      <c r="E1260" s="222" t="s">
        <v>1</v>
      </c>
      <c r="F1260" s="223" t="s">
        <v>1934</v>
      </c>
      <c r="G1260" s="221"/>
      <c r="H1260" s="224">
        <v>14.28</v>
      </c>
      <c r="I1260" s="225"/>
      <c r="J1260" s="221"/>
      <c r="K1260" s="221"/>
      <c r="L1260" s="226"/>
      <c r="M1260" s="227"/>
      <c r="N1260" s="228"/>
      <c r="O1260" s="228"/>
      <c r="P1260" s="228"/>
      <c r="Q1260" s="228"/>
      <c r="R1260" s="228"/>
      <c r="S1260" s="228"/>
      <c r="T1260" s="229"/>
      <c r="AT1260" s="230" t="s">
        <v>171</v>
      </c>
      <c r="AU1260" s="230" t="s">
        <v>83</v>
      </c>
      <c r="AV1260" s="13" t="s">
        <v>83</v>
      </c>
      <c r="AW1260" s="13" t="s">
        <v>30</v>
      </c>
      <c r="AX1260" s="13" t="s">
        <v>73</v>
      </c>
      <c r="AY1260" s="230" t="s">
        <v>160</v>
      </c>
    </row>
    <row r="1261" spans="2:51" s="13" customFormat="1" ht="11.25">
      <c r="B1261" s="220"/>
      <c r="C1261" s="221"/>
      <c r="D1261" s="216" t="s">
        <v>171</v>
      </c>
      <c r="E1261" s="222" t="s">
        <v>1</v>
      </c>
      <c r="F1261" s="223" t="s">
        <v>1932</v>
      </c>
      <c r="G1261" s="221"/>
      <c r="H1261" s="224">
        <v>-0.55</v>
      </c>
      <c r="I1261" s="225"/>
      <c r="J1261" s="221"/>
      <c r="K1261" s="221"/>
      <c r="L1261" s="226"/>
      <c r="M1261" s="227"/>
      <c r="N1261" s="228"/>
      <c r="O1261" s="228"/>
      <c r="P1261" s="228"/>
      <c r="Q1261" s="228"/>
      <c r="R1261" s="228"/>
      <c r="S1261" s="228"/>
      <c r="T1261" s="229"/>
      <c r="AT1261" s="230" t="s">
        <v>171</v>
      </c>
      <c r="AU1261" s="230" t="s">
        <v>83</v>
      </c>
      <c r="AV1261" s="13" t="s">
        <v>83</v>
      </c>
      <c r="AW1261" s="13" t="s">
        <v>30</v>
      </c>
      <c r="AX1261" s="13" t="s">
        <v>73</v>
      </c>
      <c r="AY1261" s="230" t="s">
        <v>160</v>
      </c>
    </row>
    <row r="1262" spans="2:51" s="13" customFormat="1" ht="11.25">
      <c r="B1262" s="220"/>
      <c r="C1262" s="221"/>
      <c r="D1262" s="216" t="s">
        <v>171</v>
      </c>
      <c r="E1262" s="222" t="s">
        <v>1</v>
      </c>
      <c r="F1262" s="223" t="s">
        <v>762</v>
      </c>
      <c r="G1262" s="221"/>
      <c r="H1262" s="224">
        <v>-1.773</v>
      </c>
      <c r="I1262" s="225"/>
      <c r="J1262" s="221"/>
      <c r="K1262" s="221"/>
      <c r="L1262" s="226"/>
      <c r="M1262" s="227"/>
      <c r="N1262" s="228"/>
      <c r="O1262" s="228"/>
      <c r="P1262" s="228"/>
      <c r="Q1262" s="228"/>
      <c r="R1262" s="228"/>
      <c r="S1262" s="228"/>
      <c r="T1262" s="229"/>
      <c r="AT1262" s="230" t="s">
        <v>171</v>
      </c>
      <c r="AU1262" s="230" t="s">
        <v>83</v>
      </c>
      <c r="AV1262" s="13" t="s">
        <v>83</v>
      </c>
      <c r="AW1262" s="13" t="s">
        <v>30</v>
      </c>
      <c r="AX1262" s="13" t="s">
        <v>73</v>
      </c>
      <c r="AY1262" s="230" t="s">
        <v>160</v>
      </c>
    </row>
    <row r="1263" spans="2:51" s="14" customFormat="1" ht="11.25">
      <c r="B1263" s="231"/>
      <c r="C1263" s="232"/>
      <c r="D1263" s="216" t="s">
        <v>171</v>
      </c>
      <c r="E1263" s="233" t="s">
        <v>1</v>
      </c>
      <c r="F1263" s="234" t="s">
        <v>174</v>
      </c>
      <c r="G1263" s="232"/>
      <c r="H1263" s="235">
        <v>45.98</v>
      </c>
      <c r="I1263" s="236"/>
      <c r="J1263" s="232"/>
      <c r="K1263" s="232"/>
      <c r="L1263" s="237"/>
      <c r="M1263" s="238"/>
      <c r="N1263" s="239"/>
      <c r="O1263" s="239"/>
      <c r="P1263" s="239"/>
      <c r="Q1263" s="239"/>
      <c r="R1263" s="239"/>
      <c r="S1263" s="239"/>
      <c r="T1263" s="240"/>
      <c r="AT1263" s="241" t="s">
        <v>171</v>
      </c>
      <c r="AU1263" s="241" t="s">
        <v>83</v>
      </c>
      <c r="AV1263" s="14" t="s">
        <v>167</v>
      </c>
      <c r="AW1263" s="14" t="s">
        <v>30</v>
      </c>
      <c r="AX1263" s="14" t="s">
        <v>81</v>
      </c>
      <c r="AY1263" s="241" t="s">
        <v>160</v>
      </c>
    </row>
    <row r="1264" spans="1:65" s="2" customFormat="1" ht="16.5" customHeight="1">
      <c r="A1264" s="35"/>
      <c r="B1264" s="36"/>
      <c r="C1264" s="256" t="s">
        <v>1952</v>
      </c>
      <c r="D1264" s="256" t="s">
        <v>494</v>
      </c>
      <c r="E1264" s="257" t="s">
        <v>1953</v>
      </c>
      <c r="F1264" s="258" t="s">
        <v>1954</v>
      </c>
      <c r="G1264" s="259" t="s">
        <v>247</v>
      </c>
      <c r="H1264" s="260">
        <v>57.444</v>
      </c>
      <c r="I1264" s="261"/>
      <c r="J1264" s="262">
        <f>ROUND(I1264*H1264,2)</f>
        <v>0</v>
      </c>
      <c r="K1264" s="263"/>
      <c r="L1264" s="264"/>
      <c r="M1264" s="265" t="s">
        <v>1</v>
      </c>
      <c r="N1264" s="266" t="s">
        <v>38</v>
      </c>
      <c r="O1264" s="72"/>
      <c r="P1264" s="212">
        <f>O1264*H1264</f>
        <v>0</v>
      </c>
      <c r="Q1264" s="212">
        <v>0.0129</v>
      </c>
      <c r="R1264" s="212">
        <f>Q1264*H1264</f>
        <v>0.7410276</v>
      </c>
      <c r="S1264" s="212">
        <v>0</v>
      </c>
      <c r="T1264" s="213">
        <f>S1264*H1264</f>
        <v>0</v>
      </c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R1264" s="214" t="s">
        <v>636</v>
      </c>
      <c r="AT1264" s="214" t="s">
        <v>494</v>
      </c>
      <c r="AU1264" s="214" t="s">
        <v>83</v>
      </c>
      <c r="AY1264" s="18" t="s">
        <v>160</v>
      </c>
      <c r="BE1264" s="215">
        <f>IF(N1264="základní",J1264,0)</f>
        <v>0</v>
      </c>
      <c r="BF1264" s="215">
        <f>IF(N1264="snížená",J1264,0)</f>
        <v>0</v>
      </c>
      <c r="BG1264" s="215">
        <f>IF(N1264="zákl. přenesená",J1264,0)</f>
        <v>0</v>
      </c>
      <c r="BH1264" s="215">
        <f>IF(N1264="sníž. přenesená",J1264,0)</f>
        <v>0</v>
      </c>
      <c r="BI1264" s="215">
        <f>IF(N1264="nulová",J1264,0)</f>
        <v>0</v>
      </c>
      <c r="BJ1264" s="18" t="s">
        <v>81</v>
      </c>
      <c r="BK1264" s="215">
        <f>ROUND(I1264*H1264,2)</f>
        <v>0</v>
      </c>
      <c r="BL1264" s="18" t="s">
        <v>219</v>
      </c>
      <c r="BM1264" s="214" t="s">
        <v>1955</v>
      </c>
    </row>
    <row r="1265" spans="1:47" s="2" customFormat="1" ht="11.25">
      <c r="A1265" s="35"/>
      <c r="B1265" s="36"/>
      <c r="C1265" s="37"/>
      <c r="D1265" s="216" t="s">
        <v>169</v>
      </c>
      <c r="E1265" s="37"/>
      <c r="F1265" s="217" t="s">
        <v>1954</v>
      </c>
      <c r="G1265" s="37"/>
      <c r="H1265" s="37"/>
      <c r="I1265" s="169"/>
      <c r="J1265" s="37"/>
      <c r="K1265" s="37"/>
      <c r="L1265" s="40"/>
      <c r="M1265" s="218"/>
      <c r="N1265" s="219"/>
      <c r="O1265" s="72"/>
      <c r="P1265" s="72"/>
      <c r="Q1265" s="72"/>
      <c r="R1265" s="72"/>
      <c r="S1265" s="72"/>
      <c r="T1265" s="73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T1265" s="18" t="s">
        <v>169</v>
      </c>
      <c r="AU1265" s="18" t="s">
        <v>83</v>
      </c>
    </row>
    <row r="1266" spans="2:51" s="13" customFormat="1" ht="11.25">
      <c r="B1266" s="220"/>
      <c r="C1266" s="221"/>
      <c r="D1266" s="216" t="s">
        <v>171</v>
      </c>
      <c r="E1266" s="222" t="s">
        <v>1</v>
      </c>
      <c r="F1266" s="223" t="s">
        <v>1956</v>
      </c>
      <c r="G1266" s="221"/>
      <c r="H1266" s="224">
        <v>55.176</v>
      </c>
      <c r="I1266" s="225"/>
      <c r="J1266" s="221"/>
      <c r="K1266" s="221"/>
      <c r="L1266" s="226"/>
      <c r="M1266" s="227"/>
      <c r="N1266" s="228"/>
      <c r="O1266" s="228"/>
      <c r="P1266" s="228"/>
      <c r="Q1266" s="228"/>
      <c r="R1266" s="228"/>
      <c r="S1266" s="228"/>
      <c r="T1266" s="229"/>
      <c r="AT1266" s="230" t="s">
        <v>171</v>
      </c>
      <c r="AU1266" s="230" t="s">
        <v>83</v>
      </c>
      <c r="AV1266" s="13" t="s">
        <v>83</v>
      </c>
      <c r="AW1266" s="13" t="s">
        <v>30</v>
      </c>
      <c r="AX1266" s="13" t="s">
        <v>73</v>
      </c>
      <c r="AY1266" s="230" t="s">
        <v>160</v>
      </c>
    </row>
    <row r="1267" spans="2:51" s="13" customFormat="1" ht="11.25">
      <c r="B1267" s="220"/>
      <c r="C1267" s="221"/>
      <c r="D1267" s="216" t="s">
        <v>171</v>
      </c>
      <c r="E1267" s="222" t="s">
        <v>1</v>
      </c>
      <c r="F1267" s="223" t="s">
        <v>1957</v>
      </c>
      <c r="G1267" s="221"/>
      <c r="H1267" s="224">
        <v>2.268</v>
      </c>
      <c r="I1267" s="225"/>
      <c r="J1267" s="221"/>
      <c r="K1267" s="221"/>
      <c r="L1267" s="226"/>
      <c r="M1267" s="227"/>
      <c r="N1267" s="228"/>
      <c r="O1267" s="228"/>
      <c r="P1267" s="228"/>
      <c r="Q1267" s="228"/>
      <c r="R1267" s="228"/>
      <c r="S1267" s="228"/>
      <c r="T1267" s="229"/>
      <c r="AT1267" s="230" t="s">
        <v>171</v>
      </c>
      <c r="AU1267" s="230" t="s">
        <v>83</v>
      </c>
      <c r="AV1267" s="13" t="s">
        <v>83</v>
      </c>
      <c r="AW1267" s="13" t="s">
        <v>30</v>
      </c>
      <c r="AX1267" s="13" t="s">
        <v>73</v>
      </c>
      <c r="AY1267" s="230" t="s">
        <v>160</v>
      </c>
    </row>
    <row r="1268" spans="2:51" s="14" customFormat="1" ht="11.25">
      <c r="B1268" s="231"/>
      <c r="C1268" s="232"/>
      <c r="D1268" s="216" t="s">
        <v>171</v>
      </c>
      <c r="E1268" s="233" t="s">
        <v>1</v>
      </c>
      <c r="F1268" s="234" t="s">
        <v>174</v>
      </c>
      <c r="G1268" s="232"/>
      <c r="H1268" s="235">
        <v>57.444</v>
      </c>
      <c r="I1268" s="236"/>
      <c r="J1268" s="232"/>
      <c r="K1268" s="232"/>
      <c r="L1268" s="237"/>
      <c r="M1268" s="238"/>
      <c r="N1268" s="239"/>
      <c r="O1268" s="239"/>
      <c r="P1268" s="239"/>
      <c r="Q1268" s="239"/>
      <c r="R1268" s="239"/>
      <c r="S1268" s="239"/>
      <c r="T1268" s="240"/>
      <c r="AT1268" s="241" t="s">
        <v>171</v>
      </c>
      <c r="AU1268" s="241" t="s">
        <v>83</v>
      </c>
      <c r="AV1268" s="14" t="s">
        <v>167</v>
      </c>
      <c r="AW1268" s="14" t="s">
        <v>30</v>
      </c>
      <c r="AX1268" s="14" t="s">
        <v>81</v>
      </c>
      <c r="AY1268" s="241" t="s">
        <v>160</v>
      </c>
    </row>
    <row r="1269" spans="1:65" s="2" customFormat="1" ht="24.2" customHeight="1">
      <c r="A1269" s="35"/>
      <c r="B1269" s="36"/>
      <c r="C1269" s="202" t="s">
        <v>1958</v>
      </c>
      <c r="D1269" s="202" t="s">
        <v>163</v>
      </c>
      <c r="E1269" s="203" t="s">
        <v>1959</v>
      </c>
      <c r="F1269" s="204" t="s">
        <v>1960</v>
      </c>
      <c r="G1269" s="205" t="s">
        <v>247</v>
      </c>
      <c r="H1269" s="206">
        <v>1.08</v>
      </c>
      <c r="I1269" s="207"/>
      <c r="J1269" s="208">
        <f>ROUND(I1269*H1269,2)</f>
        <v>0</v>
      </c>
      <c r="K1269" s="209"/>
      <c r="L1269" s="40"/>
      <c r="M1269" s="210" t="s">
        <v>1</v>
      </c>
      <c r="N1269" s="211" t="s">
        <v>38</v>
      </c>
      <c r="O1269" s="72"/>
      <c r="P1269" s="212">
        <f>O1269*H1269</f>
        <v>0</v>
      </c>
      <c r="Q1269" s="212">
        <v>0.00063</v>
      </c>
      <c r="R1269" s="212">
        <f>Q1269*H1269</f>
        <v>0.0006804000000000001</v>
      </c>
      <c r="S1269" s="212">
        <v>0</v>
      </c>
      <c r="T1269" s="213">
        <f>S1269*H1269</f>
        <v>0</v>
      </c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R1269" s="214" t="s">
        <v>219</v>
      </c>
      <c r="AT1269" s="214" t="s">
        <v>163</v>
      </c>
      <c r="AU1269" s="214" t="s">
        <v>83</v>
      </c>
      <c r="AY1269" s="18" t="s">
        <v>160</v>
      </c>
      <c r="BE1269" s="215">
        <f>IF(N1269="základní",J1269,0)</f>
        <v>0</v>
      </c>
      <c r="BF1269" s="215">
        <f>IF(N1269="snížená",J1269,0)</f>
        <v>0</v>
      </c>
      <c r="BG1269" s="215">
        <f>IF(N1269="zákl. přenesená",J1269,0)</f>
        <v>0</v>
      </c>
      <c r="BH1269" s="215">
        <f>IF(N1269="sníž. přenesená",J1269,0)</f>
        <v>0</v>
      </c>
      <c r="BI1269" s="215">
        <f>IF(N1269="nulová",J1269,0)</f>
        <v>0</v>
      </c>
      <c r="BJ1269" s="18" t="s">
        <v>81</v>
      </c>
      <c r="BK1269" s="215">
        <f>ROUND(I1269*H1269,2)</f>
        <v>0</v>
      </c>
      <c r="BL1269" s="18" t="s">
        <v>219</v>
      </c>
      <c r="BM1269" s="214" t="s">
        <v>1961</v>
      </c>
    </row>
    <row r="1270" spans="1:47" s="2" customFormat="1" ht="19.5">
      <c r="A1270" s="35"/>
      <c r="B1270" s="36"/>
      <c r="C1270" s="37"/>
      <c r="D1270" s="216" t="s">
        <v>169</v>
      </c>
      <c r="E1270" s="37"/>
      <c r="F1270" s="217" t="s">
        <v>1962</v>
      </c>
      <c r="G1270" s="37"/>
      <c r="H1270" s="37"/>
      <c r="I1270" s="169"/>
      <c r="J1270" s="37"/>
      <c r="K1270" s="37"/>
      <c r="L1270" s="40"/>
      <c r="M1270" s="218"/>
      <c r="N1270" s="219"/>
      <c r="O1270" s="72"/>
      <c r="P1270" s="72"/>
      <c r="Q1270" s="72"/>
      <c r="R1270" s="72"/>
      <c r="S1270" s="72"/>
      <c r="T1270" s="73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T1270" s="18" t="s">
        <v>169</v>
      </c>
      <c r="AU1270" s="18" t="s">
        <v>83</v>
      </c>
    </row>
    <row r="1271" spans="2:51" s="13" customFormat="1" ht="11.25">
      <c r="B1271" s="220"/>
      <c r="C1271" s="221"/>
      <c r="D1271" s="216" t="s">
        <v>171</v>
      </c>
      <c r="E1271" s="222" t="s">
        <v>1</v>
      </c>
      <c r="F1271" s="223" t="s">
        <v>1963</v>
      </c>
      <c r="G1271" s="221"/>
      <c r="H1271" s="224">
        <v>1.08</v>
      </c>
      <c r="I1271" s="225"/>
      <c r="J1271" s="221"/>
      <c r="K1271" s="221"/>
      <c r="L1271" s="226"/>
      <c r="M1271" s="227"/>
      <c r="N1271" s="228"/>
      <c r="O1271" s="228"/>
      <c r="P1271" s="228"/>
      <c r="Q1271" s="228"/>
      <c r="R1271" s="228"/>
      <c r="S1271" s="228"/>
      <c r="T1271" s="229"/>
      <c r="AT1271" s="230" t="s">
        <v>171</v>
      </c>
      <c r="AU1271" s="230" t="s">
        <v>83</v>
      </c>
      <c r="AV1271" s="13" t="s">
        <v>83</v>
      </c>
      <c r="AW1271" s="13" t="s">
        <v>30</v>
      </c>
      <c r="AX1271" s="13" t="s">
        <v>81</v>
      </c>
      <c r="AY1271" s="230" t="s">
        <v>160</v>
      </c>
    </row>
    <row r="1272" spans="1:65" s="2" customFormat="1" ht="24.2" customHeight="1">
      <c r="A1272" s="35"/>
      <c r="B1272" s="36"/>
      <c r="C1272" s="256" t="s">
        <v>1964</v>
      </c>
      <c r="D1272" s="256" t="s">
        <v>494</v>
      </c>
      <c r="E1272" s="257" t="s">
        <v>1965</v>
      </c>
      <c r="F1272" s="258" t="s">
        <v>1966</v>
      </c>
      <c r="G1272" s="259" t="s">
        <v>247</v>
      </c>
      <c r="H1272" s="260">
        <v>1.188</v>
      </c>
      <c r="I1272" s="261"/>
      <c r="J1272" s="262">
        <f>ROUND(I1272*H1272,2)</f>
        <v>0</v>
      </c>
      <c r="K1272" s="263"/>
      <c r="L1272" s="264"/>
      <c r="M1272" s="265" t="s">
        <v>1</v>
      </c>
      <c r="N1272" s="266" t="s">
        <v>38</v>
      </c>
      <c r="O1272" s="72"/>
      <c r="P1272" s="212">
        <f>O1272*H1272</f>
        <v>0</v>
      </c>
      <c r="Q1272" s="212">
        <v>0.01</v>
      </c>
      <c r="R1272" s="212">
        <f>Q1272*H1272</f>
        <v>0.01188</v>
      </c>
      <c r="S1272" s="212">
        <v>0</v>
      </c>
      <c r="T1272" s="213">
        <f>S1272*H1272</f>
        <v>0</v>
      </c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R1272" s="214" t="s">
        <v>636</v>
      </c>
      <c r="AT1272" s="214" t="s">
        <v>494</v>
      </c>
      <c r="AU1272" s="214" t="s">
        <v>83</v>
      </c>
      <c r="AY1272" s="18" t="s">
        <v>160</v>
      </c>
      <c r="BE1272" s="215">
        <f>IF(N1272="základní",J1272,0)</f>
        <v>0</v>
      </c>
      <c r="BF1272" s="215">
        <f>IF(N1272="snížená",J1272,0)</f>
        <v>0</v>
      </c>
      <c r="BG1272" s="215">
        <f>IF(N1272="zákl. přenesená",J1272,0)</f>
        <v>0</v>
      </c>
      <c r="BH1272" s="215">
        <f>IF(N1272="sníž. přenesená",J1272,0)</f>
        <v>0</v>
      </c>
      <c r="BI1272" s="215">
        <f>IF(N1272="nulová",J1272,0)</f>
        <v>0</v>
      </c>
      <c r="BJ1272" s="18" t="s">
        <v>81</v>
      </c>
      <c r="BK1272" s="215">
        <f>ROUND(I1272*H1272,2)</f>
        <v>0</v>
      </c>
      <c r="BL1272" s="18" t="s">
        <v>219</v>
      </c>
      <c r="BM1272" s="214" t="s">
        <v>1967</v>
      </c>
    </row>
    <row r="1273" spans="1:47" s="2" customFormat="1" ht="11.25">
      <c r="A1273" s="35"/>
      <c r="B1273" s="36"/>
      <c r="C1273" s="37"/>
      <c r="D1273" s="216" t="s">
        <v>169</v>
      </c>
      <c r="E1273" s="37"/>
      <c r="F1273" s="217" t="s">
        <v>1966</v>
      </c>
      <c r="G1273" s="37"/>
      <c r="H1273" s="37"/>
      <c r="I1273" s="169"/>
      <c r="J1273" s="37"/>
      <c r="K1273" s="37"/>
      <c r="L1273" s="40"/>
      <c r="M1273" s="218"/>
      <c r="N1273" s="219"/>
      <c r="O1273" s="72"/>
      <c r="P1273" s="72"/>
      <c r="Q1273" s="72"/>
      <c r="R1273" s="72"/>
      <c r="S1273" s="72"/>
      <c r="T1273" s="73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T1273" s="18" t="s">
        <v>169</v>
      </c>
      <c r="AU1273" s="18" t="s">
        <v>83</v>
      </c>
    </row>
    <row r="1274" spans="2:51" s="13" customFormat="1" ht="11.25">
      <c r="B1274" s="220"/>
      <c r="C1274" s="221"/>
      <c r="D1274" s="216" t="s">
        <v>171</v>
      </c>
      <c r="E1274" s="221"/>
      <c r="F1274" s="223" t="s">
        <v>1968</v>
      </c>
      <c r="G1274" s="221"/>
      <c r="H1274" s="224">
        <v>1.188</v>
      </c>
      <c r="I1274" s="225"/>
      <c r="J1274" s="221"/>
      <c r="K1274" s="221"/>
      <c r="L1274" s="226"/>
      <c r="M1274" s="227"/>
      <c r="N1274" s="228"/>
      <c r="O1274" s="228"/>
      <c r="P1274" s="228"/>
      <c r="Q1274" s="228"/>
      <c r="R1274" s="228"/>
      <c r="S1274" s="228"/>
      <c r="T1274" s="229"/>
      <c r="AT1274" s="230" t="s">
        <v>171</v>
      </c>
      <c r="AU1274" s="230" t="s">
        <v>83</v>
      </c>
      <c r="AV1274" s="13" t="s">
        <v>83</v>
      </c>
      <c r="AW1274" s="13" t="s">
        <v>4</v>
      </c>
      <c r="AX1274" s="13" t="s">
        <v>81</v>
      </c>
      <c r="AY1274" s="230" t="s">
        <v>160</v>
      </c>
    </row>
    <row r="1275" spans="1:65" s="2" customFormat="1" ht="16.5" customHeight="1">
      <c r="A1275" s="35"/>
      <c r="B1275" s="36"/>
      <c r="C1275" s="202" t="s">
        <v>1969</v>
      </c>
      <c r="D1275" s="202" t="s">
        <v>163</v>
      </c>
      <c r="E1275" s="203" t="s">
        <v>1970</v>
      </c>
      <c r="F1275" s="204" t="s">
        <v>1971</v>
      </c>
      <c r="G1275" s="205" t="s">
        <v>305</v>
      </c>
      <c r="H1275" s="206">
        <v>15</v>
      </c>
      <c r="I1275" s="207"/>
      <c r="J1275" s="208">
        <f>ROUND(I1275*H1275,2)</f>
        <v>0</v>
      </c>
      <c r="K1275" s="209"/>
      <c r="L1275" s="40"/>
      <c r="M1275" s="210" t="s">
        <v>1</v>
      </c>
      <c r="N1275" s="211" t="s">
        <v>38</v>
      </c>
      <c r="O1275" s="72"/>
      <c r="P1275" s="212">
        <f>O1275*H1275</f>
        <v>0</v>
      </c>
      <c r="Q1275" s="212">
        <v>0</v>
      </c>
      <c r="R1275" s="212">
        <f>Q1275*H1275</f>
        <v>0</v>
      </c>
      <c r="S1275" s="212">
        <v>0</v>
      </c>
      <c r="T1275" s="213">
        <f>S1275*H1275</f>
        <v>0</v>
      </c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R1275" s="214" t="s">
        <v>219</v>
      </c>
      <c r="AT1275" s="214" t="s">
        <v>163</v>
      </c>
      <c r="AU1275" s="214" t="s">
        <v>83</v>
      </c>
      <c r="AY1275" s="18" t="s">
        <v>160</v>
      </c>
      <c r="BE1275" s="215">
        <f>IF(N1275="základní",J1275,0)</f>
        <v>0</v>
      </c>
      <c r="BF1275" s="215">
        <f>IF(N1275="snížená",J1275,0)</f>
        <v>0</v>
      </c>
      <c r="BG1275" s="215">
        <f>IF(N1275="zákl. přenesená",J1275,0)</f>
        <v>0</v>
      </c>
      <c r="BH1275" s="215">
        <f>IF(N1275="sníž. přenesená",J1275,0)</f>
        <v>0</v>
      </c>
      <c r="BI1275" s="215">
        <f>IF(N1275="nulová",J1275,0)</f>
        <v>0</v>
      </c>
      <c r="BJ1275" s="18" t="s">
        <v>81</v>
      </c>
      <c r="BK1275" s="215">
        <f>ROUND(I1275*H1275,2)</f>
        <v>0</v>
      </c>
      <c r="BL1275" s="18" t="s">
        <v>219</v>
      </c>
      <c r="BM1275" s="214" t="s">
        <v>1972</v>
      </c>
    </row>
    <row r="1276" spans="1:47" s="2" customFormat="1" ht="19.5">
      <c r="A1276" s="35"/>
      <c r="B1276" s="36"/>
      <c r="C1276" s="37"/>
      <c r="D1276" s="216" t="s">
        <v>169</v>
      </c>
      <c r="E1276" s="37"/>
      <c r="F1276" s="217" t="s">
        <v>1973</v>
      </c>
      <c r="G1276" s="37"/>
      <c r="H1276" s="37"/>
      <c r="I1276" s="169"/>
      <c r="J1276" s="37"/>
      <c r="K1276" s="37"/>
      <c r="L1276" s="40"/>
      <c r="M1276" s="218"/>
      <c r="N1276" s="219"/>
      <c r="O1276" s="72"/>
      <c r="P1276" s="72"/>
      <c r="Q1276" s="72"/>
      <c r="R1276" s="72"/>
      <c r="S1276" s="72"/>
      <c r="T1276" s="73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T1276" s="18" t="s">
        <v>169</v>
      </c>
      <c r="AU1276" s="18" t="s">
        <v>83</v>
      </c>
    </row>
    <row r="1277" spans="1:65" s="2" customFormat="1" ht="16.5" customHeight="1">
      <c r="A1277" s="35"/>
      <c r="B1277" s="36"/>
      <c r="C1277" s="202" t="s">
        <v>1974</v>
      </c>
      <c r="D1277" s="202" t="s">
        <v>163</v>
      </c>
      <c r="E1277" s="203" t="s">
        <v>1975</v>
      </c>
      <c r="F1277" s="204" t="s">
        <v>1976</v>
      </c>
      <c r="G1277" s="205" t="s">
        <v>305</v>
      </c>
      <c r="H1277" s="206">
        <v>9</v>
      </c>
      <c r="I1277" s="207"/>
      <c r="J1277" s="208">
        <f>ROUND(I1277*H1277,2)</f>
        <v>0</v>
      </c>
      <c r="K1277" s="209"/>
      <c r="L1277" s="40"/>
      <c r="M1277" s="210" t="s">
        <v>1</v>
      </c>
      <c r="N1277" s="211" t="s">
        <v>38</v>
      </c>
      <c r="O1277" s="72"/>
      <c r="P1277" s="212">
        <f>O1277*H1277</f>
        <v>0</v>
      </c>
      <c r="Q1277" s="212">
        <v>0</v>
      </c>
      <c r="R1277" s="212">
        <f>Q1277*H1277</f>
        <v>0</v>
      </c>
      <c r="S1277" s="212">
        <v>0</v>
      </c>
      <c r="T1277" s="213">
        <f>S1277*H1277</f>
        <v>0</v>
      </c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R1277" s="214" t="s">
        <v>219</v>
      </c>
      <c r="AT1277" s="214" t="s">
        <v>163</v>
      </c>
      <c r="AU1277" s="214" t="s">
        <v>83</v>
      </c>
      <c r="AY1277" s="18" t="s">
        <v>160</v>
      </c>
      <c r="BE1277" s="215">
        <f>IF(N1277="základní",J1277,0)</f>
        <v>0</v>
      </c>
      <c r="BF1277" s="215">
        <f>IF(N1277="snížená",J1277,0)</f>
        <v>0</v>
      </c>
      <c r="BG1277" s="215">
        <f>IF(N1277="zákl. přenesená",J1277,0)</f>
        <v>0</v>
      </c>
      <c r="BH1277" s="215">
        <f>IF(N1277="sníž. přenesená",J1277,0)</f>
        <v>0</v>
      </c>
      <c r="BI1277" s="215">
        <f>IF(N1277="nulová",J1277,0)</f>
        <v>0</v>
      </c>
      <c r="BJ1277" s="18" t="s">
        <v>81</v>
      </c>
      <c r="BK1277" s="215">
        <f>ROUND(I1277*H1277,2)</f>
        <v>0</v>
      </c>
      <c r="BL1277" s="18" t="s">
        <v>219</v>
      </c>
      <c r="BM1277" s="214" t="s">
        <v>1977</v>
      </c>
    </row>
    <row r="1278" spans="1:47" s="2" customFormat="1" ht="19.5">
      <c r="A1278" s="35"/>
      <c r="B1278" s="36"/>
      <c r="C1278" s="37"/>
      <c r="D1278" s="216" t="s">
        <v>169</v>
      </c>
      <c r="E1278" s="37"/>
      <c r="F1278" s="217" t="s">
        <v>1978</v>
      </c>
      <c r="G1278" s="37"/>
      <c r="H1278" s="37"/>
      <c r="I1278" s="169"/>
      <c r="J1278" s="37"/>
      <c r="K1278" s="37"/>
      <c r="L1278" s="40"/>
      <c r="M1278" s="218"/>
      <c r="N1278" s="219"/>
      <c r="O1278" s="72"/>
      <c r="P1278" s="72"/>
      <c r="Q1278" s="72"/>
      <c r="R1278" s="72"/>
      <c r="S1278" s="72"/>
      <c r="T1278" s="73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T1278" s="18" t="s">
        <v>169</v>
      </c>
      <c r="AU1278" s="18" t="s">
        <v>83</v>
      </c>
    </row>
    <row r="1279" spans="2:51" s="13" customFormat="1" ht="11.25">
      <c r="B1279" s="220"/>
      <c r="C1279" s="221"/>
      <c r="D1279" s="216" t="s">
        <v>171</v>
      </c>
      <c r="E1279" s="222" t="s">
        <v>1</v>
      </c>
      <c r="F1279" s="223" t="s">
        <v>161</v>
      </c>
      <c r="G1279" s="221"/>
      <c r="H1279" s="224">
        <v>9</v>
      </c>
      <c r="I1279" s="225"/>
      <c r="J1279" s="221"/>
      <c r="K1279" s="221"/>
      <c r="L1279" s="226"/>
      <c r="M1279" s="227"/>
      <c r="N1279" s="228"/>
      <c r="O1279" s="228"/>
      <c r="P1279" s="228"/>
      <c r="Q1279" s="228"/>
      <c r="R1279" s="228"/>
      <c r="S1279" s="228"/>
      <c r="T1279" s="229"/>
      <c r="AT1279" s="230" t="s">
        <v>171</v>
      </c>
      <c r="AU1279" s="230" t="s">
        <v>83</v>
      </c>
      <c r="AV1279" s="13" t="s">
        <v>83</v>
      </c>
      <c r="AW1279" s="13" t="s">
        <v>30</v>
      </c>
      <c r="AX1279" s="13" t="s">
        <v>81</v>
      </c>
      <c r="AY1279" s="230" t="s">
        <v>160</v>
      </c>
    </row>
    <row r="1280" spans="1:65" s="2" customFormat="1" ht="16.5" customHeight="1">
      <c r="A1280" s="35"/>
      <c r="B1280" s="36"/>
      <c r="C1280" s="202" t="s">
        <v>1979</v>
      </c>
      <c r="D1280" s="202" t="s">
        <v>163</v>
      </c>
      <c r="E1280" s="203" t="s">
        <v>1980</v>
      </c>
      <c r="F1280" s="204" t="s">
        <v>1981</v>
      </c>
      <c r="G1280" s="205" t="s">
        <v>305</v>
      </c>
      <c r="H1280" s="206">
        <v>3</v>
      </c>
      <c r="I1280" s="207"/>
      <c r="J1280" s="208">
        <f>ROUND(I1280*H1280,2)</f>
        <v>0</v>
      </c>
      <c r="K1280" s="209"/>
      <c r="L1280" s="40"/>
      <c r="M1280" s="210" t="s">
        <v>1</v>
      </c>
      <c r="N1280" s="211" t="s">
        <v>38</v>
      </c>
      <c r="O1280" s="72"/>
      <c r="P1280" s="212">
        <f>O1280*H1280</f>
        <v>0</v>
      </c>
      <c r="Q1280" s="212">
        <v>0</v>
      </c>
      <c r="R1280" s="212">
        <f>Q1280*H1280</f>
        <v>0</v>
      </c>
      <c r="S1280" s="212">
        <v>0</v>
      </c>
      <c r="T1280" s="213">
        <f>S1280*H1280</f>
        <v>0</v>
      </c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R1280" s="214" t="s">
        <v>219</v>
      </c>
      <c r="AT1280" s="214" t="s">
        <v>163</v>
      </c>
      <c r="AU1280" s="214" t="s">
        <v>83</v>
      </c>
      <c r="AY1280" s="18" t="s">
        <v>160</v>
      </c>
      <c r="BE1280" s="215">
        <f>IF(N1280="základní",J1280,0)</f>
        <v>0</v>
      </c>
      <c r="BF1280" s="215">
        <f>IF(N1280="snížená",J1280,0)</f>
        <v>0</v>
      </c>
      <c r="BG1280" s="215">
        <f>IF(N1280="zákl. přenesená",J1280,0)</f>
        <v>0</v>
      </c>
      <c r="BH1280" s="215">
        <f>IF(N1280="sníž. přenesená",J1280,0)</f>
        <v>0</v>
      </c>
      <c r="BI1280" s="215">
        <f>IF(N1280="nulová",J1280,0)</f>
        <v>0</v>
      </c>
      <c r="BJ1280" s="18" t="s">
        <v>81</v>
      </c>
      <c r="BK1280" s="215">
        <f>ROUND(I1280*H1280,2)</f>
        <v>0</v>
      </c>
      <c r="BL1280" s="18" t="s">
        <v>219</v>
      </c>
      <c r="BM1280" s="214" t="s">
        <v>1982</v>
      </c>
    </row>
    <row r="1281" spans="1:47" s="2" customFormat="1" ht="19.5">
      <c r="A1281" s="35"/>
      <c r="B1281" s="36"/>
      <c r="C1281" s="37"/>
      <c r="D1281" s="216" t="s">
        <v>169</v>
      </c>
      <c r="E1281" s="37"/>
      <c r="F1281" s="217" t="s">
        <v>1983</v>
      </c>
      <c r="G1281" s="37"/>
      <c r="H1281" s="37"/>
      <c r="I1281" s="169"/>
      <c r="J1281" s="37"/>
      <c r="K1281" s="37"/>
      <c r="L1281" s="40"/>
      <c r="M1281" s="218"/>
      <c r="N1281" s="219"/>
      <c r="O1281" s="72"/>
      <c r="P1281" s="72"/>
      <c r="Q1281" s="72"/>
      <c r="R1281" s="72"/>
      <c r="S1281" s="72"/>
      <c r="T1281" s="73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T1281" s="18" t="s">
        <v>169</v>
      </c>
      <c r="AU1281" s="18" t="s">
        <v>83</v>
      </c>
    </row>
    <row r="1282" spans="1:65" s="2" customFormat="1" ht="24.2" customHeight="1">
      <c r="A1282" s="35"/>
      <c r="B1282" s="36"/>
      <c r="C1282" s="202" t="s">
        <v>1984</v>
      </c>
      <c r="D1282" s="202" t="s">
        <v>163</v>
      </c>
      <c r="E1282" s="203" t="s">
        <v>1985</v>
      </c>
      <c r="F1282" s="204" t="s">
        <v>1986</v>
      </c>
      <c r="G1282" s="205" t="s">
        <v>247</v>
      </c>
      <c r="H1282" s="206">
        <v>96.531</v>
      </c>
      <c r="I1282" s="207"/>
      <c r="J1282" s="208">
        <f>ROUND(I1282*H1282,2)</f>
        <v>0</v>
      </c>
      <c r="K1282" s="209"/>
      <c r="L1282" s="40"/>
      <c r="M1282" s="210" t="s">
        <v>1</v>
      </c>
      <c r="N1282" s="211" t="s">
        <v>38</v>
      </c>
      <c r="O1282" s="72"/>
      <c r="P1282" s="212">
        <f>O1282*H1282</f>
        <v>0</v>
      </c>
      <c r="Q1282" s="212">
        <v>5E-05</v>
      </c>
      <c r="R1282" s="212">
        <f>Q1282*H1282</f>
        <v>0.004826550000000001</v>
      </c>
      <c r="S1282" s="212">
        <v>0</v>
      </c>
      <c r="T1282" s="213">
        <f>S1282*H1282</f>
        <v>0</v>
      </c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R1282" s="214" t="s">
        <v>219</v>
      </c>
      <c r="AT1282" s="214" t="s">
        <v>163</v>
      </c>
      <c r="AU1282" s="214" t="s">
        <v>83</v>
      </c>
      <c r="AY1282" s="18" t="s">
        <v>160</v>
      </c>
      <c r="BE1282" s="215">
        <f>IF(N1282="základní",J1282,0)</f>
        <v>0</v>
      </c>
      <c r="BF1282" s="215">
        <f>IF(N1282="snížená",J1282,0)</f>
        <v>0</v>
      </c>
      <c r="BG1282" s="215">
        <f>IF(N1282="zákl. přenesená",J1282,0)</f>
        <v>0</v>
      </c>
      <c r="BH1282" s="215">
        <f>IF(N1282="sníž. přenesená",J1282,0)</f>
        <v>0</v>
      </c>
      <c r="BI1282" s="215">
        <f>IF(N1282="nulová",J1282,0)</f>
        <v>0</v>
      </c>
      <c r="BJ1282" s="18" t="s">
        <v>81</v>
      </c>
      <c r="BK1282" s="215">
        <f>ROUND(I1282*H1282,2)</f>
        <v>0</v>
      </c>
      <c r="BL1282" s="18" t="s">
        <v>219</v>
      </c>
      <c r="BM1282" s="214" t="s">
        <v>1987</v>
      </c>
    </row>
    <row r="1283" spans="1:47" s="2" customFormat="1" ht="19.5">
      <c r="A1283" s="35"/>
      <c r="B1283" s="36"/>
      <c r="C1283" s="37"/>
      <c r="D1283" s="216" t="s">
        <v>169</v>
      </c>
      <c r="E1283" s="37"/>
      <c r="F1283" s="217" t="s">
        <v>1988</v>
      </c>
      <c r="G1283" s="37"/>
      <c r="H1283" s="37"/>
      <c r="I1283" s="169"/>
      <c r="J1283" s="37"/>
      <c r="K1283" s="37"/>
      <c r="L1283" s="40"/>
      <c r="M1283" s="218"/>
      <c r="N1283" s="219"/>
      <c r="O1283" s="72"/>
      <c r="P1283" s="72"/>
      <c r="Q1283" s="72"/>
      <c r="R1283" s="72"/>
      <c r="S1283" s="72"/>
      <c r="T1283" s="73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T1283" s="18" t="s">
        <v>169</v>
      </c>
      <c r="AU1283" s="18" t="s">
        <v>83</v>
      </c>
    </row>
    <row r="1284" spans="2:51" s="15" customFormat="1" ht="11.25">
      <c r="B1284" s="242"/>
      <c r="C1284" s="243"/>
      <c r="D1284" s="216" t="s">
        <v>171</v>
      </c>
      <c r="E1284" s="244" t="s">
        <v>1</v>
      </c>
      <c r="F1284" s="245" t="s">
        <v>764</v>
      </c>
      <c r="G1284" s="243"/>
      <c r="H1284" s="244" t="s">
        <v>1</v>
      </c>
      <c r="I1284" s="246"/>
      <c r="J1284" s="243"/>
      <c r="K1284" s="243"/>
      <c r="L1284" s="247"/>
      <c r="M1284" s="248"/>
      <c r="N1284" s="249"/>
      <c r="O1284" s="249"/>
      <c r="P1284" s="249"/>
      <c r="Q1284" s="249"/>
      <c r="R1284" s="249"/>
      <c r="S1284" s="249"/>
      <c r="T1284" s="250"/>
      <c r="AT1284" s="251" t="s">
        <v>171</v>
      </c>
      <c r="AU1284" s="251" t="s">
        <v>83</v>
      </c>
      <c r="AV1284" s="15" t="s">
        <v>81</v>
      </c>
      <c r="AW1284" s="15" t="s">
        <v>30</v>
      </c>
      <c r="AX1284" s="15" t="s">
        <v>73</v>
      </c>
      <c r="AY1284" s="251" t="s">
        <v>160</v>
      </c>
    </row>
    <row r="1285" spans="2:51" s="13" customFormat="1" ht="11.25">
      <c r="B1285" s="220"/>
      <c r="C1285" s="221"/>
      <c r="D1285" s="216" t="s">
        <v>171</v>
      </c>
      <c r="E1285" s="222" t="s">
        <v>1</v>
      </c>
      <c r="F1285" s="223" t="s">
        <v>1931</v>
      </c>
      <c r="G1285" s="221"/>
      <c r="H1285" s="224">
        <v>12.852</v>
      </c>
      <c r="I1285" s="225"/>
      <c r="J1285" s="221"/>
      <c r="K1285" s="221"/>
      <c r="L1285" s="226"/>
      <c r="M1285" s="227"/>
      <c r="N1285" s="228"/>
      <c r="O1285" s="228"/>
      <c r="P1285" s="228"/>
      <c r="Q1285" s="228"/>
      <c r="R1285" s="228"/>
      <c r="S1285" s="228"/>
      <c r="T1285" s="229"/>
      <c r="AT1285" s="230" t="s">
        <v>171</v>
      </c>
      <c r="AU1285" s="230" t="s">
        <v>83</v>
      </c>
      <c r="AV1285" s="13" t="s">
        <v>83</v>
      </c>
      <c r="AW1285" s="13" t="s">
        <v>30</v>
      </c>
      <c r="AX1285" s="13" t="s">
        <v>73</v>
      </c>
      <c r="AY1285" s="230" t="s">
        <v>160</v>
      </c>
    </row>
    <row r="1286" spans="2:51" s="13" customFormat="1" ht="11.25">
      <c r="B1286" s="220"/>
      <c r="C1286" s="221"/>
      <c r="D1286" s="216" t="s">
        <v>171</v>
      </c>
      <c r="E1286" s="222" t="s">
        <v>1</v>
      </c>
      <c r="F1286" s="223" t="s">
        <v>763</v>
      </c>
      <c r="G1286" s="221"/>
      <c r="H1286" s="224">
        <v>-1.379</v>
      </c>
      <c r="I1286" s="225"/>
      <c r="J1286" s="221"/>
      <c r="K1286" s="221"/>
      <c r="L1286" s="226"/>
      <c r="M1286" s="227"/>
      <c r="N1286" s="228"/>
      <c r="O1286" s="228"/>
      <c r="P1286" s="228"/>
      <c r="Q1286" s="228"/>
      <c r="R1286" s="228"/>
      <c r="S1286" s="228"/>
      <c r="T1286" s="229"/>
      <c r="AT1286" s="230" t="s">
        <v>171</v>
      </c>
      <c r="AU1286" s="230" t="s">
        <v>83</v>
      </c>
      <c r="AV1286" s="13" t="s">
        <v>83</v>
      </c>
      <c r="AW1286" s="13" t="s">
        <v>30</v>
      </c>
      <c r="AX1286" s="13" t="s">
        <v>73</v>
      </c>
      <c r="AY1286" s="230" t="s">
        <v>160</v>
      </c>
    </row>
    <row r="1287" spans="2:51" s="13" customFormat="1" ht="11.25">
      <c r="B1287" s="220"/>
      <c r="C1287" s="221"/>
      <c r="D1287" s="216" t="s">
        <v>171</v>
      </c>
      <c r="E1287" s="222" t="s">
        <v>1</v>
      </c>
      <c r="F1287" s="223" t="s">
        <v>1932</v>
      </c>
      <c r="G1287" s="221"/>
      <c r="H1287" s="224">
        <v>-0.55</v>
      </c>
      <c r="I1287" s="225"/>
      <c r="J1287" s="221"/>
      <c r="K1287" s="221"/>
      <c r="L1287" s="226"/>
      <c r="M1287" s="227"/>
      <c r="N1287" s="228"/>
      <c r="O1287" s="228"/>
      <c r="P1287" s="228"/>
      <c r="Q1287" s="228"/>
      <c r="R1287" s="228"/>
      <c r="S1287" s="228"/>
      <c r="T1287" s="229"/>
      <c r="AT1287" s="230" t="s">
        <v>171</v>
      </c>
      <c r="AU1287" s="230" t="s">
        <v>83</v>
      </c>
      <c r="AV1287" s="13" t="s">
        <v>83</v>
      </c>
      <c r="AW1287" s="13" t="s">
        <v>30</v>
      </c>
      <c r="AX1287" s="13" t="s">
        <v>73</v>
      </c>
      <c r="AY1287" s="230" t="s">
        <v>160</v>
      </c>
    </row>
    <row r="1288" spans="2:51" s="15" customFormat="1" ht="11.25">
      <c r="B1288" s="242"/>
      <c r="C1288" s="243"/>
      <c r="D1288" s="216" t="s">
        <v>171</v>
      </c>
      <c r="E1288" s="244" t="s">
        <v>1</v>
      </c>
      <c r="F1288" s="245" t="s">
        <v>767</v>
      </c>
      <c r="G1288" s="243"/>
      <c r="H1288" s="244" t="s">
        <v>1</v>
      </c>
      <c r="I1288" s="246"/>
      <c r="J1288" s="243"/>
      <c r="K1288" s="243"/>
      <c r="L1288" s="247"/>
      <c r="M1288" s="248"/>
      <c r="N1288" s="249"/>
      <c r="O1288" s="249"/>
      <c r="P1288" s="249"/>
      <c r="Q1288" s="249"/>
      <c r="R1288" s="249"/>
      <c r="S1288" s="249"/>
      <c r="T1288" s="250"/>
      <c r="AT1288" s="251" t="s">
        <v>171</v>
      </c>
      <c r="AU1288" s="251" t="s">
        <v>83</v>
      </c>
      <c r="AV1288" s="15" t="s">
        <v>81</v>
      </c>
      <c r="AW1288" s="15" t="s">
        <v>30</v>
      </c>
      <c r="AX1288" s="15" t="s">
        <v>73</v>
      </c>
      <c r="AY1288" s="251" t="s">
        <v>160</v>
      </c>
    </row>
    <row r="1289" spans="2:51" s="13" customFormat="1" ht="11.25">
      <c r="B1289" s="220"/>
      <c r="C1289" s="221"/>
      <c r="D1289" s="216" t="s">
        <v>171</v>
      </c>
      <c r="E1289" s="222" t="s">
        <v>1</v>
      </c>
      <c r="F1289" s="223" t="s">
        <v>1933</v>
      </c>
      <c r="G1289" s="221"/>
      <c r="H1289" s="224">
        <v>25.62</v>
      </c>
      <c r="I1289" s="225"/>
      <c r="J1289" s="221"/>
      <c r="K1289" s="221"/>
      <c r="L1289" s="226"/>
      <c r="M1289" s="227"/>
      <c r="N1289" s="228"/>
      <c r="O1289" s="228"/>
      <c r="P1289" s="228"/>
      <c r="Q1289" s="228"/>
      <c r="R1289" s="228"/>
      <c r="S1289" s="228"/>
      <c r="T1289" s="229"/>
      <c r="AT1289" s="230" t="s">
        <v>171</v>
      </c>
      <c r="AU1289" s="230" t="s">
        <v>83</v>
      </c>
      <c r="AV1289" s="13" t="s">
        <v>83</v>
      </c>
      <c r="AW1289" s="13" t="s">
        <v>30</v>
      </c>
      <c r="AX1289" s="13" t="s">
        <v>73</v>
      </c>
      <c r="AY1289" s="230" t="s">
        <v>160</v>
      </c>
    </row>
    <row r="1290" spans="2:51" s="13" customFormat="1" ht="11.25">
      <c r="B1290" s="220"/>
      <c r="C1290" s="221"/>
      <c r="D1290" s="216" t="s">
        <v>171</v>
      </c>
      <c r="E1290" s="222" t="s">
        <v>1</v>
      </c>
      <c r="F1290" s="223" t="s">
        <v>769</v>
      </c>
      <c r="G1290" s="221"/>
      <c r="H1290" s="224">
        <v>-1.97</v>
      </c>
      <c r="I1290" s="225"/>
      <c r="J1290" s="221"/>
      <c r="K1290" s="221"/>
      <c r="L1290" s="226"/>
      <c r="M1290" s="227"/>
      <c r="N1290" s="228"/>
      <c r="O1290" s="228"/>
      <c r="P1290" s="228"/>
      <c r="Q1290" s="228"/>
      <c r="R1290" s="228"/>
      <c r="S1290" s="228"/>
      <c r="T1290" s="229"/>
      <c r="AT1290" s="230" t="s">
        <v>171</v>
      </c>
      <c r="AU1290" s="230" t="s">
        <v>83</v>
      </c>
      <c r="AV1290" s="13" t="s">
        <v>83</v>
      </c>
      <c r="AW1290" s="13" t="s">
        <v>30</v>
      </c>
      <c r="AX1290" s="13" t="s">
        <v>73</v>
      </c>
      <c r="AY1290" s="230" t="s">
        <v>160</v>
      </c>
    </row>
    <row r="1291" spans="2:51" s="13" customFormat="1" ht="11.25">
      <c r="B1291" s="220"/>
      <c r="C1291" s="221"/>
      <c r="D1291" s="216" t="s">
        <v>171</v>
      </c>
      <c r="E1291" s="222" t="s">
        <v>1</v>
      </c>
      <c r="F1291" s="223" t="s">
        <v>1932</v>
      </c>
      <c r="G1291" s="221"/>
      <c r="H1291" s="224">
        <v>-0.55</v>
      </c>
      <c r="I1291" s="225"/>
      <c r="J1291" s="221"/>
      <c r="K1291" s="221"/>
      <c r="L1291" s="226"/>
      <c r="M1291" s="227"/>
      <c r="N1291" s="228"/>
      <c r="O1291" s="228"/>
      <c r="P1291" s="228"/>
      <c r="Q1291" s="228"/>
      <c r="R1291" s="228"/>
      <c r="S1291" s="228"/>
      <c r="T1291" s="229"/>
      <c r="AT1291" s="230" t="s">
        <v>171</v>
      </c>
      <c r="AU1291" s="230" t="s">
        <v>83</v>
      </c>
      <c r="AV1291" s="13" t="s">
        <v>83</v>
      </c>
      <c r="AW1291" s="13" t="s">
        <v>30</v>
      </c>
      <c r="AX1291" s="13" t="s">
        <v>73</v>
      </c>
      <c r="AY1291" s="230" t="s">
        <v>160</v>
      </c>
    </row>
    <row r="1292" spans="2:51" s="15" customFormat="1" ht="11.25">
      <c r="B1292" s="242"/>
      <c r="C1292" s="243"/>
      <c r="D1292" s="216" t="s">
        <v>171</v>
      </c>
      <c r="E1292" s="244" t="s">
        <v>1</v>
      </c>
      <c r="F1292" s="245" t="s">
        <v>770</v>
      </c>
      <c r="G1292" s="243"/>
      <c r="H1292" s="244" t="s">
        <v>1</v>
      </c>
      <c r="I1292" s="246"/>
      <c r="J1292" s="243"/>
      <c r="K1292" s="243"/>
      <c r="L1292" s="247"/>
      <c r="M1292" s="248"/>
      <c r="N1292" s="249"/>
      <c r="O1292" s="249"/>
      <c r="P1292" s="249"/>
      <c r="Q1292" s="249"/>
      <c r="R1292" s="249"/>
      <c r="S1292" s="249"/>
      <c r="T1292" s="250"/>
      <c r="AT1292" s="251" t="s">
        <v>171</v>
      </c>
      <c r="AU1292" s="251" t="s">
        <v>83</v>
      </c>
      <c r="AV1292" s="15" t="s">
        <v>81</v>
      </c>
      <c r="AW1292" s="15" t="s">
        <v>30</v>
      </c>
      <c r="AX1292" s="15" t="s">
        <v>73</v>
      </c>
      <c r="AY1292" s="251" t="s">
        <v>160</v>
      </c>
    </row>
    <row r="1293" spans="2:51" s="13" customFormat="1" ht="11.25">
      <c r="B1293" s="220"/>
      <c r="C1293" s="221"/>
      <c r="D1293" s="216" t="s">
        <v>171</v>
      </c>
      <c r="E1293" s="222" t="s">
        <v>1</v>
      </c>
      <c r="F1293" s="223" t="s">
        <v>1934</v>
      </c>
      <c r="G1293" s="221"/>
      <c r="H1293" s="224">
        <v>14.28</v>
      </c>
      <c r="I1293" s="225"/>
      <c r="J1293" s="221"/>
      <c r="K1293" s="221"/>
      <c r="L1293" s="226"/>
      <c r="M1293" s="227"/>
      <c r="N1293" s="228"/>
      <c r="O1293" s="228"/>
      <c r="P1293" s="228"/>
      <c r="Q1293" s="228"/>
      <c r="R1293" s="228"/>
      <c r="S1293" s="228"/>
      <c r="T1293" s="229"/>
      <c r="AT1293" s="230" t="s">
        <v>171</v>
      </c>
      <c r="AU1293" s="230" t="s">
        <v>83</v>
      </c>
      <c r="AV1293" s="13" t="s">
        <v>83</v>
      </c>
      <c r="AW1293" s="13" t="s">
        <v>30</v>
      </c>
      <c r="AX1293" s="13" t="s">
        <v>73</v>
      </c>
      <c r="AY1293" s="230" t="s">
        <v>160</v>
      </c>
    </row>
    <row r="1294" spans="2:51" s="13" customFormat="1" ht="11.25">
      <c r="B1294" s="220"/>
      <c r="C1294" s="221"/>
      <c r="D1294" s="216" t="s">
        <v>171</v>
      </c>
      <c r="E1294" s="222" t="s">
        <v>1</v>
      </c>
      <c r="F1294" s="223" t="s">
        <v>1932</v>
      </c>
      <c r="G1294" s="221"/>
      <c r="H1294" s="224">
        <v>-0.55</v>
      </c>
      <c r="I1294" s="225"/>
      <c r="J1294" s="221"/>
      <c r="K1294" s="221"/>
      <c r="L1294" s="226"/>
      <c r="M1294" s="227"/>
      <c r="N1294" s="228"/>
      <c r="O1294" s="228"/>
      <c r="P1294" s="228"/>
      <c r="Q1294" s="228"/>
      <c r="R1294" s="228"/>
      <c r="S1294" s="228"/>
      <c r="T1294" s="229"/>
      <c r="AT1294" s="230" t="s">
        <v>171</v>
      </c>
      <c r="AU1294" s="230" t="s">
        <v>83</v>
      </c>
      <c r="AV1294" s="13" t="s">
        <v>83</v>
      </c>
      <c r="AW1294" s="13" t="s">
        <v>30</v>
      </c>
      <c r="AX1294" s="13" t="s">
        <v>73</v>
      </c>
      <c r="AY1294" s="230" t="s">
        <v>160</v>
      </c>
    </row>
    <row r="1295" spans="2:51" s="13" customFormat="1" ht="11.25">
      <c r="B1295" s="220"/>
      <c r="C1295" s="221"/>
      <c r="D1295" s="216" t="s">
        <v>171</v>
      </c>
      <c r="E1295" s="222" t="s">
        <v>1</v>
      </c>
      <c r="F1295" s="223" t="s">
        <v>762</v>
      </c>
      <c r="G1295" s="221"/>
      <c r="H1295" s="224">
        <v>-1.773</v>
      </c>
      <c r="I1295" s="225"/>
      <c r="J1295" s="221"/>
      <c r="K1295" s="221"/>
      <c r="L1295" s="226"/>
      <c r="M1295" s="227"/>
      <c r="N1295" s="228"/>
      <c r="O1295" s="228"/>
      <c r="P1295" s="228"/>
      <c r="Q1295" s="228"/>
      <c r="R1295" s="228"/>
      <c r="S1295" s="228"/>
      <c r="T1295" s="229"/>
      <c r="AT1295" s="230" t="s">
        <v>171</v>
      </c>
      <c r="AU1295" s="230" t="s">
        <v>83</v>
      </c>
      <c r="AV1295" s="13" t="s">
        <v>83</v>
      </c>
      <c r="AW1295" s="13" t="s">
        <v>30</v>
      </c>
      <c r="AX1295" s="13" t="s">
        <v>73</v>
      </c>
      <c r="AY1295" s="230" t="s">
        <v>160</v>
      </c>
    </row>
    <row r="1296" spans="2:51" s="16" customFormat="1" ht="11.25">
      <c r="B1296" s="267"/>
      <c r="C1296" s="268"/>
      <c r="D1296" s="216" t="s">
        <v>171</v>
      </c>
      <c r="E1296" s="269" t="s">
        <v>1</v>
      </c>
      <c r="F1296" s="270" t="s">
        <v>775</v>
      </c>
      <c r="G1296" s="268"/>
      <c r="H1296" s="271">
        <v>45.98</v>
      </c>
      <c r="I1296" s="272"/>
      <c r="J1296" s="268"/>
      <c r="K1296" s="268"/>
      <c r="L1296" s="273"/>
      <c r="M1296" s="274"/>
      <c r="N1296" s="275"/>
      <c r="O1296" s="275"/>
      <c r="P1296" s="275"/>
      <c r="Q1296" s="275"/>
      <c r="R1296" s="275"/>
      <c r="S1296" s="275"/>
      <c r="T1296" s="276"/>
      <c r="AT1296" s="277" t="s">
        <v>171</v>
      </c>
      <c r="AU1296" s="277" t="s">
        <v>83</v>
      </c>
      <c r="AV1296" s="16" t="s">
        <v>182</v>
      </c>
      <c r="AW1296" s="16" t="s">
        <v>30</v>
      </c>
      <c r="AX1296" s="16" t="s">
        <v>73</v>
      </c>
      <c r="AY1296" s="277" t="s">
        <v>160</v>
      </c>
    </row>
    <row r="1297" spans="2:51" s="13" customFormat="1" ht="11.25">
      <c r="B1297" s="220"/>
      <c r="C1297" s="221"/>
      <c r="D1297" s="216" t="s">
        <v>171</v>
      </c>
      <c r="E1297" s="222" t="s">
        <v>1</v>
      </c>
      <c r="F1297" s="223" t="s">
        <v>732</v>
      </c>
      <c r="G1297" s="221"/>
      <c r="H1297" s="224">
        <v>15.73</v>
      </c>
      <c r="I1297" s="225"/>
      <c r="J1297" s="221"/>
      <c r="K1297" s="221"/>
      <c r="L1297" s="226"/>
      <c r="M1297" s="227"/>
      <c r="N1297" s="228"/>
      <c r="O1297" s="228"/>
      <c r="P1297" s="228"/>
      <c r="Q1297" s="228"/>
      <c r="R1297" s="228"/>
      <c r="S1297" s="228"/>
      <c r="T1297" s="229"/>
      <c r="AT1297" s="230" t="s">
        <v>171</v>
      </c>
      <c r="AU1297" s="230" t="s">
        <v>83</v>
      </c>
      <c r="AV1297" s="13" t="s">
        <v>83</v>
      </c>
      <c r="AW1297" s="13" t="s">
        <v>30</v>
      </c>
      <c r="AX1297" s="13" t="s">
        <v>73</v>
      </c>
      <c r="AY1297" s="230" t="s">
        <v>160</v>
      </c>
    </row>
    <row r="1298" spans="2:51" s="13" customFormat="1" ht="11.25">
      <c r="B1298" s="220"/>
      <c r="C1298" s="221"/>
      <c r="D1298" s="216" t="s">
        <v>171</v>
      </c>
      <c r="E1298" s="222" t="s">
        <v>1</v>
      </c>
      <c r="F1298" s="223" t="s">
        <v>733</v>
      </c>
      <c r="G1298" s="221"/>
      <c r="H1298" s="224">
        <v>2.4</v>
      </c>
      <c r="I1298" s="225"/>
      <c r="J1298" s="221"/>
      <c r="K1298" s="221"/>
      <c r="L1298" s="226"/>
      <c r="M1298" s="227"/>
      <c r="N1298" s="228"/>
      <c r="O1298" s="228"/>
      <c r="P1298" s="228"/>
      <c r="Q1298" s="228"/>
      <c r="R1298" s="228"/>
      <c r="S1298" s="228"/>
      <c r="T1298" s="229"/>
      <c r="AT1298" s="230" t="s">
        <v>171</v>
      </c>
      <c r="AU1298" s="230" t="s">
        <v>83</v>
      </c>
      <c r="AV1298" s="13" t="s">
        <v>83</v>
      </c>
      <c r="AW1298" s="13" t="s">
        <v>30</v>
      </c>
      <c r="AX1298" s="13" t="s">
        <v>73</v>
      </c>
      <c r="AY1298" s="230" t="s">
        <v>160</v>
      </c>
    </row>
    <row r="1299" spans="2:51" s="13" customFormat="1" ht="11.25">
      <c r="B1299" s="220"/>
      <c r="C1299" s="221"/>
      <c r="D1299" s="216" t="s">
        <v>171</v>
      </c>
      <c r="E1299" s="222" t="s">
        <v>1</v>
      </c>
      <c r="F1299" s="223" t="s">
        <v>734</v>
      </c>
      <c r="G1299" s="221"/>
      <c r="H1299" s="224">
        <v>8.05</v>
      </c>
      <c r="I1299" s="225"/>
      <c r="J1299" s="221"/>
      <c r="K1299" s="221"/>
      <c r="L1299" s="226"/>
      <c r="M1299" s="227"/>
      <c r="N1299" s="228"/>
      <c r="O1299" s="228"/>
      <c r="P1299" s="228"/>
      <c r="Q1299" s="228"/>
      <c r="R1299" s="228"/>
      <c r="S1299" s="228"/>
      <c r="T1299" s="229"/>
      <c r="AT1299" s="230" t="s">
        <v>171</v>
      </c>
      <c r="AU1299" s="230" t="s">
        <v>83</v>
      </c>
      <c r="AV1299" s="13" t="s">
        <v>83</v>
      </c>
      <c r="AW1299" s="13" t="s">
        <v>30</v>
      </c>
      <c r="AX1299" s="13" t="s">
        <v>73</v>
      </c>
      <c r="AY1299" s="230" t="s">
        <v>160</v>
      </c>
    </row>
    <row r="1300" spans="2:51" s="13" customFormat="1" ht="11.25">
      <c r="B1300" s="220"/>
      <c r="C1300" s="221"/>
      <c r="D1300" s="216" t="s">
        <v>171</v>
      </c>
      <c r="E1300" s="222" t="s">
        <v>1</v>
      </c>
      <c r="F1300" s="223" t="s">
        <v>735</v>
      </c>
      <c r="G1300" s="221"/>
      <c r="H1300" s="224">
        <v>2.89</v>
      </c>
      <c r="I1300" s="225"/>
      <c r="J1300" s="221"/>
      <c r="K1300" s="221"/>
      <c r="L1300" s="226"/>
      <c r="M1300" s="227"/>
      <c r="N1300" s="228"/>
      <c r="O1300" s="228"/>
      <c r="P1300" s="228"/>
      <c r="Q1300" s="228"/>
      <c r="R1300" s="228"/>
      <c r="S1300" s="228"/>
      <c r="T1300" s="229"/>
      <c r="AT1300" s="230" t="s">
        <v>171</v>
      </c>
      <c r="AU1300" s="230" t="s">
        <v>83</v>
      </c>
      <c r="AV1300" s="13" t="s">
        <v>83</v>
      </c>
      <c r="AW1300" s="13" t="s">
        <v>30</v>
      </c>
      <c r="AX1300" s="13" t="s">
        <v>73</v>
      </c>
      <c r="AY1300" s="230" t="s">
        <v>160</v>
      </c>
    </row>
    <row r="1301" spans="2:51" s="13" customFormat="1" ht="11.25">
      <c r="B1301" s="220"/>
      <c r="C1301" s="221"/>
      <c r="D1301" s="216" t="s">
        <v>171</v>
      </c>
      <c r="E1301" s="222" t="s">
        <v>1</v>
      </c>
      <c r="F1301" s="223" t="s">
        <v>736</v>
      </c>
      <c r="G1301" s="221"/>
      <c r="H1301" s="224">
        <v>16.27</v>
      </c>
      <c r="I1301" s="225"/>
      <c r="J1301" s="221"/>
      <c r="K1301" s="221"/>
      <c r="L1301" s="226"/>
      <c r="M1301" s="227"/>
      <c r="N1301" s="228"/>
      <c r="O1301" s="228"/>
      <c r="P1301" s="228"/>
      <c r="Q1301" s="228"/>
      <c r="R1301" s="228"/>
      <c r="S1301" s="228"/>
      <c r="T1301" s="229"/>
      <c r="AT1301" s="230" t="s">
        <v>171</v>
      </c>
      <c r="AU1301" s="230" t="s">
        <v>83</v>
      </c>
      <c r="AV1301" s="13" t="s">
        <v>83</v>
      </c>
      <c r="AW1301" s="13" t="s">
        <v>30</v>
      </c>
      <c r="AX1301" s="13" t="s">
        <v>73</v>
      </c>
      <c r="AY1301" s="230" t="s">
        <v>160</v>
      </c>
    </row>
    <row r="1302" spans="2:51" s="16" customFormat="1" ht="11.25">
      <c r="B1302" s="267"/>
      <c r="C1302" s="268"/>
      <c r="D1302" s="216" t="s">
        <v>171</v>
      </c>
      <c r="E1302" s="269" t="s">
        <v>1</v>
      </c>
      <c r="F1302" s="270" t="s">
        <v>775</v>
      </c>
      <c r="G1302" s="268"/>
      <c r="H1302" s="271">
        <v>45.34</v>
      </c>
      <c r="I1302" s="272"/>
      <c r="J1302" s="268"/>
      <c r="K1302" s="268"/>
      <c r="L1302" s="273"/>
      <c r="M1302" s="274"/>
      <c r="N1302" s="275"/>
      <c r="O1302" s="275"/>
      <c r="P1302" s="275"/>
      <c r="Q1302" s="275"/>
      <c r="R1302" s="275"/>
      <c r="S1302" s="275"/>
      <c r="T1302" s="276"/>
      <c r="AT1302" s="277" t="s">
        <v>171</v>
      </c>
      <c r="AU1302" s="277" t="s">
        <v>83</v>
      </c>
      <c r="AV1302" s="16" t="s">
        <v>182</v>
      </c>
      <c r="AW1302" s="16" t="s">
        <v>30</v>
      </c>
      <c r="AX1302" s="16" t="s">
        <v>73</v>
      </c>
      <c r="AY1302" s="277" t="s">
        <v>160</v>
      </c>
    </row>
    <row r="1303" spans="2:51" s="13" customFormat="1" ht="11.25">
      <c r="B1303" s="220"/>
      <c r="C1303" s="221"/>
      <c r="D1303" s="216" t="s">
        <v>171</v>
      </c>
      <c r="E1303" s="222" t="s">
        <v>1</v>
      </c>
      <c r="F1303" s="223" t="s">
        <v>1989</v>
      </c>
      <c r="G1303" s="221"/>
      <c r="H1303" s="224">
        <v>2.682</v>
      </c>
      <c r="I1303" s="225"/>
      <c r="J1303" s="221"/>
      <c r="K1303" s="221"/>
      <c r="L1303" s="226"/>
      <c r="M1303" s="227"/>
      <c r="N1303" s="228"/>
      <c r="O1303" s="228"/>
      <c r="P1303" s="228"/>
      <c r="Q1303" s="228"/>
      <c r="R1303" s="228"/>
      <c r="S1303" s="228"/>
      <c r="T1303" s="229"/>
      <c r="AT1303" s="230" t="s">
        <v>171</v>
      </c>
      <c r="AU1303" s="230" t="s">
        <v>83</v>
      </c>
      <c r="AV1303" s="13" t="s">
        <v>83</v>
      </c>
      <c r="AW1303" s="13" t="s">
        <v>30</v>
      </c>
      <c r="AX1303" s="13" t="s">
        <v>73</v>
      </c>
      <c r="AY1303" s="230" t="s">
        <v>160</v>
      </c>
    </row>
    <row r="1304" spans="2:51" s="13" customFormat="1" ht="11.25">
      <c r="B1304" s="220"/>
      <c r="C1304" s="221"/>
      <c r="D1304" s="216" t="s">
        <v>171</v>
      </c>
      <c r="E1304" s="222" t="s">
        <v>1</v>
      </c>
      <c r="F1304" s="223" t="s">
        <v>1990</v>
      </c>
      <c r="G1304" s="221"/>
      <c r="H1304" s="224">
        <v>2.529</v>
      </c>
      <c r="I1304" s="225"/>
      <c r="J1304" s="221"/>
      <c r="K1304" s="221"/>
      <c r="L1304" s="226"/>
      <c r="M1304" s="227"/>
      <c r="N1304" s="228"/>
      <c r="O1304" s="228"/>
      <c r="P1304" s="228"/>
      <c r="Q1304" s="228"/>
      <c r="R1304" s="228"/>
      <c r="S1304" s="228"/>
      <c r="T1304" s="229"/>
      <c r="AT1304" s="230" t="s">
        <v>171</v>
      </c>
      <c r="AU1304" s="230" t="s">
        <v>83</v>
      </c>
      <c r="AV1304" s="13" t="s">
        <v>83</v>
      </c>
      <c r="AW1304" s="13" t="s">
        <v>30</v>
      </c>
      <c r="AX1304" s="13" t="s">
        <v>73</v>
      </c>
      <c r="AY1304" s="230" t="s">
        <v>160</v>
      </c>
    </row>
    <row r="1305" spans="2:51" s="16" customFormat="1" ht="11.25">
      <c r="B1305" s="267"/>
      <c r="C1305" s="268"/>
      <c r="D1305" s="216" t="s">
        <v>171</v>
      </c>
      <c r="E1305" s="269" t="s">
        <v>1</v>
      </c>
      <c r="F1305" s="270" t="s">
        <v>775</v>
      </c>
      <c r="G1305" s="268"/>
      <c r="H1305" s="271">
        <v>5.211</v>
      </c>
      <c r="I1305" s="272"/>
      <c r="J1305" s="268"/>
      <c r="K1305" s="268"/>
      <c r="L1305" s="273"/>
      <c r="M1305" s="274"/>
      <c r="N1305" s="275"/>
      <c r="O1305" s="275"/>
      <c r="P1305" s="275"/>
      <c r="Q1305" s="275"/>
      <c r="R1305" s="275"/>
      <c r="S1305" s="275"/>
      <c r="T1305" s="276"/>
      <c r="AT1305" s="277" t="s">
        <v>171</v>
      </c>
      <c r="AU1305" s="277" t="s">
        <v>83</v>
      </c>
      <c r="AV1305" s="16" t="s">
        <v>182</v>
      </c>
      <c r="AW1305" s="16" t="s">
        <v>30</v>
      </c>
      <c r="AX1305" s="16" t="s">
        <v>73</v>
      </c>
      <c r="AY1305" s="277" t="s">
        <v>160</v>
      </c>
    </row>
    <row r="1306" spans="2:51" s="15" customFormat="1" ht="11.25">
      <c r="B1306" s="242"/>
      <c r="C1306" s="243"/>
      <c r="D1306" s="216" t="s">
        <v>171</v>
      </c>
      <c r="E1306" s="244" t="s">
        <v>1</v>
      </c>
      <c r="F1306" s="245" t="s">
        <v>1991</v>
      </c>
      <c r="G1306" s="243"/>
      <c r="H1306" s="244" t="s">
        <v>1</v>
      </c>
      <c r="I1306" s="246"/>
      <c r="J1306" s="243"/>
      <c r="K1306" s="243"/>
      <c r="L1306" s="247"/>
      <c r="M1306" s="248"/>
      <c r="N1306" s="249"/>
      <c r="O1306" s="249"/>
      <c r="P1306" s="249"/>
      <c r="Q1306" s="249"/>
      <c r="R1306" s="249"/>
      <c r="S1306" s="249"/>
      <c r="T1306" s="250"/>
      <c r="AT1306" s="251" t="s">
        <v>171</v>
      </c>
      <c r="AU1306" s="251" t="s">
        <v>83</v>
      </c>
      <c r="AV1306" s="15" t="s">
        <v>81</v>
      </c>
      <c r="AW1306" s="15" t="s">
        <v>30</v>
      </c>
      <c r="AX1306" s="15" t="s">
        <v>73</v>
      </c>
      <c r="AY1306" s="251" t="s">
        <v>160</v>
      </c>
    </row>
    <row r="1307" spans="2:51" s="14" customFormat="1" ht="11.25">
      <c r="B1307" s="231"/>
      <c r="C1307" s="232"/>
      <c r="D1307" s="216" t="s">
        <v>171</v>
      </c>
      <c r="E1307" s="233" t="s">
        <v>1</v>
      </c>
      <c r="F1307" s="234" t="s">
        <v>174</v>
      </c>
      <c r="G1307" s="232"/>
      <c r="H1307" s="235">
        <v>96.531</v>
      </c>
      <c r="I1307" s="236"/>
      <c r="J1307" s="232"/>
      <c r="K1307" s="232"/>
      <c r="L1307" s="237"/>
      <c r="M1307" s="238"/>
      <c r="N1307" s="239"/>
      <c r="O1307" s="239"/>
      <c r="P1307" s="239"/>
      <c r="Q1307" s="239"/>
      <c r="R1307" s="239"/>
      <c r="S1307" s="239"/>
      <c r="T1307" s="240"/>
      <c r="AT1307" s="241" t="s">
        <v>171</v>
      </c>
      <c r="AU1307" s="241" t="s">
        <v>83</v>
      </c>
      <c r="AV1307" s="14" t="s">
        <v>167</v>
      </c>
      <c r="AW1307" s="14" t="s">
        <v>30</v>
      </c>
      <c r="AX1307" s="14" t="s">
        <v>81</v>
      </c>
      <c r="AY1307" s="241" t="s">
        <v>160</v>
      </c>
    </row>
    <row r="1308" spans="1:65" s="2" customFormat="1" ht="24.2" customHeight="1">
      <c r="A1308" s="35"/>
      <c r="B1308" s="36"/>
      <c r="C1308" s="202" t="s">
        <v>1992</v>
      </c>
      <c r="D1308" s="202" t="s">
        <v>163</v>
      </c>
      <c r="E1308" s="203" t="s">
        <v>1993</v>
      </c>
      <c r="F1308" s="204" t="s">
        <v>1994</v>
      </c>
      <c r="G1308" s="205" t="s">
        <v>218</v>
      </c>
      <c r="H1308" s="206">
        <v>6.3</v>
      </c>
      <c r="I1308" s="207"/>
      <c r="J1308" s="208">
        <f>ROUND(I1308*H1308,2)</f>
        <v>0</v>
      </c>
      <c r="K1308" s="209"/>
      <c r="L1308" s="40"/>
      <c r="M1308" s="210" t="s">
        <v>1</v>
      </c>
      <c r="N1308" s="211" t="s">
        <v>38</v>
      </c>
      <c r="O1308" s="72"/>
      <c r="P1308" s="212">
        <f>O1308*H1308</f>
        <v>0</v>
      </c>
      <c r="Q1308" s="212">
        <v>0.002</v>
      </c>
      <c r="R1308" s="212">
        <f>Q1308*H1308</f>
        <v>0.0126</v>
      </c>
      <c r="S1308" s="212">
        <v>0</v>
      </c>
      <c r="T1308" s="213">
        <f>S1308*H1308</f>
        <v>0</v>
      </c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R1308" s="214" t="s">
        <v>219</v>
      </c>
      <c r="AT1308" s="214" t="s">
        <v>163</v>
      </c>
      <c r="AU1308" s="214" t="s">
        <v>83</v>
      </c>
      <c r="AY1308" s="18" t="s">
        <v>160</v>
      </c>
      <c r="BE1308" s="215">
        <f>IF(N1308="základní",J1308,0)</f>
        <v>0</v>
      </c>
      <c r="BF1308" s="215">
        <f>IF(N1308="snížená",J1308,0)</f>
        <v>0</v>
      </c>
      <c r="BG1308" s="215">
        <f>IF(N1308="zákl. přenesená",J1308,0)</f>
        <v>0</v>
      </c>
      <c r="BH1308" s="215">
        <f>IF(N1308="sníž. přenesená",J1308,0)</f>
        <v>0</v>
      </c>
      <c r="BI1308" s="215">
        <f>IF(N1308="nulová",J1308,0)</f>
        <v>0</v>
      </c>
      <c r="BJ1308" s="18" t="s">
        <v>81</v>
      </c>
      <c r="BK1308" s="215">
        <f>ROUND(I1308*H1308,2)</f>
        <v>0</v>
      </c>
      <c r="BL1308" s="18" t="s">
        <v>219</v>
      </c>
      <c r="BM1308" s="214" t="s">
        <v>1995</v>
      </c>
    </row>
    <row r="1309" spans="1:47" s="2" customFormat="1" ht="19.5">
      <c r="A1309" s="35"/>
      <c r="B1309" s="36"/>
      <c r="C1309" s="37"/>
      <c r="D1309" s="216" t="s">
        <v>169</v>
      </c>
      <c r="E1309" s="37"/>
      <c r="F1309" s="217" t="s">
        <v>1996</v>
      </c>
      <c r="G1309" s="37"/>
      <c r="H1309" s="37"/>
      <c r="I1309" s="169"/>
      <c r="J1309" s="37"/>
      <c r="K1309" s="37"/>
      <c r="L1309" s="40"/>
      <c r="M1309" s="218"/>
      <c r="N1309" s="219"/>
      <c r="O1309" s="72"/>
      <c r="P1309" s="72"/>
      <c r="Q1309" s="72"/>
      <c r="R1309" s="72"/>
      <c r="S1309" s="72"/>
      <c r="T1309" s="73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T1309" s="18" t="s">
        <v>169</v>
      </c>
      <c r="AU1309" s="18" t="s">
        <v>83</v>
      </c>
    </row>
    <row r="1310" spans="2:51" s="15" customFormat="1" ht="11.25">
      <c r="B1310" s="242"/>
      <c r="C1310" s="243"/>
      <c r="D1310" s="216" t="s">
        <v>171</v>
      </c>
      <c r="E1310" s="244" t="s">
        <v>1</v>
      </c>
      <c r="F1310" s="245" t="s">
        <v>1997</v>
      </c>
      <c r="G1310" s="243"/>
      <c r="H1310" s="244" t="s">
        <v>1</v>
      </c>
      <c r="I1310" s="246"/>
      <c r="J1310" s="243"/>
      <c r="K1310" s="243"/>
      <c r="L1310" s="247"/>
      <c r="M1310" s="248"/>
      <c r="N1310" s="249"/>
      <c r="O1310" s="249"/>
      <c r="P1310" s="249"/>
      <c r="Q1310" s="249"/>
      <c r="R1310" s="249"/>
      <c r="S1310" s="249"/>
      <c r="T1310" s="250"/>
      <c r="AT1310" s="251" t="s">
        <v>171</v>
      </c>
      <c r="AU1310" s="251" t="s">
        <v>83</v>
      </c>
      <c r="AV1310" s="15" t="s">
        <v>81</v>
      </c>
      <c r="AW1310" s="15" t="s">
        <v>30</v>
      </c>
      <c r="AX1310" s="15" t="s">
        <v>73</v>
      </c>
      <c r="AY1310" s="251" t="s">
        <v>160</v>
      </c>
    </row>
    <row r="1311" spans="2:51" s="13" customFormat="1" ht="11.25">
      <c r="B1311" s="220"/>
      <c r="C1311" s="221"/>
      <c r="D1311" s="216" t="s">
        <v>171</v>
      </c>
      <c r="E1311" s="222" t="s">
        <v>1</v>
      </c>
      <c r="F1311" s="223" t="s">
        <v>1941</v>
      </c>
      <c r="G1311" s="221"/>
      <c r="H1311" s="224">
        <v>6.3</v>
      </c>
      <c r="I1311" s="225"/>
      <c r="J1311" s="221"/>
      <c r="K1311" s="221"/>
      <c r="L1311" s="226"/>
      <c r="M1311" s="227"/>
      <c r="N1311" s="228"/>
      <c r="O1311" s="228"/>
      <c r="P1311" s="228"/>
      <c r="Q1311" s="228"/>
      <c r="R1311" s="228"/>
      <c r="S1311" s="228"/>
      <c r="T1311" s="229"/>
      <c r="AT1311" s="230" t="s">
        <v>171</v>
      </c>
      <c r="AU1311" s="230" t="s">
        <v>83</v>
      </c>
      <c r="AV1311" s="13" t="s">
        <v>83</v>
      </c>
      <c r="AW1311" s="13" t="s">
        <v>30</v>
      </c>
      <c r="AX1311" s="13" t="s">
        <v>81</v>
      </c>
      <c r="AY1311" s="230" t="s">
        <v>160</v>
      </c>
    </row>
    <row r="1312" spans="1:65" s="2" customFormat="1" ht="24.2" customHeight="1">
      <c r="A1312" s="35"/>
      <c r="B1312" s="36"/>
      <c r="C1312" s="202" t="s">
        <v>1998</v>
      </c>
      <c r="D1312" s="202" t="s">
        <v>163</v>
      </c>
      <c r="E1312" s="203" t="s">
        <v>1999</v>
      </c>
      <c r="F1312" s="204" t="s">
        <v>2000</v>
      </c>
      <c r="G1312" s="205" t="s">
        <v>179</v>
      </c>
      <c r="H1312" s="206">
        <v>1.062</v>
      </c>
      <c r="I1312" s="207"/>
      <c r="J1312" s="208">
        <f>ROUND(I1312*H1312,2)</f>
        <v>0</v>
      </c>
      <c r="K1312" s="209"/>
      <c r="L1312" s="40"/>
      <c r="M1312" s="210" t="s">
        <v>1</v>
      </c>
      <c r="N1312" s="211" t="s">
        <v>38</v>
      </c>
      <c r="O1312" s="72"/>
      <c r="P1312" s="212">
        <f>O1312*H1312</f>
        <v>0</v>
      </c>
      <c r="Q1312" s="212">
        <v>0</v>
      </c>
      <c r="R1312" s="212">
        <f>Q1312*H1312</f>
        <v>0</v>
      </c>
      <c r="S1312" s="212">
        <v>0</v>
      </c>
      <c r="T1312" s="213">
        <f>S1312*H1312</f>
        <v>0</v>
      </c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R1312" s="214" t="s">
        <v>219</v>
      </c>
      <c r="AT1312" s="214" t="s">
        <v>163</v>
      </c>
      <c r="AU1312" s="214" t="s">
        <v>83</v>
      </c>
      <c r="AY1312" s="18" t="s">
        <v>160</v>
      </c>
      <c r="BE1312" s="215">
        <f>IF(N1312="základní",J1312,0)</f>
        <v>0</v>
      </c>
      <c r="BF1312" s="215">
        <f>IF(N1312="snížená",J1312,0)</f>
        <v>0</v>
      </c>
      <c r="BG1312" s="215">
        <f>IF(N1312="zákl. přenesená",J1312,0)</f>
        <v>0</v>
      </c>
      <c r="BH1312" s="215">
        <f>IF(N1312="sníž. přenesená",J1312,0)</f>
        <v>0</v>
      </c>
      <c r="BI1312" s="215">
        <f>IF(N1312="nulová",J1312,0)</f>
        <v>0</v>
      </c>
      <c r="BJ1312" s="18" t="s">
        <v>81</v>
      </c>
      <c r="BK1312" s="215">
        <f>ROUND(I1312*H1312,2)</f>
        <v>0</v>
      </c>
      <c r="BL1312" s="18" t="s">
        <v>219</v>
      </c>
      <c r="BM1312" s="214" t="s">
        <v>2001</v>
      </c>
    </row>
    <row r="1313" spans="1:47" s="2" customFormat="1" ht="29.25">
      <c r="A1313" s="35"/>
      <c r="B1313" s="36"/>
      <c r="C1313" s="37"/>
      <c r="D1313" s="216" t="s">
        <v>169</v>
      </c>
      <c r="E1313" s="37"/>
      <c r="F1313" s="217" t="s">
        <v>2002</v>
      </c>
      <c r="G1313" s="37"/>
      <c r="H1313" s="37"/>
      <c r="I1313" s="169"/>
      <c r="J1313" s="37"/>
      <c r="K1313" s="37"/>
      <c r="L1313" s="40"/>
      <c r="M1313" s="218"/>
      <c r="N1313" s="219"/>
      <c r="O1313" s="72"/>
      <c r="P1313" s="72"/>
      <c r="Q1313" s="72"/>
      <c r="R1313" s="72"/>
      <c r="S1313" s="72"/>
      <c r="T1313" s="73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T1313" s="18" t="s">
        <v>169</v>
      </c>
      <c r="AU1313" s="18" t="s">
        <v>83</v>
      </c>
    </row>
    <row r="1314" spans="2:63" s="12" customFormat="1" ht="22.9" customHeight="1">
      <c r="B1314" s="186"/>
      <c r="C1314" s="187"/>
      <c r="D1314" s="188" t="s">
        <v>72</v>
      </c>
      <c r="E1314" s="200" t="s">
        <v>2003</v>
      </c>
      <c r="F1314" s="200" t="s">
        <v>2004</v>
      </c>
      <c r="G1314" s="187"/>
      <c r="H1314" s="187"/>
      <c r="I1314" s="190"/>
      <c r="J1314" s="201">
        <f>BK1314</f>
        <v>0</v>
      </c>
      <c r="K1314" s="187"/>
      <c r="L1314" s="192"/>
      <c r="M1314" s="193"/>
      <c r="N1314" s="194"/>
      <c r="O1314" s="194"/>
      <c r="P1314" s="195">
        <f>SUM(P1315:P1319)</f>
        <v>0</v>
      </c>
      <c r="Q1314" s="194"/>
      <c r="R1314" s="195">
        <f>SUM(R1315:R1319)</f>
        <v>0.06755498</v>
      </c>
      <c r="S1314" s="194"/>
      <c r="T1314" s="196">
        <f>SUM(T1315:T1319)</f>
        <v>0</v>
      </c>
      <c r="AR1314" s="197" t="s">
        <v>83</v>
      </c>
      <c r="AT1314" s="198" t="s">
        <v>72</v>
      </c>
      <c r="AU1314" s="198" t="s">
        <v>81</v>
      </c>
      <c r="AY1314" s="197" t="s">
        <v>160</v>
      </c>
      <c r="BK1314" s="199">
        <f>SUM(BK1315:BK1319)</f>
        <v>0</v>
      </c>
    </row>
    <row r="1315" spans="1:65" s="2" customFormat="1" ht="24.2" customHeight="1">
      <c r="A1315" s="35"/>
      <c r="B1315" s="36"/>
      <c r="C1315" s="202" t="s">
        <v>2005</v>
      </c>
      <c r="D1315" s="202" t="s">
        <v>163</v>
      </c>
      <c r="E1315" s="203" t="s">
        <v>2006</v>
      </c>
      <c r="F1315" s="204" t="s">
        <v>2007</v>
      </c>
      <c r="G1315" s="205" t="s">
        <v>247</v>
      </c>
      <c r="H1315" s="206">
        <v>143.734</v>
      </c>
      <c r="I1315" s="207"/>
      <c r="J1315" s="208">
        <f>ROUND(I1315*H1315,2)</f>
        <v>0</v>
      </c>
      <c r="K1315" s="209"/>
      <c r="L1315" s="40"/>
      <c r="M1315" s="210" t="s">
        <v>1</v>
      </c>
      <c r="N1315" s="211" t="s">
        <v>38</v>
      </c>
      <c r="O1315" s="72"/>
      <c r="P1315" s="212">
        <f>O1315*H1315</f>
        <v>0</v>
      </c>
      <c r="Q1315" s="212">
        <v>0.00021</v>
      </c>
      <c r="R1315" s="212">
        <f>Q1315*H1315</f>
        <v>0.03018414</v>
      </c>
      <c r="S1315" s="212">
        <v>0</v>
      </c>
      <c r="T1315" s="213">
        <f>S1315*H1315</f>
        <v>0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214" t="s">
        <v>219</v>
      </c>
      <c r="AT1315" s="214" t="s">
        <v>163</v>
      </c>
      <c r="AU1315" s="214" t="s">
        <v>83</v>
      </c>
      <c r="AY1315" s="18" t="s">
        <v>160</v>
      </c>
      <c r="BE1315" s="215">
        <f>IF(N1315="základní",J1315,0)</f>
        <v>0</v>
      </c>
      <c r="BF1315" s="215">
        <f>IF(N1315="snížená",J1315,0)</f>
        <v>0</v>
      </c>
      <c r="BG1315" s="215">
        <f>IF(N1315="zákl. přenesená",J1315,0)</f>
        <v>0</v>
      </c>
      <c r="BH1315" s="215">
        <f>IF(N1315="sníž. přenesená",J1315,0)</f>
        <v>0</v>
      </c>
      <c r="BI1315" s="215">
        <f>IF(N1315="nulová",J1315,0)</f>
        <v>0</v>
      </c>
      <c r="BJ1315" s="18" t="s">
        <v>81</v>
      </c>
      <c r="BK1315" s="215">
        <f>ROUND(I1315*H1315,2)</f>
        <v>0</v>
      </c>
      <c r="BL1315" s="18" t="s">
        <v>219</v>
      </c>
      <c r="BM1315" s="214" t="s">
        <v>2008</v>
      </c>
    </row>
    <row r="1316" spans="1:47" s="2" customFormat="1" ht="11.25">
      <c r="A1316" s="35"/>
      <c r="B1316" s="36"/>
      <c r="C1316" s="37"/>
      <c r="D1316" s="216" t="s">
        <v>169</v>
      </c>
      <c r="E1316" s="37"/>
      <c r="F1316" s="217" t="s">
        <v>2009</v>
      </c>
      <c r="G1316" s="37"/>
      <c r="H1316" s="37"/>
      <c r="I1316" s="169"/>
      <c r="J1316" s="37"/>
      <c r="K1316" s="37"/>
      <c r="L1316" s="40"/>
      <c r="M1316" s="218"/>
      <c r="N1316" s="219"/>
      <c r="O1316" s="72"/>
      <c r="P1316" s="72"/>
      <c r="Q1316" s="72"/>
      <c r="R1316" s="72"/>
      <c r="S1316" s="72"/>
      <c r="T1316" s="73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T1316" s="18" t="s">
        <v>169</v>
      </c>
      <c r="AU1316" s="18" t="s">
        <v>83</v>
      </c>
    </row>
    <row r="1317" spans="2:51" s="13" customFormat="1" ht="11.25">
      <c r="B1317" s="220"/>
      <c r="C1317" s="221"/>
      <c r="D1317" s="216" t="s">
        <v>171</v>
      </c>
      <c r="E1317" s="222" t="s">
        <v>1</v>
      </c>
      <c r="F1317" s="223" t="s">
        <v>2010</v>
      </c>
      <c r="G1317" s="221"/>
      <c r="H1317" s="224">
        <v>143.734</v>
      </c>
      <c r="I1317" s="225"/>
      <c r="J1317" s="221"/>
      <c r="K1317" s="221"/>
      <c r="L1317" s="226"/>
      <c r="M1317" s="227"/>
      <c r="N1317" s="228"/>
      <c r="O1317" s="228"/>
      <c r="P1317" s="228"/>
      <c r="Q1317" s="228"/>
      <c r="R1317" s="228"/>
      <c r="S1317" s="228"/>
      <c r="T1317" s="229"/>
      <c r="AT1317" s="230" t="s">
        <v>171</v>
      </c>
      <c r="AU1317" s="230" t="s">
        <v>83</v>
      </c>
      <c r="AV1317" s="13" t="s">
        <v>83</v>
      </c>
      <c r="AW1317" s="13" t="s">
        <v>30</v>
      </c>
      <c r="AX1317" s="13" t="s">
        <v>81</v>
      </c>
      <c r="AY1317" s="230" t="s">
        <v>160</v>
      </c>
    </row>
    <row r="1318" spans="1:65" s="2" customFormat="1" ht="33" customHeight="1">
      <c r="A1318" s="35"/>
      <c r="B1318" s="36"/>
      <c r="C1318" s="202" t="s">
        <v>2011</v>
      </c>
      <c r="D1318" s="202" t="s">
        <v>163</v>
      </c>
      <c r="E1318" s="203" t="s">
        <v>2012</v>
      </c>
      <c r="F1318" s="204" t="s">
        <v>2013</v>
      </c>
      <c r="G1318" s="205" t="s">
        <v>247</v>
      </c>
      <c r="H1318" s="206">
        <v>143.734</v>
      </c>
      <c r="I1318" s="207"/>
      <c r="J1318" s="208">
        <f>ROUND(I1318*H1318,2)</f>
        <v>0</v>
      </c>
      <c r="K1318" s="209"/>
      <c r="L1318" s="40"/>
      <c r="M1318" s="210" t="s">
        <v>1</v>
      </c>
      <c r="N1318" s="211" t="s">
        <v>38</v>
      </c>
      <c r="O1318" s="72"/>
      <c r="P1318" s="212">
        <f>O1318*H1318</f>
        <v>0</v>
      </c>
      <c r="Q1318" s="212">
        <v>0.00026</v>
      </c>
      <c r="R1318" s="212">
        <f>Q1318*H1318</f>
        <v>0.03737084</v>
      </c>
      <c r="S1318" s="212">
        <v>0</v>
      </c>
      <c r="T1318" s="213">
        <f>S1318*H1318</f>
        <v>0</v>
      </c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R1318" s="214" t="s">
        <v>219</v>
      </c>
      <c r="AT1318" s="214" t="s">
        <v>163</v>
      </c>
      <c r="AU1318" s="214" t="s">
        <v>83</v>
      </c>
      <c r="AY1318" s="18" t="s">
        <v>160</v>
      </c>
      <c r="BE1318" s="215">
        <f>IF(N1318="základní",J1318,0)</f>
        <v>0</v>
      </c>
      <c r="BF1318" s="215">
        <f>IF(N1318="snížená",J1318,0)</f>
        <v>0</v>
      </c>
      <c r="BG1318" s="215">
        <f>IF(N1318="zákl. přenesená",J1318,0)</f>
        <v>0</v>
      </c>
      <c r="BH1318" s="215">
        <f>IF(N1318="sníž. přenesená",J1318,0)</f>
        <v>0</v>
      </c>
      <c r="BI1318" s="215">
        <f>IF(N1318="nulová",J1318,0)</f>
        <v>0</v>
      </c>
      <c r="BJ1318" s="18" t="s">
        <v>81</v>
      </c>
      <c r="BK1318" s="215">
        <f>ROUND(I1318*H1318,2)</f>
        <v>0</v>
      </c>
      <c r="BL1318" s="18" t="s">
        <v>219</v>
      </c>
      <c r="BM1318" s="214" t="s">
        <v>2014</v>
      </c>
    </row>
    <row r="1319" spans="1:47" s="2" customFormat="1" ht="29.25">
      <c r="A1319" s="35"/>
      <c r="B1319" s="36"/>
      <c r="C1319" s="37"/>
      <c r="D1319" s="216" t="s">
        <v>169</v>
      </c>
      <c r="E1319" s="37"/>
      <c r="F1319" s="217" t="s">
        <v>2015</v>
      </c>
      <c r="G1319" s="37"/>
      <c r="H1319" s="37"/>
      <c r="I1319" s="169"/>
      <c r="J1319" s="37"/>
      <c r="K1319" s="37"/>
      <c r="L1319" s="40"/>
      <c r="M1319" s="218"/>
      <c r="N1319" s="219"/>
      <c r="O1319" s="72"/>
      <c r="P1319" s="72"/>
      <c r="Q1319" s="72"/>
      <c r="R1319" s="72"/>
      <c r="S1319" s="72"/>
      <c r="T1319" s="73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T1319" s="18" t="s">
        <v>169</v>
      </c>
      <c r="AU1319" s="18" t="s">
        <v>83</v>
      </c>
    </row>
    <row r="1320" spans="2:63" s="12" customFormat="1" ht="25.9" customHeight="1">
      <c r="B1320" s="186"/>
      <c r="C1320" s="187"/>
      <c r="D1320" s="188" t="s">
        <v>72</v>
      </c>
      <c r="E1320" s="189" t="s">
        <v>137</v>
      </c>
      <c r="F1320" s="189" t="s">
        <v>2016</v>
      </c>
      <c r="G1320" s="187"/>
      <c r="H1320" s="187"/>
      <c r="I1320" s="190"/>
      <c r="J1320" s="191">
        <f>BK1320</f>
        <v>0</v>
      </c>
      <c r="K1320" s="187"/>
      <c r="L1320" s="192"/>
      <c r="M1320" s="193"/>
      <c r="N1320" s="194"/>
      <c r="O1320" s="194"/>
      <c r="P1320" s="195">
        <f>P1321</f>
        <v>0</v>
      </c>
      <c r="Q1320" s="194"/>
      <c r="R1320" s="195">
        <f>R1321</f>
        <v>0</v>
      </c>
      <c r="S1320" s="194"/>
      <c r="T1320" s="196">
        <f>T1321</f>
        <v>0</v>
      </c>
      <c r="AR1320" s="197" t="s">
        <v>192</v>
      </c>
      <c r="AT1320" s="198" t="s">
        <v>72</v>
      </c>
      <c r="AU1320" s="198" t="s">
        <v>73</v>
      </c>
      <c r="AY1320" s="197" t="s">
        <v>160</v>
      </c>
      <c r="BK1320" s="199">
        <f>BK1321</f>
        <v>0</v>
      </c>
    </row>
    <row r="1321" spans="2:63" s="12" customFormat="1" ht="22.9" customHeight="1">
      <c r="B1321" s="186"/>
      <c r="C1321" s="187"/>
      <c r="D1321" s="188" t="s">
        <v>72</v>
      </c>
      <c r="E1321" s="200" t="s">
        <v>2017</v>
      </c>
      <c r="F1321" s="200" t="s">
        <v>2018</v>
      </c>
      <c r="G1321" s="187"/>
      <c r="H1321" s="187"/>
      <c r="I1321" s="190"/>
      <c r="J1321" s="201">
        <f>BK1321</f>
        <v>0</v>
      </c>
      <c r="K1321" s="187"/>
      <c r="L1321" s="192"/>
      <c r="M1321" s="193"/>
      <c r="N1321" s="194"/>
      <c r="O1321" s="194"/>
      <c r="P1321" s="195">
        <f>SUM(P1322:P1325)</f>
        <v>0</v>
      </c>
      <c r="Q1321" s="194"/>
      <c r="R1321" s="195">
        <f>SUM(R1322:R1325)</f>
        <v>0</v>
      </c>
      <c r="S1321" s="194"/>
      <c r="T1321" s="196">
        <f>SUM(T1322:T1325)</f>
        <v>0</v>
      </c>
      <c r="AR1321" s="197" t="s">
        <v>192</v>
      </c>
      <c r="AT1321" s="198" t="s">
        <v>72</v>
      </c>
      <c r="AU1321" s="198" t="s">
        <v>81</v>
      </c>
      <c r="AY1321" s="197" t="s">
        <v>160</v>
      </c>
      <c r="BK1321" s="199">
        <f>SUM(BK1322:BK1325)</f>
        <v>0</v>
      </c>
    </row>
    <row r="1322" spans="1:65" s="2" customFormat="1" ht="24.2" customHeight="1">
      <c r="A1322" s="35"/>
      <c r="B1322" s="36"/>
      <c r="C1322" s="202" t="s">
        <v>2019</v>
      </c>
      <c r="D1322" s="202" t="s">
        <v>163</v>
      </c>
      <c r="E1322" s="203" t="s">
        <v>2020</v>
      </c>
      <c r="F1322" s="204" t="s">
        <v>2021</v>
      </c>
      <c r="G1322" s="205" t="s">
        <v>234</v>
      </c>
      <c r="H1322" s="206">
        <v>1</v>
      </c>
      <c r="I1322" s="207"/>
      <c r="J1322" s="208">
        <f>ROUND(I1322*H1322,2)</f>
        <v>0</v>
      </c>
      <c r="K1322" s="209"/>
      <c r="L1322" s="40"/>
      <c r="M1322" s="210" t="s">
        <v>1</v>
      </c>
      <c r="N1322" s="211" t="s">
        <v>38</v>
      </c>
      <c r="O1322" s="72"/>
      <c r="P1322" s="212">
        <f>O1322*H1322</f>
        <v>0</v>
      </c>
      <c r="Q1322" s="212">
        <v>0</v>
      </c>
      <c r="R1322" s="212">
        <f>Q1322*H1322</f>
        <v>0</v>
      </c>
      <c r="S1322" s="212">
        <v>0</v>
      </c>
      <c r="T1322" s="213">
        <f>S1322*H1322</f>
        <v>0</v>
      </c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R1322" s="214" t="s">
        <v>2022</v>
      </c>
      <c r="AT1322" s="214" t="s">
        <v>163</v>
      </c>
      <c r="AU1322" s="214" t="s">
        <v>83</v>
      </c>
      <c r="AY1322" s="18" t="s">
        <v>160</v>
      </c>
      <c r="BE1322" s="215">
        <f>IF(N1322="základní",J1322,0)</f>
        <v>0</v>
      </c>
      <c r="BF1322" s="215">
        <f>IF(N1322="snížená",J1322,0)</f>
        <v>0</v>
      </c>
      <c r="BG1322" s="215">
        <f>IF(N1322="zákl. přenesená",J1322,0)</f>
        <v>0</v>
      </c>
      <c r="BH1322" s="215">
        <f>IF(N1322="sníž. přenesená",J1322,0)</f>
        <v>0</v>
      </c>
      <c r="BI1322" s="215">
        <f>IF(N1322="nulová",J1322,0)</f>
        <v>0</v>
      </c>
      <c r="BJ1322" s="18" t="s">
        <v>81</v>
      </c>
      <c r="BK1322" s="215">
        <f>ROUND(I1322*H1322,2)</f>
        <v>0</v>
      </c>
      <c r="BL1322" s="18" t="s">
        <v>2022</v>
      </c>
      <c r="BM1322" s="214" t="s">
        <v>2023</v>
      </c>
    </row>
    <row r="1323" spans="1:47" s="2" customFormat="1" ht="11.25">
      <c r="A1323" s="35"/>
      <c r="B1323" s="36"/>
      <c r="C1323" s="37"/>
      <c r="D1323" s="216" t="s">
        <v>169</v>
      </c>
      <c r="E1323" s="37"/>
      <c r="F1323" s="217" t="s">
        <v>2018</v>
      </c>
      <c r="G1323" s="37"/>
      <c r="H1323" s="37"/>
      <c r="I1323" s="169"/>
      <c r="J1323" s="37"/>
      <c r="K1323" s="37"/>
      <c r="L1323" s="40"/>
      <c r="M1323" s="218"/>
      <c r="N1323" s="219"/>
      <c r="O1323" s="72"/>
      <c r="P1323" s="72"/>
      <c r="Q1323" s="72"/>
      <c r="R1323" s="72"/>
      <c r="S1323" s="72"/>
      <c r="T1323" s="73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T1323" s="18" t="s">
        <v>169</v>
      </c>
      <c r="AU1323" s="18" t="s">
        <v>83</v>
      </c>
    </row>
    <row r="1324" spans="1:65" s="2" customFormat="1" ht="24.2" customHeight="1">
      <c r="A1324" s="35"/>
      <c r="B1324" s="36"/>
      <c r="C1324" s="202" t="s">
        <v>2024</v>
      </c>
      <c r="D1324" s="202" t="s">
        <v>163</v>
      </c>
      <c r="E1324" s="203" t="s">
        <v>2025</v>
      </c>
      <c r="F1324" s="204" t="s">
        <v>2026</v>
      </c>
      <c r="G1324" s="205" t="s">
        <v>234</v>
      </c>
      <c r="H1324" s="206">
        <v>1</v>
      </c>
      <c r="I1324" s="207"/>
      <c r="J1324" s="208">
        <f>ROUND(I1324*H1324,2)</f>
        <v>0</v>
      </c>
      <c r="K1324" s="209"/>
      <c r="L1324" s="40"/>
      <c r="M1324" s="210" t="s">
        <v>1</v>
      </c>
      <c r="N1324" s="211" t="s">
        <v>38</v>
      </c>
      <c r="O1324" s="72"/>
      <c r="P1324" s="212">
        <f>O1324*H1324</f>
        <v>0</v>
      </c>
      <c r="Q1324" s="212">
        <v>0</v>
      </c>
      <c r="R1324" s="212">
        <f>Q1324*H1324</f>
        <v>0</v>
      </c>
      <c r="S1324" s="212">
        <v>0</v>
      </c>
      <c r="T1324" s="213">
        <f>S1324*H1324</f>
        <v>0</v>
      </c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R1324" s="214" t="s">
        <v>2022</v>
      </c>
      <c r="AT1324" s="214" t="s">
        <v>163</v>
      </c>
      <c r="AU1324" s="214" t="s">
        <v>83</v>
      </c>
      <c r="AY1324" s="18" t="s">
        <v>160</v>
      </c>
      <c r="BE1324" s="215">
        <f>IF(N1324="základní",J1324,0)</f>
        <v>0</v>
      </c>
      <c r="BF1324" s="215">
        <f>IF(N1324="snížená",J1324,0)</f>
        <v>0</v>
      </c>
      <c r="BG1324" s="215">
        <f>IF(N1324="zákl. přenesená",J1324,0)</f>
        <v>0</v>
      </c>
      <c r="BH1324" s="215">
        <f>IF(N1324="sníž. přenesená",J1324,0)</f>
        <v>0</v>
      </c>
      <c r="BI1324" s="215">
        <f>IF(N1324="nulová",J1324,0)</f>
        <v>0</v>
      </c>
      <c r="BJ1324" s="18" t="s">
        <v>81</v>
      </c>
      <c r="BK1324" s="215">
        <f>ROUND(I1324*H1324,2)</f>
        <v>0</v>
      </c>
      <c r="BL1324" s="18" t="s">
        <v>2022</v>
      </c>
      <c r="BM1324" s="214" t="s">
        <v>2027</v>
      </c>
    </row>
    <row r="1325" spans="1:47" s="2" customFormat="1" ht="11.25">
      <c r="A1325" s="35"/>
      <c r="B1325" s="36"/>
      <c r="C1325" s="37"/>
      <c r="D1325" s="216" t="s">
        <v>169</v>
      </c>
      <c r="E1325" s="37"/>
      <c r="F1325" s="217" t="s">
        <v>2028</v>
      </c>
      <c r="G1325" s="37"/>
      <c r="H1325" s="37"/>
      <c r="I1325" s="169"/>
      <c r="J1325" s="37"/>
      <c r="K1325" s="37"/>
      <c r="L1325" s="40"/>
      <c r="M1325" s="252"/>
      <c r="N1325" s="253"/>
      <c r="O1325" s="254"/>
      <c r="P1325" s="254"/>
      <c r="Q1325" s="254"/>
      <c r="R1325" s="254"/>
      <c r="S1325" s="254"/>
      <c r="T1325" s="25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T1325" s="18" t="s">
        <v>169</v>
      </c>
      <c r="AU1325" s="18" t="s">
        <v>83</v>
      </c>
    </row>
    <row r="1326" spans="1:31" s="2" customFormat="1" ht="6.95" customHeight="1">
      <c r="A1326" s="35"/>
      <c r="B1326" s="55"/>
      <c r="C1326" s="56"/>
      <c r="D1326" s="56"/>
      <c r="E1326" s="56"/>
      <c r="F1326" s="56"/>
      <c r="G1326" s="56"/>
      <c r="H1326" s="56"/>
      <c r="I1326" s="56"/>
      <c r="J1326" s="56"/>
      <c r="K1326" s="56"/>
      <c r="L1326" s="40"/>
      <c r="M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</row>
  </sheetData>
  <sheetProtection algorithmName="SHA-512" hashValue="gjzwvpWY2prAGCGhJbBr5B62jK5/C9Kp0uMAAiA1ut9ZHoKq4BZnybpbsfeAvqPvDchFVg4LjDLmvzv1VaMLGg==" saltValue="CGuh1H0VOBNAFqaI9wFDzlsJVIfms1vhEwXgBpqczoZrRjV973d33DIlm6kCRaJpy8ft8tbcVWvNYYJnEMSOYg==" spinCount="100000" sheet="1" objects="1" scenarios="1" formatColumns="0" formatRows="0" autoFilter="0"/>
  <autoFilter ref="C151:K1325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2029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114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ROUND((SUM(BE109:BE116)+SUM(BE136:BE467)),2)</f>
        <v>0</v>
      </c>
      <c r="G35" s="35"/>
      <c r="H35" s="35"/>
      <c r="I35" s="127">
        <v>0.21</v>
      </c>
      <c r="J35" s="126">
        <f>ROUND(((SUM(BE109:BE116)+SUM(BE136:BE467))*I35),2)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ROUND((SUM(BF109:BF116)+SUM(BF136:BF467)),2)</f>
        <v>0</v>
      </c>
      <c r="G36" s="35"/>
      <c r="H36" s="35"/>
      <c r="I36" s="127">
        <v>0.15</v>
      </c>
      <c r="J36" s="126">
        <f>ROUND(((SUM(BF109:BF116)+SUM(BF136:BF467))*I36),2)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ROUND((SUM(BG109:BG116)+SUM(BG136:BG467)),2)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ROUND((SUM(BH109:BH116)+SUM(BH136:BH467)),2)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ROUND((SUM(BI109:BI116)+SUM(BI136:BI467)),2)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05 DPS SO01.4 - Plocha s překážkami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J137</f>
        <v>0</v>
      </c>
      <c r="K97" s="151"/>
      <c r="L97" s="155"/>
    </row>
    <row r="98" spans="2:12" s="10" customFormat="1" ht="19.9" customHeight="1">
      <c r="B98" s="156"/>
      <c r="C98" s="157"/>
      <c r="D98" s="158" t="s">
        <v>368</v>
      </c>
      <c r="E98" s="159"/>
      <c r="F98" s="159"/>
      <c r="G98" s="159"/>
      <c r="H98" s="159"/>
      <c r="I98" s="159"/>
      <c r="J98" s="160">
        <f>J138</f>
        <v>0</v>
      </c>
      <c r="K98" s="157"/>
      <c r="L98" s="161"/>
    </row>
    <row r="99" spans="2:12" s="10" customFormat="1" ht="19.9" customHeight="1">
      <c r="B99" s="156"/>
      <c r="C99" s="157"/>
      <c r="D99" s="158" t="s">
        <v>422</v>
      </c>
      <c r="E99" s="159"/>
      <c r="F99" s="159"/>
      <c r="G99" s="159"/>
      <c r="H99" s="159"/>
      <c r="I99" s="159"/>
      <c r="J99" s="160">
        <f>J215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369</v>
      </c>
      <c r="E100" s="159"/>
      <c r="F100" s="159"/>
      <c r="G100" s="159"/>
      <c r="H100" s="159"/>
      <c r="I100" s="159"/>
      <c r="J100" s="160">
        <f>J294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425</v>
      </c>
      <c r="E101" s="159"/>
      <c r="F101" s="159"/>
      <c r="G101" s="159"/>
      <c r="H101" s="159"/>
      <c r="I101" s="159"/>
      <c r="J101" s="160">
        <f>J306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123</v>
      </c>
      <c r="E102" s="159"/>
      <c r="F102" s="159"/>
      <c r="G102" s="159"/>
      <c r="H102" s="159"/>
      <c r="I102" s="159"/>
      <c r="J102" s="160">
        <f>J330</f>
        <v>0</v>
      </c>
      <c r="K102" s="157"/>
      <c r="L102" s="161"/>
    </row>
    <row r="103" spans="2:12" s="10" customFormat="1" ht="19.9" customHeight="1">
      <c r="B103" s="156"/>
      <c r="C103" s="157"/>
      <c r="D103" s="158" t="s">
        <v>427</v>
      </c>
      <c r="E103" s="159"/>
      <c r="F103" s="159"/>
      <c r="G103" s="159"/>
      <c r="H103" s="159"/>
      <c r="I103" s="159"/>
      <c r="J103" s="160">
        <f>J429</f>
        <v>0</v>
      </c>
      <c r="K103" s="157"/>
      <c r="L103" s="161"/>
    </row>
    <row r="104" spans="2:12" s="9" customFormat="1" ht="24.95" customHeight="1">
      <c r="B104" s="150"/>
      <c r="C104" s="151"/>
      <c r="D104" s="152" t="s">
        <v>125</v>
      </c>
      <c r="E104" s="153"/>
      <c r="F104" s="153"/>
      <c r="G104" s="153"/>
      <c r="H104" s="153"/>
      <c r="I104" s="153"/>
      <c r="J104" s="154">
        <f>J432</f>
        <v>0</v>
      </c>
      <c r="K104" s="151"/>
      <c r="L104" s="155"/>
    </row>
    <row r="105" spans="2:12" s="10" customFormat="1" ht="19.9" customHeight="1">
      <c r="B105" s="156"/>
      <c r="C105" s="157"/>
      <c r="D105" s="158" t="s">
        <v>131</v>
      </c>
      <c r="E105" s="159"/>
      <c r="F105" s="159"/>
      <c r="G105" s="159"/>
      <c r="H105" s="159"/>
      <c r="I105" s="159"/>
      <c r="J105" s="160">
        <f>J433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132</v>
      </c>
      <c r="E106" s="159"/>
      <c r="F106" s="159"/>
      <c r="G106" s="159"/>
      <c r="H106" s="159"/>
      <c r="I106" s="159"/>
      <c r="J106" s="160">
        <f>J438</f>
        <v>0</v>
      </c>
      <c r="K106" s="157"/>
      <c r="L106" s="161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49" t="s">
        <v>135</v>
      </c>
      <c r="D109" s="37"/>
      <c r="E109" s="37"/>
      <c r="F109" s="37"/>
      <c r="G109" s="37"/>
      <c r="H109" s="37"/>
      <c r="I109" s="37"/>
      <c r="J109" s="162">
        <f>ROUND(J110+J111+J112+J113+J114+J115,2)</f>
        <v>0</v>
      </c>
      <c r="K109" s="37"/>
      <c r="L109" s="52"/>
      <c r="N109" s="163" t="s">
        <v>37</v>
      </c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18" customHeight="1">
      <c r="A110" s="35"/>
      <c r="B110" s="36"/>
      <c r="C110" s="37"/>
      <c r="D110" s="333" t="s">
        <v>136</v>
      </c>
      <c r="E110" s="334"/>
      <c r="F110" s="334"/>
      <c r="G110" s="37"/>
      <c r="H110" s="37"/>
      <c r="I110" s="37"/>
      <c r="J110" s="165">
        <v>0</v>
      </c>
      <c r="K110" s="37"/>
      <c r="L110" s="166"/>
      <c r="M110" s="167"/>
      <c r="N110" s="168" t="s">
        <v>38</v>
      </c>
      <c r="O110" s="167"/>
      <c r="P110" s="167"/>
      <c r="Q110" s="167"/>
      <c r="R110" s="167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70" t="s">
        <v>137</v>
      </c>
      <c r="AZ110" s="167"/>
      <c r="BA110" s="167"/>
      <c r="BB110" s="167"/>
      <c r="BC110" s="167"/>
      <c r="BD110" s="167"/>
      <c r="BE110" s="171">
        <f aca="true" t="shared" si="0" ref="BE110:BE115">IF(N110="základní",J110,0)</f>
        <v>0</v>
      </c>
      <c r="BF110" s="171">
        <f aca="true" t="shared" si="1" ref="BF110:BF115">IF(N110="snížená",J110,0)</f>
        <v>0</v>
      </c>
      <c r="BG110" s="171">
        <f aca="true" t="shared" si="2" ref="BG110:BG115">IF(N110="zákl. přenesená",J110,0)</f>
        <v>0</v>
      </c>
      <c r="BH110" s="171">
        <f aca="true" t="shared" si="3" ref="BH110:BH115">IF(N110="sníž. přenesená",J110,0)</f>
        <v>0</v>
      </c>
      <c r="BI110" s="171">
        <f aca="true" t="shared" si="4" ref="BI110:BI115">IF(N110="nulová",J110,0)</f>
        <v>0</v>
      </c>
      <c r="BJ110" s="170" t="s">
        <v>81</v>
      </c>
      <c r="BK110" s="167"/>
      <c r="BL110" s="167"/>
      <c r="BM110" s="167"/>
    </row>
    <row r="111" spans="1:65" s="2" customFormat="1" ht="18" customHeight="1">
      <c r="A111" s="35"/>
      <c r="B111" s="36"/>
      <c r="C111" s="37"/>
      <c r="D111" s="333" t="s">
        <v>138</v>
      </c>
      <c r="E111" s="334"/>
      <c r="F111" s="334"/>
      <c r="G111" s="37"/>
      <c r="H111" s="37"/>
      <c r="I111" s="37"/>
      <c r="J111" s="165">
        <v>0</v>
      </c>
      <c r="K111" s="37"/>
      <c r="L111" s="166"/>
      <c r="M111" s="167"/>
      <c r="N111" s="168" t="s">
        <v>38</v>
      </c>
      <c r="O111" s="167"/>
      <c r="P111" s="167"/>
      <c r="Q111" s="167"/>
      <c r="R111" s="167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70" t="s">
        <v>137</v>
      </c>
      <c r="AZ111" s="167"/>
      <c r="BA111" s="167"/>
      <c r="BB111" s="167"/>
      <c r="BC111" s="167"/>
      <c r="BD111" s="167"/>
      <c r="BE111" s="171">
        <f t="shared" si="0"/>
        <v>0</v>
      </c>
      <c r="BF111" s="171">
        <f t="shared" si="1"/>
        <v>0</v>
      </c>
      <c r="BG111" s="171">
        <f t="shared" si="2"/>
        <v>0</v>
      </c>
      <c r="BH111" s="171">
        <f t="shared" si="3"/>
        <v>0</v>
      </c>
      <c r="BI111" s="171">
        <f t="shared" si="4"/>
        <v>0</v>
      </c>
      <c r="BJ111" s="170" t="s">
        <v>81</v>
      </c>
      <c r="BK111" s="167"/>
      <c r="BL111" s="167"/>
      <c r="BM111" s="167"/>
    </row>
    <row r="112" spans="1:65" s="2" customFormat="1" ht="18" customHeight="1">
      <c r="A112" s="35"/>
      <c r="B112" s="36"/>
      <c r="C112" s="37"/>
      <c r="D112" s="333" t="s">
        <v>139</v>
      </c>
      <c r="E112" s="334"/>
      <c r="F112" s="334"/>
      <c r="G112" s="37"/>
      <c r="H112" s="37"/>
      <c r="I112" s="37"/>
      <c r="J112" s="165">
        <v>0</v>
      </c>
      <c r="K112" s="37"/>
      <c r="L112" s="166"/>
      <c r="M112" s="167"/>
      <c r="N112" s="168" t="s">
        <v>38</v>
      </c>
      <c r="O112" s="167"/>
      <c r="P112" s="167"/>
      <c r="Q112" s="167"/>
      <c r="R112" s="167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70" t="s">
        <v>137</v>
      </c>
      <c r="AZ112" s="167"/>
      <c r="BA112" s="167"/>
      <c r="BB112" s="167"/>
      <c r="BC112" s="167"/>
      <c r="BD112" s="167"/>
      <c r="BE112" s="171">
        <f t="shared" si="0"/>
        <v>0</v>
      </c>
      <c r="BF112" s="171">
        <f t="shared" si="1"/>
        <v>0</v>
      </c>
      <c r="BG112" s="171">
        <f t="shared" si="2"/>
        <v>0</v>
      </c>
      <c r="BH112" s="171">
        <f t="shared" si="3"/>
        <v>0</v>
      </c>
      <c r="BI112" s="171">
        <f t="shared" si="4"/>
        <v>0</v>
      </c>
      <c r="BJ112" s="170" t="s">
        <v>81</v>
      </c>
      <c r="BK112" s="167"/>
      <c r="BL112" s="167"/>
      <c r="BM112" s="167"/>
    </row>
    <row r="113" spans="1:65" s="2" customFormat="1" ht="18" customHeight="1">
      <c r="A113" s="35"/>
      <c r="B113" s="36"/>
      <c r="C113" s="37"/>
      <c r="D113" s="333" t="s">
        <v>140</v>
      </c>
      <c r="E113" s="334"/>
      <c r="F113" s="334"/>
      <c r="G113" s="37"/>
      <c r="H113" s="37"/>
      <c r="I113" s="37"/>
      <c r="J113" s="165">
        <v>0</v>
      </c>
      <c r="K113" s="37"/>
      <c r="L113" s="166"/>
      <c r="M113" s="167"/>
      <c r="N113" s="168" t="s">
        <v>38</v>
      </c>
      <c r="O113" s="167"/>
      <c r="P113" s="167"/>
      <c r="Q113" s="167"/>
      <c r="R113" s="167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70" t="s">
        <v>137</v>
      </c>
      <c r="AZ113" s="167"/>
      <c r="BA113" s="167"/>
      <c r="BB113" s="167"/>
      <c r="BC113" s="167"/>
      <c r="BD113" s="167"/>
      <c r="BE113" s="171">
        <f t="shared" si="0"/>
        <v>0</v>
      </c>
      <c r="BF113" s="171">
        <f t="shared" si="1"/>
        <v>0</v>
      </c>
      <c r="BG113" s="171">
        <f t="shared" si="2"/>
        <v>0</v>
      </c>
      <c r="BH113" s="171">
        <f t="shared" si="3"/>
        <v>0</v>
      </c>
      <c r="BI113" s="171">
        <f t="shared" si="4"/>
        <v>0</v>
      </c>
      <c r="BJ113" s="170" t="s">
        <v>81</v>
      </c>
      <c r="BK113" s="167"/>
      <c r="BL113" s="167"/>
      <c r="BM113" s="167"/>
    </row>
    <row r="114" spans="1:65" s="2" customFormat="1" ht="18" customHeight="1">
      <c r="A114" s="35"/>
      <c r="B114" s="36"/>
      <c r="C114" s="37"/>
      <c r="D114" s="333" t="s">
        <v>141</v>
      </c>
      <c r="E114" s="334"/>
      <c r="F114" s="334"/>
      <c r="G114" s="37"/>
      <c r="H114" s="37"/>
      <c r="I114" s="37"/>
      <c r="J114" s="165">
        <v>0</v>
      </c>
      <c r="K114" s="37"/>
      <c r="L114" s="166"/>
      <c r="M114" s="167"/>
      <c r="N114" s="168" t="s">
        <v>38</v>
      </c>
      <c r="O114" s="167"/>
      <c r="P114" s="167"/>
      <c r="Q114" s="167"/>
      <c r="R114" s="167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70" t="s">
        <v>137</v>
      </c>
      <c r="AZ114" s="167"/>
      <c r="BA114" s="167"/>
      <c r="BB114" s="167"/>
      <c r="BC114" s="167"/>
      <c r="BD114" s="167"/>
      <c r="BE114" s="171">
        <f t="shared" si="0"/>
        <v>0</v>
      </c>
      <c r="BF114" s="171">
        <f t="shared" si="1"/>
        <v>0</v>
      </c>
      <c r="BG114" s="171">
        <f t="shared" si="2"/>
        <v>0</v>
      </c>
      <c r="BH114" s="171">
        <f t="shared" si="3"/>
        <v>0</v>
      </c>
      <c r="BI114" s="171">
        <f t="shared" si="4"/>
        <v>0</v>
      </c>
      <c r="BJ114" s="170" t="s">
        <v>81</v>
      </c>
      <c r="BK114" s="167"/>
      <c r="BL114" s="167"/>
      <c r="BM114" s="167"/>
    </row>
    <row r="115" spans="1:65" s="2" customFormat="1" ht="18" customHeight="1">
      <c r="A115" s="35"/>
      <c r="B115" s="36"/>
      <c r="C115" s="37"/>
      <c r="D115" s="164" t="s">
        <v>142</v>
      </c>
      <c r="E115" s="37"/>
      <c r="F115" s="37"/>
      <c r="G115" s="37"/>
      <c r="H115" s="37"/>
      <c r="I115" s="37"/>
      <c r="J115" s="165">
        <f>ROUND(J30*T115,2)</f>
        <v>0</v>
      </c>
      <c r="K115" s="37"/>
      <c r="L115" s="166"/>
      <c r="M115" s="167"/>
      <c r="N115" s="168" t="s">
        <v>38</v>
      </c>
      <c r="O115" s="167"/>
      <c r="P115" s="167"/>
      <c r="Q115" s="167"/>
      <c r="R115" s="167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70" t="s">
        <v>143</v>
      </c>
      <c r="AZ115" s="167"/>
      <c r="BA115" s="167"/>
      <c r="BB115" s="167"/>
      <c r="BC115" s="167"/>
      <c r="BD115" s="167"/>
      <c r="BE115" s="171">
        <f t="shared" si="0"/>
        <v>0</v>
      </c>
      <c r="BF115" s="171">
        <f t="shared" si="1"/>
        <v>0</v>
      </c>
      <c r="BG115" s="171">
        <f t="shared" si="2"/>
        <v>0</v>
      </c>
      <c r="BH115" s="171">
        <f t="shared" si="3"/>
        <v>0</v>
      </c>
      <c r="BI115" s="171">
        <f t="shared" si="4"/>
        <v>0</v>
      </c>
      <c r="BJ115" s="170" t="s">
        <v>81</v>
      </c>
      <c r="BK115" s="167"/>
      <c r="BL115" s="167"/>
      <c r="BM115" s="167"/>
    </row>
    <row r="116" spans="1:31" s="2" customFormat="1" ht="11.2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72" t="s">
        <v>144</v>
      </c>
      <c r="D117" s="147"/>
      <c r="E117" s="147"/>
      <c r="F117" s="147"/>
      <c r="G117" s="147"/>
      <c r="H117" s="147"/>
      <c r="I117" s="147"/>
      <c r="J117" s="173">
        <f>ROUND(J96+J109,2)</f>
        <v>0</v>
      </c>
      <c r="K117" s="14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pans="1:31" s="2" customFormat="1" ht="6.95" customHeight="1">
      <c r="A122" s="35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4" t="s">
        <v>145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16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30" t="str">
        <f>E7</f>
        <v>Rekonstrukce areálu - Skatepark Ostrava-Výškovice</v>
      </c>
      <c r="F126" s="331"/>
      <c r="G126" s="331"/>
      <c r="H126" s="331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112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286" t="str">
        <f>E9</f>
        <v>05 DPS SO01.4 - Plocha s překážkami</v>
      </c>
      <c r="F128" s="332"/>
      <c r="G128" s="332"/>
      <c r="H128" s="332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20</v>
      </c>
      <c r="D130" s="37"/>
      <c r="E130" s="37"/>
      <c r="F130" s="28" t="str">
        <f>F12</f>
        <v>Ostrava</v>
      </c>
      <c r="G130" s="37"/>
      <c r="H130" s="37"/>
      <c r="I130" s="30" t="s">
        <v>22</v>
      </c>
      <c r="J130" s="67" t="str">
        <f>IF(J12="","",J12)</f>
        <v>21. 8. 2023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2" customHeight="1">
      <c r="A132" s="35"/>
      <c r="B132" s="36"/>
      <c r="C132" s="30" t="s">
        <v>24</v>
      </c>
      <c r="D132" s="37"/>
      <c r="E132" s="37"/>
      <c r="F132" s="28" t="str">
        <f>E15</f>
        <v xml:space="preserve"> </v>
      </c>
      <c r="G132" s="37"/>
      <c r="H132" s="37"/>
      <c r="I132" s="30" t="s">
        <v>29</v>
      </c>
      <c r="J132" s="33" t="str">
        <f>E21</f>
        <v xml:space="preserve"> 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27</v>
      </c>
      <c r="D133" s="37"/>
      <c r="E133" s="37"/>
      <c r="F133" s="28" t="str">
        <f>IF(E18="","",E18)</f>
        <v>Vyplň údaj</v>
      </c>
      <c r="G133" s="37"/>
      <c r="H133" s="37"/>
      <c r="I133" s="30" t="s">
        <v>31</v>
      </c>
      <c r="J133" s="33" t="str">
        <f>E24</f>
        <v xml:space="preserve"> 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0.3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11" customFormat="1" ht="29.25" customHeight="1">
      <c r="A135" s="174"/>
      <c r="B135" s="175"/>
      <c r="C135" s="176" t="s">
        <v>146</v>
      </c>
      <c r="D135" s="177" t="s">
        <v>58</v>
      </c>
      <c r="E135" s="177" t="s">
        <v>54</v>
      </c>
      <c r="F135" s="177" t="s">
        <v>55</v>
      </c>
      <c r="G135" s="177" t="s">
        <v>147</v>
      </c>
      <c r="H135" s="177" t="s">
        <v>148</v>
      </c>
      <c r="I135" s="177" t="s">
        <v>149</v>
      </c>
      <c r="J135" s="178" t="s">
        <v>119</v>
      </c>
      <c r="K135" s="179" t="s">
        <v>150</v>
      </c>
      <c r="L135" s="180"/>
      <c r="M135" s="76" t="s">
        <v>1</v>
      </c>
      <c r="N135" s="77" t="s">
        <v>37</v>
      </c>
      <c r="O135" s="77" t="s">
        <v>151</v>
      </c>
      <c r="P135" s="77" t="s">
        <v>152</v>
      </c>
      <c r="Q135" s="77" t="s">
        <v>153</v>
      </c>
      <c r="R135" s="77" t="s">
        <v>154</v>
      </c>
      <c r="S135" s="77" t="s">
        <v>155</v>
      </c>
      <c r="T135" s="78" t="s">
        <v>156</v>
      </c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</row>
    <row r="136" spans="1:63" s="2" customFormat="1" ht="22.9" customHeight="1">
      <c r="A136" s="35"/>
      <c r="B136" s="36"/>
      <c r="C136" s="83" t="s">
        <v>157</v>
      </c>
      <c r="D136" s="37"/>
      <c r="E136" s="37"/>
      <c r="F136" s="37"/>
      <c r="G136" s="37"/>
      <c r="H136" s="37"/>
      <c r="I136" s="37"/>
      <c r="J136" s="181">
        <f>BK136</f>
        <v>0</v>
      </c>
      <c r="K136" s="37"/>
      <c r="L136" s="40"/>
      <c r="M136" s="79"/>
      <c r="N136" s="182"/>
      <c r="O136" s="80"/>
      <c r="P136" s="183">
        <f>P137+P432</f>
        <v>0</v>
      </c>
      <c r="Q136" s="80"/>
      <c r="R136" s="183">
        <f>R137+R432</f>
        <v>1251.02158691</v>
      </c>
      <c r="S136" s="80"/>
      <c r="T136" s="184">
        <f>T137+T432</f>
        <v>61.5791025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72</v>
      </c>
      <c r="AU136" s="18" t="s">
        <v>121</v>
      </c>
      <c r="BK136" s="185">
        <f>BK137+BK432</f>
        <v>0</v>
      </c>
    </row>
    <row r="137" spans="2:63" s="12" customFormat="1" ht="25.9" customHeight="1">
      <c r="B137" s="186"/>
      <c r="C137" s="187"/>
      <c r="D137" s="188" t="s">
        <v>72</v>
      </c>
      <c r="E137" s="189" t="s">
        <v>158</v>
      </c>
      <c r="F137" s="189" t="s">
        <v>159</v>
      </c>
      <c r="G137" s="187"/>
      <c r="H137" s="187"/>
      <c r="I137" s="190"/>
      <c r="J137" s="191">
        <f>BK137</f>
        <v>0</v>
      </c>
      <c r="K137" s="187"/>
      <c r="L137" s="192"/>
      <c r="M137" s="193"/>
      <c r="N137" s="194"/>
      <c r="O137" s="194"/>
      <c r="P137" s="195">
        <f>P138+P215+P294+P306+P330+P429</f>
        <v>0</v>
      </c>
      <c r="Q137" s="194"/>
      <c r="R137" s="195">
        <f>R138+R215+R294+R306+R330+R429</f>
        <v>1245.17285751</v>
      </c>
      <c r="S137" s="194"/>
      <c r="T137" s="196">
        <f>T138+T215+T294+T306+T330+T429</f>
        <v>61.5791025</v>
      </c>
      <c r="AR137" s="197" t="s">
        <v>81</v>
      </c>
      <c r="AT137" s="198" t="s">
        <v>72</v>
      </c>
      <c r="AU137" s="198" t="s">
        <v>73</v>
      </c>
      <c r="AY137" s="197" t="s">
        <v>160</v>
      </c>
      <c r="BK137" s="199">
        <f>BK138+BK215+BK294+BK306+BK330+BK429</f>
        <v>0</v>
      </c>
    </row>
    <row r="138" spans="2:63" s="12" customFormat="1" ht="22.9" customHeight="1">
      <c r="B138" s="186"/>
      <c r="C138" s="187"/>
      <c r="D138" s="188" t="s">
        <v>72</v>
      </c>
      <c r="E138" s="200" t="s">
        <v>81</v>
      </c>
      <c r="F138" s="200" t="s">
        <v>370</v>
      </c>
      <c r="G138" s="187"/>
      <c r="H138" s="187"/>
      <c r="I138" s="190"/>
      <c r="J138" s="201">
        <f>BK138</f>
        <v>0</v>
      </c>
      <c r="K138" s="187"/>
      <c r="L138" s="192"/>
      <c r="M138" s="193"/>
      <c r="N138" s="194"/>
      <c r="O138" s="194"/>
      <c r="P138" s="195">
        <f>SUM(P139:P214)</f>
        <v>0</v>
      </c>
      <c r="Q138" s="194"/>
      <c r="R138" s="195">
        <f>SUM(R139:R214)</f>
        <v>0</v>
      </c>
      <c r="S138" s="194"/>
      <c r="T138" s="196">
        <f>SUM(T139:T214)</f>
        <v>0</v>
      </c>
      <c r="AR138" s="197" t="s">
        <v>81</v>
      </c>
      <c r="AT138" s="198" t="s">
        <v>72</v>
      </c>
      <c r="AU138" s="198" t="s">
        <v>81</v>
      </c>
      <c r="AY138" s="197" t="s">
        <v>160</v>
      </c>
      <c r="BK138" s="199">
        <f>SUM(BK139:BK214)</f>
        <v>0</v>
      </c>
    </row>
    <row r="139" spans="1:65" s="2" customFormat="1" ht="33" customHeight="1">
      <c r="A139" s="35"/>
      <c r="B139" s="36"/>
      <c r="C139" s="202" t="s">
        <v>81</v>
      </c>
      <c r="D139" s="202" t="s">
        <v>163</v>
      </c>
      <c r="E139" s="203" t="s">
        <v>2030</v>
      </c>
      <c r="F139" s="204" t="s">
        <v>2031</v>
      </c>
      <c r="G139" s="205" t="s">
        <v>166</v>
      </c>
      <c r="H139" s="206">
        <v>362.79</v>
      </c>
      <c r="I139" s="207"/>
      <c r="J139" s="208">
        <f>ROUND(I139*H139,2)</f>
        <v>0</v>
      </c>
      <c r="K139" s="209"/>
      <c r="L139" s="40"/>
      <c r="M139" s="210" t="s">
        <v>1</v>
      </c>
      <c r="N139" s="211" t="s">
        <v>38</v>
      </c>
      <c r="O139" s="72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4" t="s">
        <v>167</v>
      </c>
      <c r="AT139" s="214" t="s">
        <v>163</v>
      </c>
      <c r="AU139" s="214" t="s">
        <v>83</v>
      </c>
      <c r="AY139" s="18" t="s">
        <v>160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167</v>
      </c>
      <c r="BM139" s="214" t="s">
        <v>2032</v>
      </c>
    </row>
    <row r="140" spans="1:47" s="2" customFormat="1" ht="29.25">
      <c r="A140" s="35"/>
      <c r="B140" s="36"/>
      <c r="C140" s="37"/>
      <c r="D140" s="216" t="s">
        <v>169</v>
      </c>
      <c r="E140" s="37"/>
      <c r="F140" s="217" t="s">
        <v>2033</v>
      </c>
      <c r="G140" s="37"/>
      <c r="H140" s="37"/>
      <c r="I140" s="169"/>
      <c r="J140" s="37"/>
      <c r="K140" s="37"/>
      <c r="L140" s="40"/>
      <c r="M140" s="218"/>
      <c r="N140" s="21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169</v>
      </c>
      <c r="AU140" s="18" t="s">
        <v>83</v>
      </c>
    </row>
    <row r="141" spans="2:51" s="15" customFormat="1" ht="11.25">
      <c r="B141" s="242"/>
      <c r="C141" s="243"/>
      <c r="D141" s="216" t="s">
        <v>171</v>
      </c>
      <c r="E141" s="244" t="s">
        <v>1</v>
      </c>
      <c r="F141" s="245" t="s">
        <v>2034</v>
      </c>
      <c r="G141" s="243"/>
      <c r="H141" s="244" t="s">
        <v>1</v>
      </c>
      <c r="I141" s="246"/>
      <c r="J141" s="243"/>
      <c r="K141" s="243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171</v>
      </c>
      <c r="AU141" s="251" t="s">
        <v>83</v>
      </c>
      <c r="AV141" s="15" t="s">
        <v>81</v>
      </c>
      <c r="AW141" s="15" t="s">
        <v>30</v>
      </c>
      <c r="AX141" s="15" t="s">
        <v>73</v>
      </c>
      <c r="AY141" s="251" t="s">
        <v>160</v>
      </c>
    </row>
    <row r="142" spans="2:51" s="13" customFormat="1" ht="11.25">
      <c r="B142" s="220"/>
      <c r="C142" s="221"/>
      <c r="D142" s="216" t="s">
        <v>171</v>
      </c>
      <c r="E142" s="222" t="s">
        <v>1</v>
      </c>
      <c r="F142" s="223" t="s">
        <v>2035</v>
      </c>
      <c r="G142" s="221"/>
      <c r="H142" s="224">
        <v>681.17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171</v>
      </c>
      <c r="AU142" s="230" t="s">
        <v>83</v>
      </c>
      <c r="AV142" s="13" t="s">
        <v>83</v>
      </c>
      <c r="AW142" s="13" t="s">
        <v>30</v>
      </c>
      <c r="AX142" s="13" t="s">
        <v>73</v>
      </c>
      <c r="AY142" s="230" t="s">
        <v>160</v>
      </c>
    </row>
    <row r="143" spans="2:51" s="13" customFormat="1" ht="11.25">
      <c r="B143" s="220"/>
      <c r="C143" s="221"/>
      <c r="D143" s="216" t="s">
        <v>171</v>
      </c>
      <c r="E143" s="222" t="s">
        <v>1</v>
      </c>
      <c r="F143" s="223" t="s">
        <v>2036</v>
      </c>
      <c r="G143" s="221"/>
      <c r="H143" s="224">
        <v>10.64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171</v>
      </c>
      <c r="AU143" s="230" t="s">
        <v>83</v>
      </c>
      <c r="AV143" s="13" t="s">
        <v>83</v>
      </c>
      <c r="AW143" s="13" t="s">
        <v>30</v>
      </c>
      <c r="AX143" s="13" t="s">
        <v>73</v>
      </c>
      <c r="AY143" s="230" t="s">
        <v>160</v>
      </c>
    </row>
    <row r="144" spans="2:51" s="13" customFormat="1" ht="11.25">
      <c r="B144" s="220"/>
      <c r="C144" s="221"/>
      <c r="D144" s="216" t="s">
        <v>171</v>
      </c>
      <c r="E144" s="222" t="s">
        <v>1</v>
      </c>
      <c r="F144" s="223" t="s">
        <v>2037</v>
      </c>
      <c r="G144" s="221"/>
      <c r="H144" s="224">
        <v>4.48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171</v>
      </c>
      <c r="AU144" s="230" t="s">
        <v>83</v>
      </c>
      <c r="AV144" s="13" t="s">
        <v>83</v>
      </c>
      <c r="AW144" s="13" t="s">
        <v>30</v>
      </c>
      <c r="AX144" s="13" t="s">
        <v>73</v>
      </c>
      <c r="AY144" s="230" t="s">
        <v>160</v>
      </c>
    </row>
    <row r="145" spans="2:51" s="13" customFormat="1" ht="11.25">
      <c r="B145" s="220"/>
      <c r="C145" s="221"/>
      <c r="D145" s="216" t="s">
        <v>171</v>
      </c>
      <c r="E145" s="222" t="s">
        <v>1</v>
      </c>
      <c r="F145" s="223" t="s">
        <v>2038</v>
      </c>
      <c r="G145" s="221"/>
      <c r="H145" s="224">
        <v>52.745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171</v>
      </c>
      <c r="AU145" s="230" t="s">
        <v>83</v>
      </c>
      <c r="AV145" s="13" t="s">
        <v>83</v>
      </c>
      <c r="AW145" s="13" t="s">
        <v>30</v>
      </c>
      <c r="AX145" s="13" t="s">
        <v>73</v>
      </c>
      <c r="AY145" s="230" t="s">
        <v>160</v>
      </c>
    </row>
    <row r="146" spans="2:51" s="13" customFormat="1" ht="11.25">
      <c r="B146" s="220"/>
      <c r="C146" s="221"/>
      <c r="D146" s="216" t="s">
        <v>171</v>
      </c>
      <c r="E146" s="222" t="s">
        <v>1</v>
      </c>
      <c r="F146" s="223" t="s">
        <v>2039</v>
      </c>
      <c r="G146" s="221"/>
      <c r="H146" s="224">
        <v>29.785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171</v>
      </c>
      <c r="AU146" s="230" t="s">
        <v>83</v>
      </c>
      <c r="AV146" s="13" t="s">
        <v>83</v>
      </c>
      <c r="AW146" s="13" t="s">
        <v>30</v>
      </c>
      <c r="AX146" s="13" t="s">
        <v>73</v>
      </c>
      <c r="AY146" s="230" t="s">
        <v>160</v>
      </c>
    </row>
    <row r="147" spans="2:51" s="13" customFormat="1" ht="11.25">
      <c r="B147" s="220"/>
      <c r="C147" s="221"/>
      <c r="D147" s="216" t="s">
        <v>171</v>
      </c>
      <c r="E147" s="222" t="s">
        <v>1</v>
      </c>
      <c r="F147" s="223" t="s">
        <v>2040</v>
      </c>
      <c r="G147" s="221"/>
      <c r="H147" s="224">
        <v>20.7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171</v>
      </c>
      <c r="AU147" s="230" t="s">
        <v>83</v>
      </c>
      <c r="AV147" s="13" t="s">
        <v>83</v>
      </c>
      <c r="AW147" s="13" t="s">
        <v>30</v>
      </c>
      <c r="AX147" s="13" t="s">
        <v>73</v>
      </c>
      <c r="AY147" s="230" t="s">
        <v>160</v>
      </c>
    </row>
    <row r="148" spans="2:51" s="13" customFormat="1" ht="11.25">
      <c r="B148" s="220"/>
      <c r="C148" s="221"/>
      <c r="D148" s="216" t="s">
        <v>171</v>
      </c>
      <c r="E148" s="222" t="s">
        <v>1</v>
      </c>
      <c r="F148" s="223" t="s">
        <v>2041</v>
      </c>
      <c r="G148" s="221"/>
      <c r="H148" s="224">
        <v>22.5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171</v>
      </c>
      <c r="AU148" s="230" t="s">
        <v>83</v>
      </c>
      <c r="AV148" s="13" t="s">
        <v>83</v>
      </c>
      <c r="AW148" s="13" t="s">
        <v>30</v>
      </c>
      <c r="AX148" s="13" t="s">
        <v>73</v>
      </c>
      <c r="AY148" s="230" t="s">
        <v>160</v>
      </c>
    </row>
    <row r="149" spans="2:51" s="16" customFormat="1" ht="11.25">
      <c r="B149" s="267"/>
      <c r="C149" s="268"/>
      <c r="D149" s="216" t="s">
        <v>171</v>
      </c>
      <c r="E149" s="269" t="s">
        <v>1</v>
      </c>
      <c r="F149" s="270" t="s">
        <v>775</v>
      </c>
      <c r="G149" s="268"/>
      <c r="H149" s="271">
        <v>822.02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AT149" s="277" t="s">
        <v>171</v>
      </c>
      <c r="AU149" s="277" t="s">
        <v>83</v>
      </c>
      <c r="AV149" s="16" t="s">
        <v>182</v>
      </c>
      <c r="AW149" s="16" t="s">
        <v>30</v>
      </c>
      <c r="AX149" s="16" t="s">
        <v>73</v>
      </c>
      <c r="AY149" s="277" t="s">
        <v>160</v>
      </c>
    </row>
    <row r="150" spans="2:51" s="15" customFormat="1" ht="11.25">
      <c r="B150" s="242"/>
      <c r="C150" s="243"/>
      <c r="D150" s="216" t="s">
        <v>171</v>
      </c>
      <c r="E150" s="244" t="s">
        <v>1</v>
      </c>
      <c r="F150" s="245" t="s">
        <v>2042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171</v>
      </c>
      <c r="AU150" s="251" t="s">
        <v>83</v>
      </c>
      <c r="AV150" s="15" t="s">
        <v>81</v>
      </c>
      <c r="AW150" s="15" t="s">
        <v>30</v>
      </c>
      <c r="AX150" s="15" t="s">
        <v>73</v>
      </c>
      <c r="AY150" s="251" t="s">
        <v>160</v>
      </c>
    </row>
    <row r="151" spans="2:51" s="13" customFormat="1" ht="11.25">
      <c r="B151" s="220"/>
      <c r="C151" s="221"/>
      <c r="D151" s="216" t="s">
        <v>171</v>
      </c>
      <c r="E151" s="222" t="s">
        <v>1</v>
      </c>
      <c r="F151" s="223" t="s">
        <v>2043</v>
      </c>
      <c r="G151" s="221"/>
      <c r="H151" s="224">
        <v>25.968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171</v>
      </c>
      <c r="AU151" s="230" t="s">
        <v>83</v>
      </c>
      <c r="AV151" s="13" t="s">
        <v>83</v>
      </c>
      <c r="AW151" s="13" t="s">
        <v>30</v>
      </c>
      <c r="AX151" s="13" t="s">
        <v>73</v>
      </c>
      <c r="AY151" s="230" t="s">
        <v>160</v>
      </c>
    </row>
    <row r="152" spans="2:51" s="13" customFormat="1" ht="11.25">
      <c r="B152" s="220"/>
      <c r="C152" s="221"/>
      <c r="D152" s="216" t="s">
        <v>171</v>
      </c>
      <c r="E152" s="222" t="s">
        <v>1</v>
      </c>
      <c r="F152" s="223" t="s">
        <v>2044</v>
      </c>
      <c r="G152" s="221"/>
      <c r="H152" s="224">
        <v>32.4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171</v>
      </c>
      <c r="AU152" s="230" t="s">
        <v>83</v>
      </c>
      <c r="AV152" s="13" t="s">
        <v>83</v>
      </c>
      <c r="AW152" s="13" t="s">
        <v>30</v>
      </c>
      <c r="AX152" s="13" t="s">
        <v>73</v>
      </c>
      <c r="AY152" s="230" t="s">
        <v>160</v>
      </c>
    </row>
    <row r="153" spans="2:51" s="13" customFormat="1" ht="11.25">
      <c r="B153" s="220"/>
      <c r="C153" s="221"/>
      <c r="D153" s="216" t="s">
        <v>171</v>
      </c>
      <c r="E153" s="222" t="s">
        <v>1</v>
      </c>
      <c r="F153" s="223" t="s">
        <v>2045</v>
      </c>
      <c r="G153" s="221"/>
      <c r="H153" s="224">
        <v>16.968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171</v>
      </c>
      <c r="AU153" s="230" t="s">
        <v>83</v>
      </c>
      <c r="AV153" s="13" t="s">
        <v>83</v>
      </c>
      <c r="AW153" s="13" t="s">
        <v>30</v>
      </c>
      <c r="AX153" s="13" t="s">
        <v>73</v>
      </c>
      <c r="AY153" s="230" t="s">
        <v>160</v>
      </c>
    </row>
    <row r="154" spans="2:51" s="13" customFormat="1" ht="11.25">
      <c r="B154" s="220"/>
      <c r="C154" s="221"/>
      <c r="D154" s="216" t="s">
        <v>171</v>
      </c>
      <c r="E154" s="222" t="s">
        <v>1</v>
      </c>
      <c r="F154" s="223" t="s">
        <v>2046</v>
      </c>
      <c r="G154" s="221"/>
      <c r="H154" s="224">
        <v>34.848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171</v>
      </c>
      <c r="AU154" s="230" t="s">
        <v>83</v>
      </c>
      <c r="AV154" s="13" t="s">
        <v>83</v>
      </c>
      <c r="AW154" s="13" t="s">
        <v>30</v>
      </c>
      <c r="AX154" s="13" t="s">
        <v>73</v>
      </c>
      <c r="AY154" s="230" t="s">
        <v>160</v>
      </c>
    </row>
    <row r="155" spans="2:51" s="13" customFormat="1" ht="11.25">
      <c r="B155" s="220"/>
      <c r="C155" s="221"/>
      <c r="D155" s="216" t="s">
        <v>171</v>
      </c>
      <c r="E155" s="222" t="s">
        <v>1</v>
      </c>
      <c r="F155" s="223" t="s">
        <v>2047</v>
      </c>
      <c r="G155" s="221"/>
      <c r="H155" s="224">
        <v>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171</v>
      </c>
      <c r="AU155" s="230" t="s">
        <v>83</v>
      </c>
      <c r="AV155" s="13" t="s">
        <v>83</v>
      </c>
      <c r="AW155" s="13" t="s">
        <v>30</v>
      </c>
      <c r="AX155" s="13" t="s">
        <v>73</v>
      </c>
      <c r="AY155" s="230" t="s">
        <v>160</v>
      </c>
    </row>
    <row r="156" spans="2:51" s="16" customFormat="1" ht="11.25">
      <c r="B156" s="267"/>
      <c r="C156" s="268"/>
      <c r="D156" s="216" t="s">
        <v>171</v>
      </c>
      <c r="E156" s="269" t="s">
        <v>1</v>
      </c>
      <c r="F156" s="270" t="s">
        <v>775</v>
      </c>
      <c r="G156" s="268"/>
      <c r="H156" s="271">
        <v>116.184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171</v>
      </c>
      <c r="AU156" s="277" t="s">
        <v>83</v>
      </c>
      <c r="AV156" s="16" t="s">
        <v>182</v>
      </c>
      <c r="AW156" s="16" t="s">
        <v>30</v>
      </c>
      <c r="AX156" s="16" t="s">
        <v>73</v>
      </c>
      <c r="AY156" s="277" t="s">
        <v>160</v>
      </c>
    </row>
    <row r="157" spans="2:51" s="15" customFormat="1" ht="22.5">
      <c r="B157" s="242"/>
      <c r="C157" s="243"/>
      <c r="D157" s="216" t="s">
        <v>171</v>
      </c>
      <c r="E157" s="244" t="s">
        <v>1</v>
      </c>
      <c r="F157" s="245" t="s">
        <v>2048</v>
      </c>
      <c r="G157" s="243"/>
      <c r="H157" s="244" t="s">
        <v>1</v>
      </c>
      <c r="I157" s="246"/>
      <c r="J157" s="243"/>
      <c r="K157" s="243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171</v>
      </c>
      <c r="AU157" s="251" t="s">
        <v>83</v>
      </c>
      <c r="AV157" s="15" t="s">
        <v>81</v>
      </c>
      <c r="AW157" s="15" t="s">
        <v>30</v>
      </c>
      <c r="AX157" s="15" t="s">
        <v>73</v>
      </c>
      <c r="AY157" s="251" t="s">
        <v>160</v>
      </c>
    </row>
    <row r="158" spans="2:51" s="13" customFormat="1" ht="11.25">
      <c r="B158" s="220"/>
      <c r="C158" s="221"/>
      <c r="D158" s="216" t="s">
        <v>171</v>
      </c>
      <c r="E158" s="222" t="s">
        <v>1</v>
      </c>
      <c r="F158" s="223" t="s">
        <v>2049</v>
      </c>
      <c r="G158" s="221"/>
      <c r="H158" s="224">
        <v>246.606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171</v>
      </c>
      <c r="AU158" s="230" t="s">
        <v>83</v>
      </c>
      <c r="AV158" s="13" t="s">
        <v>83</v>
      </c>
      <c r="AW158" s="13" t="s">
        <v>30</v>
      </c>
      <c r="AX158" s="13" t="s">
        <v>73</v>
      </c>
      <c r="AY158" s="230" t="s">
        <v>160</v>
      </c>
    </row>
    <row r="159" spans="2:51" s="15" customFormat="1" ht="22.5">
      <c r="B159" s="242"/>
      <c r="C159" s="243"/>
      <c r="D159" s="216" t="s">
        <v>171</v>
      </c>
      <c r="E159" s="244" t="s">
        <v>1</v>
      </c>
      <c r="F159" s="245" t="s">
        <v>2050</v>
      </c>
      <c r="G159" s="243"/>
      <c r="H159" s="244" t="s">
        <v>1</v>
      </c>
      <c r="I159" s="246"/>
      <c r="J159" s="243"/>
      <c r="K159" s="243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171</v>
      </c>
      <c r="AU159" s="251" t="s">
        <v>83</v>
      </c>
      <c r="AV159" s="15" t="s">
        <v>81</v>
      </c>
      <c r="AW159" s="15" t="s">
        <v>30</v>
      </c>
      <c r="AX159" s="15" t="s">
        <v>73</v>
      </c>
      <c r="AY159" s="251" t="s">
        <v>160</v>
      </c>
    </row>
    <row r="160" spans="2:51" s="13" customFormat="1" ht="11.25">
      <c r="B160" s="220"/>
      <c r="C160" s="221"/>
      <c r="D160" s="216" t="s">
        <v>171</v>
      </c>
      <c r="E160" s="222" t="s">
        <v>1</v>
      </c>
      <c r="F160" s="223" t="s">
        <v>2051</v>
      </c>
      <c r="G160" s="221"/>
      <c r="H160" s="224">
        <v>116.185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171</v>
      </c>
      <c r="AU160" s="230" t="s">
        <v>83</v>
      </c>
      <c r="AV160" s="13" t="s">
        <v>83</v>
      </c>
      <c r="AW160" s="13" t="s">
        <v>30</v>
      </c>
      <c r="AX160" s="13" t="s">
        <v>73</v>
      </c>
      <c r="AY160" s="230" t="s">
        <v>160</v>
      </c>
    </row>
    <row r="161" spans="2:51" s="16" customFormat="1" ht="11.25">
      <c r="B161" s="267"/>
      <c r="C161" s="268"/>
      <c r="D161" s="216" t="s">
        <v>171</v>
      </c>
      <c r="E161" s="269" t="s">
        <v>1</v>
      </c>
      <c r="F161" s="270" t="s">
        <v>775</v>
      </c>
      <c r="G161" s="268"/>
      <c r="H161" s="271">
        <v>362.791</v>
      </c>
      <c r="I161" s="272"/>
      <c r="J161" s="268"/>
      <c r="K161" s="268"/>
      <c r="L161" s="273"/>
      <c r="M161" s="274"/>
      <c r="N161" s="275"/>
      <c r="O161" s="275"/>
      <c r="P161" s="275"/>
      <c r="Q161" s="275"/>
      <c r="R161" s="275"/>
      <c r="S161" s="275"/>
      <c r="T161" s="276"/>
      <c r="AT161" s="277" t="s">
        <v>171</v>
      </c>
      <c r="AU161" s="277" t="s">
        <v>83</v>
      </c>
      <c r="AV161" s="16" t="s">
        <v>182</v>
      </c>
      <c r="AW161" s="16" t="s">
        <v>30</v>
      </c>
      <c r="AX161" s="16" t="s">
        <v>73</v>
      </c>
      <c r="AY161" s="277" t="s">
        <v>160</v>
      </c>
    </row>
    <row r="162" spans="2:51" s="13" customFormat="1" ht="11.25">
      <c r="B162" s="220"/>
      <c r="C162" s="221"/>
      <c r="D162" s="216" t="s">
        <v>171</v>
      </c>
      <c r="E162" s="222" t="s">
        <v>1</v>
      </c>
      <c r="F162" s="223" t="s">
        <v>2052</v>
      </c>
      <c r="G162" s="221"/>
      <c r="H162" s="224">
        <v>362.79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171</v>
      </c>
      <c r="AU162" s="230" t="s">
        <v>83</v>
      </c>
      <c r="AV162" s="13" t="s">
        <v>83</v>
      </c>
      <c r="AW162" s="13" t="s">
        <v>30</v>
      </c>
      <c r="AX162" s="13" t="s">
        <v>81</v>
      </c>
      <c r="AY162" s="230" t="s">
        <v>160</v>
      </c>
    </row>
    <row r="163" spans="1:65" s="2" customFormat="1" ht="33" customHeight="1">
      <c r="A163" s="35"/>
      <c r="B163" s="36"/>
      <c r="C163" s="202" t="s">
        <v>83</v>
      </c>
      <c r="D163" s="202" t="s">
        <v>163</v>
      </c>
      <c r="E163" s="203" t="s">
        <v>456</v>
      </c>
      <c r="F163" s="204" t="s">
        <v>457</v>
      </c>
      <c r="G163" s="205" t="s">
        <v>166</v>
      </c>
      <c r="H163" s="206">
        <v>362.79</v>
      </c>
      <c r="I163" s="207"/>
      <c r="J163" s="208">
        <f>ROUND(I163*H163,2)</f>
        <v>0</v>
      </c>
      <c r="K163" s="209"/>
      <c r="L163" s="40"/>
      <c r="M163" s="210" t="s">
        <v>1</v>
      </c>
      <c r="N163" s="211" t="s">
        <v>38</v>
      </c>
      <c r="O163" s="72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4" t="s">
        <v>167</v>
      </c>
      <c r="AT163" s="214" t="s">
        <v>163</v>
      </c>
      <c r="AU163" s="214" t="s">
        <v>83</v>
      </c>
      <c r="AY163" s="18" t="s">
        <v>160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8" t="s">
        <v>81</v>
      </c>
      <c r="BK163" s="215">
        <f>ROUND(I163*H163,2)</f>
        <v>0</v>
      </c>
      <c r="BL163" s="18" t="s">
        <v>167</v>
      </c>
      <c r="BM163" s="214" t="s">
        <v>2053</v>
      </c>
    </row>
    <row r="164" spans="1:47" s="2" customFormat="1" ht="39">
      <c r="A164" s="35"/>
      <c r="B164" s="36"/>
      <c r="C164" s="37"/>
      <c r="D164" s="216" t="s">
        <v>169</v>
      </c>
      <c r="E164" s="37"/>
      <c r="F164" s="217" t="s">
        <v>459</v>
      </c>
      <c r="G164" s="37"/>
      <c r="H164" s="37"/>
      <c r="I164" s="169"/>
      <c r="J164" s="37"/>
      <c r="K164" s="37"/>
      <c r="L164" s="40"/>
      <c r="M164" s="218"/>
      <c r="N164" s="21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169</v>
      </c>
      <c r="AU164" s="18" t="s">
        <v>83</v>
      </c>
    </row>
    <row r="165" spans="1:65" s="2" customFormat="1" ht="24.2" customHeight="1">
      <c r="A165" s="35"/>
      <c r="B165" s="36"/>
      <c r="C165" s="202" t="s">
        <v>182</v>
      </c>
      <c r="D165" s="202" t="s">
        <v>163</v>
      </c>
      <c r="E165" s="203" t="s">
        <v>2054</v>
      </c>
      <c r="F165" s="204" t="s">
        <v>414</v>
      </c>
      <c r="G165" s="205" t="s">
        <v>179</v>
      </c>
      <c r="H165" s="206">
        <v>362.79</v>
      </c>
      <c r="I165" s="207"/>
      <c r="J165" s="208">
        <f>ROUND(I165*H165,2)</f>
        <v>0</v>
      </c>
      <c r="K165" s="209"/>
      <c r="L165" s="40"/>
      <c r="M165" s="210" t="s">
        <v>1</v>
      </c>
      <c r="N165" s="211" t="s">
        <v>38</v>
      </c>
      <c r="O165" s="72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4" t="s">
        <v>167</v>
      </c>
      <c r="AT165" s="214" t="s">
        <v>163</v>
      </c>
      <c r="AU165" s="214" t="s">
        <v>83</v>
      </c>
      <c r="AY165" s="18" t="s">
        <v>160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81</v>
      </c>
      <c r="BK165" s="215">
        <f>ROUND(I165*H165,2)</f>
        <v>0</v>
      </c>
      <c r="BL165" s="18" t="s">
        <v>167</v>
      </c>
      <c r="BM165" s="214" t="s">
        <v>2055</v>
      </c>
    </row>
    <row r="166" spans="1:47" s="2" customFormat="1" ht="29.25">
      <c r="A166" s="35"/>
      <c r="B166" s="36"/>
      <c r="C166" s="37"/>
      <c r="D166" s="216" t="s">
        <v>169</v>
      </c>
      <c r="E166" s="37"/>
      <c r="F166" s="217" t="s">
        <v>416</v>
      </c>
      <c r="G166" s="37"/>
      <c r="H166" s="37"/>
      <c r="I166" s="169"/>
      <c r="J166" s="37"/>
      <c r="K166" s="37"/>
      <c r="L166" s="40"/>
      <c r="M166" s="218"/>
      <c r="N166" s="21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169</v>
      </c>
      <c r="AU166" s="18" t="s">
        <v>83</v>
      </c>
    </row>
    <row r="167" spans="2:51" s="15" customFormat="1" ht="22.5">
      <c r="B167" s="242"/>
      <c r="C167" s="243"/>
      <c r="D167" s="216" t="s">
        <v>171</v>
      </c>
      <c r="E167" s="244" t="s">
        <v>1</v>
      </c>
      <c r="F167" s="245" t="s">
        <v>2056</v>
      </c>
      <c r="G167" s="243"/>
      <c r="H167" s="244" t="s">
        <v>1</v>
      </c>
      <c r="I167" s="246"/>
      <c r="J167" s="243"/>
      <c r="K167" s="243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171</v>
      </c>
      <c r="AU167" s="251" t="s">
        <v>83</v>
      </c>
      <c r="AV167" s="15" t="s">
        <v>81</v>
      </c>
      <c r="AW167" s="15" t="s">
        <v>30</v>
      </c>
      <c r="AX167" s="15" t="s">
        <v>73</v>
      </c>
      <c r="AY167" s="251" t="s">
        <v>160</v>
      </c>
    </row>
    <row r="168" spans="2:51" s="13" customFormat="1" ht="11.25">
      <c r="B168" s="220"/>
      <c r="C168" s="221"/>
      <c r="D168" s="216" t="s">
        <v>171</v>
      </c>
      <c r="E168" s="222" t="s">
        <v>1</v>
      </c>
      <c r="F168" s="223" t="s">
        <v>2057</v>
      </c>
      <c r="G168" s="221"/>
      <c r="H168" s="224">
        <v>362.79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171</v>
      </c>
      <c r="AU168" s="230" t="s">
        <v>83</v>
      </c>
      <c r="AV168" s="13" t="s">
        <v>83</v>
      </c>
      <c r="AW168" s="13" t="s">
        <v>30</v>
      </c>
      <c r="AX168" s="13" t="s">
        <v>81</v>
      </c>
      <c r="AY168" s="230" t="s">
        <v>160</v>
      </c>
    </row>
    <row r="169" spans="1:65" s="2" customFormat="1" ht="16.5" customHeight="1">
      <c r="A169" s="35"/>
      <c r="B169" s="36"/>
      <c r="C169" s="202" t="s">
        <v>167</v>
      </c>
      <c r="D169" s="202" t="s">
        <v>163</v>
      </c>
      <c r="E169" s="203" t="s">
        <v>460</v>
      </c>
      <c r="F169" s="204" t="s">
        <v>2058</v>
      </c>
      <c r="G169" s="205" t="s">
        <v>166</v>
      </c>
      <c r="H169" s="206">
        <v>181.395</v>
      </c>
      <c r="I169" s="207"/>
      <c r="J169" s="208">
        <f>ROUND(I169*H169,2)</f>
        <v>0</v>
      </c>
      <c r="K169" s="209"/>
      <c r="L169" s="40"/>
      <c r="M169" s="210" t="s">
        <v>1</v>
      </c>
      <c r="N169" s="211" t="s">
        <v>38</v>
      </c>
      <c r="O169" s="72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4" t="s">
        <v>167</v>
      </c>
      <c r="AT169" s="214" t="s">
        <v>163</v>
      </c>
      <c r="AU169" s="214" t="s">
        <v>83</v>
      </c>
      <c r="AY169" s="18" t="s">
        <v>160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81</v>
      </c>
      <c r="BK169" s="215">
        <f>ROUND(I169*H169,2)</f>
        <v>0</v>
      </c>
      <c r="BL169" s="18" t="s">
        <v>167</v>
      </c>
      <c r="BM169" s="214" t="s">
        <v>2059</v>
      </c>
    </row>
    <row r="170" spans="1:47" s="2" customFormat="1" ht="19.5">
      <c r="A170" s="35"/>
      <c r="B170" s="36"/>
      <c r="C170" s="37"/>
      <c r="D170" s="216" t="s">
        <v>169</v>
      </c>
      <c r="E170" s="37"/>
      <c r="F170" s="217" t="s">
        <v>463</v>
      </c>
      <c r="G170" s="37"/>
      <c r="H170" s="37"/>
      <c r="I170" s="169"/>
      <c r="J170" s="37"/>
      <c r="K170" s="37"/>
      <c r="L170" s="40"/>
      <c r="M170" s="218"/>
      <c r="N170" s="21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169</v>
      </c>
      <c r="AU170" s="18" t="s">
        <v>83</v>
      </c>
    </row>
    <row r="171" spans="2:51" s="15" customFormat="1" ht="11.25">
      <c r="B171" s="242"/>
      <c r="C171" s="243"/>
      <c r="D171" s="216" t="s">
        <v>171</v>
      </c>
      <c r="E171" s="244" t="s">
        <v>1</v>
      </c>
      <c r="F171" s="245" t="s">
        <v>2060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171</v>
      </c>
      <c r="AU171" s="251" t="s">
        <v>83</v>
      </c>
      <c r="AV171" s="15" t="s">
        <v>81</v>
      </c>
      <c r="AW171" s="15" t="s">
        <v>30</v>
      </c>
      <c r="AX171" s="15" t="s">
        <v>73</v>
      </c>
      <c r="AY171" s="251" t="s">
        <v>160</v>
      </c>
    </row>
    <row r="172" spans="2:51" s="13" customFormat="1" ht="11.25">
      <c r="B172" s="220"/>
      <c r="C172" s="221"/>
      <c r="D172" s="216" t="s">
        <v>171</v>
      </c>
      <c r="E172" s="222" t="s">
        <v>1</v>
      </c>
      <c r="F172" s="223" t="s">
        <v>2061</v>
      </c>
      <c r="G172" s="221"/>
      <c r="H172" s="224">
        <v>181.395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171</v>
      </c>
      <c r="AU172" s="230" t="s">
        <v>83</v>
      </c>
      <c r="AV172" s="13" t="s">
        <v>83</v>
      </c>
      <c r="AW172" s="13" t="s">
        <v>30</v>
      </c>
      <c r="AX172" s="13" t="s">
        <v>81</v>
      </c>
      <c r="AY172" s="230" t="s">
        <v>160</v>
      </c>
    </row>
    <row r="173" spans="1:65" s="2" customFormat="1" ht="24.2" customHeight="1">
      <c r="A173" s="35"/>
      <c r="B173" s="36"/>
      <c r="C173" s="202" t="s">
        <v>192</v>
      </c>
      <c r="D173" s="202" t="s">
        <v>163</v>
      </c>
      <c r="E173" s="203" t="s">
        <v>466</v>
      </c>
      <c r="F173" s="204" t="s">
        <v>467</v>
      </c>
      <c r="G173" s="205" t="s">
        <v>166</v>
      </c>
      <c r="H173" s="206">
        <v>11.988</v>
      </c>
      <c r="I173" s="207"/>
      <c r="J173" s="208">
        <f>ROUND(I173*H173,2)</f>
        <v>0</v>
      </c>
      <c r="K173" s="209"/>
      <c r="L173" s="40"/>
      <c r="M173" s="210" t="s">
        <v>1</v>
      </c>
      <c r="N173" s="211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167</v>
      </c>
      <c r="AT173" s="214" t="s">
        <v>163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167</v>
      </c>
      <c r="BM173" s="214" t="s">
        <v>2062</v>
      </c>
    </row>
    <row r="174" spans="1:47" s="2" customFormat="1" ht="29.25">
      <c r="A174" s="35"/>
      <c r="B174" s="36"/>
      <c r="C174" s="37"/>
      <c r="D174" s="216" t="s">
        <v>169</v>
      </c>
      <c r="E174" s="37"/>
      <c r="F174" s="217" t="s">
        <v>469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2:51" s="15" customFormat="1" ht="11.25">
      <c r="B175" s="242"/>
      <c r="C175" s="243"/>
      <c r="D175" s="216" t="s">
        <v>171</v>
      </c>
      <c r="E175" s="244" t="s">
        <v>1</v>
      </c>
      <c r="F175" s="245" t="s">
        <v>470</v>
      </c>
      <c r="G175" s="243"/>
      <c r="H175" s="244" t="s">
        <v>1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171</v>
      </c>
      <c r="AU175" s="251" t="s">
        <v>83</v>
      </c>
      <c r="AV175" s="15" t="s">
        <v>81</v>
      </c>
      <c r="AW175" s="15" t="s">
        <v>30</v>
      </c>
      <c r="AX175" s="15" t="s">
        <v>73</v>
      </c>
      <c r="AY175" s="251" t="s">
        <v>160</v>
      </c>
    </row>
    <row r="176" spans="2:51" s="15" customFormat="1" ht="11.25">
      <c r="B176" s="242"/>
      <c r="C176" s="243"/>
      <c r="D176" s="216" t="s">
        <v>171</v>
      </c>
      <c r="E176" s="244" t="s">
        <v>1</v>
      </c>
      <c r="F176" s="245" t="s">
        <v>471</v>
      </c>
      <c r="G176" s="243"/>
      <c r="H176" s="244" t="s">
        <v>1</v>
      </c>
      <c r="I176" s="246"/>
      <c r="J176" s="243"/>
      <c r="K176" s="243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171</v>
      </c>
      <c r="AU176" s="251" t="s">
        <v>83</v>
      </c>
      <c r="AV176" s="15" t="s">
        <v>81</v>
      </c>
      <c r="AW176" s="15" t="s">
        <v>30</v>
      </c>
      <c r="AX176" s="15" t="s">
        <v>73</v>
      </c>
      <c r="AY176" s="251" t="s">
        <v>160</v>
      </c>
    </row>
    <row r="177" spans="2:51" s="13" customFormat="1" ht="11.25">
      <c r="B177" s="220"/>
      <c r="C177" s="221"/>
      <c r="D177" s="216" t="s">
        <v>171</v>
      </c>
      <c r="E177" s="222" t="s">
        <v>1</v>
      </c>
      <c r="F177" s="223" t="s">
        <v>472</v>
      </c>
      <c r="G177" s="221"/>
      <c r="H177" s="224">
        <v>7.218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171</v>
      </c>
      <c r="AU177" s="230" t="s">
        <v>83</v>
      </c>
      <c r="AV177" s="13" t="s">
        <v>83</v>
      </c>
      <c r="AW177" s="13" t="s">
        <v>30</v>
      </c>
      <c r="AX177" s="13" t="s">
        <v>73</v>
      </c>
      <c r="AY177" s="230" t="s">
        <v>160</v>
      </c>
    </row>
    <row r="178" spans="2:51" s="13" customFormat="1" ht="11.25">
      <c r="B178" s="220"/>
      <c r="C178" s="221"/>
      <c r="D178" s="216" t="s">
        <v>171</v>
      </c>
      <c r="E178" s="222" t="s">
        <v>1</v>
      </c>
      <c r="F178" s="223" t="s">
        <v>473</v>
      </c>
      <c r="G178" s="221"/>
      <c r="H178" s="224">
        <v>4.77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171</v>
      </c>
      <c r="AU178" s="230" t="s">
        <v>83</v>
      </c>
      <c r="AV178" s="13" t="s">
        <v>83</v>
      </c>
      <c r="AW178" s="13" t="s">
        <v>30</v>
      </c>
      <c r="AX178" s="13" t="s">
        <v>73</v>
      </c>
      <c r="AY178" s="230" t="s">
        <v>160</v>
      </c>
    </row>
    <row r="179" spans="2:51" s="14" customFormat="1" ht="11.25">
      <c r="B179" s="231"/>
      <c r="C179" s="232"/>
      <c r="D179" s="216" t="s">
        <v>171</v>
      </c>
      <c r="E179" s="233" t="s">
        <v>1</v>
      </c>
      <c r="F179" s="234" t="s">
        <v>174</v>
      </c>
      <c r="G179" s="232"/>
      <c r="H179" s="235">
        <v>11.988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171</v>
      </c>
      <c r="AU179" s="241" t="s">
        <v>83</v>
      </c>
      <c r="AV179" s="14" t="s">
        <v>167</v>
      </c>
      <c r="AW179" s="14" t="s">
        <v>30</v>
      </c>
      <c r="AX179" s="14" t="s">
        <v>81</v>
      </c>
      <c r="AY179" s="241" t="s">
        <v>160</v>
      </c>
    </row>
    <row r="180" spans="1:65" s="2" customFormat="1" ht="24.2" customHeight="1">
      <c r="A180" s="35"/>
      <c r="B180" s="36"/>
      <c r="C180" s="202" t="s">
        <v>197</v>
      </c>
      <c r="D180" s="202" t="s">
        <v>163</v>
      </c>
      <c r="E180" s="203" t="s">
        <v>2063</v>
      </c>
      <c r="F180" s="204" t="s">
        <v>2064</v>
      </c>
      <c r="G180" s="205" t="s">
        <v>166</v>
      </c>
      <c r="H180" s="206">
        <v>568.295</v>
      </c>
      <c r="I180" s="207"/>
      <c r="J180" s="208">
        <f>ROUND(I180*H180,2)</f>
        <v>0</v>
      </c>
      <c r="K180" s="209"/>
      <c r="L180" s="40"/>
      <c r="M180" s="210" t="s">
        <v>1</v>
      </c>
      <c r="N180" s="211" t="s">
        <v>38</v>
      </c>
      <c r="O180" s="72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4" t="s">
        <v>167</v>
      </c>
      <c r="AT180" s="214" t="s">
        <v>163</v>
      </c>
      <c r="AU180" s="214" t="s">
        <v>83</v>
      </c>
      <c r="AY180" s="18" t="s">
        <v>160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81</v>
      </c>
      <c r="BK180" s="215">
        <f>ROUND(I180*H180,2)</f>
        <v>0</v>
      </c>
      <c r="BL180" s="18" t="s">
        <v>167</v>
      </c>
      <c r="BM180" s="214" t="s">
        <v>2065</v>
      </c>
    </row>
    <row r="181" spans="1:47" s="2" customFormat="1" ht="29.25">
      <c r="A181" s="35"/>
      <c r="B181" s="36"/>
      <c r="C181" s="37"/>
      <c r="D181" s="216" t="s">
        <v>169</v>
      </c>
      <c r="E181" s="37"/>
      <c r="F181" s="217" t="s">
        <v>2066</v>
      </c>
      <c r="G181" s="37"/>
      <c r="H181" s="37"/>
      <c r="I181" s="169"/>
      <c r="J181" s="37"/>
      <c r="K181" s="37"/>
      <c r="L181" s="40"/>
      <c r="M181" s="218"/>
      <c r="N181" s="21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169</v>
      </c>
      <c r="AU181" s="18" t="s">
        <v>83</v>
      </c>
    </row>
    <row r="182" spans="2:51" s="15" customFormat="1" ht="11.25">
      <c r="B182" s="242"/>
      <c r="C182" s="243"/>
      <c r="D182" s="216" t="s">
        <v>171</v>
      </c>
      <c r="E182" s="244" t="s">
        <v>1</v>
      </c>
      <c r="F182" s="245" t="s">
        <v>2067</v>
      </c>
      <c r="G182" s="243"/>
      <c r="H182" s="244" t="s">
        <v>1</v>
      </c>
      <c r="I182" s="246"/>
      <c r="J182" s="243"/>
      <c r="K182" s="243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171</v>
      </c>
      <c r="AU182" s="251" t="s">
        <v>83</v>
      </c>
      <c r="AV182" s="15" t="s">
        <v>81</v>
      </c>
      <c r="AW182" s="15" t="s">
        <v>30</v>
      </c>
      <c r="AX182" s="15" t="s">
        <v>73</v>
      </c>
      <c r="AY182" s="251" t="s">
        <v>160</v>
      </c>
    </row>
    <row r="183" spans="2:51" s="13" customFormat="1" ht="11.25">
      <c r="B183" s="220"/>
      <c r="C183" s="221"/>
      <c r="D183" s="216" t="s">
        <v>171</v>
      </c>
      <c r="E183" s="222" t="s">
        <v>1</v>
      </c>
      <c r="F183" s="223" t="s">
        <v>2035</v>
      </c>
      <c r="G183" s="221"/>
      <c r="H183" s="224">
        <v>681.17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171</v>
      </c>
      <c r="AU183" s="230" t="s">
        <v>83</v>
      </c>
      <c r="AV183" s="13" t="s">
        <v>83</v>
      </c>
      <c r="AW183" s="13" t="s">
        <v>30</v>
      </c>
      <c r="AX183" s="13" t="s">
        <v>73</v>
      </c>
      <c r="AY183" s="230" t="s">
        <v>160</v>
      </c>
    </row>
    <row r="184" spans="2:51" s="13" customFormat="1" ht="11.25">
      <c r="B184" s="220"/>
      <c r="C184" s="221"/>
      <c r="D184" s="216" t="s">
        <v>171</v>
      </c>
      <c r="E184" s="222" t="s">
        <v>1</v>
      </c>
      <c r="F184" s="223" t="s">
        <v>2036</v>
      </c>
      <c r="G184" s="221"/>
      <c r="H184" s="224">
        <v>10.64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171</v>
      </c>
      <c r="AU184" s="230" t="s">
        <v>83</v>
      </c>
      <c r="AV184" s="13" t="s">
        <v>83</v>
      </c>
      <c r="AW184" s="13" t="s">
        <v>30</v>
      </c>
      <c r="AX184" s="13" t="s">
        <v>73</v>
      </c>
      <c r="AY184" s="230" t="s">
        <v>160</v>
      </c>
    </row>
    <row r="185" spans="2:51" s="13" customFormat="1" ht="11.25">
      <c r="B185" s="220"/>
      <c r="C185" s="221"/>
      <c r="D185" s="216" t="s">
        <v>171</v>
      </c>
      <c r="E185" s="222" t="s">
        <v>1</v>
      </c>
      <c r="F185" s="223" t="s">
        <v>2037</v>
      </c>
      <c r="G185" s="221"/>
      <c r="H185" s="224">
        <v>4.48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171</v>
      </c>
      <c r="AU185" s="230" t="s">
        <v>83</v>
      </c>
      <c r="AV185" s="13" t="s">
        <v>83</v>
      </c>
      <c r="AW185" s="13" t="s">
        <v>30</v>
      </c>
      <c r="AX185" s="13" t="s">
        <v>73</v>
      </c>
      <c r="AY185" s="230" t="s">
        <v>160</v>
      </c>
    </row>
    <row r="186" spans="2:51" s="13" customFormat="1" ht="11.25">
      <c r="B186" s="220"/>
      <c r="C186" s="221"/>
      <c r="D186" s="216" t="s">
        <v>171</v>
      </c>
      <c r="E186" s="222" t="s">
        <v>1</v>
      </c>
      <c r="F186" s="223" t="s">
        <v>2038</v>
      </c>
      <c r="G186" s="221"/>
      <c r="H186" s="224">
        <v>52.745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171</v>
      </c>
      <c r="AU186" s="230" t="s">
        <v>83</v>
      </c>
      <c r="AV186" s="13" t="s">
        <v>83</v>
      </c>
      <c r="AW186" s="13" t="s">
        <v>30</v>
      </c>
      <c r="AX186" s="13" t="s">
        <v>73</v>
      </c>
      <c r="AY186" s="230" t="s">
        <v>160</v>
      </c>
    </row>
    <row r="187" spans="2:51" s="13" customFormat="1" ht="11.25">
      <c r="B187" s="220"/>
      <c r="C187" s="221"/>
      <c r="D187" s="216" t="s">
        <v>171</v>
      </c>
      <c r="E187" s="222" t="s">
        <v>1</v>
      </c>
      <c r="F187" s="223" t="s">
        <v>2039</v>
      </c>
      <c r="G187" s="221"/>
      <c r="H187" s="224">
        <v>29.785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171</v>
      </c>
      <c r="AU187" s="230" t="s">
        <v>83</v>
      </c>
      <c r="AV187" s="13" t="s">
        <v>83</v>
      </c>
      <c r="AW187" s="13" t="s">
        <v>30</v>
      </c>
      <c r="AX187" s="13" t="s">
        <v>73</v>
      </c>
      <c r="AY187" s="230" t="s">
        <v>160</v>
      </c>
    </row>
    <row r="188" spans="2:51" s="13" customFormat="1" ht="11.25">
      <c r="B188" s="220"/>
      <c r="C188" s="221"/>
      <c r="D188" s="216" t="s">
        <v>171</v>
      </c>
      <c r="E188" s="222" t="s">
        <v>1</v>
      </c>
      <c r="F188" s="223" t="s">
        <v>2040</v>
      </c>
      <c r="G188" s="221"/>
      <c r="H188" s="224">
        <v>20.7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171</v>
      </c>
      <c r="AU188" s="230" t="s">
        <v>83</v>
      </c>
      <c r="AV188" s="13" t="s">
        <v>83</v>
      </c>
      <c r="AW188" s="13" t="s">
        <v>30</v>
      </c>
      <c r="AX188" s="13" t="s">
        <v>73</v>
      </c>
      <c r="AY188" s="230" t="s">
        <v>160</v>
      </c>
    </row>
    <row r="189" spans="2:51" s="13" customFormat="1" ht="11.25">
      <c r="B189" s="220"/>
      <c r="C189" s="221"/>
      <c r="D189" s="216" t="s">
        <v>171</v>
      </c>
      <c r="E189" s="222" t="s">
        <v>1</v>
      </c>
      <c r="F189" s="223" t="s">
        <v>2041</v>
      </c>
      <c r="G189" s="221"/>
      <c r="H189" s="224">
        <v>22.5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171</v>
      </c>
      <c r="AU189" s="230" t="s">
        <v>83</v>
      </c>
      <c r="AV189" s="13" t="s">
        <v>83</v>
      </c>
      <c r="AW189" s="13" t="s">
        <v>30</v>
      </c>
      <c r="AX189" s="13" t="s">
        <v>73</v>
      </c>
      <c r="AY189" s="230" t="s">
        <v>160</v>
      </c>
    </row>
    <row r="190" spans="2:51" s="16" customFormat="1" ht="11.25">
      <c r="B190" s="267"/>
      <c r="C190" s="268"/>
      <c r="D190" s="216" t="s">
        <v>171</v>
      </c>
      <c r="E190" s="269" t="s">
        <v>1</v>
      </c>
      <c r="F190" s="270" t="s">
        <v>775</v>
      </c>
      <c r="G190" s="268"/>
      <c r="H190" s="271">
        <v>822.02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AT190" s="277" t="s">
        <v>171</v>
      </c>
      <c r="AU190" s="277" t="s">
        <v>83</v>
      </c>
      <c r="AV190" s="16" t="s">
        <v>182</v>
      </c>
      <c r="AW190" s="16" t="s">
        <v>30</v>
      </c>
      <c r="AX190" s="16" t="s">
        <v>73</v>
      </c>
      <c r="AY190" s="277" t="s">
        <v>160</v>
      </c>
    </row>
    <row r="191" spans="2:51" s="15" customFormat="1" ht="11.25">
      <c r="B191" s="242"/>
      <c r="C191" s="243"/>
      <c r="D191" s="216" t="s">
        <v>171</v>
      </c>
      <c r="E191" s="244" t="s">
        <v>1</v>
      </c>
      <c r="F191" s="245" t="s">
        <v>2042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171</v>
      </c>
      <c r="AU191" s="251" t="s">
        <v>83</v>
      </c>
      <c r="AV191" s="15" t="s">
        <v>81</v>
      </c>
      <c r="AW191" s="15" t="s">
        <v>30</v>
      </c>
      <c r="AX191" s="15" t="s">
        <v>73</v>
      </c>
      <c r="AY191" s="251" t="s">
        <v>160</v>
      </c>
    </row>
    <row r="192" spans="2:51" s="13" customFormat="1" ht="11.25">
      <c r="B192" s="220"/>
      <c r="C192" s="221"/>
      <c r="D192" s="216" t="s">
        <v>171</v>
      </c>
      <c r="E192" s="222" t="s">
        <v>1</v>
      </c>
      <c r="F192" s="223" t="s">
        <v>2043</v>
      </c>
      <c r="G192" s="221"/>
      <c r="H192" s="224">
        <v>25.968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171</v>
      </c>
      <c r="AU192" s="230" t="s">
        <v>83</v>
      </c>
      <c r="AV192" s="13" t="s">
        <v>83</v>
      </c>
      <c r="AW192" s="13" t="s">
        <v>30</v>
      </c>
      <c r="AX192" s="13" t="s">
        <v>73</v>
      </c>
      <c r="AY192" s="230" t="s">
        <v>160</v>
      </c>
    </row>
    <row r="193" spans="2:51" s="13" customFormat="1" ht="11.25">
      <c r="B193" s="220"/>
      <c r="C193" s="221"/>
      <c r="D193" s="216" t="s">
        <v>171</v>
      </c>
      <c r="E193" s="222" t="s">
        <v>1</v>
      </c>
      <c r="F193" s="223" t="s">
        <v>2044</v>
      </c>
      <c r="G193" s="221"/>
      <c r="H193" s="224">
        <v>32.4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171</v>
      </c>
      <c r="AU193" s="230" t="s">
        <v>83</v>
      </c>
      <c r="AV193" s="13" t="s">
        <v>83</v>
      </c>
      <c r="AW193" s="13" t="s">
        <v>30</v>
      </c>
      <c r="AX193" s="13" t="s">
        <v>73</v>
      </c>
      <c r="AY193" s="230" t="s">
        <v>160</v>
      </c>
    </row>
    <row r="194" spans="2:51" s="13" customFormat="1" ht="11.25">
      <c r="B194" s="220"/>
      <c r="C194" s="221"/>
      <c r="D194" s="216" t="s">
        <v>171</v>
      </c>
      <c r="E194" s="222" t="s">
        <v>1</v>
      </c>
      <c r="F194" s="223" t="s">
        <v>2045</v>
      </c>
      <c r="G194" s="221"/>
      <c r="H194" s="224">
        <v>16.968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171</v>
      </c>
      <c r="AU194" s="230" t="s">
        <v>83</v>
      </c>
      <c r="AV194" s="13" t="s">
        <v>83</v>
      </c>
      <c r="AW194" s="13" t="s">
        <v>30</v>
      </c>
      <c r="AX194" s="13" t="s">
        <v>73</v>
      </c>
      <c r="AY194" s="230" t="s">
        <v>160</v>
      </c>
    </row>
    <row r="195" spans="2:51" s="13" customFormat="1" ht="11.25">
      <c r="B195" s="220"/>
      <c r="C195" s="221"/>
      <c r="D195" s="216" t="s">
        <v>171</v>
      </c>
      <c r="E195" s="222" t="s">
        <v>1</v>
      </c>
      <c r="F195" s="223" t="s">
        <v>2046</v>
      </c>
      <c r="G195" s="221"/>
      <c r="H195" s="224">
        <v>34.848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171</v>
      </c>
      <c r="AU195" s="230" t="s">
        <v>83</v>
      </c>
      <c r="AV195" s="13" t="s">
        <v>83</v>
      </c>
      <c r="AW195" s="13" t="s">
        <v>30</v>
      </c>
      <c r="AX195" s="13" t="s">
        <v>73</v>
      </c>
      <c r="AY195" s="230" t="s">
        <v>160</v>
      </c>
    </row>
    <row r="196" spans="2:51" s="13" customFormat="1" ht="11.25">
      <c r="B196" s="220"/>
      <c r="C196" s="221"/>
      <c r="D196" s="216" t="s">
        <v>171</v>
      </c>
      <c r="E196" s="222" t="s">
        <v>1</v>
      </c>
      <c r="F196" s="223" t="s">
        <v>2047</v>
      </c>
      <c r="G196" s="221"/>
      <c r="H196" s="224">
        <v>6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171</v>
      </c>
      <c r="AU196" s="230" t="s">
        <v>83</v>
      </c>
      <c r="AV196" s="13" t="s">
        <v>83</v>
      </c>
      <c r="AW196" s="13" t="s">
        <v>30</v>
      </c>
      <c r="AX196" s="13" t="s">
        <v>73</v>
      </c>
      <c r="AY196" s="230" t="s">
        <v>160</v>
      </c>
    </row>
    <row r="197" spans="2:51" s="16" customFormat="1" ht="11.25">
      <c r="B197" s="267"/>
      <c r="C197" s="268"/>
      <c r="D197" s="216" t="s">
        <v>171</v>
      </c>
      <c r="E197" s="269" t="s">
        <v>1</v>
      </c>
      <c r="F197" s="270" t="s">
        <v>775</v>
      </c>
      <c r="G197" s="268"/>
      <c r="H197" s="271">
        <v>116.184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AT197" s="277" t="s">
        <v>171</v>
      </c>
      <c r="AU197" s="277" t="s">
        <v>83</v>
      </c>
      <c r="AV197" s="16" t="s">
        <v>182</v>
      </c>
      <c r="AW197" s="16" t="s">
        <v>30</v>
      </c>
      <c r="AX197" s="16" t="s">
        <v>73</v>
      </c>
      <c r="AY197" s="277" t="s">
        <v>160</v>
      </c>
    </row>
    <row r="198" spans="2:51" s="15" customFormat="1" ht="11.25">
      <c r="B198" s="242"/>
      <c r="C198" s="243"/>
      <c r="D198" s="216" t="s">
        <v>171</v>
      </c>
      <c r="E198" s="244" t="s">
        <v>1</v>
      </c>
      <c r="F198" s="245" t="s">
        <v>2068</v>
      </c>
      <c r="G198" s="243"/>
      <c r="H198" s="244" t="s">
        <v>1</v>
      </c>
      <c r="I198" s="246"/>
      <c r="J198" s="243"/>
      <c r="K198" s="243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171</v>
      </c>
      <c r="AU198" s="251" t="s">
        <v>83</v>
      </c>
      <c r="AV198" s="15" t="s">
        <v>81</v>
      </c>
      <c r="AW198" s="15" t="s">
        <v>30</v>
      </c>
      <c r="AX198" s="15" t="s">
        <v>73</v>
      </c>
      <c r="AY198" s="251" t="s">
        <v>160</v>
      </c>
    </row>
    <row r="199" spans="2:51" s="15" customFormat="1" ht="11.25">
      <c r="B199" s="242"/>
      <c r="C199" s="243"/>
      <c r="D199" s="216" t="s">
        <v>171</v>
      </c>
      <c r="E199" s="244" t="s">
        <v>1</v>
      </c>
      <c r="F199" s="245" t="s">
        <v>2069</v>
      </c>
      <c r="G199" s="243"/>
      <c r="H199" s="244" t="s">
        <v>1</v>
      </c>
      <c r="I199" s="246"/>
      <c r="J199" s="243"/>
      <c r="K199" s="243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171</v>
      </c>
      <c r="AU199" s="251" t="s">
        <v>83</v>
      </c>
      <c r="AV199" s="15" t="s">
        <v>81</v>
      </c>
      <c r="AW199" s="15" t="s">
        <v>30</v>
      </c>
      <c r="AX199" s="15" t="s">
        <v>73</v>
      </c>
      <c r="AY199" s="251" t="s">
        <v>160</v>
      </c>
    </row>
    <row r="200" spans="2:51" s="13" customFormat="1" ht="11.25">
      <c r="B200" s="220"/>
      <c r="C200" s="221"/>
      <c r="D200" s="216" t="s">
        <v>171</v>
      </c>
      <c r="E200" s="222" t="s">
        <v>1</v>
      </c>
      <c r="F200" s="223" t="s">
        <v>2070</v>
      </c>
      <c r="G200" s="221"/>
      <c r="H200" s="224">
        <v>452.111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171</v>
      </c>
      <c r="AU200" s="230" t="s">
        <v>83</v>
      </c>
      <c r="AV200" s="13" t="s">
        <v>83</v>
      </c>
      <c r="AW200" s="13" t="s">
        <v>30</v>
      </c>
      <c r="AX200" s="13" t="s">
        <v>73</v>
      </c>
      <c r="AY200" s="230" t="s">
        <v>160</v>
      </c>
    </row>
    <row r="201" spans="2:51" s="15" customFormat="1" ht="11.25">
      <c r="B201" s="242"/>
      <c r="C201" s="243"/>
      <c r="D201" s="216" t="s">
        <v>171</v>
      </c>
      <c r="E201" s="244" t="s">
        <v>1</v>
      </c>
      <c r="F201" s="245" t="s">
        <v>2071</v>
      </c>
      <c r="G201" s="243"/>
      <c r="H201" s="244" t="s">
        <v>1</v>
      </c>
      <c r="I201" s="246"/>
      <c r="J201" s="243"/>
      <c r="K201" s="243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171</v>
      </c>
      <c r="AU201" s="251" t="s">
        <v>83</v>
      </c>
      <c r="AV201" s="15" t="s">
        <v>81</v>
      </c>
      <c r="AW201" s="15" t="s">
        <v>30</v>
      </c>
      <c r="AX201" s="15" t="s">
        <v>73</v>
      </c>
      <c r="AY201" s="251" t="s">
        <v>160</v>
      </c>
    </row>
    <row r="202" spans="2:51" s="13" customFormat="1" ht="11.25">
      <c r="B202" s="220"/>
      <c r="C202" s="221"/>
      <c r="D202" s="216" t="s">
        <v>171</v>
      </c>
      <c r="E202" s="222" t="s">
        <v>1</v>
      </c>
      <c r="F202" s="223" t="s">
        <v>2072</v>
      </c>
      <c r="G202" s="221"/>
      <c r="H202" s="224">
        <v>116.184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171</v>
      </c>
      <c r="AU202" s="230" t="s">
        <v>83</v>
      </c>
      <c r="AV202" s="13" t="s">
        <v>83</v>
      </c>
      <c r="AW202" s="13" t="s">
        <v>30</v>
      </c>
      <c r="AX202" s="13" t="s">
        <v>73</v>
      </c>
      <c r="AY202" s="230" t="s">
        <v>160</v>
      </c>
    </row>
    <row r="203" spans="2:51" s="16" customFormat="1" ht="11.25">
      <c r="B203" s="267"/>
      <c r="C203" s="268"/>
      <c r="D203" s="216" t="s">
        <v>171</v>
      </c>
      <c r="E203" s="269" t="s">
        <v>1</v>
      </c>
      <c r="F203" s="270" t="s">
        <v>775</v>
      </c>
      <c r="G203" s="268"/>
      <c r="H203" s="271">
        <v>568.295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AT203" s="277" t="s">
        <v>171</v>
      </c>
      <c r="AU203" s="277" t="s">
        <v>83</v>
      </c>
      <c r="AV203" s="16" t="s">
        <v>182</v>
      </c>
      <c r="AW203" s="16" t="s">
        <v>30</v>
      </c>
      <c r="AX203" s="16" t="s">
        <v>73</v>
      </c>
      <c r="AY203" s="277" t="s">
        <v>160</v>
      </c>
    </row>
    <row r="204" spans="2:51" s="15" customFormat="1" ht="11.25">
      <c r="B204" s="242"/>
      <c r="C204" s="243"/>
      <c r="D204" s="216" t="s">
        <v>171</v>
      </c>
      <c r="E204" s="244" t="s">
        <v>1</v>
      </c>
      <c r="F204" s="245" t="s">
        <v>2068</v>
      </c>
      <c r="G204" s="243"/>
      <c r="H204" s="244" t="s">
        <v>1</v>
      </c>
      <c r="I204" s="246"/>
      <c r="J204" s="243"/>
      <c r="K204" s="243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171</v>
      </c>
      <c r="AU204" s="251" t="s">
        <v>83</v>
      </c>
      <c r="AV204" s="15" t="s">
        <v>81</v>
      </c>
      <c r="AW204" s="15" t="s">
        <v>30</v>
      </c>
      <c r="AX204" s="15" t="s">
        <v>73</v>
      </c>
      <c r="AY204" s="251" t="s">
        <v>160</v>
      </c>
    </row>
    <row r="205" spans="2:51" s="13" customFormat="1" ht="11.25">
      <c r="B205" s="220"/>
      <c r="C205" s="221"/>
      <c r="D205" s="216" t="s">
        <v>171</v>
      </c>
      <c r="E205" s="222" t="s">
        <v>1</v>
      </c>
      <c r="F205" s="223" t="s">
        <v>2073</v>
      </c>
      <c r="G205" s="221"/>
      <c r="H205" s="224">
        <v>568.295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171</v>
      </c>
      <c r="AU205" s="230" t="s">
        <v>83</v>
      </c>
      <c r="AV205" s="13" t="s">
        <v>83</v>
      </c>
      <c r="AW205" s="13" t="s">
        <v>30</v>
      </c>
      <c r="AX205" s="13" t="s">
        <v>81</v>
      </c>
      <c r="AY205" s="230" t="s">
        <v>160</v>
      </c>
    </row>
    <row r="206" spans="1:65" s="2" customFormat="1" ht="16.5" customHeight="1">
      <c r="A206" s="35"/>
      <c r="B206" s="36"/>
      <c r="C206" s="256" t="s">
        <v>202</v>
      </c>
      <c r="D206" s="256" t="s">
        <v>494</v>
      </c>
      <c r="E206" s="257" t="s">
        <v>2074</v>
      </c>
      <c r="F206" s="258" t="s">
        <v>2075</v>
      </c>
      <c r="G206" s="259" t="s">
        <v>166</v>
      </c>
      <c r="H206" s="260">
        <v>262.631</v>
      </c>
      <c r="I206" s="261"/>
      <c r="J206" s="262">
        <f>ROUND(I206*H206,2)</f>
        <v>0</v>
      </c>
      <c r="K206" s="263"/>
      <c r="L206" s="264"/>
      <c r="M206" s="265" t="s">
        <v>1</v>
      </c>
      <c r="N206" s="266" t="s">
        <v>38</v>
      </c>
      <c r="O206" s="72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4" t="s">
        <v>207</v>
      </c>
      <c r="AT206" s="214" t="s">
        <v>494</v>
      </c>
      <c r="AU206" s="214" t="s">
        <v>83</v>
      </c>
      <c r="AY206" s="18" t="s">
        <v>160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167</v>
      </c>
      <c r="BM206" s="214" t="s">
        <v>2076</v>
      </c>
    </row>
    <row r="207" spans="1:47" s="2" customFormat="1" ht="11.25">
      <c r="A207" s="35"/>
      <c r="B207" s="36"/>
      <c r="C207" s="37"/>
      <c r="D207" s="216" t="s">
        <v>169</v>
      </c>
      <c r="E207" s="37"/>
      <c r="F207" s="217" t="s">
        <v>2075</v>
      </c>
      <c r="G207" s="37"/>
      <c r="H207" s="37"/>
      <c r="I207" s="169"/>
      <c r="J207" s="37"/>
      <c r="K207" s="37"/>
      <c r="L207" s="40"/>
      <c r="M207" s="218"/>
      <c r="N207" s="21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169</v>
      </c>
      <c r="AU207" s="18" t="s">
        <v>83</v>
      </c>
    </row>
    <row r="208" spans="2:51" s="15" customFormat="1" ht="11.25">
      <c r="B208" s="242"/>
      <c r="C208" s="243"/>
      <c r="D208" s="216" t="s">
        <v>171</v>
      </c>
      <c r="E208" s="244" t="s">
        <v>1</v>
      </c>
      <c r="F208" s="245" t="s">
        <v>2077</v>
      </c>
      <c r="G208" s="243"/>
      <c r="H208" s="244" t="s">
        <v>1</v>
      </c>
      <c r="I208" s="246"/>
      <c r="J208" s="243"/>
      <c r="K208" s="243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171</v>
      </c>
      <c r="AU208" s="251" t="s">
        <v>83</v>
      </c>
      <c r="AV208" s="15" t="s">
        <v>81</v>
      </c>
      <c r="AW208" s="15" t="s">
        <v>30</v>
      </c>
      <c r="AX208" s="15" t="s">
        <v>73</v>
      </c>
      <c r="AY208" s="251" t="s">
        <v>160</v>
      </c>
    </row>
    <row r="209" spans="2:51" s="13" customFormat="1" ht="11.25">
      <c r="B209" s="220"/>
      <c r="C209" s="221"/>
      <c r="D209" s="216" t="s">
        <v>171</v>
      </c>
      <c r="E209" s="222" t="s">
        <v>1</v>
      </c>
      <c r="F209" s="223" t="s">
        <v>2073</v>
      </c>
      <c r="G209" s="221"/>
      <c r="H209" s="224">
        <v>568.295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171</v>
      </c>
      <c r="AU209" s="230" t="s">
        <v>83</v>
      </c>
      <c r="AV209" s="13" t="s">
        <v>83</v>
      </c>
      <c r="AW209" s="13" t="s">
        <v>30</v>
      </c>
      <c r="AX209" s="13" t="s">
        <v>73</v>
      </c>
      <c r="AY209" s="230" t="s">
        <v>160</v>
      </c>
    </row>
    <row r="210" spans="2:51" s="15" customFormat="1" ht="11.25">
      <c r="B210" s="242"/>
      <c r="C210" s="243"/>
      <c r="D210" s="216" t="s">
        <v>171</v>
      </c>
      <c r="E210" s="244" t="s">
        <v>1</v>
      </c>
      <c r="F210" s="245" t="s">
        <v>2078</v>
      </c>
      <c r="G210" s="243"/>
      <c r="H210" s="244" t="s">
        <v>1</v>
      </c>
      <c r="I210" s="246"/>
      <c r="J210" s="243"/>
      <c r="K210" s="243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171</v>
      </c>
      <c r="AU210" s="251" t="s">
        <v>83</v>
      </c>
      <c r="AV210" s="15" t="s">
        <v>81</v>
      </c>
      <c r="AW210" s="15" t="s">
        <v>30</v>
      </c>
      <c r="AX210" s="15" t="s">
        <v>73</v>
      </c>
      <c r="AY210" s="251" t="s">
        <v>160</v>
      </c>
    </row>
    <row r="211" spans="2:51" s="13" customFormat="1" ht="11.25">
      <c r="B211" s="220"/>
      <c r="C211" s="221"/>
      <c r="D211" s="216" t="s">
        <v>171</v>
      </c>
      <c r="E211" s="222" t="s">
        <v>1</v>
      </c>
      <c r="F211" s="223" t="s">
        <v>2079</v>
      </c>
      <c r="G211" s="221"/>
      <c r="H211" s="224">
        <v>-124.269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171</v>
      </c>
      <c r="AU211" s="230" t="s">
        <v>83</v>
      </c>
      <c r="AV211" s="13" t="s">
        <v>83</v>
      </c>
      <c r="AW211" s="13" t="s">
        <v>30</v>
      </c>
      <c r="AX211" s="13" t="s">
        <v>73</v>
      </c>
      <c r="AY211" s="230" t="s">
        <v>160</v>
      </c>
    </row>
    <row r="212" spans="2:51" s="15" customFormat="1" ht="11.25">
      <c r="B212" s="242"/>
      <c r="C212" s="243"/>
      <c r="D212" s="216" t="s">
        <v>171</v>
      </c>
      <c r="E212" s="244" t="s">
        <v>1</v>
      </c>
      <c r="F212" s="245" t="s">
        <v>2080</v>
      </c>
      <c r="G212" s="243"/>
      <c r="H212" s="244" t="s">
        <v>1</v>
      </c>
      <c r="I212" s="246"/>
      <c r="J212" s="243"/>
      <c r="K212" s="243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171</v>
      </c>
      <c r="AU212" s="251" t="s">
        <v>83</v>
      </c>
      <c r="AV212" s="15" t="s">
        <v>81</v>
      </c>
      <c r="AW212" s="15" t="s">
        <v>30</v>
      </c>
      <c r="AX212" s="15" t="s">
        <v>73</v>
      </c>
      <c r="AY212" s="251" t="s">
        <v>160</v>
      </c>
    </row>
    <row r="213" spans="2:51" s="13" customFormat="1" ht="11.25">
      <c r="B213" s="220"/>
      <c r="C213" s="221"/>
      <c r="D213" s="216" t="s">
        <v>171</v>
      </c>
      <c r="E213" s="222" t="s">
        <v>1</v>
      </c>
      <c r="F213" s="223" t="s">
        <v>2081</v>
      </c>
      <c r="G213" s="221"/>
      <c r="H213" s="224">
        <v>-181.395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171</v>
      </c>
      <c r="AU213" s="230" t="s">
        <v>83</v>
      </c>
      <c r="AV213" s="13" t="s">
        <v>83</v>
      </c>
      <c r="AW213" s="13" t="s">
        <v>30</v>
      </c>
      <c r="AX213" s="13" t="s">
        <v>73</v>
      </c>
      <c r="AY213" s="230" t="s">
        <v>160</v>
      </c>
    </row>
    <row r="214" spans="2:51" s="14" customFormat="1" ht="11.25">
      <c r="B214" s="231"/>
      <c r="C214" s="232"/>
      <c r="D214" s="216" t="s">
        <v>171</v>
      </c>
      <c r="E214" s="233" t="s">
        <v>1</v>
      </c>
      <c r="F214" s="234" t="s">
        <v>174</v>
      </c>
      <c r="G214" s="232"/>
      <c r="H214" s="235">
        <v>262.631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171</v>
      </c>
      <c r="AU214" s="241" t="s">
        <v>83</v>
      </c>
      <c r="AV214" s="14" t="s">
        <v>167</v>
      </c>
      <c r="AW214" s="14" t="s">
        <v>30</v>
      </c>
      <c r="AX214" s="14" t="s">
        <v>81</v>
      </c>
      <c r="AY214" s="241" t="s">
        <v>160</v>
      </c>
    </row>
    <row r="215" spans="2:63" s="12" customFormat="1" ht="22.9" customHeight="1">
      <c r="B215" s="186"/>
      <c r="C215" s="187"/>
      <c r="D215" s="188" t="s">
        <v>72</v>
      </c>
      <c r="E215" s="200" t="s">
        <v>83</v>
      </c>
      <c r="F215" s="200" t="s">
        <v>499</v>
      </c>
      <c r="G215" s="187"/>
      <c r="H215" s="187"/>
      <c r="I215" s="190"/>
      <c r="J215" s="201">
        <f>BK215</f>
        <v>0</v>
      </c>
      <c r="K215" s="187"/>
      <c r="L215" s="192"/>
      <c r="M215" s="193"/>
      <c r="N215" s="194"/>
      <c r="O215" s="194"/>
      <c r="P215" s="195">
        <f>SUM(P216:P293)</f>
        <v>0</v>
      </c>
      <c r="Q215" s="194"/>
      <c r="R215" s="195">
        <f>SUM(R216:R293)</f>
        <v>1233.22925587</v>
      </c>
      <c r="S215" s="194"/>
      <c r="T215" s="196">
        <f>SUM(T216:T293)</f>
        <v>0</v>
      </c>
      <c r="AR215" s="197" t="s">
        <v>81</v>
      </c>
      <c r="AT215" s="198" t="s">
        <v>72</v>
      </c>
      <c r="AU215" s="198" t="s">
        <v>81</v>
      </c>
      <c r="AY215" s="197" t="s">
        <v>160</v>
      </c>
      <c r="BK215" s="199">
        <f>SUM(BK216:BK293)</f>
        <v>0</v>
      </c>
    </row>
    <row r="216" spans="1:65" s="2" customFormat="1" ht="24.2" customHeight="1">
      <c r="A216" s="35"/>
      <c r="B216" s="36"/>
      <c r="C216" s="202" t="s">
        <v>207</v>
      </c>
      <c r="D216" s="202" t="s">
        <v>163</v>
      </c>
      <c r="E216" s="203" t="s">
        <v>500</v>
      </c>
      <c r="F216" s="204" t="s">
        <v>501</v>
      </c>
      <c r="G216" s="205" t="s">
        <v>218</v>
      </c>
      <c r="H216" s="206">
        <v>33.3</v>
      </c>
      <c r="I216" s="207"/>
      <c r="J216" s="208">
        <f>ROUND(I216*H216,2)</f>
        <v>0</v>
      </c>
      <c r="K216" s="209"/>
      <c r="L216" s="40"/>
      <c r="M216" s="210" t="s">
        <v>1</v>
      </c>
      <c r="N216" s="211" t="s">
        <v>38</v>
      </c>
      <c r="O216" s="72"/>
      <c r="P216" s="212">
        <f>O216*H216</f>
        <v>0</v>
      </c>
      <c r="Q216" s="212">
        <v>0.20469</v>
      </c>
      <c r="R216" s="212">
        <f>Q216*H216</f>
        <v>6.816177</v>
      </c>
      <c r="S216" s="212">
        <v>0</v>
      </c>
      <c r="T216" s="21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4" t="s">
        <v>167</v>
      </c>
      <c r="AT216" s="214" t="s">
        <v>163</v>
      </c>
      <c r="AU216" s="214" t="s">
        <v>83</v>
      </c>
      <c r="AY216" s="18" t="s">
        <v>160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8" t="s">
        <v>81</v>
      </c>
      <c r="BK216" s="215">
        <f>ROUND(I216*H216,2)</f>
        <v>0</v>
      </c>
      <c r="BL216" s="18" t="s">
        <v>167</v>
      </c>
      <c r="BM216" s="214" t="s">
        <v>2082</v>
      </c>
    </row>
    <row r="217" spans="1:47" s="2" customFormat="1" ht="39">
      <c r="A217" s="35"/>
      <c r="B217" s="36"/>
      <c r="C217" s="37"/>
      <c r="D217" s="216" t="s">
        <v>169</v>
      </c>
      <c r="E217" s="37"/>
      <c r="F217" s="217" t="s">
        <v>503</v>
      </c>
      <c r="G217" s="37"/>
      <c r="H217" s="37"/>
      <c r="I217" s="169"/>
      <c r="J217" s="37"/>
      <c r="K217" s="37"/>
      <c r="L217" s="40"/>
      <c r="M217" s="218"/>
      <c r="N217" s="21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169</v>
      </c>
      <c r="AU217" s="18" t="s">
        <v>83</v>
      </c>
    </row>
    <row r="218" spans="2:51" s="13" customFormat="1" ht="11.25">
      <c r="B218" s="220"/>
      <c r="C218" s="221"/>
      <c r="D218" s="216" t="s">
        <v>171</v>
      </c>
      <c r="E218" s="222" t="s">
        <v>1</v>
      </c>
      <c r="F218" s="223" t="s">
        <v>504</v>
      </c>
      <c r="G218" s="221"/>
      <c r="H218" s="224">
        <v>33.3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171</v>
      </c>
      <c r="AU218" s="230" t="s">
        <v>83</v>
      </c>
      <c r="AV218" s="13" t="s">
        <v>83</v>
      </c>
      <c r="AW218" s="13" t="s">
        <v>30</v>
      </c>
      <c r="AX218" s="13" t="s">
        <v>81</v>
      </c>
      <c r="AY218" s="230" t="s">
        <v>160</v>
      </c>
    </row>
    <row r="219" spans="1:65" s="2" customFormat="1" ht="16.5" customHeight="1">
      <c r="A219" s="35"/>
      <c r="B219" s="36"/>
      <c r="C219" s="202" t="s">
        <v>161</v>
      </c>
      <c r="D219" s="202" t="s">
        <v>163</v>
      </c>
      <c r="E219" s="203" t="s">
        <v>505</v>
      </c>
      <c r="F219" s="204" t="s">
        <v>506</v>
      </c>
      <c r="G219" s="205" t="s">
        <v>218</v>
      </c>
      <c r="H219" s="206">
        <v>33.3</v>
      </c>
      <c r="I219" s="207"/>
      <c r="J219" s="208">
        <f>ROUND(I219*H219,2)</f>
        <v>0</v>
      </c>
      <c r="K219" s="209"/>
      <c r="L219" s="40"/>
      <c r="M219" s="210" t="s">
        <v>1</v>
      </c>
      <c r="N219" s="211" t="s">
        <v>38</v>
      </c>
      <c r="O219" s="72"/>
      <c r="P219" s="212">
        <f>O219*H219</f>
        <v>0</v>
      </c>
      <c r="Q219" s="212">
        <v>0.0001</v>
      </c>
      <c r="R219" s="212">
        <f>Q219*H219</f>
        <v>0.00333</v>
      </c>
      <c r="S219" s="212">
        <v>0</v>
      </c>
      <c r="T219" s="21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4" t="s">
        <v>167</v>
      </c>
      <c r="AT219" s="214" t="s">
        <v>163</v>
      </c>
      <c r="AU219" s="214" t="s">
        <v>83</v>
      </c>
      <c r="AY219" s="18" t="s">
        <v>160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8" t="s">
        <v>81</v>
      </c>
      <c r="BK219" s="215">
        <f>ROUND(I219*H219,2)</f>
        <v>0</v>
      </c>
      <c r="BL219" s="18" t="s">
        <v>167</v>
      </c>
      <c r="BM219" s="214" t="s">
        <v>2083</v>
      </c>
    </row>
    <row r="220" spans="1:47" s="2" customFormat="1" ht="11.25">
      <c r="A220" s="35"/>
      <c r="B220" s="36"/>
      <c r="C220" s="37"/>
      <c r="D220" s="216" t="s">
        <v>169</v>
      </c>
      <c r="E220" s="37"/>
      <c r="F220" s="217" t="s">
        <v>506</v>
      </c>
      <c r="G220" s="37"/>
      <c r="H220" s="37"/>
      <c r="I220" s="169"/>
      <c r="J220" s="37"/>
      <c r="K220" s="37"/>
      <c r="L220" s="40"/>
      <c r="M220" s="218"/>
      <c r="N220" s="219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169</v>
      </c>
      <c r="AU220" s="18" t="s">
        <v>83</v>
      </c>
    </row>
    <row r="221" spans="1:65" s="2" customFormat="1" ht="24.2" customHeight="1">
      <c r="A221" s="35"/>
      <c r="B221" s="36"/>
      <c r="C221" s="256" t="s">
        <v>224</v>
      </c>
      <c r="D221" s="256" t="s">
        <v>494</v>
      </c>
      <c r="E221" s="257" t="s">
        <v>508</v>
      </c>
      <c r="F221" s="258" t="s">
        <v>509</v>
      </c>
      <c r="G221" s="259" t="s">
        <v>247</v>
      </c>
      <c r="H221" s="260">
        <v>39.96</v>
      </c>
      <c r="I221" s="261"/>
      <c r="J221" s="262">
        <f>ROUND(I221*H221,2)</f>
        <v>0</v>
      </c>
      <c r="K221" s="263"/>
      <c r="L221" s="264"/>
      <c r="M221" s="265" t="s">
        <v>1</v>
      </c>
      <c r="N221" s="266" t="s">
        <v>38</v>
      </c>
      <c r="O221" s="72"/>
      <c r="P221" s="212">
        <f>O221*H221</f>
        <v>0</v>
      </c>
      <c r="Q221" s="212">
        <v>0.0003</v>
      </c>
      <c r="R221" s="212">
        <f>Q221*H221</f>
        <v>0.011987999999999999</v>
      </c>
      <c r="S221" s="212">
        <v>0</v>
      </c>
      <c r="T221" s="21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4" t="s">
        <v>207</v>
      </c>
      <c r="AT221" s="214" t="s">
        <v>494</v>
      </c>
      <c r="AU221" s="214" t="s">
        <v>83</v>
      </c>
      <c r="AY221" s="18" t="s">
        <v>160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8" t="s">
        <v>81</v>
      </c>
      <c r="BK221" s="215">
        <f>ROUND(I221*H221,2)</f>
        <v>0</v>
      </c>
      <c r="BL221" s="18" t="s">
        <v>167</v>
      </c>
      <c r="BM221" s="214" t="s">
        <v>2084</v>
      </c>
    </row>
    <row r="222" spans="1:47" s="2" customFormat="1" ht="19.5">
      <c r="A222" s="35"/>
      <c r="B222" s="36"/>
      <c r="C222" s="37"/>
      <c r="D222" s="216" t="s">
        <v>169</v>
      </c>
      <c r="E222" s="37"/>
      <c r="F222" s="217" t="s">
        <v>509</v>
      </c>
      <c r="G222" s="37"/>
      <c r="H222" s="37"/>
      <c r="I222" s="169"/>
      <c r="J222" s="37"/>
      <c r="K222" s="37"/>
      <c r="L222" s="40"/>
      <c r="M222" s="218"/>
      <c r="N222" s="219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169</v>
      </c>
      <c r="AU222" s="18" t="s">
        <v>83</v>
      </c>
    </row>
    <row r="223" spans="2:51" s="13" customFormat="1" ht="11.25">
      <c r="B223" s="220"/>
      <c r="C223" s="221"/>
      <c r="D223" s="216" t="s">
        <v>171</v>
      </c>
      <c r="E223" s="222" t="s">
        <v>1</v>
      </c>
      <c r="F223" s="223" t="s">
        <v>511</v>
      </c>
      <c r="G223" s="221"/>
      <c r="H223" s="224">
        <v>39.96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171</v>
      </c>
      <c r="AU223" s="230" t="s">
        <v>83</v>
      </c>
      <c r="AV223" s="13" t="s">
        <v>83</v>
      </c>
      <c r="AW223" s="13" t="s">
        <v>30</v>
      </c>
      <c r="AX223" s="13" t="s">
        <v>81</v>
      </c>
      <c r="AY223" s="230" t="s">
        <v>160</v>
      </c>
    </row>
    <row r="224" spans="1:65" s="2" customFormat="1" ht="24.2" customHeight="1">
      <c r="A224" s="35"/>
      <c r="B224" s="36"/>
      <c r="C224" s="202" t="s">
        <v>231</v>
      </c>
      <c r="D224" s="202" t="s">
        <v>163</v>
      </c>
      <c r="E224" s="203" t="s">
        <v>2085</v>
      </c>
      <c r="F224" s="204" t="s">
        <v>2086</v>
      </c>
      <c r="G224" s="205" t="s">
        <v>166</v>
      </c>
      <c r="H224" s="206">
        <v>257.972</v>
      </c>
      <c r="I224" s="207"/>
      <c r="J224" s="208">
        <f>ROUND(I224*H224,2)</f>
        <v>0</v>
      </c>
      <c r="K224" s="209"/>
      <c r="L224" s="40"/>
      <c r="M224" s="210" t="s">
        <v>1</v>
      </c>
      <c r="N224" s="211" t="s">
        <v>38</v>
      </c>
      <c r="O224" s="72"/>
      <c r="P224" s="212">
        <f>O224*H224</f>
        <v>0</v>
      </c>
      <c r="Q224" s="212">
        <v>2.16</v>
      </c>
      <c r="R224" s="212">
        <f>Q224*H224</f>
        <v>557.21952</v>
      </c>
      <c r="S224" s="212">
        <v>0</v>
      </c>
      <c r="T224" s="21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4" t="s">
        <v>167</v>
      </c>
      <c r="AT224" s="214" t="s">
        <v>163</v>
      </c>
      <c r="AU224" s="214" t="s">
        <v>83</v>
      </c>
      <c r="AY224" s="18" t="s">
        <v>160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8" t="s">
        <v>81</v>
      </c>
      <c r="BK224" s="215">
        <f>ROUND(I224*H224,2)</f>
        <v>0</v>
      </c>
      <c r="BL224" s="18" t="s">
        <v>167</v>
      </c>
      <c r="BM224" s="214" t="s">
        <v>2087</v>
      </c>
    </row>
    <row r="225" spans="1:47" s="2" customFormat="1" ht="19.5">
      <c r="A225" s="35"/>
      <c r="B225" s="36"/>
      <c r="C225" s="37"/>
      <c r="D225" s="216" t="s">
        <v>169</v>
      </c>
      <c r="E225" s="37"/>
      <c r="F225" s="217" t="s">
        <v>2088</v>
      </c>
      <c r="G225" s="37"/>
      <c r="H225" s="37"/>
      <c r="I225" s="169"/>
      <c r="J225" s="37"/>
      <c r="K225" s="37"/>
      <c r="L225" s="40"/>
      <c r="M225" s="218"/>
      <c r="N225" s="219"/>
      <c r="O225" s="72"/>
      <c r="P225" s="72"/>
      <c r="Q225" s="72"/>
      <c r="R225" s="72"/>
      <c r="S225" s="72"/>
      <c r="T225" s="73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169</v>
      </c>
      <c r="AU225" s="18" t="s">
        <v>83</v>
      </c>
    </row>
    <row r="226" spans="2:51" s="15" customFormat="1" ht="11.25">
      <c r="B226" s="242"/>
      <c r="C226" s="243"/>
      <c r="D226" s="216" t="s">
        <v>171</v>
      </c>
      <c r="E226" s="244" t="s">
        <v>1</v>
      </c>
      <c r="F226" s="245" t="s">
        <v>2089</v>
      </c>
      <c r="G226" s="243"/>
      <c r="H226" s="244" t="s">
        <v>1</v>
      </c>
      <c r="I226" s="246"/>
      <c r="J226" s="243"/>
      <c r="K226" s="243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171</v>
      </c>
      <c r="AU226" s="251" t="s">
        <v>83</v>
      </c>
      <c r="AV226" s="15" t="s">
        <v>81</v>
      </c>
      <c r="AW226" s="15" t="s">
        <v>30</v>
      </c>
      <c r="AX226" s="15" t="s">
        <v>73</v>
      </c>
      <c r="AY226" s="251" t="s">
        <v>160</v>
      </c>
    </row>
    <row r="227" spans="2:51" s="15" customFormat="1" ht="11.25">
      <c r="B227" s="242"/>
      <c r="C227" s="243"/>
      <c r="D227" s="216" t="s">
        <v>171</v>
      </c>
      <c r="E227" s="244" t="s">
        <v>1</v>
      </c>
      <c r="F227" s="245" t="s">
        <v>2090</v>
      </c>
      <c r="G227" s="243"/>
      <c r="H227" s="244" t="s">
        <v>1</v>
      </c>
      <c r="I227" s="246"/>
      <c r="J227" s="243"/>
      <c r="K227" s="243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171</v>
      </c>
      <c r="AU227" s="251" t="s">
        <v>83</v>
      </c>
      <c r="AV227" s="15" t="s">
        <v>81</v>
      </c>
      <c r="AW227" s="15" t="s">
        <v>30</v>
      </c>
      <c r="AX227" s="15" t="s">
        <v>73</v>
      </c>
      <c r="AY227" s="251" t="s">
        <v>160</v>
      </c>
    </row>
    <row r="228" spans="2:51" s="13" customFormat="1" ht="11.25">
      <c r="B228" s="220"/>
      <c r="C228" s="221"/>
      <c r="D228" s="216" t="s">
        <v>171</v>
      </c>
      <c r="E228" s="222" t="s">
        <v>1</v>
      </c>
      <c r="F228" s="223" t="s">
        <v>2091</v>
      </c>
      <c r="G228" s="221"/>
      <c r="H228" s="224">
        <v>19.2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171</v>
      </c>
      <c r="AU228" s="230" t="s">
        <v>83</v>
      </c>
      <c r="AV228" s="13" t="s">
        <v>83</v>
      </c>
      <c r="AW228" s="13" t="s">
        <v>30</v>
      </c>
      <c r="AX228" s="13" t="s">
        <v>73</v>
      </c>
      <c r="AY228" s="230" t="s">
        <v>160</v>
      </c>
    </row>
    <row r="229" spans="2:51" s="13" customFormat="1" ht="11.25">
      <c r="B229" s="220"/>
      <c r="C229" s="221"/>
      <c r="D229" s="216" t="s">
        <v>171</v>
      </c>
      <c r="E229" s="222" t="s">
        <v>1</v>
      </c>
      <c r="F229" s="223" t="s">
        <v>2092</v>
      </c>
      <c r="G229" s="221"/>
      <c r="H229" s="224">
        <v>6.4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171</v>
      </c>
      <c r="AU229" s="230" t="s">
        <v>83</v>
      </c>
      <c r="AV229" s="13" t="s">
        <v>83</v>
      </c>
      <c r="AW229" s="13" t="s">
        <v>30</v>
      </c>
      <c r="AX229" s="13" t="s">
        <v>73</v>
      </c>
      <c r="AY229" s="230" t="s">
        <v>160</v>
      </c>
    </row>
    <row r="230" spans="2:51" s="13" customFormat="1" ht="11.25">
      <c r="B230" s="220"/>
      <c r="C230" s="221"/>
      <c r="D230" s="216" t="s">
        <v>171</v>
      </c>
      <c r="E230" s="222" t="s">
        <v>1</v>
      </c>
      <c r="F230" s="223" t="s">
        <v>2093</v>
      </c>
      <c r="G230" s="221"/>
      <c r="H230" s="224">
        <v>22.62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171</v>
      </c>
      <c r="AU230" s="230" t="s">
        <v>83</v>
      </c>
      <c r="AV230" s="13" t="s">
        <v>83</v>
      </c>
      <c r="AW230" s="13" t="s">
        <v>30</v>
      </c>
      <c r="AX230" s="13" t="s">
        <v>73</v>
      </c>
      <c r="AY230" s="230" t="s">
        <v>160</v>
      </c>
    </row>
    <row r="231" spans="2:51" s="13" customFormat="1" ht="11.25">
      <c r="B231" s="220"/>
      <c r="C231" s="221"/>
      <c r="D231" s="216" t="s">
        <v>171</v>
      </c>
      <c r="E231" s="222" t="s">
        <v>1</v>
      </c>
      <c r="F231" s="223" t="s">
        <v>2094</v>
      </c>
      <c r="G231" s="221"/>
      <c r="H231" s="224">
        <v>10.44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171</v>
      </c>
      <c r="AU231" s="230" t="s">
        <v>83</v>
      </c>
      <c r="AV231" s="13" t="s">
        <v>83</v>
      </c>
      <c r="AW231" s="13" t="s">
        <v>30</v>
      </c>
      <c r="AX231" s="13" t="s">
        <v>73</v>
      </c>
      <c r="AY231" s="230" t="s">
        <v>160</v>
      </c>
    </row>
    <row r="232" spans="2:51" s="13" customFormat="1" ht="11.25">
      <c r="B232" s="220"/>
      <c r="C232" s="221"/>
      <c r="D232" s="216" t="s">
        <v>171</v>
      </c>
      <c r="E232" s="222" t="s">
        <v>1</v>
      </c>
      <c r="F232" s="223" t="s">
        <v>2095</v>
      </c>
      <c r="G232" s="221"/>
      <c r="H232" s="224">
        <v>9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171</v>
      </c>
      <c r="AU232" s="230" t="s">
        <v>83</v>
      </c>
      <c r="AV232" s="13" t="s">
        <v>83</v>
      </c>
      <c r="AW232" s="13" t="s">
        <v>30</v>
      </c>
      <c r="AX232" s="13" t="s">
        <v>73</v>
      </c>
      <c r="AY232" s="230" t="s">
        <v>160</v>
      </c>
    </row>
    <row r="233" spans="2:51" s="13" customFormat="1" ht="11.25">
      <c r="B233" s="220"/>
      <c r="C233" s="221"/>
      <c r="D233" s="216" t="s">
        <v>171</v>
      </c>
      <c r="E233" s="222" t="s">
        <v>1</v>
      </c>
      <c r="F233" s="223" t="s">
        <v>2096</v>
      </c>
      <c r="G233" s="221"/>
      <c r="H233" s="224">
        <v>4.5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171</v>
      </c>
      <c r="AU233" s="230" t="s">
        <v>83</v>
      </c>
      <c r="AV233" s="13" t="s">
        <v>83</v>
      </c>
      <c r="AW233" s="13" t="s">
        <v>30</v>
      </c>
      <c r="AX233" s="13" t="s">
        <v>73</v>
      </c>
      <c r="AY233" s="230" t="s">
        <v>160</v>
      </c>
    </row>
    <row r="234" spans="2:51" s="16" customFormat="1" ht="11.25">
      <c r="B234" s="267"/>
      <c r="C234" s="268"/>
      <c r="D234" s="216" t="s">
        <v>171</v>
      </c>
      <c r="E234" s="269" t="s">
        <v>1</v>
      </c>
      <c r="F234" s="270" t="s">
        <v>775</v>
      </c>
      <c r="G234" s="268"/>
      <c r="H234" s="271">
        <v>72.16</v>
      </c>
      <c r="I234" s="272"/>
      <c r="J234" s="268"/>
      <c r="K234" s="268"/>
      <c r="L234" s="273"/>
      <c r="M234" s="274"/>
      <c r="N234" s="275"/>
      <c r="O234" s="275"/>
      <c r="P234" s="275"/>
      <c r="Q234" s="275"/>
      <c r="R234" s="275"/>
      <c r="S234" s="275"/>
      <c r="T234" s="276"/>
      <c r="AT234" s="277" t="s">
        <v>171</v>
      </c>
      <c r="AU234" s="277" t="s">
        <v>83</v>
      </c>
      <c r="AV234" s="16" t="s">
        <v>182</v>
      </c>
      <c r="AW234" s="16" t="s">
        <v>30</v>
      </c>
      <c r="AX234" s="16" t="s">
        <v>73</v>
      </c>
      <c r="AY234" s="277" t="s">
        <v>160</v>
      </c>
    </row>
    <row r="235" spans="2:51" s="15" customFormat="1" ht="11.25">
      <c r="B235" s="242"/>
      <c r="C235" s="243"/>
      <c r="D235" s="216" t="s">
        <v>171</v>
      </c>
      <c r="E235" s="244" t="s">
        <v>1</v>
      </c>
      <c r="F235" s="245" t="s">
        <v>2097</v>
      </c>
      <c r="G235" s="243"/>
      <c r="H235" s="244" t="s">
        <v>1</v>
      </c>
      <c r="I235" s="246"/>
      <c r="J235" s="243"/>
      <c r="K235" s="243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171</v>
      </c>
      <c r="AU235" s="251" t="s">
        <v>83</v>
      </c>
      <c r="AV235" s="15" t="s">
        <v>81</v>
      </c>
      <c r="AW235" s="15" t="s">
        <v>30</v>
      </c>
      <c r="AX235" s="15" t="s">
        <v>73</v>
      </c>
      <c r="AY235" s="251" t="s">
        <v>160</v>
      </c>
    </row>
    <row r="236" spans="2:51" s="13" customFormat="1" ht="11.25">
      <c r="B236" s="220"/>
      <c r="C236" s="221"/>
      <c r="D236" s="216" t="s">
        <v>171</v>
      </c>
      <c r="E236" s="222" t="s">
        <v>1</v>
      </c>
      <c r="F236" s="223" t="s">
        <v>2098</v>
      </c>
      <c r="G236" s="221"/>
      <c r="H236" s="224">
        <v>11.925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171</v>
      </c>
      <c r="AU236" s="230" t="s">
        <v>83</v>
      </c>
      <c r="AV236" s="13" t="s">
        <v>83</v>
      </c>
      <c r="AW236" s="13" t="s">
        <v>30</v>
      </c>
      <c r="AX236" s="13" t="s">
        <v>73</v>
      </c>
      <c r="AY236" s="230" t="s">
        <v>160</v>
      </c>
    </row>
    <row r="237" spans="2:51" s="13" customFormat="1" ht="11.25">
      <c r="B237" s="220"/>
      <c r="C237" s="221"/>
      <c r="D237" s="216" t="s">
        <v>171</v>
      </c>
      <c r="E237" s="222" t="s">
        <v>1</v>
      </c>
      <c r="F237" s="223" t="s">
        <v>2099</v>
      </c>
      <c r="G237" s="221"/>
      <c r="H237" s="224">
        <v>5.726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171</v>
      </c>
      <c r="AU237" s="230" t="s">
        <v>83</v>
      </c>
      <c r="AV237" s="13" t="s">
        <v>83</v>
      </c>
      <c r="AW237" s="13" t="s">
        <v>30</v>
      </c>
      <c r="AX237" s="13" t="s">
        <v>73</v>
      </c>
      <c r="AY237" s="230" t="s">
        <v>160</v>
      </c>
    </row>
    <row r="238" spans="2:51" s="13" customFormat="1" ht="11.25">
      <c r="B238" s="220"/>
      <c r="C238" s="221"/>
      <c r="D238" s="216" t="s">
        <v>171</v>
      </c>
      <c r="E238" s="222" t="s">
        <v>1</v>
      </c>
      <c r="F238" s="223" t="s">
        <v>2100</v>
      </c>
      <c r="G238" s="221"/>
      <c r="H238" s="224">
        <v>8.685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171</v>
      </c>
      <c r="AU238" s="230" t="s">
        <v>83</v>
      </c>
      <c r="AV238" s="13" t="s">
        <v>83</v>
      </c>
      <c r="AW238" s="13" t="s">
        <v>30</v>
      </c>
      <c r="AX238" s="13" t="s">
        <v>73</v>
      </c>
      <c r="AY238" s="230" t="s">
        <v>160</v>
      </c>
    </row>
    <row r="239" spans="2:51" s="13" customFormat="1" ht="11.25">
      <c r="B239" s="220"/>
      <c r="C239" s="221"/>
      <c r="D239" s="216" t="s">
        <v>171</v>
      </c>
      <c r="E239" s="222" t="s">
        <v>1</v>
      </c>
      <c r="F239" s="223" t="s">
        <v>2101</v>
      </c>
      <c r="G239" s="221"/>
      <c r="H239" s="224">
        <v>2.869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171</v>
      </c>
      <c r="AU239" s="230" t="s">
        <v>83</v>
      </c>
      <c r="AV239" s="13" t="s">
        <v>83</v>
      </c>
      <c r="AW239" s="13" t="s">
        <v>30</v>
      </c>
      <c r="AX239" s="13" t="s">
        <v>73</v>
      </c>
      <c r="AY239" s="230" t="s">
        <v>160</v>
      </c>
    </row>
    <row r="240" spans="2:51" s="13" customFormat="1" ht="11.25">
      <c r="B240" s="220"/>
      <c r="C240" s="221"/>
      <c r="D240" s="216" t="s">
        <v>171</v>
      </c>
      <c r="E240" s="222" t="s">
        <v>1</v>
      </c>
      <c r="F240" s="223" t="s">
        <v>2102</v>
      </c>
      <c r="G240" s="221"/>
      <c r="H240" s="224">
        <v>8.913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171</v>
      </c>
      <c r="AU240" s="230" t="s">
        <v>83</v>
      </c>
      <c r="AV240" s="13" t="s">
        <v>83</v>
      </c>
      <c r="AW240" s="13" t="s">
        <v>30</v>
      </c>
      <c r="AX240" s="13" t="s">
        <v>73</v>
      </c>
      <c r="AY240" s="230" t="s">
        <v>160</v>
      </c>
    </row>
    <row r="241" spans="2:51" s="13" customFormat="1" ht="11.25">
      <c r="B241" s="220"/>
      <c r="C241" s="221"/>
      <c r="D241" s="216" t="s">
        <v>171</v>
      </c>
      <c r="E241" s="222" t="s">
        <v>1</v>
      </c>
      <c r="F241" s="223" t="s">
        <v>2103</v>
      </c>
      <c r="G241" s="221"/>
      <c r="H241" s="224">
        <v>11.06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171</v>
      </c>
      <c r="AU241" s="230" t="s">
        <v>83</v>
      </c>
      <c r="AV241" s="13" t="s">
        <v>83</v>
      </c>
      <c r="AW241" s="13" t="s">
        <v>30</v>
      </c>
      <c r="AX241" s="13" t="s">
        <v>73</v>
      </c>
      <c r="AY241" s="230" t="s">
        <v>160</v>
      </c>
    </row>
    <row r="242" spans="2:51" s="13" customFormat="1" ht="11.25">
      <c r="B242" s="220"/>
      <c r="C242" s="221"/>
      <c r="D242" s="216" t="s">
        <v>171</v>
      </c>
      <c r="E242" s="222" t="s">
        <v>1</v>
      </c>
      <c r="F242" s="223" t="s">
        <v>2104</v>
      </c>
      <c r="G242" s="221"/>
      <c r="H242" s="224">
        <v>2.453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171</v>
      </c>
      <c r="AU242" s="230" t="s">
        <v>83</v>
      </c>
      <c r="AV242" s="13" t="s">
        <v>83</v>
      </c>
      <c r="AW242" s="13" t="s">
        <v>30</v>
      </c>
      <c r="AX242" s="13" t="s">
        <v>73</v>
      </c>
      <c r="AY242" s="230" t="s">
        <v>160</v>
      </c>
    </row>
    <row r="243" spans="2:51" s="13" customFormat="1" ht="11.25">
      <c r="B243" s="220"/>
      <c r="C243" s="221"/>
      <c r="D243" s="216" t="s">
        <v>171</v>
      </c>
      <c r="E243" s="222" t="s">
        <v>1</v>
      </c>
      <c r="F243" s="223" t="s">
        <v>2105</v>
      </c>
      <c r="G243" s="221"/>
      <c r="H243" s="224">
        <v>3.553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171</v>
      </c>
      <c r="AU243" s="230" t="s">
        <v>83</v>
      </c>
      <c r="AV243" s="13" t="s">
        <v>83</v>
      </c>
      <c r="AW243" s="13" t="s">
        <v>30</v>
      </c>
      <c r="AX243" s="13" t="s">
        <v>73</v>
      </c>
      <c r="AY243" s="230" t="s">
        <v>160</v>
      </c>
    </row>
    <row r="244" spans="2:51" s="16" customFormat="1" ht="11.25">
      <c r="B244" s="267"/>
      <c r="C244" s="268"/>
      <c r="D244" s="216" t="s">
        <v>171</v>
      </c>
      <c r="E244" s="269" t="s">
        <v>1</v>
      </c>
      <c r="F244" s="270" t="s">
        <v>775</v>
      </c>
      <c r="G244" s="268"/>
      <c r="H244" s="271">
        <v>55.184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AT244" s="277" t="s">
        <v>171</v>
      </c>
      <c r="AU244" s="277" t="s">
        <v>83</v>
      </c>
      <c r="AV244" s="16" t="s">
        <v>182</v>
      </c>
      <c r="AW244" s="16" t="s">
        <v>30</v>
      </c>
      <c r="AX244" s="16" t="s">
        <v>73</v>
      </c>
      <c r="AY244" s="277" t="s">
        <v>160</v>
      </c>
    </row>
    <row r="245" spans="2:51" s="15" customFormat="1" ht="11.25">
      <c r="B245" s="242"/>
      <c r="C245" s="243"/>
      <c r="D245" s="216" t="s">
        <v>171</v>
      </c>
      <c r="E245" s="244" t="s">
        <v>1</v>
      </c>
      <c r="F245" s="245" t="s">
        <v>2106</v>
      </c>
      <c r="G245" s="243"/>
      <c r="H245" s="244" t="s">
        <v>1</v>
      </c>
      <c r="I245" s="246"/>
      <c r="J245" s="243"/>
      <c r="K245" s="243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171</v>
      </c>
      <c r="AU245" s="251" t="s">
        <v>83</v>
      </c>
      <c r="AV245" s="15" t="s">
        <v>81</v>
      </c>
      <c r="AW245" s="15" t="s">
        <v>30</v>
      </c>
      <c r="AX245" s="15" t="s">
        <v>73</v>
      </c>
      <c r="AY245" s="251" t="s">
        <v>160</v>
      </c>
    </row>
    <row r="246" spans="2:51" s="13" customFormat="1" ht="11.25">
      <c r="B246" s="220"/>
      <c r="C246" s="221"/>
      <c r="D246" s="216" t="s">
        <v>171</v>
      </c>
      <c r="E246" s="222" t="s">
        <v>1</v>
      </c>
      <c r="F246" s="223" t="s">
        <v>2107</v>
      </c>
      <c r="G246" s="221"/>
      <c r="H246" s="224">
        <v>3.768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171</v>
      </c>
      <c r="AU246" s="230" t="s">
        <v>83</v>
      </c>
      <c r="AV246" s="13" t="s">
        <v>83</v>
      </c>
      <c r="AW246" s="13" t="s">
        <v>30</v>
      </c>
      <c r="AX246" s="13" t="s">
        <v>73</v>
      </c>
      <c r="AY246" s="230" t="s">
        <v>160</v>
      </c>
    </row>
    <row r="247" spans="2:51" s="16" customFormat="1" ht="11.25">
      <c r="B247" s="267"/>
      <c r="C247" s="268"/>
      <c r="D247" s="216" t="s">
        <v>171</v>
      </c>
      <c r="E247" s="269" t="s">
        <v>1</v>
      </c>
      <c r="F247" s="270" t="s">
        <v>775</v>
      </c>
      <c r="G247" s="268"/>
      <c r="H247" s="271">
        <v>3.768</v>
      </c>
      <c r="I247" s="272"/>
      <c r="J247" s="268"/>
      <c r="K247" s="268"/>
      <c r="L247" s="273"/>
      <c r="M247" s="274"/>
      <c r="N247" s="275"/>
      <c r="O247" s="275"/>
      <c r="P247" s="275"/>
      <c r="Q247" s="275"/>
      <c r="R247" s="275"/>
      <c r="S247" s="275"/>
      <c r="T247" s="276"/>
      <c r="AT247" s="277" t="s">
        <v>171</v>
      </c>
      <c r="AU247" s="277" t="s">
        <v>83</v>
      </c>
      <c r="AV247" s="16" t="s">
        <v>182</v>
      </c>
      <c r="AW247" s="16" t="s">
        <v>30</v>
      </c>
      <c r="AX247" s="16" t="s">
        <v>73</v>
      </c>
      <c r="AY247" s="277" t="s">
        <v>160</v>
      </c>
    </row>
    <row r="248" spans="2:51" s="15" customFormat="1" ht="11.25">
      <c r="B248" s="242"/>
      <c r="C248" s="243"/>
      <c r="D248" s="216" t="s">
        <v>171</v>
      </c>
      <c r="E248" s="244" t="s">
        <v>1</v>
      </c>
      <c r="F248" s="245" t="s">
        <v>2108</v>
      </c>
      <c r="G248" s="243"/>
      <c r="H248" s="244" t="s">
        <v>1</v>
      </c>
      <c r="I248" s="246"/>
      <c r="J248" s="243"/>
      <c r="K248" s="243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171</v>
      </c>
      <c r="AU248" s="251" t="s">
        <v>83</v>
      </c>
      <c r="AV248" s="15" t="s">
        <v>81</v>
      </c>
      <c r="AW248" s="15" t="s">
        <v>30</v>
      </c>
      <c r="AX248" s="15" t="s">
        <v>73</v>
      </c>
      <c r="AY248" s="251" t="s">
        <v>160</v>
      </c>
    </row>
    <row r="249" spans="2:51" s="13" customFormat="1" ht="11.25">
      <c r="B249" s="220"/>
      <c r="C249" s="221"/>
      <c r="D249" s="216" t="s">
        <v>171</v>
      </c>
      <c r="E249" s="222" t="s">
        <v>1</v>
      </c>
      <c r="F249" s="223" t="s">
        <v>2109</v>
      </c>
      <c r="G249" s="221"/>
      <c r="H249" s="224">
        <v>80.168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171</v>
      </c>
      <c r="AU249" s="230" t="s">
        <v>83</v>
      </c>
      <c r="AV249" s="13" t="s">
        <v>83</v>
      </c>
      <c r="AW249" s="13" t="s">
        <v>30</v>
      </c>
      <c r="AX249" s="13" t="s">
        <v>73</v>
      </c>
      <c r="AY249" s="230" t="s">
        <v>160</v>
      </c>
    </row>
    <row r="250" spans="2:51" s="16" customFormat="1" ht="11.25">
      <c r="B250" s="267"/>
      <c r="C250" s="268"/>
      <c r="D250" s="216" t="s">
        <v>171</v>
      </c>
      <c r="E250" s="269" t="s">
        <v>1</v>
      </c>
      <c r="F250" s="270" t="s">
        <v>775</v>
      </c>
      <c r="G250" s="268"/>
      <c r="H250" s="271">
        <v>80.168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AT250" s="277" t="s">
        <v>171</v>
      </c>
      <c r="AU250" s="277" t="s">
        <v>83</v>
      </c>
      <c r="AV250" s="16" t="s">
        <v>182</v>
      </c>
      <c r="AW250" s="16" t="s">
        <v>30</v>
      </c>
      <c r="AX250" s="16" t="s">
        <v>73</v>
      </c>
      <c r="AY250" s="277" t="s">
        <v>160</v>
      </c>
    </row>
    <row r="251" spans="2:51" s="15" customFormat="1" ht="11.25">
      <c r="B251" s="242"/>
      <c r="C251" s="243"/>
      <c r="D251" s="216" t="s">
        <v>171</v>
      </c>
      <c r="E251" s="244" t="s">
        <v>1</v>
      </c>
      <c r="F251" s="245" t="s">
        <v>2110</v>
      </c>
      <c r="G251" s="243"/>
      <c r="H251" s="244" t="s">
        <v>1</v>
      </c>
      <c r="I251" s="246"/>
      <c r="J251" s="243"/>
      <c r="K251" s="243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171</v>
      </c>
      <c r="AU251" s="251" t="s">
        <v>83</v>
      </c>
      <c r="AV251" s="15" t="s">
        <v>81</v>
      </c>
      <c r="AW251" s="15" t="s">
        <v>30</v>
      </c>
      <c r="AX251" s="15" t="s">
        <v>73</v>
      </c>
      <c r="AY251" s="251" t="s">
        <v>160</v>
      </c>
    </row>
    <row r="252" spans="2:51" s="13" customFormat="1" ht="11.25">
      <c r="B252" s="220"/>
      <c r="C252" s="221"/>
      <c r="D252" s="216" t="s">
        <v>171</v>
      </c>
      <c r="E252" s="222" t="s">
        <v>1</v>
      </c>
      <c r="F252" s="223" t="s">
        <v>2111</v>
      </c>
      <c r="G252" s="221"/>
      <c r="H252" s="224">
        <v>11.52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171</v>
      </c>
      <c r="AU252" s="230" t="s">
        <v>83</v>
      </c>
      <c r="AV252" s="13" t="s">
        <v>83</v>
      </c>
      <c r="AW252" s="13" t="s">
        <v>30</v>
      </c>
      <c r="AX252" s="13" t="s">
        <v>73</v>
      </c>
      <c r="AY252" s="230" t="s">
        <v>160</v>
      </c>
    </row>
    <row r="253" spans="2:51" s="13" customFormat="1" ht="11.25">
      <c r="B253" s="220"/>
      <c r="C253" s="221"/>
      <c r="D253" s="216" t="s">
        <v>171</v>
      </c>
      <c r="E253" s="222" t="s">
        <v>1</v>
      </c>
      <c r="F253" s="223" t="s">
        <v>2112</v>
      </c>
      <c r="G253" s="221"/>
      <c r="H253" s="224">
        <v>18.336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171</v>
      </c>
      <c r="AU253" s="230" t="s">
        <v>83</v>
      </c>
      <c r="AV253" s="13" t="s">
        <v>83</v>
      </c>
      <c r="AW253" s="13" t="s">
        <v>30</v>
      </c>
      <c r="AX253" s="13" t="s">
        <v>73</v>
      </c>
      <c r="AY253" s="230" t="s">
        <v>160</v>
      </c>
    </row>
    <row r="254" spans="2:51" s="13" customFormat="1" ht="11.25">
      <c r="B254" s="220"/>
      <c r="C254" s="221"/>
      <c r="D254" s="216" t="s">
        <v>171</v>
      </c>
      <c r="E254" s="222" t="s">
        <v>1</v>
      </c>
      <c r="F254" s="223" t="s">
        <v>2113</v>
      </c>
      <c r="G254" s="221"/>
      <c r="H254" s="224">
        <v>9.456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171</v>
      </c>
      <c r="AU254" s="230" t="s">
        <v>83</v>
      </c>
      <c r="AV254" s="13" t="s">
        <v>83</v>
      </c>
      <c r="AW254" s="13" t="s">
        <v>30</v>
      </c>
      <c r="AX254" s="13" t="s">
        <v>73</v>
      </c>
      <c r="AY254" s="230" t="s">
        <v>160</v>
      </c>
    </row>
    <row r="255" spans="2:51" s="13" customFormat="1" ht="11.25">
      <c r="B255" s="220"/>
      <c r="C255" s="221"/>
      <c r="D255" s="216" t="s">
        <v>171</v>
      </c>
      <c r="E255" s="222" t="s">
        <v>1</v>
      </c>
      <c r="F255" s="223" t="s">
        <v>2114</v>
      </c>
      <c r="G255" s="221"/>
      <c r="H255" s="224">
        <v>4.44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171</v>
      </c>
      <c r="AU255" s="230" t="s">
        <v>83</v>
      </c>
      <c r="AV255" s="13" t="s">
        <v>83</v>
      </c>
      <c r="AW255" s="13" t="s">
        <v>30</v>
      </c>
      <c r="AX255" s="13" t="s">
        <v>73</v>
      </c>
      <c r="AY255" s="230" t="s">
        <v>160</v>
      </c>
    </row>
    <row r="256" spans="2:51" s="16" customFormat="1" ht="11.25">
      <c r="B256" s="267"/>
      <c r="C256" s="268"/>
      <c r="D256" s="216" t="s">
        <v>171</v>
      </c>
      <c r="E256" s="269" t="s">
        <v>1</v>
      </c>
      <c r="F256" s="270" t="s">
        <v>775</v>
      </c>
      <c r="G256" s="268"/>
      <c r="H256" s="271">
        <v>43.751999999999995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AT256" s="277" t="s">
        <v>171</v>
      </c>
      <c r="AU256" s="277" t="s">
        <v>83</v>
      </c>
      <c r="AV256" s="16" t="s">
        <v>182</v>
      </c>
      <c r="AW256" s="16" t="s">
        <v>30</v>
      </c>
      <c r="AX256" s="16" t="s">
        <v>73</v>
      </c>
      <c r="AY256" s="277" t="s">
        <v>160</v>
      </c>
    </row>
    <row r="257" spans="2:51" s="15" customFormat="1" ht="11.25">
      <c r="B257" s="242"/>
      <c r="C257" s="243"/>
      <c r="D257" s="216" t="s">
        <v>171</v>
      </c>
      <c r="E257" s="244" t="s">
        <v>1</v>
      </c>
      <c r="F257" s="245" t="s">
        <v>2115</v>
      </c>
      <c r="G257" s="243"/>
      <c r="H257" s="244" t="s">
        <v>1</v>
      </c>
      <c r="I257" s="246"/>
      <c r="J257" s="243"/>
      <c r="K257" s="243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171</v>
      </c>
      <c r="AU257" s="251" t="s">
        <v>83</v>
      </c>
      <c r="AV257" s="15" t="s">
        <v>81</v>
      </c>
      <c r="AW257" s="15" t="s">
        <v>30</v>
      </c>
      <c r="AX257" s="15" t="s">
        <v>73</v>
      </c>
      <c r="AY257" s="251" t="s">
        <v>160</v>
      </c>
    </row>
    <row r="258" spans="2:51" s="13" customFormat="1" ht="11.25">
      <c r="B258" s="220"/>
      <c r="C258" s="221"/>
      <c r="D258" s="216" t="s">
        <v>171</v>
      </c>
      <c r="E258" s="222" t="s">
        <v>1</v>
      </c>
      <c r="F258" s="223" t="s">
        <v>2116</v>
      </c>
      <c r="G258" s="221"/>
      <c r="H258" s="224">
        <v>0.98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171</v>
      </c>
      <c r="AU258" s="230" t="s">
        <v>83</v>
      </c>
      <c r="AV258" s="13" t="s">
        <v>83</v>
      </c>
      <c r="AW258" s="13" t="s">
        <v>30</v>
      </c>
      <c r="AX258" s="13" t="s">
        <v>73</v>
      </c>
      <c r="AY258" s="230" t="s">
        <v>160</v>
      </c>
    </row>
    <row r="259" spans="2:51" s="13" customFormat="1" ht="11.25">
      <c r="B259" s="220"/>
      <c r="C259" s="221"/>
      <c r="D259" s="216" t="s">
        <v>171</v>
      </c>
      <c r="E259" s="222" t="s">
        <v>1</v>
      </c>
      <c r="F259" s="223" t="s">
        <v>2117</v>
      </c>
      <c r="G259" s="221"/>
      <c r="H259" s="224">
        <v>1.96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171</v>
      </c>
      <c r="AU259" s="230" t="s">
        <v>83</v>
      </c>
      <c r="AV259" s="13" t="s">
        <v>83</v>
      </c>
      <c r="AW259" s="13" t="s">
        <v>30</v>
      </c>
      <c r="AX259" s="13" t="s">
        <v>73</v>
      </c>
      <c r="AY259" s="230" t="s">
        <v>160</v>
      </c>
    </row>
    <row r="260" spans="2:51" s="16" customFormat="1" ht="11.25">
      <c r="B260" s="267"/>
      <c r="C260" s="268"/>
      <c r="D260" s="216" t="s">
        <v>171</v>
      </c>
      <c r="E260" s="269" t="s">
        <v>1</v>
      </c>
      <c r="F260" s="270" t="s">
        <v>775</v>
      </c>
      <c r="G260" s="268"/>
      <c r="H260" s="271">
        <v>2.94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AT260" s="277" t="s">
        <v>171</v>
      </c>
      <c r="AU260" s="277" t="s">
        <v>83</v>
      </c>
      <c r="AV260" s="16" t="s">
        <v>182</v>
      </c>
      <c r="AW260" s="16" t="s">
        <v>30</v>
      </c>
      <c r="AX260" s="16" t="s">
        <v>73</v>
      </c>
      <c r="AY260" s="277" t="s">
        <v>160</v>
      </c>
    </row>
    <row r="261" spans="2:51" s="14" customFormat="1" ht="11.25">
      <c r="B261" s="231"/>
      <c r="C261" s="232"/>
      <c r="D261" s="216" t="s">
        <v>171</v>
      </c>
      <c r="E261" s="233" t="s">
        <v>1</v>
      </c>
      <c r="F261" s="234" t="s">
        <v>174</v>
      </c>
      <c r="G261" s="232"/>
      <c r="H261" s="235">
        <v>257.972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171</v>
      </c>
      <c r="AU261" s="241" t="s">
        <v>83</v>
      </c>
      <c r="AV261" s="14" t="s">
        <v>167</v>
      </c>
      <c r="AW261" s="14" t="s">
        <v>30</v>
      </c>
      <c r="AX261" s="14" t="s">
        <v>81</v>
      </c>
      <c r="AY261" s="241" t="s">
        <v>160</v>
      </c>
    </row>
    <row r="262" spans="1:65" s="2" customFormat="1" ht="24.2" customHeight="1">
      <c r="A262" s="35"/>
      <c r="B262" s="36"/>
      <c r="C262" s="202" t="s">
        <v>237</v>
      </c>
      <c r="D262" s="202" t="s">
        <v>163</v>
      </c>
      <c r="E262" s="203" t="s">
        <v>2118</v>
      </c>
      <c r="F262" s="204" t="s">
        <v>2119</v>
      </c>
      <c r="G262" s="205" t="s">
        <v>166</v>
      </c>
      <c r="H262" s="206">
        <v>246.606</v>
      </c>
      <c r="I262" s="207"/>
      <c r="J262" s="208">
        <f>ROUND(I262*H262,2)</f>
        <v>0</v>
      </c>
      <c r="K262" s="209"/>
      <c r="L262" s="40"/>
      <c r="M262" s="210" t="s">
        <v>1</v>
      </c>
      <c r="N262" s="211" t="s">
        <v>38</v>
      </c>
      <c r="O262" s="72"/>
      <c r="P262" s="212">
        <f>O262*H262</f>
        <v>0</v>
      </c>
      <c r="Q262" s="212">
        <v>1.98</v>
      </c>
      <c r="R262" s="212">
        <f>Q262*H262</f>
        <v>488.27988</v>
      </c>
      <c r="S262" s="212">
        <v>0</v>
      </c>
      <c r="T262" s="21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4" t="s">
        <v>167</v>
      </c>
      <c r="AT262" s="214" t="s">
        <v>163</v>
      </c>
      <c r="AU262" s="214" t="s">
        <v>83</v>
      </c>
      <c r="AY262" s="18" t="s">
        <v>160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8" t="s">
        <v>81</v>
      </c>
      <c r="BK262" s="215">
        <f>ROUND(I262*H262,2)</f>
        <v>0</v>
      </c>
      <c r="BL262" s="18" t="s">
        <v>167</v>
      </c>
      <c r="BM262" s="214" t="s">
        <v>2120</v>
      </c>
    </row>
    <row r="263" spans="1:47" s="2" customFormat="1" ht="19.5">
      <c r="A263" s="35"/>
      <c r="B263" s="36"/>
      <c r="C263" s="37"/>
      <c r="D263" s="216" t="s">
        <v>169</v>
      </c>
      <c r="E263" s="37"/>
      <c r="F263" s="217" t="s">
        <v>2121</v>
      </c>
      <c r="G263" s="37"/>
      <c r="H263" s="37"/>
      <c r="I263" s="169"/>
      <c r="J263" s="37"/>
      <c r="K263" s="37"/>
      <c r="L263" s="40"/>
      <c r="M263" s="218"/>
      <c r="N263" s="219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169</v>
      </c>
      <c r="AU263" s="18" t="s">
        <v>83</v>
      </c>
    </row>
    <row r="264" spans="2:51" s="13" customFormat="1" ht="11.25">
      <c r="B264" s="220"/>
      <c r="C264" s="221"/>
      <c r="D264" s="216" t="s">
        <v>171</v>
      </c>
      <c r="E264" s="222" t="s">
        <v>1</v>
      </c>
      <c r="F264" s="223" t="s">
        <v>2122</v>
      </c>
      <c r="G264" s="221"/>
      <c r="H264" s="224">
        <v>246.606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171</v>
      </c>
      <c r="AU264" s="230" t="s">
        <v>83</v>
      </c>
      <c r="AV264" s="13" t="s">
        <v>83</v>
      </c>
      <c r="AW264" s="13" t="s">
        <v>30</v>
      </c>
      <c r="AX264" s="13" t="s">
        <v>81</v>
      </c>
      <c r="AY264" s="230" t="s">
        <v>160</v>
      </c>
    </row>
    <row r="265" spans="1:65" s="2" customFormat="1" ht="16.5" customHeight="1">
      <c r="A265" s="35"/>
      <c r="B265" s="36"/>
      <c r="C265" s="202" t="s">
        <v>244</v>
      </c>
      <c r="D265" s="202" t="s">
        <v>163</v>
      </c>
      <c r="E265" s="203" t="s">
        <v>2123</v>
      </c>
      <c r="F265" s="204" t="s">
        <v>2124</v>
      </c>
      <c r="G265" s="205" t="s">
        <v>166</v>
      </c>
      <c r="H265" s="206">
        <v>2.321</v>
      </c>
      <c r="I265" s="207"/>
      <c r="J265" s="208">
        <f>ROUND(I265*H265,2)</f>
        <v>0</v>
      </c>
      <c r="K265" s="209"/>
      <c r="L265" s="40"/>
      <c r="M265" s="210" t="s">
        <v>1</v>
      </c>
      <c r="N265" s="211" t="s">
        <v>38</v>
      </c>
      <c r="O265" s="72"/>
      <c r="P265" s="212">
        <f>O265*H265</f>
        <v>0</v>
      </c>
      <c r="Q265" s="212">
        <v>2.50187</v>
      </c>
      <c r="R265" s="212">
        <f>Q265*H265</f>
        <v>5.80684027</v>
      </c>
      <c r="S265" s="212">
        <v>0</v>
      </c>
      <c r="T265" s="21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4" t="s">
        <v>167</v>
      </c>
      <c r="AT265" s="214" t="s">
        <v>163</v>
      </c>
      <c r="AU265" s="214" t="s">
        <v>83</v>
      </c>
      <c r="AY265" s="18" t="s">
        <v>160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8" t="s">
        <v>81</v>
      </c>
      <c r="BK265" s="215">
        <f>ROUND(I265*H265,2)</f>
        <v>0</v>
      </c>
      <c r="BL265" s="18" t="s">
        <v>167</v>
      </c>
      <c r="BM265" s="214" t="s">
        <v>2125</v>
      </c>
    </row>
    <row r="266" spans="1:47" s="2" customFormat="1" ht="19.5">
      <c r="A266" s="35"/>
      <c r="B266" s="36"/>
      <c r="C266" s="37"/>
      <c r="D266" s="216" t="s">
        <v>169</v>
      </c>
      <c r="E266" s="37"/>
      <c r="F266" s="217" t="s">
        <v>2126</v>
      </c>
      <c r="G266" s="37"/>
      <c r="H266" s="37"/>
      <c r="I266" s="169"/>
      <c r="J266" s="37"/>
      <c r="K266" s="37"/>
      <c r="L266" s="40"/>
      <c r="M266" s="218"/>
      <c r="N266" s="219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169</v>
      </c>
      <c r="AU266" s="18" t="s">
        <v>83</v>
      </c>
    </row>
    <row r="267" spans="2:51" s="15" customFormat="1" ht="11.25">
      <c r="B267" s="242"/>
      <c r="C267" s="243"/>
      <c r="D267" s="216" t="s">
        <v>171</v>
      </c>
      <c r="E267" s="244" t="s">
        <v>1</v>
      </c>
      <c r="F267" s="245" t="s">
        <v>2042</v>
      </c>
      <c r="G267" s="243"/>
      <c r="H267" s="244" t="s">
        <v>1</v>
      </c>
      <c r="I267" s="246"/>
      <c r="J267" s="243"/>
      <c r="K267" s="243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171</v>
      </c>
      <c r="AU267" s="251" t="s">
        <v>83</v>
      </c>
      <c r="AV267" s="15" t="s">
        <v>81</v>
      </c>
      <c r="AW267" s="15" t="s">
        <v>30</v>
      </c>
      <c r="AX267" s="15" t="s">
        <v>73</v>
      </c>
      <c r="AY267" s="251" t="s">
        <v>160</v>
      </c>
    </row>
    <row r="268" spans="2:51" s="13" customFormat="1" ht="11.25">
      <c r="B268" s="220"/>
      <c r="C268" s="221"/>
      <c r="D268" s="216" t="s">
        <v>171</v>
      </c>
      <c r="E268" s="222" t="s">
        <v>1</v>
      </c>
      <c r="F268" s="223" t="s">
        <v>2127</v>
      </c>
      <c r="G268" s="221"/>
      <c r="H268" s="224">
        <v>9.82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171</v>
      </c>
      <c r="AU268" s="230" t="s">
        <v>83</v>
      </c>
      <c r="AV268" s="13" t="s">
        <v>83</v>
      </c>
      <c r="AW268" s="13" t="s">
        <v>30</v>
      </c>
      <c r="AX268" s="13" t="s">
        <v>73</v>
      </c>
      <c r="AY268" s="230" t="s">
        <v>160</v>
      </c>
    </row>
    <row r="269" spans="2:51" s="13" customFormat="1" ht="11.25">
      <c r="B269" s="220"/>
      <c r="C269" s="221"/>
      <c r="D269" s="216" t="s">
        <v>171</v>
      </c>
      <c r="E269" s="222" t="s">
        <v>1</v>
      </c>
      <c r="F269" s="223" t="s">
        <v>2128</v>
      </c>
      <c r="G269" s="221"/>
      <c r="H269" s="224">
        <v>12.5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171</v>
      </c>
      <c r="AU269" s="230" t="s">
        <v>83</v>
      </c>
      <c r="AV269" s="13" t="s">
        <v>83</v>
      </c>
      <c r="AW269" s="13" t="s">
        <v>30</v>
      </c>
      <c r="AX269" s="13" t="s">
        <v>73</v>
      </c>
      <c r="AY269" s="230" t="s">
        <v>160</v>
      </c>
    </row>
    <row r="270" spans="2:51" s="13" customFormat="1" ht="11.25">
      <c r="B270" s="220"/>
      <c r="C270" s="221"/>
      <c r="D270" s="216" t="s">
        <v>171</v>
      </c>
      <c r="E270" s="222" t="s">
        <v>1</v>
      </c>
      <c r="F270" s="223" t="s">
        <v>2129</v>
      </c>
      <c r="G270" s="221"/>
      <c r="H270" s="224">
        <v>7.07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171</v>
      </c>
      <c r="AU270" s="230" t="s">
        <v>83</v>
      </c>
      <c r="AV270" s="13" t="s">
        <v>83</v>
      </c>
      <c r="AW270" s="13" t="s">
        <v>30</v>
      </c>
      <c r="AX270" s="13" t="s">
        <v>73</v>
      </c>
      <c r="AY270" s="230" t="s">
        <v>160</v>
      </c>
    </row>
    <row r="271" spans="2:51" s="13" customFormat="1" ht="11.25">
      <c r="B271" s="220"/>
      <c r="C271" s="221"/>
      <c r="D271" s="216" t="s">
        <v>171</v>
      </c>
      <c r="E271" s="222" t="s">
        <v>1</v>
      </c>
      <c r="F271" s="223" t="s">
        <v>2130</v>
      </c>
      <c r="G271" s="221"/>
      <c r="H271" s="224">
        <v>14.52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171</v>
      </c>
      <c r="AU271" s="230" t="s">
        <v>83</v>
      </c>
      <c r="AV271" s="13" t="s">
        <v>83</v>
      </c>
      <c r="AW271" s="13" t="s">
        <v>30</v>
      </c>
      <c r="AX271" s="13" t="s">
        <v>73</v>
      </c>
      <c r="AY271" s="230" t="s">
        <v>160</v>
      </c>
    </row>
    <row r="272" spans="2:51" s="13" customFormat="1" ht="11.25">
      <c r="B272" s="220"/>
      <c r="C272" s="221"/>
      <c r="D272" s="216" t="s">
        <v>171</v>
      </c>
      <c r="E272" s="222" t="s">
        <v>1</v>
      </c>
      <c r="F272" s="223" t="s">
        <v>2131</v>
      </c>
      <c r="G272" s="221"/>
      <c r="H272" s="224">
        <v>2.5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171</v>
      </c>
      <c r="AU272" s="230" t="s">
        <v>83</v>
      </c>
      <c r="AV272" s="13" t="s">
        <v>83</v>
      </c>
      <c r="AW272" s="13" t="s">
        <v>30</v>
      </c>
      <c r="AX272" s="13" t="s">
        <v>73</v>
      </c>
      <c r="AY272" s="230" t="s">
        <v>160</v>
      </c>
    </row>
    <row r="273" spans="2:51" s="14" customFormat="1" ht="11.25">
      <c r="B273" s="231"/>
      <c r="C273" s="232"/>
      <c r="D273" s="216" t="s">
        <v>171</v>
      </c>
      <c r="E273" s="233" t="s">
        <v>1</v>
      </c>
      <c r="F273" s="234" t="s">
        <v>174</v>
      </c>
      <c r="G273" s="232"/>
      <c r="H273" s="235">
        <v>46.41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171</v>
      </c>
      <c r="AU273" s="241" t="s">
        <v>83</v>
      </c>
      <c r="AV273" s="14" t="s">
        <v>167</v>
      </c>
      <c r="AW273" s="14" t="s">
        <v>30</v>
      </c>
      <c r="AX273" s="14" t="s">
        <v>73</v>
      </c>
      <c r="AY273" s="241" t="s">
        <v>160</v>
      </c>
    </row>
    <row r="274" spans="2:51" s="13" customFormat="1" ht="11.25">
      <c r="B274" s="220"/>
      <c r="C274" s="221"/>
      <c r="D274" s="216" t="s">
        <v>171</v>
      </c>
      <c r="E274" s="222" t="s">
        <v>1</v>
      </c>
      <c r="F274" s="223" t="s">
        <v>2132</v>
      </c>
      <c r="G274" s="221"/>
      <c r="H274" s="224">
        <v>2.321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171</v>
      </c>
      <c r="AU274" s="230" t="s">
        <v>83</v>
      </c>
      <c r="AV274" s="13" t="s">
        <v>83</v>
      </c>
      <c r="AW274" s="13" t="s">
        <v>30</v>
      </c>
      <c r="AX274" s="13" t="s">
        <v>81</v>
      </c>
      <c r="AY274" s="230" t="s">
        <v>160</v>
      </c>
    </row>
    <row r="275" spans="1:65" s="2" customFormat="1" ht="33" customHeight="1">
      <c r="A275" s="35"/>
      <c r="B275" s="36"/>
      <c r="C275" s="202" t="s">
        <v>251</v>
      </c>
      <c r="D275" s="202" t="s">
        <v>163</v>
      </c>
      <c r="E275" s="203" t="s">
        <v>2133</v>
      </c>
      <c r="F275" s="204" t="s">
        <v>2134</v>
      </c>
      <c r="G275" s="205" t="s">
        <v>247</v>
      </c>
      <c r="H275" s="206">
        <v>171.147</v>
      </c>
      <c r="I275" s="207"/>
      <c r="J275" s="208">
        <f>ROUND(I275*H275,2)</f>
        <v>0</v>
      </c>
      <c r="K275" s="209"/>
      <c r="L275" s="40"/>
      <c r="M275" s="210" t="s">
        <v>1</v>
      </c>
      <c r="N275" s="211" t="s">
        <v>38</v>
      </c>
      <c r="O275" s="72"/>
      <c r="P275" s="212">
        <f>O275*H275</f>
        <v>0</v>
      </c>
      <c r="Q275" s="212">
        <v>1.0146</v>
      </c>
      <c r="R275" s="212">
        <f>Q275*H275</f>
        <v>173.6457462</v>
      </c>
      <c r="S275" s="212">
        <v>0</v>
      </c>
      <c r="T275" s="21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4" t="s">
        <v>167</v>
      </c>
      <c r="AT275" s="214" t="s">
        <v>163</v>
      </c>
      <c r="AU275" s="214" t="s">
        <v>83</v>
      </c>
      <c r="AY275" s="18" t="s">
        <v>160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8" t="s">
        <v>81</v>
      </c>
      <c r="BK275" s="215">
        <f>ROUND(I275*H275,2)</f>
        <v>0</v>
      </c>
      <c r="BL275" s="18" t="s">
        <v>167</v>
      </c>
      <c r="BM275" s="214" t="s">
        <v>2135</v>
      </c>
    </row>
    <row r="276" spans="1:47" s="2" customFormat="1" ht="29.25">
      <c r="A276" s="35"/>
      <c r="B276" s="36"/>
      <c r="C276" s="37"/>
      <c r="D276" s="216" t="s">
        <v>169</v>
      </c>
      <c r="E276" s="37"/>
      <c r="F276" s="217" t="s">
        <v>2136</v>
      </c>
      <c r="G276" s="37"/>
      <c r="H276" s="37"/>
      <c r="I276" s="169"/>
      <c r="J276" s="37"/>
      <c r="K276" s="37"/>
      <c r="L276" s="40"/>
      <c r="M276" s="218"/>
      <c r="N276" s="219"/>
      <c r="O276" s="72"/>
      <c r="P276" s="72"/>
      <c r="Q276" s="72"/>
      <c r="R276" s="72"/>
      <c r="S276" s="72"/>
      <c r="T276" s="73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169</v>
      </c>
      <c r="AU276" s="18" t="s">
        <v>83</v>
      </c>
    </row>
    <row r="277" spans="2:51" s="15" customFormat="1" ht="11.25">
      <c r="B277" s="242"/>
      <c r="C277" s="243"/>
      <c r="D277" s="216" t="s">
        <v>171</v>
      </c>
      <c r="E277" s="244" t="s">
        <v>1</v>
      </c>
      <c r="F277" s="245" t="s">
        <v>2042</v>
      </c>
      <c r="G277" s="243"/>
      <c r="H277" s="244" t="s">
        <v>1</v>
      </c>
      <c r="I277" s="246"/>
      <c r="J277" s="243"/>
      <c r="K277" s="243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171</v>
      </c>
      <c r="AU277" s="251" t="s">
        <v>83</v>
      </c>
      <c r="AV277" s="15" t="s">
        <v>81</v>
      </c>
      <c r="AW277" s="15" t="s">
        <v>30</v>
      </c>
      <c r="AX277" s="15" t="s">
        <v>73</v>
      </c>
      <c r="AY277" s="251" t="s">
        <v>160</v>
      </c>
    </row>
    <row r="278" spans="2:51" s="13" customFormat="1" ht="22.5">
      <c r="B278" s="220"/>
      <c r="C278" s="221"/>
      <c r="D278" s="216" t="s">
        <v>171</v>
      </c>
      <c r="E278" s="222" t="s">
        <v>1</v>
      </c>
      <c r="F278" s="223" t="s">
        <v>2137</v>
      </c>
      <c r="G278" s="221"/>
      <c r="H278" s="224">
        <v>62.688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171</v>
      </c>
      <c r="AU278" s="230" t="s">
        <v>83</v>
      </c>
      <c r="AV278" s="13" t="s">
        <v>83</v>
      </c>
      <c r="AW278" s="13" t="s">
        <v>30</v>
      </c>
      <c r="AX278" s="13" t="s">
        <v>73</v>
      </c>
      <c r="AY278" s="230" t="s">
        <v>160</v>
      </c>
    </row>
    <row r="279" spans="2:51" s="13" customFormat="1" ht="11.25">
      <c r="B279" s="220"/>
      <c r="C279" s="221"/>
      <c r="D279" s="216" t="s">
        <v>171</v>
      </c>
      <c r="E279" s="222" t="s">
        <v>1</v>
      </c>
      <c r="F279" s="223" t="s">
        <v>2138</v>
      </c>
      <c r="G279" s="221"/>
      <c r="H279" s="224">
        <v>52.254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171</v>
      </c>
      <c r="AU279" s="230" t="s">
        <v>83</v>
      </c>
      <c r="AV279" s="13" t="s">
        <v>83</v>
      </c>
      <c r="AW279" s="13" t="s">
        <v>30</v>
      </c>
      <c r="AX279" s="13" t="s">
        <v>73</v>
      </c>
      <c r="AY279" s="230" t="s">
        <v>160</v>
      </c>
    </row>
    <row r="280" spans="2:51" s="13" customFormat="1" ht="11.25">
      <c r="B280" s="220"/>
      <c r="C280" s="221"/>
      <c r="D280" s="216" t="s">
        <v>171</v>
      </c>
      <c r="E280" s="222" t="s">
        <v>1</v>
      </c>
      <c r="F280" s="223" t="s">
        <v>2139</v>
      </c>
      <c r="G280" s="221"/>
      <c r="H280" s="224">
        <v>5.441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171</v>
      </c>
      <c r="AU280" s="230" t="s">
        <v>83</v>
      </c>
      <c r="AV280" s="13" t="s">
        <v>83</v>
      </c>
      <c r="AW280" s="13" t="s">
        <v>30</v>
      </c>
      <c r="AX280" s="13" t="s">
        <v>73</v>
      </c>
      <c r="AY280" s="230" t="s">
        <v>160</v>
      </c>
    </row>
    <row r="281" spans="2:51" s="13" customFormat="1" ht="11.25">
      <c r="B281" s="220"/>
      <c r="C281" s="221"/>
      <c r="D281" s="216" t="s">
        <v>171</v>
      </c>
      <c r="E281" s="222" t="s">
        <v>1</v>
      </c>
      <c r="F281" s="223" t="s">
        <v>2140</v>
      </c>
      <c r="G281" s="221"/>
      <c r="H281" s="224">
        <v>12.224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171</v>
      </c>
      <c r="AU281" s="230" t="s">
        <v>83</v>
      </c>
      <c r="AV281" s="13" t="s">
        <v>83</v>
      </c>
      <c r="AW281" s="13" t="s">
        <v>30</v>
      </c>
      <c r="AX281" s="13" t="s">
        <v>73</v>
      </c>
      <c r="AY281" s="230" t="s">
        <v>160</v>
      </c>
    </row>
    <row r="282" spans="2:51" s="13" customFormat="1" ht="11.25">
      <c r="B282" s="220"/>
      <c r="C282" s="221"/>
      <c r="D282" s="216" t="s">
        <v>171</v>
      </c>
      <c r="E282" s="222" t="s">
        <v>1</v>
      </c>
      <c r="F282" s="223" t="s">
        <v>2141</v>
      </c>
      <c r="G282" s="221"/>
      <c r="H282" s="224">
        <v>29.04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171</v>
      </c>
      <c r="AU282" s="230" t="s">
        <v>83</v>
      </c>
      <c r="AV282" s="13" t="s">
        <v>83</v>
      </c>
      <c r="AW282" s="13" t="s">
        <v>30</v>
      </c>
      <c r="AX282" s="13" t="s">
        <v>73</v>
      </c>
      <c r="AY282" s="230" t="s">
        <v>160</v>
      </c>
    </row>
    <row r="283" spans="2:51" s="13" customFormat="1" ht="11.25">
      <c r="B283" s="220"/>
      <c r="C283" s="221"/>
      <c r="D283" s="216" t="s">
        <v>171</v>
      </c>
      <c r="E283" s="222" t="s">
        <v>1</v>
      </c>
      <c r="F283" s="223" t="s">
        <v>2142</v>
      </c>
      <c r="G283" s="221"/>
      <c r="H283" s="224">
        <v>9.5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171</v>
      </c>
      <c r="AU283" s="230" t="s">
        <v>83</v>
      </c>
      <c r="AV283" s="13" t="s">
        <v>83</v>
      </c>
      <c r="AW283" s="13" t="s">
        <v>30</v>
      </c>
      <c r="AX283" s="13" t="s">
        <v>73</v>
      </c>
      <c r="AY283" s="230" t="s">
        <v>160</v>
      </c>
    </row>
    <row r="284" spans="2:51" s="14" customFormat="1" ht="11.25">
      <c r="B284" s="231"/>
      <c r="C284" s="232"/>
      <c r="D284" s="216" t="s">
        <v>171</v>
      </c>
      <c r="E284" s="233" t="s">
        <v>1</v>
      </c>
      <c r="F284" s="234" t="s">
        <v>174</v>
      </c>
      <c r="G284" s="232"/>
      <c r="H284" s="235">
        <v>171.147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171</v>
      </c>
      <c r="AU284" s="241" t="s">
        <v>83</v>
      </c>
      <c r="AV284" s="14" t="s">
        <v>167</v>
      </c>
      <c r="AW284" s="14" t="s">
        <v>30</v>
      </c>
      <c r="AX284" s="14" t="s">
        <v>81</v>
      </c>
      <c r="AY284" s="241" t="s">
        <v>160</v>
      </c>
    </row>
    <row r="285" spans="1:65" s="2" customFormat="1" ht="24.2" customHeight="1">
      <c r="A285" s="35"/>
      <c r="B285" s="36"/>
      <c r="C285" s="202" t="s">
        <v>8</v>
      </c>
      <c r="D285" s="202" t="s">
        <v>163</v>
      </c>
      <c r="E285" s="203" t="s">
        <v>564</v>
      </c>
      <c r="F285" s="204" t="s">
        <v>565</v>
      </c>
      <c r="G285" s="205" t="s">
        <v>179</v>
      </c>
      <c r="H285" s="206">
        <v>1.366</v>
      </c>
      <c r="I285" s="207"/>
      <c r="J285" s="208">
        <f>ROUND(I285*H285,2)</f>
        <v>0</v>
      </c>
      <c r="K285" s="209"/>
      <c r="L285" s="40"/>
      <c r="M285" s="210" t="s">
        <v>1</v>
      </c>
      <c r="N285" s="211" t="s">
        <v>38</v>
      </c>
      <c r="O285" s="72"/>
      <c r="P285" s="212">
        <f>O285*H285</f>
        <v>0</v>
      </c>
      <c r="Q285" s="212">
        <v>1.0584</v>
      </c>
      <c r="R285" s="212">
        <f>Q285*H285</f>
        <v>1.4457744000000001</v>
      </c>
      <c r="S285" s="212">
        <v>0</v>
      </c>
      <c r="T285" s="21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4" t="s">
        <v>167</v>
      </c>
      <c r="AT285" s="214" t="s">
        <v>163</v>
      </c>
      <c r="AU285" s="214" t="s">
        <v>83</v>
      </c>
      <c r="AY285" s="18" t="s">
        <v>160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8" t="s">
        <v>81</v>
      </c>
      <c r="BK285" s="215">
        <f>ROUND(I285*H285,2)</f>
        <v>0</v>
      </c>
      <c r="BL285" s="18" t="s">
        <v>167</v>
      </c>
      <c r="BM285" s="214" t="s">
        <v>2143</v>
      </c>
    </row>
    <row r="286" spans="1:47" s="2" customFormat="1" ht="29.25">
      <c r="A286" s="35"/>
      <c r="B286" s="36"/>
      <c r="C286" s="37"/>
      <c r="D286" s="216" t="s">
        <v>169</v>
      </c>
      <c r="E286" s="37"/>
      <c r="F286" s="217" t="s">
        <v>567</v>
      </c>
      <c r="G286" s="37"/>
      <c r="H286" s="37"/>
      <c r="I286" s="169"/>
      <c r="J286" s="37"/>
      <c r="K286" s="37"/>
      <c r="L286" s="40"/>
      <c r="M286" s="218"/>
      <c r="N286" s="219"/>
      <c r="O286" s="72"/>
      <c r="P286" s="72"/>
      <c r="Q286" s="72"/>
      <c r="R286" s="72"/>
      <c r="S286" s="72"/>
      <c r="T286" s="73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169</v>
      </c>
      <c r="AU286" s="18" t="s">
        <v>83</v>
      </c>
    </row>
    <row r="287" spans="2:51" s="15" customFormat="1" ht="11.25">
      <c r="B287" s="242"/>
      <c r="C287" s="243"/>
      <c r="D287" s="216" t="s">
        <v>171</v>
      </c>
      <c r="E287" s="244" t="s">
        <v>1</v>
      </c>
      <c r="F287" s="245" t="s">
        <v>2144</v>
      </c>
      <c r="G287" s="243"/>
      <c r="H287" s="244" t="s">
        <v>1</v>
      </c>
      <c r="I287" s="246"/>
      <c r="J287" s="243"/>
      <c r="K287" s="243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171</v>
      </c>
      <c r="AU287" s="251" t="s">
        <v>83</v>
      </c>
      <c r="AV287" s="15" t="s">
        <v>81</v>
      </c>
      <c r="AW287" s="15" t="s">
        <v>30</v>
      </c>
      <c r="AX287" s="15" t="s">
        <v>73</v>
      </c>
      <c r="AY287" s="251" t="s">
        <v>160</v>
      </c>
    </row>
    <row r="288" spans="2:51" s="13" customFormat="1" ht="11.25">
      <c r="B288" s="220"/>
      <c r="C288" s="221"/>
      <c r="D288" s="216" t="s">
        <v>171</v>
      </c>
      <c r="E288" s="222" t="s">
        <v>1</v>
      </c>
      <c r="F288" s="223" t="s">
        <v>2145</v>
      </c>
      <c r="G288" s="221"/>
      <c r="H288" s="224">
        <v>0.657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171</v>
      </c>
      <c r="AU288" s="230" t="s">
        <v>83</v>
      </c>
      <c r="AV288" s="13" t="s">
        <v>83</v>
      </c>
      <c r="AW288" s="13" t="s">
        <v>30</v>
      </c>
      <c r="AX288" s="13" t="s">
        <v>73</v>
      </c>
      <c r="AY288" s="230" t="s">
        <v>160</v>
      </c>
    </row>
    <row r="289" spans="2:51" s="15" customFormat="1" ht="11.25">
      <c r="B289" s="242"/>
      <c r="C289" s="243"/>
      <c r="D289" s="216" t="s">
        <v>171</v>
      </c>
      <c r="E289" s="244" t="s">
        <v>1</v>
      </c>
      <c r="F289" s="245" t="s">
        <v>2146</v>
      </c>
      <c r="G289" s="243"/>
      <c r="H289" s="244" t="s">
        <v>1</v>
      </c>
      <c r="I289" s="246"/>
      <c r="J289" s="243"/>
      <c r="K289" s="243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171</v>
      </c>
      <c r="AU289" s="251" t="s">
        <v>83</v>
      </c>
      <c r="AV289" s="15" t="s">
        <v>81</v>
      </c>
      <c r="AW289" s="15" t="s">
        <v>30</v>
      </c>
      <c r="AX289" s="15" t="s">
        <v>73</v>
      </c>
      <c r="AY289" s="251" t="s">
        <v>160</v>
      </c>
    </row>
    <row r="290" spans="2:51" s="13" customFormat="1" ht="11.25">
      <c r="B290" s="220"/>
      <c r="C290" s="221"/>
      <c r="D290" s="216" t="s">
        <v>171</v>
      </c>
      <c r="E290" s="222" t="s">
        <v>1</v>
      </c>
      <c r="F290" s="223" t="s">
        <v>2147</v>
      </c>
      <c r="G290" s="221"/>
      <c r="H290" s="224">
        <v>0.509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171</v>
      </c>
      <c r="AU290" s="230" t="s">
        <v>83</v>
      </c>
      <c r="AV290" s="13" t="s">
        <v>83</v>
      </c>
      <c r="AW290" s="13" t="s">
        <v>30</v>
      </c>
      <c r="AX290" s="13" t="s">
        <v>73</v>
      </c>
      <c r="AY290" s="230" t="s">
        <v>160</v>
      </c>
    </row>
    <row r="291" spans="2:51" s="15" customFormat="1" ht="11.25">
      <c r="B291" s="242"/>
      <c r="C291" s="243"/>
      <c r="D291" s="216" t="s">
        <v>171</v>
      </c>
      <c r="E291" s="244" t="s">
        <v>1</v>
      </c>
      <c r="F291" s="245" t="s">
        <v>2148</v>
      </c>
      <c r="G291" s="243"/>
      <c r="H291" s="244" t="s">
        <v>1</v>
      </c>
      <c r="I291" s="246"/>
      <c r="J291" s="243"/>
      <c r="K291" s="243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171</v>
      </c>
      <c r="AU291" s="251" t="s">
        <v>83</v>
      </c>
      <c r="AV291" s="15" t="s">
        <v>81</v>
      </c>
      <c r="AW291" s="15" t="s">
        <v>30</v>
      </c>
      <c r="AX291" s="15" t="s">
        <v>73</v>
      </c>
      <c r="AY291" s="251" t="s">
        <v>160</v>
      </c>
    </row>
    <row r="292" spans="2:51" s="13" customFormat="1" ht="11.25">
      <c r="B292" s="220"/>
      <c r="C292" s="221"/>
      <c r="D292" s="216" t="s">
        <v>171</v>
      </c>
      <c r="E292" s="222" t="s">
        <v>1</v>
      </c>
      <c r="F292" s="223" t="s">
        <v>2149</v>
      </c>
      <c r="G292" s="221"/>
      <c r="H292" s="224">
        <v>0.2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171</v>
      </c>
      <c r="AU292" s="230" t="s">
        <v>83</v>
      </c>
      <c r="AV292" s="13" t="s">
        <v>83</v>
      </c>
      <c r="AW292" s="13" t="s">
        <v>30</v>
      </c>
      <c r="AX292" s="13" t="s">
        <v>73</v>
      </c>
      <c r="AY292" s="230" t="s">
        <v>160</v>
      </c>
    </row>
    <row r="293" spans="2:51" s="14" customFormat="1" ht="11.25">
      <c r="B293" s="231"/>
      <c r="C293" s="232"/>
      <c r="D293" s="216" t="s">
        <v>171</v>
      </c>
      <c r="E293" s="233" t="s">
        <v>1</v>
      </c>
      <c r="F293" s="234" t="s">
        <v>174</v>
      </c>
      <c r="G293" s="232"/>
      <c r="H293" s="235">
        <v>1.3659999999999999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171</v>
      </c>
      <c r="AU293" s="241" t="s">
        <v>83</v>
      </c>
      <c r="AV293" s="14" t="s">
        <v>167</v>
      </c>
      <c r="AW293" s="14" t="s">
        <v>30</v>
      </c>
      <c r="AX293" s="14" t="s">
        <v>81</v>
      </c>
      <c r="AY293" s="241" t="s">
        <v>160</v>
      </c>
    </row>
    <row r="294" spans="2:63" s="12" customFormat="1" ht="22.9" customHeight="1">
      <c r="B294" s="186"/>
      <c r="C294" s="187"/>
      <c r="D294" s="188" t="s">
        <v>72</v>
      </c>
      <c r="E294" s="200" t="s">
        <v>192</v>
      </c>
      <c r="F294" s="200" t="s">
        <v>399</v>
      </c>
      <c r="G294" s="187"/>
      <c r="H294" s="187"/>
      <c r="I294" s="190"/>
      <c r="J294" s="201">
        <f>BK294</f>
        <v>0</v>
      </c>
      <c r="K294" s="187"/>
      <c r="L294" s="192"/>
      <c r="M294" s="193"/>
      <c r="N294" s="194"/>
      <c r="O294" s="194"/>
      <c r="P294" s="195">
        <f>SUM(P295:P305)</f>
        <v>0</v>
      </c>
      <c r="Q294" s="194"/>
      <c r="R294" s="195">
        <f>SUM(R295:R305)</f>
        <v>0</v>
      </c>
      <c r="S294" s="194"/>
      <c r="T294" s="196">
        <f>SUM(T295:T305)</f>
        <v>0</v>
      </c>
      <c r="AR294" s="197" t="s">
        <v>81</v>
      </c>
      <c r="AT294" s="198" t="s">
        <v>72</v>
      </c>
      <c r="AU294" s="198" t="s">
        <v>81</v>
      </c>
      <c r="AY294" s="197" t="s">
        <v>160</v>
      </c>
      <c r="BK294" s="199">
        <f>SUM(BK295:BK305)</f>
        <v>0</v>
      </c>
    </row>
    <row r="295" spans="1:65" s="2" customFormat="1" ht="24.2" customHeight="1">
      <c r="A295" s="35"/>
      <c r="B295" s="36"/>
      <c r="C295" s="202" t="s">
        <v>219</v>
      </c>
      <c r="D295" s="202" t="s">
        <v>163</v>
      </c>
      <c r="E295" s="203" t="s">
        <v>2150</v>
      </c>
      <c r="F295" s="204" t="s">
        <v>2151</v>
      </c>
      <c r="G295" s="205" t="s">
        <v>247</v>
      </c>
      <c r="H295" s="206">
        <v>1644.04</v>
      </c>
      <c r="I295" s="207"/>
      <c r="J295" s="208">
        <f>ROUND(I295*H295,2)</f>
        <v>0</v>
      </c>
      <c r="K295" s="209"/>
      <c r="L295" s="40"/>
      <c r="M295" s="210" t="s">
        <v>1</v>
      </c>
      <c r="N295" s="211" t="s">
        <v>38</v>
      </c>
      <c r="O295" s="72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4" t="s">
        <v>167</v>
      </c>
      <c r="AT295" s="214" t="s">
        <v>163</v>
      </c>
      <c r="AU295" s="214" t="s">
        <v>83</v>
      </c>
      <c r="AY295" s="18" t="s">
        <v>160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8" t="s">
        <v>81</v>
      </c>
      <c r="BK295" s="215">
        <f>ROUND(I295*H295,2)</f>
        <v>0</v>
      </c>
      <c r="BL295" s="18" t="s">
        <v>167</v>
      </c>
      <c r="BM295" s="214" t="s">
        <v>2152</v>
      </c>
    </row>
    <row r="296" spans="1:47" s="2" customFormat="1" ht="29.25">
      <c r="A296" s="35"/>
      <c r="B296" s="36"/>
      <c r="C296" s="37"/>
      <c r="D296" s="216" t="s">
        <v>169</v>
      </c>
      <c r="E296" s="37"/>
      <c r="F296" s="217" t="s">
        <v>2153</v>
      </c>
      <c r="G296" s="37"/>
      <c r="H296" s="37"/>
      <c r="I296" s="169"/>
      <c r="J296" s="37"/>
      <c r="K296" s="37"/>
      <c r="L296" s="40"/>
      <c r="M296" s="218"/>
      <c r="N296" s="219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169</v>
      </c>
      <c r="AU296" s="18" t="s">
        <v>83</v>
      </c>
    </row>
    <row r="297" spans="2:51" s="13" customFormat="1" ht="11.25">
      <c r="B297" s="220"/>
      <c r="C297" s="221"/>
      <c r="D297" s="216" t="s">
        <v>171</v>
      </c>
      <c r="E297" s="222" t="s">
        <v>1</v>
      </c>
      <c r="F297" s="223" t="s">
        <v>2035</v>
      </c>
      <c r="G297" s="221"/>
      <c r="H297" s="224">
        <v>681.17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171</v>
      </c>
      <c r="AU297" s="230" t="s">
        <v>83</v>
      </c>
      <c r="AV297" s="13" t="s">
        <v>83</v>
      </c>
      <c r="AW297" s="13" t="s">
        <v>30</v>
      </c>
      <c r="AX297" s="13" t="s">
        <v>73</v>
      </c>
      <c r="AY297" s="230" t="s">
        <v>160</v>
      </c>
    </row>
    <row r="298" spans="2:51" s="13" customFormat="1" ht="11.25">
      <c r="B298" s="220"/>
      <c r="C298" s="221"/>
      <c r="D298" s="216" t="s">
        <v>171</v>
      </c>
      <c r="E298" s="222" t="s">
        <v>1</v>
      </c>
      <c r="F298" s="223" t="s">
        <v>2036</v>
      </c>
      <c r="G298" s="221"/>
      <c r="H298" s="224">
        <v>10.64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171</v>
      </c>
      <c r="AU298" s="230" t="s">
        <v>83</v>
      </c>
      <c r="AV298" s="13" t="s">
        <v>83</v>
      </c>
      <c r="AW298" s="13" t="s">
        <v>30</v>
      </c>
      <c r="AX298" s="13" t="s">
        <v>73</v>
      </c>
      <c r="AY298" s="230" t="s">
        <v>160</v>
      </c>
    </row>
    <row r="299" spans="2:51" s="13" customFormat="1" ht="11.25">
      <c r="B299" s="220"/>
      <c r="C299" s="221"/>
      <c r="D299" s="216" t="s">
        <v>171</v>
      </c>
      <c r="E299" s="222" t="s">
        <v>1</v>
      </c>
      <c r="F299" s="223" t="s">
        <v>2037</v>
      </c>
      <c r="G299" s="221"/>
      <c r="H299" s="224">
        <v>4.48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171</v>
      </c>
      <c r="AU299" s="230" t="s">
        <v>83</v>
      </c>
      <c r="AV299" s="13" t="s">
        <v>83</v>
      </c>
      <c r="AW299" s="13" t="s">
        <v>30</v>
      </c>
      <c r="AX299" s="13" t="s">
        <v>73</v>
      </c>
      <c r="AY299" s="230" t="s">
        <v>160</v>
      </c>
    </row>
    <row r="300" spans="2:51" s="13" customFormat="1" ht="11.25">
      <c r="B300" s="220"/>
      <c r="C300" s="221"/>
      <c r="D300" s="216" t="s">
        <v>171</v>
      </c>
      <c r="E300" s="222" t="s">
        <v>1</v>
      </c>
      <c r="F300" s="223" t="s">
        <v>2038</v>
      </c>
      <c r="G300" s="221"/>
      <c r="H300" s="224">
        <v>52.745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171</v>
      </c>
      <c r="AU300" s="230" t="s">
        <v>83</v>
      </c>
      <c r="AV300" s="13" t="s">
        <v>83</v>
      </c>
      <c r="AW300" s="13" t="s">
        <v>30</v>
      </c>
      <c r="AX300" s="13" t="s">
        <v>73</v>
      </c>
      <c r="AY300" s="230" t="s">
        <v>160</v>
      </c>
    </row>
    <row r="301" spans="2:51" s="13" customFormat="1" ht="11.25">
      <c r="B301" s="220"/>
      <c r="C301" s="221"/>
      <c r="D301" s="216" t="s">
        <v>171</v>
      </c>
      <c r="E301" s="222" t="s">
        <v>1</v>
      </c>
      <c r="F301" s="223" t="s">
        <v>2039</v>
      </c>
      <c r="G301" s="221"/>
      <c r="H301" s="224">
        <v>29.785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171</v>
      </c>
      <c r="AU301" s="230" t="s">
        <v>83</v>
      </c>
      <c r="AV301" s="13" t="s">
        <v>83</v>
      </c>
      <c r="AW301" s="13" t="s">
        <v>30</v>
      </c>
      <c r="AX301" s="13" t="s">
        <v>73</v>
      </c>
      <c r="AY301" s="230" t="s">
        <v>160</v>
      </c>
    </row>
    <row r="302" spans="2:51" s="13" customFormat="1" ht="11.25">
      <c r="B302" s="220"/>
      <c r="C302" s="221"/>
      <c r="D302" s="216" t="s">
        <v>171</v>
      </c>
      <c r="E302" s="222" t="s">
        <v>1</v>
      </c>
      <c r="F302" s="223" t="s">
        <v>2040</v>
      </c>
      <c r="G302" s="221"/>
      <c r="H302" s="224">
        <v>20.7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171</v>
      </c>
      <c r="AU302" s="230" t="s">
        <v>83</v>
      </c>
      <c r="AV302" s="13" t="s">
        <v>83</v>
      </c>
      <c r="AW302" s="13" t="s">
        <v>30</v>
      </c>
      <c r="AX302" s="13" t="s">
        <v>73</v>
      </c>
      <c r="AY302" s="230" t="s">
        <v>160</v>
      </c>
    </row>
    <row r="303" spans="2:51" s="13" customFormat="1" ht="11.25">
      <c r="B303" s="220"/>
      <c r="C303" s="221"/>
      <c r="D303" s="216" t="s">
        <v>171</v>
      </c>
      <c r="E303" s="222" t="s">
        <v>1</v>
      </c>
      <c r="F303" s="223" t="s">
        <v>2041</v>
      </c>
      <c r="G303" s="221"/>
      <c r="H303" s="224">
        <v>22.5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171</v>
      </c>
      <c r="AU303" s="230" t="s">
        <v>83</v>
      </c>
      <c r="AV303" s="13" t="s">
        <v>83</v>
      </c>
      <c r="AW303" s="13" t="s">
        <v>30</v>
      </c>
      <c r="AX303" s="13" t="s">
        <v>73</v>
      </c>
      <c r="AY303" s="230" t="s">
        <v>160</v>
      </c>
    </row>
    <row r="304" spans="2:51" s="14" customFormat="1" ht="11.25">
      <c r="B304" s="231"/>
      <c r="C304" s="232"/>
      <c r="D304" s="216" t="s">
        <v>171</v>
      </c>
      <c r="E304" s="233" t="s">
        <v>1</v>
      </c>
      <c r="F304" s="234" t="s">
        <v>174</v>
      </c>
      <c r="G304" s="232"/>
      <c r="H304" s="235">
        <v>822.02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171</v>
      </c>
      <c r="AU304" s="241" t="s">
        <v>83</v>
      </c>
      <c r="AV304" s="14" t="s">
        <v>167</v>
      </c>
      <c r="AW304" s="14" t="s">
        <v>30</v>
      </c>
      <c r="AX304" s="14" t="s">
        <v>73</v>
      </c>
      <c r="AY304" s="241" t="s">
        <v>160</v>
      </c>
    </row>
    <row r="305" spans="2:51" s="13" customFormat="1" ht="11.25">
      <c r="B305" s="220"/>
      <c r="C305" s="221"/>
      <c r="D305" s="216" t="s">
        <v>171</v>
      </c>
      <c r="E305" s="222" t="s">
        <v>1</v>
      </c>
      <c r="F305" s="223" t="s">
        <v>2154</v>
      </c>
      <c r="G305" s="221"/>
      <c r="H305" s="224">
        <v>1644.04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171</v>
      </c>
      <c r="AU305" s="230" t="s">
        <v>83</v>
      </c>
      <c r="AV305" s="13" t="s">
        <v>83</v>
      </c>
      <c r="AW305" s="13" t="s">
        <v>30</v>
      </c>
      <c r="AX305" s="13" t="s">
        <v>81</v>
      </c>
      <c r="AY305" s="230" t="s">
        <v>160</v>
      </c>
    </row>
    <row r="306" spans="2:63" s="12" customFormat="1" ht="22.9" customHeight="1">
      <c r="B306" s="186"/>
      <c r="C306" s="187"/>
      <c r="D306" s="188" t="s">
        <v>72</v>
      </c>
      <c r="E306" s="200" t="s">
        <v>197</v>
      </c>
      <c r="F306" s="200" t="s">
        <v>726</v>
      </c>
      <c r="G306" s="187"/>
      <c r="H306" s="187"/>
      <c r="I306" s="190"/>
      <c r="J306" s="201">
        <f>BK306</f>
        <v>0</v>
      </c>
      <c r="K306" s="187"/>
      <c r="L306" s="192"/>
      <c r="M306" s="193"/>
      <c r="N306" s="194"/>
      <c r="O306" s="194"/>
      <c r="P306" s="195">
        <f>SUM(P307:P329)</f>
        <v>0</v>
      </c>
      <c r="Q306" s="194"/>
      <c r="R306" s="195">
        <f>SUM(R307:R329)</f>
        <v>1.5435716399999997</v>
      </c>
      <c r="S306" s="194"/>
      <c r="T306" s="196">
        <f>SUM(T307:T329)</f>
        <v>0</v>
      </c>
      <c r="AR306" s="197" t="s">
        <v>81</v>
      </c>
      <c r="AT306" s="198" t="s">
        <v>72</v>
      </c>
      <c r="AU306" s="198" t="s">
        <v>81</v>
      </c>
      <c r="AY306" s="197" t="s">
        <v>160</v>
      </c>
      <c r="BK306" s="199">
        <f>SUM(BK307:BK329)</f>
        <v>0</v>
      </c>
    </row>
    <row r="307" spans="1:65" s="2" customFormat="1" ht="24.2" customHeight="1">
      <c r="A307" s="35"/>
      <c r="B307" s="36"/>
      <c r="C307" s="202" t="s">
        <v>267</v>
      </c>
      <c r="D307" s="202" t="s">
        <v>163</v>
      </c>
      <c r="E307" s="203" t="s">
        <v>815</v>
      </c>
      <c r="F307" s="204" t="s">
        <v>816</v>
      </c>
      <c r="G307" s="205" t="s">
        <v>247</v>
      </c>
      <c r="H307" s="206">
        <v>101.484</v>
      </c>
      <c r="I307" s="207"/>
      <c r="J307" s="208">
        <f>ROUND(I307*H307,2)</f>
        <v>0</v>
      </c>
      <c r="K307" s="209"/>
      <c r="L307" s="40"/>
      <c r="M307" s="210" t="s">
        <v>1</v>
      </c>
      <c r="N307" s="211" t="s">
        <v>38</v>
      </c>
      <c r="O307" s="72"/>
      <c r="P307" s="212">
        <f>O307*H307</f>
        <v>0</v>
      </c>
      <c r="Q307" s="212">
        <v>0.00735</v>
      </c>
      <c r="R307" s="212">
        <f>Q307*H307</f>
        <v>0.7459073999999999</v>
      </c>
      <c r="S307" s="212">
        <v>0</v>
      </c>
      <c r="T307" s="21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4" t="s">
        <v>167</v>
      </c>
      <c r="AT307" s="214" t="s">
        <v>163</v>
      </c>
      <c r="AU307" s="214" t="s">
        <v>83</v>
      </c>
      <c r="AY307" s="18" t="s">
        <v>160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8" t="s">
        <v>81</v>
      </c>
      <c r="BK307" s="215">
        <f>ROUND(I307*H307,2)</f>
        <v>0</v>
      </c>
      <c r="BL307" s="18" t="s">
        <v>167</v>
      </c>
      <c r="BM307" s="214" t="s">
        <v>2155</v>
      </c>
    </row>
    <row r="308" spans="1:47" s="2" customFormat="1" ht="19.5">
      <c r="A308" s="35"/>
      <c r="B308" s="36"/>
      <c r="C308" s="37"/>
      <c r="D308" s="216" t="s">
        <v>169</v>
      </c>
      <c r="E308" s="37"/>
      <c r="F308" s="217" t="s">
        <v>818</v>
      </c>
      <c r="G308" s="37"/>
      <c r="H308" s="37"/>
      <c r="I308" s="169"/>
      <c r="J308" s="37"/>
      <c r="K308" s="37"/>
      <c r="L308" s="40"/>
      <c r="M308" s="218"/>
      <c r="N308" s="219"/>
      <c r="O308" s="72"/>
      <c r="P308" s="72"/>
      <c r="Q308" s="72"/>
      <c r="R308" s="72"/>
      <c r="S308" s="72"/>
      <c r="T308" s="73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169</v>
      </c>
      <c r="AU308" s="18" t="s">
        <v>83</v>
      </c>
    </row>
    <row r="309" spans="2:51" s="15" customFormat="1" ht="11.25">
      <c r="B309" s="242"/>
      <c r="C309" s="243"/>
      <c r="D309" s="216" t="s">
        <v>171</v>
      </c>
      <c r="E309" s="244" t="s">
        <v>1</v>
      </c>
      <c r="F309" s="245" t="s">
        <v>2156</v>
      </c>
      <c r="G309" s="243"/>
      <c r="H309" s="244" t="s">
        <v>1</v>
      </c>
      <c r="I309" s="246"/>
      <c r="J309" s="243"/>
      <c r="K309" s="243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171</v>
      </c>
      <c r="AU309" s="251" t="s">
        <v>83</v>
      </c>
      <c r="AV309" s="15" t="s">
        <v>81</v>
      </c>
      <c r="AW309" s="15" t="s">
        <v>30</v>
      </c>
      <c r="AX309" s="15" t="s">
        <v>73</v>
      </c>
      <c r="AY309" s="251" t="s">
        <v>160</v>
      </c>
    </row>
    <row r="310" spans="2:51" s="13" customFormat="1" ht="11.25">
      <c r="B310" s="220"/>
      <c r="C310" s="221"/>
      <c r="D310" s="216" t="s">
        <v>171</v>
      </c>
      <c r="E310" s="222" t="s">
        <v>1</v>
      </c>
      <c r="F310" s="223" t="s">
        <v>2157</v>
      </c>
      <c r="G310" s="221"/>
      <c r="H310" s="224">
        <v>31.5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171</v>
      </c>
      <c r="AU310" s="230" t="s">
        <v>83</v>
      </c>
      <c r="AV310" s="13" t="s">
        <v>83</v>
      </c>
      <c r="AW310" s="13" t="s">
        <v>30</v>
      </c>
      <c r="AX310" s="13" t="s">
        <v>73</v>
      </c>
      <c r="AY310" s="230" t="s">
        <v>160</v>
      </c>
    </row>
    <row r="311" spans="2:51" s="13" customFormat="1" ht="11.25">
      <c r="B311" s="220"/>
      <c r="C311" s="221"/>
      <c r="D311" s="216" t="s">
        <v>171</v>
      </c>
      <c r="E311" s="222" t="s">
        <v>1</v>
      </c>
      <c r="F311" s="223" t="s">
        <v>2158</v>
      </c>
      <c r="G311" s="221"/>
      <c r="H311" s="224">
        <v>25.204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171</v>
      </c>
      <c r="AU311" s="230" t="s">
        <v>83</v>
      </c>
      <c r="AV311" s="13" t="s">
        <v>83</v>
      </c>
      <c r="AW311" s="13" t="s">
        <v>30</v>
      </c>
      <c r="AX311" s="13" t="s">
        <v>73</v>
      </c>
      <c r="AY311" s="230" t="s">
        <v>160</v>
      </c>
    </row>
    <row r="312" spans="2:51" s="15" customFormat="1" ht="11.25">
      <c r="B312" s="242"/>
      <c r="C312" s="243"/>
      <c r="D312" s="216" t="s">
        <v>171</v>
      </c>
      <c r="E312" s="244" t="s">
        <v>1</v>
      </c>
      <c r="F312" s="245" t="s">
        <v>2159</v>
      </c>
      <c r="G312" s="243"/>
      <c r="H312" s="244" t="s">
        <v>1</v>
      </c>
      <c r="I312" s="246"/>
      <c r="J312" s="243"/>
      <c r="K312" s="243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171</v>
      </c>
      <c r="AU312" s="251" t="s">
        <v>83</v>
      </c>
      <c r="AV312" s="15" t="s">
        <v>81</v>
      </c>
      <c r="AW312" s="15" t="s">
        <v>30</v>
      </c>
      <c r="AX312" s="15" t="s">
        <v>73</v>
      </c>
      <c r="AY312" s="251" t="s">
        <v>160</v>
      </c>
    </row>
    <row r="313" spans="2:51" s="15" customFormat="1" ht="11.25">
      <c r="B313" s="242"/>
      <c r="C313" s="243"/>
      <c r="D313" s="216" t="s">
        <v>171</v>
      </c>
      <c r="E313" s="244" t="s">
        <v>1</v>
      </c>
      <c r="F313" s="245" t="s">
        <v>2160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171</v>
      </c>
      <c r="AU313" s="251" t="s">
        <v>83</v>
      </c>
      <c r="AV313" s="15" t="s">
        <v>81</v>
      </c>
      <c r="AW313" s="15" t="s">
        <v>30</v>
      </c>
      <c r="AX313" s="15" t="s">
        <v>73</v>
      </c>
      <c r="AY313" s="251" t="s">
        <v>160</v>
      </c>
    </row>
    <row r="314" spans="2:51" s="13" customFormat="1" ht="11.25">
      <c r="B314" s="220"/>
      <c r="C314" s="221"/>
      <c r="D314" s="216" t="s">
        <v>171</v>
      </c>
      <c r="E314" s="222" t="s">
        <v>1</v>
      </c>
      <c r="F314" s="223" t="s">
        <v>2161</v>
      </c>
      <c r="G314" s="221"/>
      <c r="H314" s="224">
        <v>3.975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171</v>
      </c>
      <c r="AU314" s="230" t="s">
        <v>83</v>
      </c>
      <c r="AV314" s="13" t="s">
        <v>83</v>
      </c>
      <c r="AW314" s="13" t="s">
        <v>30</v>
      </c>
      <c r="AX314" s="13" t="s">
        <v>73</v>
      </c>
      <c r="AY314" s="230" t="s">
        <v>160</v>
      </c>
    </row>
    <row r="315" spans="2:51" s="13" customFormat="1" ht="11.25">
      <c r="B315" s="220"/>
      <c r="C315" s="221"/>
      <c r="D315" s="216" t="s">
        <v>171</v>
      </c>
      <c r="E315" s="222" t="s">
        <v>1</v>
      </c>
      <c r="F315" s="223" t="s">
        <v>2162</v>
      </c>
      <c r="G315" s="221"/>
      <c r="H315" s="224">
        <v>1.909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171</v>
      </c>
      <c r="AU315" s="230" t="s">
        <v>83</v>
      </c>
      <c r="AV315" s="13" t="s">
        <v>83</v>
      </c>
      <c r="AW315" s="13" t="s">
        <v>30</v>
      </c>
      <c r="AX315" s="13" t="s">
        <v>73</v>
      </c>
      <c r="AY315" s="230" t="s">
        <v>160</v>
      </c>
    </row>
    <row r="316" spans="2:51" s="13" customFormat="1" ht="11.25">
      <c r="B316" s="220"/>
      <c r="C316" s="221"/>
      <c r="D316" s="216" t="s">
        <v>171</v>
      </c>
      <c r="E316" s="222" t="s">
        <v>1</v>
      </c>
      <c r="F316" s="223" t="s">
        <v>2163</v>
      </c>
      <c r="G316" s="221"/>
      <c r="H316" s="224">
        <v>11.58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171</v>
      </c>
      <c r="AU316" s="230" t="s">
        <v>83</v>
      </c>
      <c r="AV316" s="13" t="s">
        <v>83</v>
      </c>
      <c r="AW316" s="13" t="s">
        <v>30</v>
      </c>
      <c r="AX316" s="13" t="s">
        <v>73</v>
      </c>
      <c r="AY316" s="230" t="s">
        <v>160</v>
      </c>
    </row>
    <row r="317" spans="2:51" s="13" customFormat="1" ht="11.25">
      <c r="B317" s="220"/>
      <c r="C317" s="221"/>
      <c r="D317" s="216" t="s">
        <v>171</v>
      </c>
      <c r="E317" s="222" t="s">
        <v>1</v>
      </c>
      <c r="F317" s="223" t="s">
        <v>2164</v>
      </c>
      <c r="G317" s="221"/>
      <c r="H317" s="224">
        <v>1.227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171</v>
      </c>
      <c r="AU317" s="230" t="s">
        <v>83</v>
      </c>
      <c r="AV317" s="13" t="s">
        <v>83</v>
      </c>
      <c r="AW317" s="13" t="s">
        <v>30</v>
      </c>
      <c r="AX317" s="13" t="s">
        <v>73</v>
      </c>
      <c r="AY317" s="230" t="s">
        <v>160</v>
      </c>
    </row>
    <row r="318" spans="2:51" s="13" customFormat="1" ht="11.25">
      <c r="B318" s="220"/>
      <c r="C318" s="221"/>
      <c r="D318" s="216" t="s">
        <v>171</v>
      </c>
      <c r="E318" s="222" t="s">
        <v>1</v>
      </c>
      <c r="F318" s="223" t="s">
        <v>2165</v>
      </c>
      <c r="G318" s="221"/>
      <c r="H318" s="224">
        <v>1.777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171</v>
      </c>
      <c r="AU318" s="230" t="s">
        <v>83</v>
      </c>
      <c r="AV318" s="13" t="s">
        <v>83</v>
      </c>
      <c r="AW318" s="13" t="s">
        <v>30</v>
      </c>
      <c r="AX318" s="13" t="s">
        <v>73</v>
      </c>
      <c r="AY318" s="230" t="s">
        <v>160</v>
      </c>
    </row>
    <row r="319" spans="2:51" s="15" customFormat="1" ht="11.25">
      <c r="B319" s="242"/>
      <c r="C319" s="243"/>
      <c r="D319" s="216" t="s">
        <v>171</v>
      </c>
      <c r="E319" s="244" t="s">
        <v>1</v>
      </c>
      <c r="F319" s="245" t="s">
        <v>2166</v>
      </c>
      <c r="G319" s="243"/>
      <c r="H319" s="244" t="s">
        <v>1</v>
      </c>
      <c r="I319" s="246"/>
      <c r="J319" s="243"/>
      <c r="K319" s="243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171</v>
      </c>
      <c r="AU319" s="251" t="s">
        <v>83</v>
      </c>
      <c r="AV319" s="15" t="s">
        <v>81</v>
      </c>
      <c r="AW319" s="15" t="s">
        <v>30</v>
      </c>
      <c r="AX319" s="15" t="s">
        <v>73</v>
      </c>
      <c r="AY319" s="251" t="s">
        <v>160</v>
      </c>
    </row>
    <row r="320" spans="2:51" s="15" customFormat="1" ht="11.25">
      <c r="B320" s="242"/>
      <c r="C320" s="243"/>
      <c r="D320" s="216" t="s">
        <v>171</v>
      </c>
      <c r="E320" s="244" t="s">
        <v>1</v>
      </c>
      <c r="F320" s="245" t="s">
        <v>2160</v>
      </c>
      <c r="G320" s="243"/>
      <c r="H320" s="244" t="s">
        <v>1</v>
      </c>
      <c r="I320" s="246"/>
      <c r="J320" s="243"/>
      <c r="K320" s="243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171</v>
      </c>
      <c r="AU320" s="251" t="s">
        <v>83</v>
      </c>
      <c r="AV320" s="15" t="s">
        <v>81</v>
      </c>
      <c r="AW320" s="15" t="s">
        <v>30</v>
      </c>
      <c r="AX320" s="15" t="s">
        <v>73</v>
      </c>
      <c r="AY320" s="251" t="s">
        <v>160</v>
      </c>
    </row>
    <row r="321" spans="2:51" s="13" customFormat="1" ht="11.25">
      <c r="B321" s="220"/>
      <c r="C321" s="221"/>
      <c r="D321" s="216" t="s">
        <v>171</v>
      </c>
      <c r="E321" s="222" t="s">
        <v>1</v>
      </c>
      <c r="F321" s="223" t="s">
        <v>2167</v>
      </c>
      <c r="G321" s="221"/>
      <c r="H321" s="224">
        <v>17.442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171</v>
      </c>
      <c r="AU321" s="230" t="s">
        <v>83</v>
      </c>
      <c r="AV321" s="13" t="s">
        <v>83</v>
      </c>
      <c r="AW321" s="13" t="s">
        <v>30</v>
      </c>
      <c r="AX321" s="13" t="s">
        <v>73</v>
      </c>
      <c r="AY321" s="230" t="s">
        <v>160</v>
      </c>
    </row>
    <row r="322" spans="2:51" s="13" customFormat="1" ht="11.25">
      <c r="B322" s="220"/>
      <c r="C322" s="221"/>
      <c r="D322" s="216" t="s">
        <v>171</v>
      </c>
      <c r="E322" s="222" t="s">
        <v>1</v>
      </c>
      <c r="F322" s="223" t="s">
        <v>2168</v>
      </c>
      <c r="G322" s="221"/>
      <c r="H322" s="224">
        <v>2.6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171</v>
      </c>
      <c r="AU322" s="230" t="s">
        <v>83</v>
      </c>
      <c r="AV322" s="13" t="s">
        <v>83</v>
      </c>
      <c r="AW322" s="13" t="s">
        <v>30</v>
      </c>
      <c r="AX322" s="13" t="s">
        <v>73</v>
      </c>
      <c r="AY322" s="230" t="s">
        <v>160</v>
      </c>
    </row>
    <row r="323" spans="2:51" s="15" customFormat="1" ht="11.25">
      <c r="B323" s="242"/>
      <c r="C323" s="243"/>
      <c r="D323" s="216" t="s">
        <v>171</v>
      </c>
      <c r="E323" s="244" t="s">
        <v>1</v>
      </c>
      <c r="F323" s="245" t="s">
        <v>2169</v>
      </c>
      <c r="G323" s="243"/>
      <c r="H323" s="244" t="s">
        <v>1</v>
      </c>
      <c r="I323" s="246"/>
      <c r="J323" s="243"/>
      <c r="K323" s="243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171</v>
      </c>
      <c r="AU323" s="251" t="s">
        <v>83</v>
      </c>
      <c r="AV323" s="15" t="s">
        <v>81</v>
      </c>
      <c r="AW323" s="15" t="s">
        <v>30</v>
      </c>
      <c r="AX323" s="15" t="s">
        <v>73</v>
      </c>
      <c r="AY323" s="251" t="s">
        <v>160</v>
      </c>
    </row>
    <row r="324" spans="2:51" s="13" customFormat="1" ht="11.25">
      <c r="B324" s="220"/>
      <c r="C324" s="221"/>
      <c r="D324" s="216" t="s">
        <v>171</v>
      </c>
      <c r="E324" s="222" t="s">
        <v>1</v>
      </c>
      <c r="F324" s="223" t="s">
        <v>2170</v>
      </c>
      <c r="G324" s="221"/>
      <c r="H324" s="224">
        <v>4.27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171</v>
      </c>
      <c r="AU324" s="230" t="s">
        <v>83</v>
      </c>
      <c r="AV324" s="13" t="s">
        <v>83</v>
      </c>
      <c r="AW324" s="13" t="s">
        <v>30</v>
      </c>
      <c r="AX324" s="13" t="s">
        <v>73</v>
      </c>
      <c r="AY324" s="230" t="s">
        <v>160</v>
      </c>
    </row>
    <row r="325" spans="2:51" s="14" customFormat="1" ht="11.25">
      <c r="B325" s="231"/>
      <c r="C325" s="232"/>
      <c r="D325" s="216" t="s">
        <v>171</v>
      </c>
      <c r="E325" s="233" t="s">
        <v>1</v>
      </c>
      <c r="F325" s="234" t="s">
        <v>174</v>
      </c>
      <c r="G325" s="232"/>
      <c r="H325" s="235">
        <v>101.484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171</v>
      </c>
      <c r="AU325" s="241" t="s">
        <v>83</v>
      </c>
      <c r="AV325" s="14" t="s">
        <v>167</v>
      </c>
      <c r="AW325" s="14" t="s">
        <v>30</v>
      </c>
      <c r="AX325" s="14" t="s">
        <v>81</v>
      </c>
      <c r="AY325" s="241" t="s">
        <v>160</v>
      </c>
    </row>
    <row r="326" spans="1:65" s="2" customFormat="1" ht="24.2" customHeight="1">
      <c r="A326" s="35"/>
      <c r="B326" s="36"/>
      <c r="C326" s="202" t="s">
        <v>273</v>
      </c>
      <c r="D326" s="202" t="s">
        <v>163</v>
      </c>
      <c r="E326" s="203" t="s">
        <v>833</v>
      </c>
      <c r="F326" s="204" t="s">
        <v>834</v>
      </c>
      <c r="G326" s="205" t="s">
        <v>247</v>
      </c>
      <c r="H326" s="206">
        <v>101.484</v>
      </c>
      <c r="I326" s="207"/>
      <c r="J326" s="208">
        <f>ROUND(I326*H326,2)</f>
        <v>0</v>
      </c>
      <c r="K326" s="209"/>
      <c r="L326" s="40"/>
      <c r="M326" s="210" t="s">
        <v>1</v>
      </c>
      <c r="N326" s="211" t="s">
        <v>38</v>
      </c>
      <c r="O326" s="72"/>
      <c r="P326" s="212">
        <f>O326*H326</f>
        <v>0</v>
      </c>
      <c r="Q326" s="212">
        <v>0.00438</v>
      </c>
      <c r="R326" s="212">
        <f>Q326*H326</f>
        <v>0.44449992</v>
      </c>
      <c r="S326" s="212">
        <v>0</v>
      </c>
      <c r="T326" s="21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4" t="s">
        <v>167</v>
      </c>
      <c r="AT326" s="214" t="s">
        <v>163</v>
      </c>
      <c r="AU326" s="214" t="s">
        <v>83</v>
      </c>
      <c r="AY326" s="18" t="s">
        <v>160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18" t="s">
        <v>81</v>
      </c>
      <c r="BK326" s="215">
        <f>ROUND(I326*H326,2)</f>
        <v>0</v>
      </c>
      <c r="BL326" s="18" t="s">
        <v>167</v>
      </c>
      <c r="BM326" s="214" t="s">
        <v>2171</v>
      </c>
    </row>
    <row r="327" spans="1:47" s="2" customFormat="1" ht="19.5">
      <c r="A327" s="35"/>
      <c r="B327" s="36"/>
      <c r="C327" s="37"/>
      <c r="D327" s="216" t="s">
        <v>169</v>
      </c>
      <c r="E327" s="37"/>
      <c r="F327" s="217" t="s">
        <v>836</v>
      </c>
      <c r="G327" s="37"/>
      <c r="H327" s="37"/>
      <c r="I327" s="169"/>
      <c r="J327" s="37"/>
      <c r="K327" s="37"/>
      <c r="L327" s="40"/>
      <c r="M327" s="218"/>
      <c r="N327" s="219"/>
      <c r="O327" s="72"/>
      <c r="P327" s="72"/>
      <c r="Q327" s="72"/>
      <c r="R327" s="72"/>
      <c r="S327" s="72"/>
      <c r="T327" s="73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169</v>
      </c>
      <c r="AU327" s="18" t="s">
        <v>83</v>
      </c>
    </row>
    <row r="328" spans="1:65" s="2" customFormat="1" ht="24.2" customHeight="1">
      <c r="A328" s="35"/>
      <c r="B328" s="36"/>
      <c r="C328" s="202" t="s">
        <v>278</v>
      </c>
      <c r="D328" s="202" t="s">
        <v>163</v>
      </c>
      <c r="E328" s="203" t="s">
        <v>2172</v>
      </c>
      <c r="F328" s="204" t="s">
        <v>2173</v>
      </c>
      <c r="G328" s="205" t="s">
        <v>247</v>
      </c>
      <c r="H328" s="206">
        <v>101.484</v>
      </c>
      <c r="I328" s="207"/>
      <c r="J328" s="208">
        <f>ROUND(I328*H328,2)</f>
        <v>0</v>
      </c>
      <c r="K328" s="209"/>
      <c r="L328" s="40"/>
      <c r="M328" s="210" t="s">
        <v>1</v>
      </c>
      <c r="N328" s="211" t="s">
        <v>38</v>
      </c>
      <c r="O328" s="72"/>
      <c r="P328" s="212">
        <f>O328*H328</f>
        <v>0</v>
      </c>
      <c r="Q328" s="212">
        <v>0.00348</v>
      </c>
      <c r="R328" s="212">
        <f>Q328*H328</f>
        <v>0.35316432</v>
      </c>
      <c r="S328" s="212">
        <v>0</v>
      </c>
      <c r="T328" s="21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4" t="s">
        <v>167</v>
      </c>
      <c r="AT328" s="214" t="s">
        <v>163</v>
      </c>
      <c r="AU328" s="214" t="s">
        <v>83</v>
      </c>
      <c r="AY328" s="18" t="s">
        <v>160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18" t="s">
        <v>81</v>
      </c>
      <c r="BK328" s="215">
        <f>ROUND(I328*H328,2)</f>
        <v>0</v>
      </c>
      <c r="BL328" s="18" t="s">
        <v>167</v>
      </c>
      <c r="BM328" s="214" t="s">
        <v>2174</v>
      </c>
    </row>
    <row r="329" spans="1:47" s="2" customFormat="1" ht="39">
      <c r="A329" s="35"/>
      <c r="B329" s="36"/>
      <c r="C329" s="37"/>
      <c r="D329" s="216" t="s">
        <v>169</v>
      </c>
      <c r="E329" s="37"/>
      <c r="F329" s="217" t="s">
        <v>2175</v>
      </c>
      <c r="G329" s="37"/>
      <c r="H329" s="37"/>
      <c r="I329" s="169"/>
      <c r="J329" s="37"/>
      <c r="K329" s="37"/>
      <c r="L329" s="40"/>
      <c r="M329" s="218"/>
      <c r="N329" s="219"/>
      <c r="O329" s="72"/>
      <c r="P329" s="72"/>
      <c r="Q329" s="72"/>
      <c r="R329" s="72"/>
      <c r="S329" s="72"/>
      <c r="T329" s="73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169</v>
      </c>
      <c r="AU329" s="18" t="s">
        <v>83</v>
      </c>
    </row>
    <row r="330" spans="2:63" s="12" customFormat="1" ht="22.9" customHeight="1">
      <c r="B330" s="186"/>
      <c r="C330" s="187"/>
      <c r="D330" s="188" t="s">
        <v>72</v>
      </c>
      <c r="E330" s="200" t="s">
        <v>161</v>
      </c>
      <c r="F330" s="200" t="s">
        <v>162</v>
      </c>
      <c r="G330" s="187"/>
      <c r="H330" s="187"/>
      <c r="I330" s="190"/>
      <c r="J330" s="201">
        <f>BK330</f>
        <v>0</v>
      </c>
      <c r="K330" s="187"/>
      <c r="L330" s="192"/>
      <c r="M330" s="193"/>
      <c r="N330" s="194"/>
      <c r="O330" s="194"/>
      <c r="P330" s="195">
        <f>SUM(P331:P428)</f>
        <v>0</v>
      </c>
      <c r="Q330" s="194"/>
      <c r="R330" s="195">
        <f>SUM(R331:R428)</f>
        <v>10.40003</v>
      </c>
      <c r="S330" s="194"/>
      <c r="T330" s="196">
        <f>SUM(T331:T428)</f>
        <v>61.5791025</v>
      </c>
      <c r="AR330" s="197" t="s">
        <v>81</v>
      </c>
      <c r="AT330" s="198" t="s">
        <v>72</v>
      </c>
      <c r="AU330" s="198" t="s">
        <v>81</v>
      </c>
      <c r="AY330" s="197" t="s">
        <v>160</v>
      </c>
      <c r="BK330" s="199">
        <f>SUM(BK331:BK428)</f>
        <v>0</v>
      </c>
    </row>
    <row r="331" spans="1:65" s="2" customFormat="1" ht="24.2" customHeight="1">
      <c r="A331" s="35"/>
      <c r="B331" s="36"/>
      <c r="C331" s="202" t="s">
        <v>286</v>
      </c>
      <c r="D331" s="202" t="s">
        <v>163</v>
      </c>
      <c r="E331" s="203" t="s">
        <v>2176</v>
      </c>
      <c r="F331" s="204" t="s">
        <v>2177</v>
      </c>
      <c r="G331" s="205" t="s">
        <v>247</v>
      </c>
      <c r="H331" s="206">
        <v>912.283</v>
      </c>
      <c r="I331" s="207"/>
      <c r="J331" s="208">
        <f>ROUND(I331*H331,2)</f>
        <v>0</v>
      </c>
      <c r="K331" s="209"/>
      <c r="L331" s="40"/>
      <c r="M331" s="210" t="s">
        <v>1</v>
      </c>
      <c r="N331" s="211" t="s">
        <v>38</v>
      </c>
      <c r="O331" s="72"/>
      <c r="P331" s="212">
        <f>O331*H331</f>
        <v>0</v>
      </c>
      <c r="Q331" s="212">
        <v>0</v>
      </c>
      <c r="R331" s="212">
        <f>Q331*H331</f>
        <v>0</v>
      </c>
      <c r="S331" s="212">
        <v>0.0225</v>
      </c>
      <c r="T331" s="213">
        <f>S331*H331</f>
        <v>20.5263675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4" t="s">
        <v>167</v>
      </c>
      <c r="AT331" s="214" t="s">
        <v>163</v>
      </c>
      <c r="AU331" s="214" t="s">
        <v>83</v>
      </c>
      <c r="AY331" s="18" t="s">
        <v>160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8" t="s">
        <v>81</v>
      </c>
      <c r="BK331" s="215">
        <f>ROUND(I331*H331,2)</f>
        <v>0</v>
      </c>
      <c r="BL331" s="18" t="s">
        <v>167</v>
      </c>
      <c r="BM331" s="214" t="s">
        <v>2178</v>
      </c>
    </row>
    <row r="332" spans="1:47" s="2" customFormat="1" ht="19.5">
      <c r="A332" s="35"/>
      <c r="B332" s="36"/>
      <c r="C332" s="37"/>
      <c r="D332" s="216" t="s">
        <v>169</v>
      </c>
      <c r="E332" s="37"/>
      <c r="F332" s="217" t="s">
        <v>2179</v>
      </c>
      <c r="G332" s="37"/>
      <c r="H332" s="37"/>
      <c r="I332" s="169"/>
      <c r="J332" s="37"/>
      <c r="K332" s="37"/>
      <c r="L332" s="40"/>
      <c r="M332" s="218"/>
      <c r="N332" s="219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169</v>
      </c>
      <c r="AU332" s="18" t="s">
        <v>83</v>
      </c>
    </row>
    <row r="333" spans="2:51" s="15" customFormat="1" ht="11.25">
      <c r="B333" s="242"/>
      <c r="C333" s="243"/>
      <c r="D333" s="216" t="s">
        <v>171</v>
      </c>
      <c r="E333" s="244" t="s">
        <v>1</v>
      </c>
      <c r="F333" s="245" t="s">
        <v>2180</v>
      </c>
      <c r="G333" s="243"/>
      <c r="H333" s="244" t="s">
        <v>1</v>
      </c>
      <c r="I333" s="246"/>
      <c r="J333" s="243"/>
      <c r="K333" s="243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171</v>
      </c>
      <c r="AU333" s="251" t="s">
        <v>83</v>
      </c>
      <c r="AV333" s="15" t="s">
        <v>81</v>
      </c>
      <c r="AW333" s="15" t="s">
        <v>30</v>
      </c>
      <c r="AX333" s="15" t="s">
        <v>73</v>
      </c>
      <c r="AY333" s="251" t="s">
        <v>160</v>
      </c>
    </row>
    <row r="334" spans="2:51" s="15" customFormat="1" ht="11.25">
      <c r="B334" s="242"/>
      <c r="C334" s="243"/>
      <c r="D334" s="216" t="s">
        <v>171</v>
      </c>
      <c r="E334" s="244" t="s">
        <v>1</v>
      </c>
      <c r="F334" s="245" t="s">
        <v>2181</v>
      </c>
      <c r="G334" s="243"/>
      <c r="H334" s="244" t="s">
        <v>1</v>
      </c>
      <c r="I334" s="246"/>
      <c r="J334" s="243"/>
      <c r="K334" s="243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171</v>
      </c>
      <c r="AU334" s="251" t="s">
        <v>83</v>
      </c>
      <c r="AV334" s="15" t="s">
        <v>81</v>
      </c>
      <c r="AW334" s="15" t="s">
        <v>30</v>
      </c>
      <c r="AX334" s="15" t="s">
        <v>73</v>
      </c>
      <c r="AY334" s="251" t="s">
        <v>160</v>
      </c>
    </row>
    <row r="335" spans="2:51" s="13" customFormat="1" ht="11.25">
      <c r="B335" s="220"/>
      <c r="C335" s="221"/>
      <c r="D335" s="216" t="s">
        <v>171</v>
      </c>
      <c r="E335" s="222" t="s">
        <v>1</v>
      </c>
      <c r="F335" s="223" t="s">
        <v>2035</v>
      </c>
      <c r="G335" s="221"/>
      <c r="H335" s="224">
        <v>681.17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171</v>
      </c>
      <c r="AU335" s="230" t="s">
        <v>83</v>
      </c>
      <c r="AV335" s="13" t="s">
        <v>83</v>
      </c>
      <c r="AW335" s="13" t="s">
        <v>30</v>
      </c>
      <c r="AX335" s="13" t="s">
        <v>73</v>
      </c>
      <c r="AY335" s="230" t="s">
        <v>160</v>
      </c>
    </row>
    <row r="336" spans="2:51" s="13" customFormat="1" ht="11.25">
      <c r="B336" s="220"/>
      <c r="C336" s="221"/>
      <c r="D336" s="216" t="s">
        <v>171</v>
      </c>
      <c r="E336" s="222" t="s">
        <v>1</v>
      </c>
      <c r="F336" s="223" t="s">
        <v>2036</v>
      </c>
      <c r="G336" s="221"/>
      <c r="H336" s="224">
        <v>10.64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171</v>
      </c>
      <c r="AU336" s="230" t="s">
        <v>83</v>
      </c>
      <c r="AV336" s="13" t="s">
        <v>83</v>
      </c>
      <c r="AW336" s="13" t="s">
        <v>30</v>
      </c>
      <c r="AX336" s="13" t="s">
        <v>73</v>
      </c>
      <c r="AY336" s="230" t="s">
        <v>160</v>
      </c>
    </row>
    <row r="337" spans="2:51" s="13" customFormat="1" ht="11.25">
      <c r="B337" s="220"/>
      <c r="C337" s="221"/>
      <c r="D337" s="216" t="s">
        <v>171</v>
      </c>
      <c r="E337" s="222" t="s">
        <v>1</v>
      </c>
      <c r="F337" s="223" t="s">
        <v>2037</v>
      </c>
      <c r="G337" s="221"/>
      <c r="H337" s="224">
        <v>4.48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171</v>
      </c>
      <c r="AU337" s="230" t="s">
        <v>83</v>
      </c>
      <c r="AV337" s="13" t="s">
        <v>83</v>
      </c>
      <c r="AW337" s="13" t="s">
        <v>30</v>
      </c>
      <c r="AX337" s="13" t="s">
        <v>73</v>
      </c>
      <c r="AY337" s="230" t="s">
        <v>160</v>
      </c>
    </row>
    <row r="338" spans="2:51" s="13" customFormat="1" ht="11.25">
      <c r="B338" s="220"/>
      <c r="C338" s="221"/>
      <c r="D338" s="216" t="s">
        <v>171</v>
      </c>
      <c r="E338" s="222" t="s">
        <v>1</v>
      </c>
      <c r="F338" s="223" t="s">
        <v>2038</v>
      </c>
      <c r="G338" s="221"/>
      <c r="H338" s="224">
        <v>52.745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171</v>
      </c>
      <c r="AU338" s="230" t="s">
        <v>83</v>
      </c>
      <c r="AV338" s="13" t="s">
        <v>83</v>
      </c>
      <c r="AW338" s="13" t="s">
        <v>30</v>
      </c>
      <c r="AX338" s="13" t="s">
        <v>73</v>
      </c>
      <c r="AY338" s="230" t="s">
        <v>160</v>
      </c>
    </row>
    <row r="339" spans="2:51" s="13" customFormat="1" ht="11.25">
      <c r="B339" s="220"/>
      <c r="C339" s="221"/>
      <c r="D339" s="216" t="s">
        <v>171</v>
      </c>
      <c r="E339" s="222" t="s">
        <v>1</v>
      </c>
      <c r="F339" s="223" t="s">
        <v>2039</v>
      </c>
      <c r="G339" s="221"/>
      <c r="H339" s="224">
        <v>29.785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171</v>
      </c>
      <c r="AU339" s="230" t="s">
        <v>83</v>
      </c>
      <c r="AV339" s="13" t="s">
        <v>83</v>
      </c>
      <c r="AW339" s="13" t="s">
        <v>30</v>
      </c>
      <c r="AX339" s="13" t="s">
        <v>73</v>
      </c>
      <c r="AY339" s="230" t="s">
        <v>160</v>
      </c>
    </row>
    <row r="340" spans="2:51" s="13" customFormat="1" ht="11.25">
      <c r="B340" s="220"/>
      <c r="C340" s="221"/>
      <c r="D340" s="216" t="s">
        <v>171</v>
      </c>
      <c r="E340" s="222" t="s">
        <v>1</v>
      </c>
      <c r="F340" s="223" t="s">
        <v>2040</v>
      </c>
      <c r="G340" s="221"/>
      <c r="H340" s="224">
        <v>20.7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171</v>
      </c>
      <c r="AU340" s="230" t="s">
        <v>83</v>
      </c>
      <c r="AV340" s="13" t="s">
        <v>83</v>
      </c>
      <c r="AW340" s="13" t="s">
        <v>30</v>
      </c>
      <c r="AX340" s="13" t="s">
        <v>73</v>
      </c>
      <c r="AY340" s="230" t="s">
        <v>160</v>
      </c>
    </row>
    <row r="341" spans="2:51" s="13" customFormat="1" ht="11.25">
      <c r="B341" s="220"/>
      <c r="C341" s="221"/>
      <c r="D341" s="216" t="s">
        <v>171</v>
      </c>
      <c r="E341" s="222" t="s">
        <v>1</v>
      </c>
      <c r="F341" s="223" t="s">
        <v>2041</v>
      </c>
      <c r="G341" s="221"/>
      <c r="H341" s="224">
        <v>22.5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171</v>
      </c>
      <c r="AU341" s="230" t="s">
        <v>83</v>
      </c>
      <c r="AV341" s="13" t="s">
        <v>83</v>
      </c>
      <c r="AW341" s="13" t="s">
        <v>30</v>
      </c>
      <c r="AX341" s="13" t="s">
        <v>73</v>
      </c>
      <c r="AY341" s="230" t="s">
        <v>160</v>
      </c>
    </row>
    <row r="342" spans="2:51" s="15" customFormat="1" ht="11.25">
      <c r="B342" s="242"/>
      <c r="C342" s="243"/>
      <c r="D342" s="216" t="s">
        <v>171</v>
      </c>
      <c r="E342" s="244" t="s">
        <v>1</v>
      </c>
      <c r="F342" s="245" t="s">
        <v>2182</v>
      </c>
      <c r="G342" s="243"/>
      <c r="H342" s="244" t="s">
        <v>1</v>
      </c>
      <c r="I342" s="246"/>
      <c r="J342" s="243"/>
      <c r="K342" s="243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171</v>
      </c>
      <c r="AU342" s="251" t="s">
        <v>83</v>
      </c>
      <c r="AV342" s="15" t="s">
        <v>81</v>
      </c>
      <c r="AW342" s="15" t="s">
        <v>30</v>
      </c>
      <c r="AX342" s="15" t="s">
        <v>73</v>
      </c>
      <c r="AY342" s="251" t="s">
        <v>160</v>
      </c>
    </row>
    <row r="343" spans="2:51" s="15" customFormat="1" ht="11.25">
      <c r="B343" s="242"/>
      <c r="C343" s="243"/>
      <c r="D343" s="216" t="s">
        <v>171</v>
      </c>
      <c r="E343" s="244" t="s">
        <v>1</v>
      </c>
      <c r="F343" s="245" t="s">
        <v>2183</v>
      </c>
      <c r="G343" s="243"/>
      <c r="H343" s="244" t="s">
        <v>1</v>
      </c>
      <c r="I343" s="246"/>
      <c r="J343" s="243"/>
      <c r="K343" s="243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171</v>
      </c>
      <c r="AU343" s="251" t="s">
        <v>83</v>
      </c>
      <c r="AV343" s="15" t="s">
        <v>81</v>
      </c>
      <c r="AW343" s="15" t="s">
        <v>30</v>
      </c>
      <c r="AX343" s="15" t="s">
        <v>73</v>
      </c>
      <c r="AY343" s="251" t="s">
        <v>160</v>
      </c>
    </row>
    <row r="344" spans="2:51" s="13" customFormat="1" ht="11.25">
      <c r="B344" s="220"/>
      <c r="C344" s="221"/>
      <c r="D344" s="216" t="s">
        <v>171</v>
      </c>
      <c r="E344" s="222" t="s">
        <v>1</v>
      </c>
      <c r="F344" s="223" t="s">
        <v>2184</v>
      </c>
      <c r="G344" s="221"/>
      <c r="H344" s="224">
        <v>-77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171</v>
      </c>
      <c r="AU344" s="230" t="s">
        <v>83</v>
      </c>
      <c r="AV344" s="13" t="s">
        <v>83</v>
      </c>
      <c r="AW344" s="13" t="s">
        <v>30</v>
      </c>
      <c r="AX344" s="13" t="s">
        <v>73</v>
      </c>
      <c r="AY344" s="230" t="s">
        <v>160</v>
      </c>
    </row>
    <row r="345" spans="2:51" s="15" customFormat="1" ht="11.25">
      <c r="B345" s="242"/>
      <c r="C345" s="243"/>
      <c r="D345" s="216" t="s">
        <v>171</v>
      </c>
      <c r="E345" s="244" t="s">
        <v>1</v>
      </c>
      <c r="F345" s="245" t="s">
        <v>2159</v>
      </c>
      <c r="G345" s="243"/>
      <c r="H345" s="244" t="s">
        <v>1</v>
      </c>
      <c r="I345" s="246"/>
      <c r="J345" s="243"/>
      <c r="K345" s="243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171</v>
      </c>
      <c r="AU345" s="251" t="s">
        <v>83</v>
      </c>
      <c r="AV345" s="15" t="s">
        <v>81</v>
      </c>
      <c r="AW345" s="15" t="s">
        <v>30</v>
      </c>
      <c r="AX345" s="15" t="s">
        <v>73</v>
      </c>
      <c r="AY345" s="251" t="s">
        <v>160</v>
      </c>
    </row>
    <row r="346" spans="2:51" s="13" customFormat="1" ht="11.25">
      <c r="B346" s="220"/>
      <c r="C346" s="221"/>
      <c r="D346" s="216" t="s">
        <v>171</v>
      </c>
      <c r="E346" s="222" t="s">
        <v>1</v>
      </c>
      <c r="F346" s="223" t="s">
        <v>2185</v>
      </c>
      <c r="G346" s="221"/>
      <c r="H346" s="224">
        <v>-46.121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171</v>
      </c>
      <c r="AU346" s="230" t="s">
        <v>83</v>
      </c>
      <c r="AV346" s="13" t="s">
        <v>83</v>
      </c>
      <c r="AW346" s="13" t="s">
        <v>30</v>
      </c>
      <c r="AX346" s="13" t="s">
        <v>73</v>
      </c>
      <c r="AY346" s="230" t="s">
        <v>160</v>
      </c>
    </row>
    <row r="347" spans="2:51" s="13" customFormat="1" ht="11.25">
      <c r="B347" s="220"/>
      <c r="C347" s="221"/>
      <c r="D347" s="216" t="s">
        <v>171</v>
      </c>
      <c r="E347" s="222" t="s">
        <v>1</v>
      </c>
      <c r="F347" s="223" t="s">
        <v>2186</v>
      </c>
      <c r="G347" s="221"/>
      <c r="H347" s="224">
        <v>-27.165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171</v>
      </c>
      <c r="AU347" s="230" t="s">
        <v>83</v>
      </c>
      <c r="AV347" s="13" t="s">
        <v>83</v>
      </c>
      <c r="AW347" s="13" t="s">
        <v>30</v>
      </c>
      <c r="AX347" s="13" t="s">
        <v>73</v>
      </c>
      <c r="AY347" s="230" t="s">
        <v>160</v>
      </c>
    </row>
    <row r="348" spans="2:51" s="15" customFormat="1" ht="11.25">
      <c r="B348" s="242"/>
      <c r="C348" s="243"/>
      <c r="D348" s="216" t="s">
        <v>171</v>
      </c>
      <c r="E348" s="244" t="s">
        <v>1</v>
      </c>
      <c r="F348" s="245" t="s">
        <v>2187</v>
      </c>
      <c r="G348" s="243"/>
      <c r="H348" s="244" t="s">
        <v>1</v>
      </c>
      <c r="I348" s="246"/>
      <c r="J348" s="243"/>
      <c r="K348" s="243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171</v>
      </c>
      <c r="AU348" s="251" t="s">
        <v>83</v>
      </c>
      <c r="AV348" s="15" t="s">
        <v>81</v>
      </c>
      <c r="AW348" s="15" t="s">
        <v>30</v>
      </c>
      <c r="AX348" s="15" t="s">
        <v>73</v>
      </c>
      <c r="AY348" s="251" t="s">
        <v>160</v>
      </c>
    </row>
    <row r="349" spans="2:51" s="13" customFormat="1" ht="11.25">
      <c r="B349" s="220"/>
      <c r="C349" s="221"/>
      <c r="D349" s="216" t="s">
        <v>171</v>
      </c>
      <c r="E349" s="222" t="s">
        <v>1</v>
      </c>
      <c r="F349" s="223" t="s">
        <v>2188</v>
      </c>
      <c r="G349" s="221"/>
      <c r="H349" s="224">
        <v>-12.56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171</v>
      </c>
      <c r="AU349" s="230" t="s">
        <v>83</v>
      </c>
      <c r="AV349" s="13" t="s">
        <v>83</v>
      </c>
      <c r="AW349" s="13" t="s">
        <v>30</v>
      </c>
      <c r="AX349" s="13" t="s">
        <v>73</v>
      </c>
      <c r="AY349" s="230" t="s">
        <v>160</v>
      </c>
    </row>
    <row r="350" spans="2:51" s="15" customFormat="1" ht="11.25">
      <c r="B350" s="242"/>
      <c r="C350" s="243"/>
      <c r="D350" s="216" t="s">
        <v>171</v>
      </c>
      <c r="E350" s="244" t="s">
        <v>1</v>
      </c>
      <c r="F350" s="245" t="s">
        <v>2166</v>
      </c>
      <c r="G350" s="243"/>
      <c r="H350" s="244" t="s">
        <v>1</v>
      </c>
      <c r="I350" s="246"/>
      <c r="J350" s="243"/>
      <c r="K350" s="243"/>
      <c r="L350" s="247"/>
      <c r="M350" s="248"/>
      <c r="N350" s="249"/>
      <c r="O350" s="249"/>
      <c r="P350" s="249"/>
      <c r="Q350" s="249"/>
      <c r="R350" s="249"/>
      <c r="S350" s="249"/>
      <c r="T350" s="250"/>
      <c r="AT350" s="251" t="s">
        <v>171</v>
      </c>
      <c r="AU350" s="251" t="s">
        <v>83</v>
      </c>
      <c r="AV350" s="15" t="s">
        <v>81</v>
      </c>
      <c r="AW350" s="15" t="s">
        <v>30</v>
      </c>
      <c r="AX350" s="15" t="s">
        <v>73</v>
      </c>
      <c r="AY350" s="251" t="s">
        <v>160</v>
      </c>
    </row>
    <row r="351" spans="2:51" s="13" customFormat="1" ht="11.25">
      <c r="B351" s="220"/>
      <c r="C351" s="221"/>
      <c r="D351" s="216" t="s">
        <v>171</v>
      </c>
      <c r="E351" s="222" t="s">
        <v>1</v>
      </c>
      <c r="F351" s="223" t="s">
        <v>2189</v>
      </c>
      <c r="G351" s="221"/>
      <c r="H351" s="224">
        <v>-116.16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171</v>
      </c>
      <c r="AU351" s="230" t="s">
        <v>83</v>
      </c>
      <c r="AV351" s="13" t="s">
        <v>83</v>
      </c>
      <c r="AW351" s="13" t="s">
        <v>30</v>
      </c>
      <c r="AX351" s="13" t="s">
        <v>73</v>
      </c>
      <c r="AY351" s="230" t="s">
        <v>160</v>
      </c>
    </row>
    <row r="352" spans="2:51" s="13" customFormat="1" ht="11.25">
      <c r="B352" s="220"/>
      <c r="C352" s="221"/>
      <c r="D352" s="216" t="s">
        <v>171</v>
      </c>
      <c r="E352" s="222" t="s">
        <v>1</v>
      </c>
      <c r="F352" s="223" t="s">
        <v>2190</v>
      </c>
      <c r="G352" s="221"/>
      <c r="H352" s="224">
        <v>-2.727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171</v>
      </c>
      <c r="AU352" s="230" t="s">
        <v>83</v>
      </c>
      <c r="AV352" s="13" t="s">
        <v>83</v>
      </c>
      <c r="AW352" s="13" t="s">
        <v>30</v>
      </c>
      <c r="AX352" s="13" t="s">
        <v>73</v>
      </c>
      <c r="AY352" s="230" t="s">
        <v>160</v>
      </c>
    </row>
    <row r="353" spans="2:51" s="15" customFormat="1" ht="11.25">
      <c r="B353" s="242"/>
      <c r="C353" s="243"/>
      <c r="D353" s="216" t="s">
        <v>171</v>
      </c>
      <c r="E353" s="244" t="s">
        <v>1</v>
      </c>
      <c r="F353" s="245" t="s">
        <v>2191</v>
      </c>
      <c r="G353" s="243"/>
      <c r="H353" s="244" t="s">
        <v>1</v>
      </c>
      <c r="I353" s="246"/>
      <c r="J353" s="243"/>
      <c r="K353" s="243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171</v>
      </c>
      <c r="AU353" s="251" t="s">
        <v>83</v>
      </c>
      <c r="AV353" s="15" t="s">
        <v>81</v>
      </c>
      <c r="AW353" s="15" t="s">
        <v>30</v>
      </c>
      <c r="AX353" s="15" t="s">
        <v>73</v>
      </c>
      <c r="AY353" s="251" t="s">
        <v>160</v>
      </c>
    </row>
    <row r="354" spans="2:51" s="13" customFormat="1" ht="11.25">
      <c r="B354" s="220"/>
      <c r="C354" s="221"/>
      <c r="D354" s="216" t="s">
        <v>171</v>
      </c>
      <c r="E354" s="222" t="s">
        <v>1</v>
      </c>
      <c r="F354" s="223" t="s">
        <v>2192</v>
      </c>
      <c r="G354" s="221"/>
      <c r="H354" s="224">
        <v>-45.84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171</v>
      </c>
      <c r="AU354" s="230" t="s">
        <v>83</v>
      </c>
      <c r="AV354" s="13" t="s">
        <v>83</v>
      </c>
      <c r="AW354" s="13" t="s">
        <v>30</v>
      </c>
      <c r="AX354" s="13" t="s">
        <v>73</v>
      </c>
      <c r="AY354" s="230" t="s">
        <v>160</v>
      </c>
    </row>
    <row r="355" spans="2:51" s="15" customFormat="1" ht="11.25">
      <c r="B355" s="242"/>
      <c r="C355" s="243"/>
      <c r="D355" s="216" t="s">
        <v>171</v>
      </c>
      <c r="E355" s="244" t="s">
        <v>1</v>
      </c>
      <c r="F355" s="245" t="s">
        <v>2169</v>
      </c>
      <c r="G355" s="243"/>
      <c r="H355" s="244" t="s">
        <v>1</v>
      </c>
      <c r="I355" s="246"/>
      <c r="J355" s="243"/>
      <c r="K355" s="243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171</v>
      </c>
      <c r="AU355" s="251" t="s">
        <v>83</v>
      </c>
      <c r="AV355" s="15" t="s">
        <v>81</v>
      </c>
      <c r="AW355" s="15" t="s">
        <v>30</v>
      </c>
      <c r="AX355" s="15" t="s">
        <v>73</v>
      </c>
      <c r="AY355" s="251" t="s">
        <v>160</v>
      </c>
    </row>
    <row r="356" spans="2:51" s="13" customFormat="1" ht="11.25">
      <c r="B356" s="220"/>
      <c r="C356" s="221"/>
      <c r="D356" s="216" t="s">
        <v>171</v>
      </c>
      <c r="E356" s="222" t="s">
        <v>1</v>
      </c>
      <c r="F356" s="223" t="s">
        <v>2193</v>
      </c>
      <c r="G356" s="221"/>
      <c r="H356" s="224">
        <v>-15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171</v>
      </c>
      <c r="AU356" s="230" t="s">
        <v>83</v>
      </c>
      <c r="AV356" s="13" t="s">
        <v>83</v>
      </c>
      <c r="AW356" s="13" t="s">
        <v>30</v>
      </c>
      <c r="AX356" s="13" t="s">
        <v>73</v>
      </c>
      <c r="AY356" s="230" t="s">
        <v>160</v>
      </c>
    </row>
    <row r="357" spans="2:51" s="16" customFormat="1" ht="11.25">
      <c r="B357" s="267"/>
      <c r="C357" s="268"/>
      <c r="D357" s="216" t="s">
        <v>171</v>
      </c>
      <c r="E357" s="269" t="s">
        <v>1</v>
      </c>
      <c r="F357" s="270" t="s">
        <v>775</v>
      </c>
      <c r="G357" s="268"/>
      <c r="H357" s="271">
        <v>479.4470000000001</v>
      </c>
      <c r="I357" s="272"/>
      <c r="J357" s="268"/>
      <c r="K357" s="268"/>
      <c r="L357" s="273"/>
      <c r="M357" s="274"/>
      <c r="N357" s="275"/>
      <c r="O357" s="275"/>
      <c r="P357" s="275"/>
      <c r="Q357" s="275"/>
      <c r="R357" s="275"/>
      <c r="S357" s="275"/>
      <c r="T357" s="276"/>
      <c r="AT357" s="277" t="s">
        <v>171</v>
      </c>
      <c r="AU357" s="277" t="s">
        <v>83</v>
      </c>
      <c r="AV357" s="16" t="s">
        <v>182</v>
      </c>
      <c r="AW357" s="16" t="s">
        <v>30</v>
      </c>
      <c r="AX357" s="16" t="s">
        <v>73</v>
      </c>
      <c r="AY357" s="277" t="s">
        <v>160</v>
      </c>
    </row>
    <row r="358" spans="2:51" s="15" customFormat="1" ht="22.5">
      <c r="B358" s="242"/>
      <c r="C358" s="243"/>
      <c r="D358" s="216" t="s">
        <v>171</v>
      </c>
      <c r="E358" s="244" t="s">
        <v>1</v>
      </c>
      <c r="F358" s="245" t="s">
        <v>2194</v>
      </c>
      <c r="G358" s="243"/>
      <c r="H358" s="244" t="s">
        <v>1</v>
      </c>
      <c r="I358" s="246"/>
      <c r="J358" s="243"/>
      <c r="K358" s="243"/>
      <c r="L358" s="247"/>
      <c r="M358" s="248"/>
      <c r="N358" s="249"/>
      <c r="O358" s="249"/>
      <c r="P358" s="249"/>
      <c r="Q358" s="249"/>
      <c r="R358" s="249"/>
      <c r="S358" s="249"/>
      <c r="T358" s="250"/>
      <c r="AT358" s="251" t="s">
        <v>171</v>
      </c>
      <c r="AU358" s="251" t="s">
        <v>83</v>
      </c>
      <c r="AV358" s="15" t="s">
        <v>81</v>
      </c>
      <c r="AW358" s="15" t="s">
        <v>30</v>
      </c>
      <c r="AX358" s="15" t="s">
        <v>73</v>
      </c>
      <c r="AY358" s="251" t="s">
        <v>160</v>
      </c>
    </row>
    <row r="359" spans="2:51" s="15" customFormat="1" ht="11.25">
      <c r="B359" s="242"/>
      <c r="C359" s="243"/>
      <c r="D359" s="216" t="s">
        <v>171</v>
      </c>
      <c r="E359" s="244" t="s">
        <v>1</v>
      </c>
      <c r="F359" s="245" t="s">
        <v>2183</v>
      </c>
      <c r="G359" s="243"/>
      <c r="H359" s="244" t="s">
        <v>1</v>
      </c>
      <c r="I359" s="246"/>
      <c r="J359" s="243"/>
      <c r="K359" s="243"/>
      <c r="L359" s="247"/>
      <c r="M359" s="248"/>
      <c r="N359" s="249"/>
      <c r="O359" s="249"/>
      <c r="P359" s="249"/>
      <c r="Q359" s="249"/>
      <c r="R359" s="249"/>
      <c r="S359" s="249"/>
      <c r="T359" s="250"/>
      <c r="AT359" s="251" t="s">
        <v>171</v>
      </c>
      <c r="AU359" s="251" t="s">
        <v>83</v>
      </c>
      <c r="AV359" s="15" t="s">
        <v>81</v>
      </c>
      <c r="AW359" s="15" t="s">
        <v>30</v>
      </c>
      <c r="AX359" s="15" t="s">
        <v>73</v>
      </c>
      <c r="AY359" s="251" t="s">
        <v>160</v>
      </c>
    </row>
    <row r="360" spans="2:51" s="13" customFormat="1" ht="11.25">
      <c r="B360" s="220"/>
      <c r="C360" s="221"/>
      <c r="D360" s="216" t="s">
        <v>171</v>
      </c>
      <c r="E360" s="222" t="s">
        <v>1</v>
      </c>
      <c r="F360" s="223" t="s">
        <v>2195</v>
      </c>
      <c r="G360" s="221"/>
      <c r="H360" s="224">
        <v>21.12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171</v>
      </c>
      <c r="AU360" s="230" t="s">
        <v>83</v>
      </c>
      <c r="AV360" s="13" t="s">
        <v>83</v>
      </c>
      <c r="AW360" s="13" t="s">
        <v>30</v>
      </c>
      <c r="AX360" s="13" t="s">
        <v>73</v>
      </c>
      <c r="AY360" s="230" t="s">
        <v>160</v>
      </c>
    </row>
    <row r="361" spans="2:51" s="13" customFormat="1" ht="11.25">
      <c r="B361" s="220"/>
      <c r="C361" s="221"/>
      <c r="D361" s="216" t="s">
        <v>171</v>
      </c>
      <c r="E361" s="222" t="s">
        <v>1</v>
      </c>
      <c r="F361" s="223" t="s">
        <v>2196</v>
      </c>
      <c r="G361" s="221"/>
      <c r="H361" s="224">
        <v>16.64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171</v>
      </c>
      <c r="AU361" s="230" t="s">
        <v>83</v>
      </c>
      <c r="AV361" s="13" t="s">
        <v>83</v>
      </c>
      <c r="AW361" s="13" t="s">
        <v>30</v>
      </c>
      <c r="AX361" s="13" t="s">
        <v>73</v>
      </c>
      <c r="AY361" s="230" t="s">
        <v>160</v>
      </c>
    </row>
    <row r="362" spans="2:51" s="13" customFormat="1" ht="11.25">
      <c r="B362" s="220"/>
      <c r="C362" s="221"/>
      <c r="D362" s="216" t="s">
        <v>171</v>
      </c>
      <c r="E362" s="222" t="s">
        <v>1</v>
      </c>
      <c r="F362" s="223" t="s">
        <v>2197</v>
      </c>
      <c r="G362" s="221"/>
      <c r="H362" s="224">
        <v>17.11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171</v>
      </c>
      <c r="AU362" s="230" t="s">
        <v>83</v>
      </c>
      <c r="AV362" s="13" t="s">
        <v>83</v>
      </c>
      <c r="AW362" s="13" t="s">
        <v>30</v>
      </c>
      <c r="AX362" s="13" t="s">
        <v>73</v>
      </c>
      <c r="AY362" s="230" t="s">
        <v>160</v>
      </c>
    </row>
    <row r="363" spans="2:51" s="13" customFormat="1" ht="11.25">
      <c r="B363" s="220"/>
      <c r="C363" s="221"/>
      <c r="D363" s="216" t="s">
        <v>171</v>
      </c>
      <c r="E363" s="222" t="s">
        <v>1</v>
      </c>
      <c r="F363" s="223" t="s">
        <v>2198</v>
      </c>
      <c r="G363" s="221"/>
      <c r="H363" s="224">
        <v>17.98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171</v>
      </c>
      <c r="AU363" s="230" t="s">
        <v>83</v>
      </c>
      <c r="AV363" s="13" t="s">
        <v>83</v>
      </c>
      <c r="AW363" s="13" t="s">
        <v>30</v>
      </c>
      <c r="AX363" s="13" t="s">
        <v>73</v>
      </c>
      <c r="AY363" s="230" t="s">
        <v>160</v>
      </c>
    </row>
    <row r="364" spans="2:51" s="13" customFormat="1" ht="11.25">
      <c r="B364" s="220"/>
      <c r="C364" s="221"/>
      <c r="D364" s="216" t="s">
        <v>171</v>
      </c>
      <c r="E364" s="222" t="s">
        <v>1</v>
      </c>
      <c r="F364" s="223" t="s">
        <v>2199</v>
      </c>
      <c r="G364" s="221"/>
      <c r="H364" s="224">
        <v>3.753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171</v>
      </c>
      <c r="AU364" s="230" t="s">
        <v>83</v>
      </c>
      <c r="AV364" s="13" t="s">
        <v>83</v>
      </c>
      <c r="AW364" s="13" t="s">
        <v>30</v>
      </c>
      <c r="AX364" s="13" t="s">
        <v>73</v>
      </c>
      <c r="AY364" s="230" t="s">
        <v>160</v>
      </c>
    </row>
    <row r="365" spans="2:51" s="13" customFormat="1" ht="11.25">
      <c r="B365" s="220"/>
      <c r="C365" s="221"/>
      <c r="D365" s="216" t="s">
        <v>171</v>
      </c>
      <c r="E365" s="222" t="s">
        <v>1</v>
      </c>
      <c r="F365" s="223" t="s">
        <v>2200</v>
      </c>
      <c r="G365" s="221"/>
      <c r="H365" s="224">
        <v>7.2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171</v>
      </c>
      <c r="AU365" s="230" t="s">
        <v>83</v>
      </c>
      <c r="AV365" s="13" t="s">
        <v>83</v>
      </c>
      <c r="AW365" s="13" t="s">
        <v>30</v>
      </c>
      <c r="AX365" s="13" t="s">
        <v>73</v>
      </c>
      <c r="AY365" s="230" t="s">
        <v>160</v>
      </c>
    </row>
    <row r="366" spans="2:51" s="15" customFormat="1" ht="11.25">
      <c r="B366" s="242"/>
      <c r="C366" s="243"/>
      <c r="D366" s="216" t="s">
        <v>171</v>
      </c>
      <c r="E366" s="244" t="s">
        <v>1</v>
      </c>
      <c r="F366" s="245" t="s">
        <v>2201</v>
      </c>
      <c r="G366" s="243"/>
      <c r="H366" s="244" t="s">
        <v>1</v>
      </c>
      <c r="I366" s="246"/>
      <c r="J366" s="243"/>
      <c r="K366" s="243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171</v>
      </c>
      <c r="AU366" s="251" t="s">
        <v>83</v>
      </c>
      <c r="AV366" s="15" t="s">
        <v>81</v>
      </c>
      <c r="AW366" s="15" t="s">
        <v>30</v>
      </c>
      <c r="AX366" s="15" t="s">
        <v>73</v>
      </c>
      <c r="AY366" s="251" t="s">
        <v>160</v>
      </c>
    </row>
    <row r="367" spans="2:51" s="13" customFormat="1" ht="11.25">
      <c r="B367" s="220"/>
      <c r="C367" s="221"/>
      <c r="D367" s="216" t="s">
        <v>171</v>
      </c>
      <c r="E367" s="222" t="s">
        <v>1</v>
      </c>
      <c r="F367" s="223" t="s">
        <v>2202</v>
      </c>
      <c r="G367" s="221"/>
      <c r="H367" s="224">
        <v>3.3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171</v>
      </c>
      <c r="AU367" s="230" t="s">
        <v>83</v>
      </c>
      <c r="AV367" s="13" t="s">
        <v>83</v>
      </c>
      <c r="AW367" s="13" t="s">
        <v>30</v>
      </c>
      <c r="AX367" s="13" t="s">
        <v>73</v>
      </c>
      <c r="AY367" s="230" t="s">
        <v>160</v>
      </c>
    </row>
    <row r="368" spans="2:51" s="13" customFormat="1" ht="11.25">
      <c r="B368" s="220"/>
      <c r="C368" s="221"/>
      <c r="D368" s="216" t="s">
        <v>171</v>
      </c>
      <c r="E368" s="222" t="s">
        <v>1</v>
      </c>
      <c r="F368" s="223" t="s">
        <v>2202</v>
      </c>
      <c r="G368" s="221"/>
      <c r="H368" s="224">
        <v>3.3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171</v>
      </c>
      <c r="AU368" s="230" t="s">
        <v>83</v>
      </c>
      <c r="AV368" s="13" t="s">
        <v>83</v>
      </c>
      <c r="AW368" s="13" t="s">
        <v>30</v>
      </c>
      <c r="AX368" s="13" t="s">
        <v>73</v>
      </c>
      <c r="AY368" s="230" t="s">
        <v>160</v>
      </c>
    </row>
    <row r="369" spans="2:51" s="15" customFormat="1" ht="11.25">
      <c r="B369" s="242"/>
      <c r="C369" s="243"/>
      <c r="D369" s="216" t="s">
        <v>171</v>
      </c>
      <c r="E369" s="244" t="s">
        <v>1</v>
      </c>
      <c r="F369" s="245" t="s">
        <v>2159</v>
      </c>
      <c r="G369" s="243"/>
      <c r="H369" s="244" t="s">
        <v>1</v>
      </c>
      <c r="I369" s="246"/>
      <c r="J369" s="243"/>
      <c r="K369" s="243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171</v>
      </c>
      <c r="AU369" s="251" t="s">
        <v>83</v>
      </c>
      <c r="AV369" s="15" t="s">
        <v>81</v>
      </c>
      <c r="AW369" s="15" t="s">
        <v>30</v>
      </c>
      <c r="AX369" s="15" t="s">
        <v>73</v>
      </c>
      <c r="AY369" s="251" t="s">
        <v>160</v>
      </c>
    </row>
    <row r="370" spans="2:51" s="13" customFormat="1" ht="11.25">
      <c r="B370" s="220"/>
      <c r="C370" s="221"/>
      <c r="D370" s="216" t="s">
        <v>171</v>
      </c>
      <c r="E370" s="222" t="s">
        <v>1</v>
      </c>
      <c r="F370" s="223" t="s">
        <v>2203</v>
      </c>
      <c r="G370" s="221"/>
      <c r="H370" s="224">
        <v>7.95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171</v>
      </c>
      <c r="AU370" s="230" t="s">
        <v>83</v>
      </c>
      <c r="AV370" s="13" t="s">
        <v>83</v>
      </c>
      <c r="AW370" s="13" t="s">
        <v>30</v>
      </c>
      <c r="AX370" s="13" t="s">
        <v>73</v>
      </c>
      <c r="AY370" s="230" t="s">
        <v>160</v>
      </c>
    </row>
    <row r="371" spans="2:51" s="13" customFormat="1" ht="11.25">
      <c r="B371" s="220"/>
      <c r="C371" s="221"/>
      <c r="D371" s="216" t="s">
        <v>171</v>
      </c>
      <c r="E371" s="222" t="s">
        <v>1</v>
      </c>
      <c r="F371" s="223" t="s">
        <v>2204</v>
      </c>
      <c r="G371" s="221"/>
      <c r="H371" s="224">
        <v>9.6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171</v>
      </c>
      <c r="AU371" s="230" t="s">
        <v>83</v>
      </c>
      <c r="AV371" s="13" t="s">
        <v>83</v>
      </c>
      <c r="AW371" s="13" t="s">
        <v>30</v>
      </c>
      <c r="AX371" s="13" t="s">
        <v>73</v>
      </c>
      <c r="AY371" s="230" t="s">
        <v>160</v>
      </c>
    </row>
    <row r="372" spans="2:51" s="13" customFormat="1" ht="11.25">
      <c r="B372" s="220"/>
      <c r="C372" s="221"/>
      <c r="D372" s="216" t="s">
        <v>171</v>
      </c>
      <c r="E372" s="222" t="s">
        <v>1</v>
      </c>
      <c r="F372" s="223" t="s">
        <v>2205</v>
      </c>
      <c r="G372" s="221"/>
      <c r="H372" s="224">
        <v>12.6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171</v>
      </c>
      <c r="AU372" s="230" t="s">
        <v>83</v>
      </c>
      <c r="AV372" s="13" t="s">
        <v>83</v>
      </c>
      <c r="AW372" s="13" t="s">
        <v>30</v>
      </c>
      <c r="AX372" s="13" t="s">
        <v>73</v>
      </c>
      <c r="AY372" s="230" t="s">
        <v>160</v>
      </c>
    </row>
    <row r="373" spans="2:51" s="13" customFormat="1" ht="11.25">
      <c r="B373" s="220"/>
      <c r="C373" s="221"/>
      <c r="D373" s="216" t="s">
        <v>171</v>
      </c>
      <c r="E373" s="222" t="s">
        <v>1</v>
      </c>
      <c r="F373" s="223" t="s">
        <v>2206</v>
      </c>
      <c r="G373" s="221"/>
      <c r="H373" s="224">
        <v>2.869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171</v>
      </c>
      <c r="AU373" s="230" t="s">
        <v>83</v>
      </c>
      <c r="AV373" s="13" t="s">
        <v>83</v>
      </c>
      <c r="AW373" s="13" t="s">
        <v>30</v>
      </c>
      <c r="AX373" s="13" t="s">
        <v>73</v>
      </c>
      <c r="AY373" s="230" t="s">
        <v>160</v>
      </c>
    </row>
    <row r="374" spans="2:51" s="13" customFormat="1" ht="11.25">
      <c r="B374" s="220"/>
      <c r="C374" s="221"/>
      <c r="D374" s="216" t="s">
        <v>171</v>
      </c>
      <c r="E374" s="222" t="s">
        <v>1</v>
      </c>
      <c r="F374" s="223" t="s">
        <v>2207</v>
      </c>
      <c r="G374" s="221"/>
      <c r="H374" s="224">
        <v>20.35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171</v>
      </c>
      <c r="AU374" s="230" t="s">
        <v>83</v>
      </c>
      <c r="AV374" s="13" t="s">
        <v>83</v>
      </c>
      <c r="AW374" s="13" t="s">
        <v>30</v>
      </c>
      <c r="AX374" s="13" t="s">
        <v>73</v>
      </c>
      <c r="AY374" s="230" t="s">
        <v>160</v>
      </c>
    </row>
    <row r="375" spans="2:51" s="13" customFormat="1" ht="11.25">
      <c r="B375" s="220"/>
      <c r="C375" s="221"/>
      <c r="D375" s="216" t="s">
        <v>171</v>
      </c>
      <c r="E375" s="222" t="s">
        <v>1</v>
      </c>
      <c r="F375" s="223" t="s">
        <v>2208</v>
      </c>
      <c r="G375" s="221"/>
      <c r="H375" s="224">
        <v>19.2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171</v>
      </c>
      <c r="AU375" s="230" t="s">
        <v>83</v>
      </c>
      <c r="AV375" s="13" t="s">
        <v>83</v>
      </c>
      <c r="AW375" s="13" t="s">
        <v>30</v>
      </c>
      <c r="AX375" s="13" t="s">
        <v>73</v>
      </c>
      <c r="AY375" s="230" t="s">
        <v>160</v>
      </c>
    </row>
    <row r="376" spans="2:51" s="13" customFormat="1" ht="11.25">
      <c r="B376" s="220"/>
      <c r="C376" s="221"/>
      <c r="D376" s="216" t="s">
        <v>171</v>
      </c>
      <c r="E376" s="222" t="s">
        <v>1</v>
      </c>
      <c r="F376" s="223" t="s">
        <v>2209</v>
      </c>
      <c r="G376" s="221"/>
      <c r="H376" s="224">
        <v>2.61</v>
      </c>
      <c r="I376" s="225"/>
      <c r="J376" s="221"/>
      <c r="K376" s="221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171</v>
      </c>
      <c r="AU376" s="230" t="s">
        <v>83</v>
      </c>
      <c r="AV376" s="13" t="s">
        <v>83</v>
      </c>
      <c r="AW376" s="13" t="s">
        <v>30</v>
      </c>
      <c r="AX376" s="13" t="s">
        <v>73</v>
      </c>
      <c r="AY376" s="230" t="s">
        <v>160</v>
      </c>
    </row>
    <row r="377" spans="2:51" s="13" customFormat="1" ht="11.25">
      <c r="B377" s="220"/>
      <c r="C377" s="221"/>
      <c r="D377" s="216" t="s">
        <v>171</v>
      </c>
      <c r="E377" s="222" t="s">
        <v>1</v>
      </c>
      <c r="F377" s="223" t="s">
        <v>2210</v>
      </c>
      <c r="G377" s="221"/>
      <c r="H377" s="224">
        <v>9.2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171</v>
      </c>
      <c r="AU377" s="230" t="s">
        <v>83</v>
      </c>
      <c r="AV377" s="13" t="s">
        <v>83</v>
      </c>
      <c r="AW377" s="13" t="s">
        <v>30</v>
      </c>
      <c r="AX377" s="13" t="s">
        <v>73</v>
      </c>
      <c r="AY377" s="230" t="s">
        <v>160</v>
      </c>
    </row>
    <row r="378" spans="2:51" s="15" customFormat="1" ht="11.25">
      <c r="B378" s="242"/>
      <c r="C378" s="243"/>
      <c r="D378" s="216" t="s">
        <v>171</v>
      </c>
      <c r="E378" s="244" t="s">
        <v>1</v>
      </c>
      <c r="F378" s="245" t="s">
        <v>2201</v>
      </c>
      <c r="G378" s="243"/>
      <c r="H378" s="244" t="s">
        <v>1</v>
      </c>
      <c r="I378" s="246"/>
      <c r="J378" s="243"/>
      <c r="K378" s="243"/>
      <c r="L378" s="247"/>
      <c r="M378" s="248"/>
      <c r="N378" s="249"/>
      <c r="O378" s="249"/>
      <c r="P378" s="249"/>
      <c r="Q378" s="249"/>
      <c r="R378" s="249"/>
      <c r="S378" s="249"/>
      <c r="T378" s="250"/>
      <c r="AT378" s="251" t="s">
        <v>171</v>
      </c>
      <c r="AU378" s="251" t="s">
        <v>83</v>
      </c>
      <c r="AV378" s="15" t="s">
        <v>81</v>
      </c>
      <c r="AW378" s="15" t="s">
        <v>30</v>
      </c>
      <c r="AX378" s="15" t="s">
        <v>73</v>
      </c>
      <c r="AY378" s="251" t="s">
        <v>160</v>
      </c>
    </row>
    <row r="379" spans="2:51" s="13" customFormat="1" ht="11.25">
      <c r="B379" s="220"/>
      <c r="C379" s="221"/>
      <c r="D379" s="216" t="s">
        <v>171</v>
      </c>
      <c r="E379" s="222" t="s">
        <v>1</v>
      </c>
      <c r="F379" s="223" t="s">
        <v>2211</v>
      </c>
      <c r="G379" s="221"/>
      <c r="H379" s="224">
        <v>5.433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171</v>
      </c>
      <c r="AU379" s="230" t="s">
        <v>83</v>
      </c>
      <c r="AV379" s="13" t="s">
        <v>83</v>
      </c>
      <c r="AW379" s="13" t="s">
        <v>30</v>
      </c>
      <c r="AX379" s="13" t="s">
        <v>73</v>
      </c>
      <c r="AY379" s="230" t="s">
        <v>160</v>
      </c>
    </row>
    <row r="380" spans="2:51" s="13" customFormat="1" ht="11.25">
      <c r="B380" s="220"/>
      <c r="C380" s="221"/>
      <c r="D380" s="216" t="s">
        <v>171</v>
      </c>
      <c r="E380" s="222" t="s">
        <v>1</v>
      </c>
      <c r="F380" s="223" t="s">
        <v>2212</v>
      </c>
      <c r="G380" s="221"/>
      <c r="H380" s="224">
        <v>6.102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171</v>
      </c>
      <c r="AU380" s="230" t="s">
        <v>83</v>
      </c>
      <c r="AV380" s="13" t="s">
        <v>83</v>
      </c>
      <c r="AW380" s="13" t="s">
        <v>30</v>
      </c>
      <c r="AX380" s="13" t="s">
        <v>73</v>
      </c>
      <c r="AY380" s="230" t="s">
        <v>160</v>
      </c>
    </row>
    <row r="381" spans="2:51" s="15" customFormat="1" ht="11.25">
      <c r="B381" s="242"/>
      <c r="C381" s="243"/>
      <c r="D381" s="216" t="s">
        <v>171</v>
      </c>
      <c r="E381" s="244" t="s">
        <v>1</v>
      </c>
      <c r="F381" s="245" t="s">
        <v>2187</v>
      </c>
      <c r="G381" s="243"/>
      <c r="H381" s="244" t="s">
        <v>1</v>
      </c>
      <c r="I381" s="246"/>
      <c r="J381" s="243"/>
      <c r="K381" s="243"/>
      <c r="L381" s="247"/>
      <c r="M381" s="248"/>
      <c r="N381" s="249"/>
      <c r="O381" s="249"/>
      <c r="P381" s="249"/>
      <c r="Q381" s="249"/>
      <c r="R381" s="249"/>
      <c r="S381" s="249"/>
      <c r="T381" s="250"/>
      <c r="AT381" s="251" t="s">
        <v>171</v>
      </c>
      <c r="AU381" s="251" t="s">
        <v>83</v>
      </c>
      <c r="AV381" s="15" t="s">
        <v>81</v>
      </c>
      <c r="AW381" s="15" t="s">
        <v>30</v>
      </c>
      <c r="AX381" s="15" t="s">
        <v>73</v>
      </c>
      <c r="AY381" s="251" t="s">
        <v>160</v>
      </c>
    </row>
    <row r="382" spans="2:51" s="13" customFormat="1" ht="11.25">
      <c r="B382" s="220"/>
      <c r="C382" s="221"/>
      <c r="D382" s="216" t="s">
        <v>171</v>
      </c>
      <c r="E382" s="222" t="s">
        <v>1</v>
      </c>
      <c r="F382" s="223" t="s">
        <v>2213</v>
      </c>
      <c r="G382" s="221"/>
      <c r="H382" s="224">
        <v>17.64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171</v>
      </c>
      <c r="AU382" s="230" t="s">
        <v>83</v>
      </c>
      <c r="AV382" s="13" t="s">
        <v>83</v>
      </c>
      <c r="AW382" s="13" t="s">
        <v>30</v>
      </c>
      <c r="AX382" s="13" t="s">
        <v>73</v>
      </c>
      <c r="AY382" s="230" t="s">
        <v>160</v>
      </c>
    </row>
    <row r="383" spans="2:51" s="15" customFormat="1" ht="11.25">
      <c r="B383" s="242"/>
      <c r="C383" s="243"/>
      <c r="D383" s="216" t="s">
        <v>171</v>
      </c>
      <c r="E383" s="244" t="s">
        <v>1</v>
      </c>
      <c r="F383" s="245" t="s">
        <v>2166</v>
      </c>
      <c r="G383" s="243"/>
      <c r="H383" s="244" t="s">
        <v>1</v>
      </c>
      <c r="I383" s="246"/>
      <c r="J383" s="243"/>
      <c r="K383" s="243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171</v>
      </c>
      <c r="AU383" s="251" t="s">
        <v>83</v>
      </c>
      <c r="AV383" s="15" t="s">
        <v>81</v>
      </c>
      <c r="AW383" s="15" t="s">
        <v>30</v>
      </c>
      <c r="AX383" s="15" t="s">
        <v>73</v>
      </c>
      <c r="AY383" s="251" t="s">
        <v>160</v>
      </c>
    </row>
    <row r="384" spans="2:51" s="13" customFormat="1" ht="11.25">
      <c r="B384" s="220"/>
      <c r="C384" s="221"/>
      <c r="D384" s="216" t="s">
        <v>171</v>
      </c>
      <c r="E384" s="222" t="s">
        <v>1</v>
      </c>
      <c r="F384" s="223" t="s">
        <v>2214</v>
      </c>
      <c r="G384" s="221"/>
      <c r="H384" s="224">
        <v>10.4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171</v>
      </c>
      <c r="AU384" s="230" t="s">
        <v>83</v>
      </c>
      <c r="AV384" s="13" t="s">
        <v>83</v>
      </c>
      <c r="AW384" s="13" t="s">
        <v>30</v>
      </c>
      <c r="AX384" s="13" t="s">
        <v>73</v>
      </c>
      <c r="AY384" s="230" t="s">
        <v>160</v>
      </c>
    </row>
    <row r="385" spans="2:51" s="13" customFormat="1" ht="11.25">
      <c r="B385" s="220"/>
      <c r="C385" s="221"/>
      <c r="D385" s="216" t="s">
        <v>171</v>
      </c>
      <c r="E385" s="222" t="s">
        <v>1</v>
      </c>
      <c r="F385" s="223" t="s">
        <v>2215</v>
      </c>
      <c r="G385" s="221"/>
      <c r="H385" s="224">
        <v>25.6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171</v>
      </c>
      <c r="AU385" s="230" t="s">
        <v>83</v>
      </c>
      <c r="AV385" s="13" t="s">
        <v>83</v>
      </c>
      <c r="AW385" s="13" t="s">
        <v>30</v>
      </c>
      <c r="AX385" s="13" t="s">
        <v>73</v>
      </c>
      <c r="AY385" s="230" t="s">
        <v>160</v>
      </c>
    </row>
    <row r="386" spans="2:51" s="13" customFormat="1" ht="11.25">
      <c r="B386" s="220"/>
      <c r="C386" s="221"/>
      <c r="D386" s="216" t="s">
        <v>171</v>
      </c>
      <c r="E386" s="222" t="s">
        <v>1</v>
      </c>
      <c r="F386" s="223" t="s">
        <v>2216</v>
      </c>
      <c r="G386" s="221"/>
      <c r="H386" s="224">
        <v>92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171</v>
      </c>
      <c r="AU386" s="230" t="s">
        <v>83</v>
      </c>
      <c r="AV386" s="13" t="s">
        <v>83</v>
      </c>
      <c r="AW386" s="13" t="s">
        <v>30</v>
      </c>
      <c r="AX386" s="13" t="s">
        <v>73</v>
      </c>
      <c r="AY386" s="230" t="s">
        <v>160</v>
      </c>
    </row>
    <row r="387" spans="2:51" s="13" customFormat="1" ht="11.25">
      <c r="B387" s="220"/>
      <c r="C387" s="221"/>
      <c r="D387" s="216" t="s">
        <v>171</v>
      </c>
      <c r="E387" s="222" t="s">
        <v>1</v>
      </c>
      <c r="F387" s="223" t="s">
        <v>2217</v>
      </c>
      <c r="G387" s="221"/>
      <c r="H387" s="224">
        <v>2.7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9"/>
      <c r="AT387" s="230" t="s">
        <v>171</v>
      </c>
      <c r="AU387" s="230" t="s">
        <v>83</v>
      </c>
      <c r="AV387" s="13" t="s">
        <v>83</v>
      </c>
      <c r="AW387" s="13" t="s">
        <v>30</v>
      </c>
      <c r="AX387" s="13" t="s">
        <v>73</v>
      </c>
      <c r="AY387" s="230" t="s">
        <v>160</v>
      </c>
    </row>
    <row r="388" spans="2:51" s="13" customFormat="1" ht="11.25">
      <c r="B388" s="220"/>
      <c r="C388" s="221"/>
      <c r="D388" s="216" t="s">
        <v>171</v>
      </c>
      <c r="E388" s="222" t="s">
        <v>1</v>
      </c>
      <c r="F388" s="223" t="s">
        <v>2218</v>
      </c>
      <c r="G388" s="221"/>
      <c r="H388" s="224">
        <v>0.54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171</v>
      </c>
      <c r="AU388" s="230" t="s">
        <v>83</v>
      </c>
      <c r="AV388" s="13" t="s">
        <v>83</v>
      </c>
      <c r="AW388" s="13" t="s">
        <v>30</v>
      </c>
      <c r="AX388" s="13" t="s">
        <v>73</v>
      </c>
      <c r="AY388" s="230" t="s">
        <v>160</v>
      </c>
    </row>
    <row r="389" spans="2:51" s="15" customFormat="1" ht="11.25">
      <c r="B389" s="242"/>
      <c r="C389" s="243"/>
      <c r="D389" s="216" t="s">
        <v>171</v>
      </c>
      <c r="E389" s="244" t="s">
        <v>1</v>
      </c>
      <c r="F389" s="245" t="s">
        <v>2219</v>
      </c>
      <c r="G389" s="243"/>
      <c r="H389" s="244" t="s">
        <v>1</v>
      </c>
      <c r="I389" s="246"/>
      <c r="J389" s="243"/>
      <c r="K389" s="243"/>
      <c r="L389" s="247"/>
      <c r="M389" s="248"/>
      <c r="N389" s="249"/>
      <c r="O389" s="249"/>
      <c r="P389" s="249"/>
      <c r="Q389" s="249"/>
      <c r="R389" s="249"/>
      <c r="S389" s="249"/>
      <c r="T389" s="250"/>
      <c r="AT389" s="251" t="s">
        <v>171</v>
      </c>
      <c r="AU389" s="251" t="s">
        <v>83</v>
      </c>
      <c r="AV389" s="15" t="s">
        <v>81</v>
      </c>
      <c r="AW389" s="15" t="s">
        <v>30</v>
      </c>
      <c r="AX389" s="15" t="s">
        <v>73</v>
      </c>
      <c r="AY389" s="251" t="s">
        <v>160</v>
      </c>
    </row>
    <row r="390" spans="2:51" s="13" customFormat="1" ht="11.25">
      <c r="B390" s="220"/>
      <c r="C390" s="221"/>
      <c r="D390" s="216" t="s">
        <v>171</v>
      </c>
      <c r="E390" s="222" t="s">
        <v>1</v>
      </c>
      <c r="F390" s="223" t="s">
        <v>2220</v>
      </c>
      <c r="G390" s="221"/>
      <c r="H390" s="224">
        <v>3.636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171</v>
      </c>
      <c r="AU390" s="230" t="s">
        <v>83</v>
      </c>
      <c r="AV390" s="13" t="s">
        <v>83</v>
      </c>
      <c r="AW390" s="13" t="s">
        <v>30</v>
      </c>
      <c r="AX390" s="13" t="s">
        <v>73</v>
      </c>
      <c r="AY390" s="230" t="s">
        <v>160</v>
      </c>
    </row>
    <row r="391" spans="2:51" s="13" customFormat="1" ht="11.25">
      <c r="B391" s="220"/>
      <c r="C391" s="221"/>
      <c r="D391" s="216" t="s">
        <v>171</v>
      </c>
      <c r="E391" s="222" t="s">
        <v>1</v>
      </c>
      <c r="F391" s="223" t="s">
        <v>2221</v>
      </c>
      <c r="G391" s="221"/>
      <c r="H391" s="224">
        <v>2.88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171</v>
      </c>
      <c r="AU391" s="230" t="s">
        <v>83</v>
      </c>
      <c r="AV391" s="13" t="s">
        <v>83</v>
      </c>
      <c r="AW391" s="13" t="s">
        <v>30</v>
      </c>
      <c r="AX391" s="13" t="s">
        <v>73</v>
      </c>
      <c r="AY391" s="230" t="s">
        <v>160</v>
      </c>
    </row>
    <row r="392" spans="2:51" s="15" customFormat="1" ht="11.25">
      <c r="B392" s="242"/>
      <c r="C392" s="243"/>
      <c r="D392" s="216" t="s">
        <v>171</v>
      </c>
      <c r="E392" s="244" t="s">
        <v>1</v>
      </c>
      <c r="F392" s="245" t="s">
        <v>2222</v>
      </c>
      <c r="G392" s="243"/>
      <c r="H392" s="244" t="s">
        <v>1</v>
      </c>
      <c r="I392" s="246"/>
      <c r="J392" s="243"/>
      <c r="K392" s="243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171</v>
      </c>
      <c r="AU392" s="251" t="s">
        <v>83</v>
      </c>
      <c r="AV392" s="15" t="s">
        <v>81</v>
      </c>
      <c r="AW392" s="15" t="s">
        <v>30</v>
      </c>
      <c r="AX392" s="15" t="s">
        <v>73</v>
      </c>
      <c r="AY392" s="251" t="s">
        <v>160</v>
      </c>
    </row>
    <row r="393" spans="2:51" s="13" customFormat="1" ht="11.25">
      <c r="B393" s="220"/>
      <c r="C393" s="221"/>
      <c r="D393" s="216" t="s">
        <v>171</v>
      </c>
      <c r="E393" s="222" t="s">
        <v>1</v>
      </c>
      <c r="F393" s="223" t="s">
        <v>2223</v>
      </c>
      <c r="G393" s="221"/>
      <c r="H393" s="224">
        <v>1.325</v>
      </c>
      <c r="I393" s="225"/>
      <c r="J393" s="221"/>
      <c r="K393" s="221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171</v>
      </c>
      <c r="AU393" s="230" t="s">
        <v>83</v>
      </c>
      <c r="AV393" s="13" t="s">
        <v>83</v>
      </c>
      <c r="AW393" s="13" t="s">
        <v>30</v>
      </c>
      <c r="AX393" s="13" t="s">
        <v>73</v>
      </c>
      <c r="AY393" s="230" t="s">
        <v>160</v>
      </c>
    </row>
    <row r="394" spans="2:51" s="13" customFormat="1" ht="11.25">
      <c r="B394" s="220"/>
      <c r="C394" s="221"/>
      <c r="D394" s="216" t="s">
        <v>171</v>
      </c>
      <c r="E394" s="222" t="s">
        <v>1</v>
      </c>
      <c r="F394" s="223" t="s">
        <v>2224</v>
      </c>
      <c r="G394" s="221"/>
      <c r="H394" s="224">
        <v>1.054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9"/>
      <c r="AT394" s="230" t="s">
        <v>171</v>
      </c>
      <c r="AU394" s="230" t="s">
        <v>83</v>
      </c>
      <c r="AV394" s="13" t="s">
        <v>83</v>
      </c>
      <c r="AW394" s="13" t="s">
        <v>30</v>
      </c>
      <c r="AX394" s="13" t="s">
        <v>73</v>
      </c>
      <c r="AY394" s="230" t="s">
        <v>160</v>
      </c>
    </row>
    <row r="395" spans="2:51" s="15" customFormat="1" ht="11.25">
      <c r="B395" s="242"/>
      <c r="C395" s="243"/>
      <c r="D395" s="216" t="s">
        <v>171</v>
      </c>
      <c r="E395" s="244" t="s">
        <v>1</v>
      </c>
      <c r="F395" s="245" t="s">
        <v>2191</v>
      </c>
      <c r="G395" s="243"/>
      <c r="H395" s="244" t="s">
        <v>1</v>
      </c>
      <c r="I395" s="246"/>
      <c r="J395" s="243"/>
      <c r="K395" s="243"/>
      <c r="L395" s="247"/>
      <c r="M395" s="248"/>
      <c r="N395" s="249"/>
      <c r="O395" s="249"/>
      <c r="P395" s="249"/>
      <c r="Q395" s="249"/>
      <c r="R395" s="249"/>
      <c r="S395" s="249"/>
      <c r="T395" s="250"/>
      <c r="AT395" s="251" t="s">
        <v>171</v>
      </c>
      <c r="AU395" s="251" t="s">
        <v>83</v>
      </c>
      <c r="AV395" s="15" t="s">
        <v>81</v>
      </c>
      <c r="AW395" s="15" t="s">
        <v>30</v>
      </c>
      <c r="AX395" s="15" t="s">
        <v>73</v>
      </c>
      <c r="AY395" s="251" t="s">
        <v>160</v>
      </c>
    </row>
    <row r="396" spans="2:51" s="13" customFormat="1" ht="11.25">
      <c r="B396" s="220"/>
      <c r="C396" s="221"/>
      <c r="D396" s="216" t="s">
        <v>171</v>
      </c>
      <c r="E396" s="222" t="s">
        <v>1</v>
      </c>
      <c r="F396" s="223" t="s">
        <v>2225</v>
      </c>
      <c r="G396" s="221"/>
      <c r="H396" s="224">
        <v>9.6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171</v>
      </c>
      <c r="AU396" s="230" t="s">
        <v>83</v>
      </c>
      <c r="AV396" s="13" t="s">
        <v>83</v>
      </c>
      <c r="AW396" s="13" t="s">
        <v>30</v>
      </c>
      <c r="AX396" s="13" t="s">
        <v>73</v>
      </c>
      <c r="AY396" s="230" t="s">
        <v>160</v>
      </c>
    </row>
    <row r="397" spans="2:51" s="13" customFormat="1" ht="11.25">
      <c r="B397" s="220"/>
      <c r="C397" s="221"/>
      <c r="D397" s="216" t="s">
        <v>171</v>
      </c>
      <c r="E397" s="222" t="s">
        <v>1</v>
      </c>
      <c r="F397" s="223" t="s">
        <v>2226</v>
      </c>
      <c r="G397" s="221"/>
      <c r="H397" s="224">
        <v>7.88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171</v>
      </c>
      <c r="AU397" s="230" t="s">
        <v>83</v>
      </c>
      <c r="AV397" s="13" t="s">
        <v>83</v>
      </c>
      <c r="AW397" s="13" t="s">
        <v>30</v>
      </c>
      <c r="AX397" s="13" t="s">
        <v>73</v>
      </c>
      <c r="AY397" s="230" t="s">
        <v>160</v>
      </c>
    </row>
    <row r="398" spans="2:51" s="13" customFormat="1" ht="11.25">
      <c r="B398" s="220"/>
      <c r="C398" s="221"/>
      <c r="D398" s="216" t="s">
        <v>171</v>
      </c>
      <c r="E398" s="222" t="s">
        <v>1</v>
      </c>
      <c r="F398" s="223" t="s">
        <v>2227</v>
      </c>
      <c r="G398" s="221"/>
      <c r="H398" s="224">
        <v>24</v>
      </c>
      <c r="I398" s="225"/>
      <c r="J398" s="221"/>
      <c r="K398" s="221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171</v>
      </c>
      <c r="AU398" s="230" t="s">
        <v>83</v>
      </c>
      <c r="AV398" s="13" t="s">
        <v>83</v>
      </c>
      <c r="AW398" s="13" t="s">
        <v>30</v>
      </c>
      <c r="AX398" s="13" t="s">
        <v>73</v>
      </c>
      <c r="AY398" s="230" t="s">
        <v>160</v>
      </c>
    </row>
    <row r="399" spans="2:51" s="13" customFormat="1" ht="11.25">
      <c r="B399" s="220"/>
      <c r="C399" s="221"/>
      <c r="D399" s="216" t="s">
        <v>171</v>
      </c>
      <c r="E399" s="222" t="s">
        <v>1</v>
      </c>
      <c r="F399" s="223" t="s">
        <v>2228</v>
      </c>
      <c r="G399" s="221"/>
      <c r="H399" s="224">
        <v>9.6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171</v>
      </c>
      <c r="AU399" s="230" t="s">
        <v>83</v>
      </c>
      <c r="AV399" s="13" t="s">
        <v>83</v>
      </c>
      <c r="AW399" s="13" t="s">
        <v>30</v>
      </c>
      <c r="AX399" s="13" t="s">
        <v>73</v>
      </c>
      <c r="AY399" s="230" t="s">
        <v>160</v>
      </c>
    </row>
    <row r="400" spans="2:51" s="15" customFormat="1" ht="11.25">
      <c r="B400" s="242"/>
      <c r="C400" s="243"/>
      <c r="D400" s="216" t="s">
        <v>171</v>
      </c>
      <c r="E400" s="244" t="s">
        <v>1</v>
      </c>
      <c r="F400" s="245" t="s">
        <v>2229</v>
      </c>
      <c r="G400" s="243"/>
      <c r="H400" s="244" t="s">
        <v>1</v>
      </c>
      <c r="I400" s="246"/>
      <c r="J400" s="243"/>
      <c r="K400" s="243"/>
      <c r="L400" s="247"/>
      <c r="M400" s="248"/>
      <c r="N400" s="249"/>
      <c r="O400" s="249"/>
      <c r="P400" s="249"/>
      <c r="Q400" s="249"/>
      <c r="R400" s="249"/>
      <c r="S400" s="249"/>
      <c r="T400" s="250"/>
      <c r="AT400" s="251" t="s">
        <v>171</v>
      </c>
      <c r="AU400" s="251" t="s">
        <v>83</v>
      </c>
      <c r="AV400" s="15" t="s">
        <v>81</v>
      </c>
      <c r="AW400" s="15" t="s">
        <v>30</v>
      </c>
      <c r="AX400" s="15" t="s">
        <v>73</v>
      </c>
      <c r="AY400" s="251" t="s">
        <v>160</v>
      </c>
    </row>
    <row r="401" spans="2:51" s="13" customFormat="1" ht="11.25">
      <c r="B401" s="220"/>
      <c r="C401" s="221"/>
      <c r="D401" s="216" t="s">
        <v>171</v>
      </c>
      <c r="E401" s="222" t="s">
        <v>1</v>
      </c>
      <c r="F401" s="223" t="s">
        <v>2230</v>
      </c>
      <c r="G401" s="221"/>
      <c r="H401" s="224">
        <v>14.4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171</v>
      </c>
      <c r="AU401" s="230" t="s">
        <v>83</v>
      </c>
      <c r="AV401" s="13" t="s">
        <v>83</v>
      </c>
      <c r="AW401" s="13" t="s">
        <v>30</v>
      </c>
      <c r="AX401" s="13" t="s">
        <v>73</v>
      </c>
      <c r="AY401" s="230" t="s">
        <v>160</v>
      </c>
    </row>
    <row r="402" spans="2:51" s="13" customFormat="1" ht="11.25">
      <c r="B402" s="220"/>
      <c r="C402" s="221"/>
      <c r="D402" s="216" t="s">
        <v>171</v>
      </c>
      <c r="E402" s="222" t="s">
        <v>1</v>
      </c>
      <c r="F402" s="223" t="s">
        <v>2231</v>
      </c>
      <c r="G402" s="221"/>
      <c r="H402" s="224">
        <v>2.88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171</v>
      </c>
      <c r="AU402" s="230" t="s">
        <v>83</v>
      </c>
      <c r="AV402" s="13" t="s">
        <v>83</v>
      </c>
      <c r="AW402" s="13" t="s">
        <v>30</v>
      </c>
      <c r="AX402" s="13" t="s">
        <v>73</v>
      </c>
      <c r="AY402" s="230" t="s">
        <v>160</v>
      </c>
    </row>
    <row r="403" spans="2:51" s="13" customFormat="1" ht="11.25">
      <c r="B403" s="220"/>
      <c r="C403" s="221"/>
      <c r="D403" s="216" t="s">
        <v>171</v>
      </c>
      <c r="E403" s="222" t="s">
        <v>1</v>
      </c>
      <c r="F403" s="223" t="s">
        <v>2232</v>
      </c>
      <c r="G403" s="221"/>
      <c r="H403" s="224">
        <v>3.384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171</v>
      </c>
      <c r="AU403" s="230" t="s">
        <v>83</v>
      </c>
      <c r="AV403" s="13" t="s">
        <v>83</v>
      </c>
      <c r="AW403" s="13" t="s">
        <v>30</v>
      </c>
      <c r="AX403" s="13" t="s">
        <v>73</v>
      </c>
      <c r="AY403" s="230" t="s">
        <v>160</v>
      </c>
    </row>
    <row r="404" spans="2:51" s="15" customFormat="1" ht="11.25">
      <c r="B404" s="242"/>
      <c r="C404" s="243"/>
      <c r="D404" s="216" t="s">
        <v>171</v>
      </c>
      <c r="E404" s="244" t="s">
        <v>1</v>
      </c>
      <c r="F404" s="245" t="s">
        <v>2201</v>
      </c>
      <c r="G404" s="243"/>
      <c r="H404" s="244" t="s">
        <v>1</v>
      </c>
      <c r="I404" s="246"/>
      <c r="J404" s="243"/>
      <c r="K404" s="243"/>
      <c r="L404" s="247"/>
      <c r="M404" s="248"/>
      <c r="N404" s="249"/>
      <c r="O404" s="249"/>
      <c r="P404" s="249"/>
      <c r="Q404" s="249"/>
      <c r="R404" s="249"/>
      <c r="S404" s="249"/>
      <c r="T404" s="250"/>
      <c r="AT404" s="251" t="s">
        <v>171</v>
      </c>
      <c r="AU404" s="251" t="s">
        <v>83</v>
      </c>
      <c r="AV404" s="15" t="s">
        <v>81</v>
      </c>
      <c r="AW404" s="15" t="s">
        <v>30</v>
      </c>
      <c r="AX404" s="15" t="s">
        <v>73</v>
      </c>
      <c r="AY404" s="251" t="s">
        <v>160</v>
      </c>
    </row>
    <row r="405" spans="2:51" s="13" customFormat="1" ht="11.25">
      <c r="B405" s="220"/>
      <c r="C405" s="221"/>
      <c r="D405" s="216" t="s">
        <v>171</v>
      </c>
      <c r="E405" s="222" t="s">
        <v>1</v>
      </c>
      <c r="F405" s="223" t="s">
        <v>2233</v>
      </c>
      <c r="G405" s="221"/>
      <c r="H405" s="224">
        <v>2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171</v>
      </c>
      <c r="AU405" s="230" t="s">
        <v>83</v>
      </c>
      <c r="AV405" s="13" t="s">
        <v>83</v>
      </c>
      <c r="AW405" s="13" t="s">
        <v>30</v>
      </c>
      <c r="AX405" s="13" t="s">
        <v>73</v>
      </c>
      <c r="AY405" s="230" t="s">
        <v>160</v>
      </c>
    </row>
    <row r="406" spans="2:51" s="15" customFormat="1" ht="11.25">
      <c r="B406" s="242"/>
      <c r="C406" s="243"/>
      <c r="D406" s="216" t="s">
        <v>171</v>
      </c>
      <c r="E406" s="244" t="s">
        <v>1</v>
      </c>
      <c r="F406" s="245" t="s">
        <v>2169</v>
      </c>
      <c r="G406" s="243"/>
      <c r="H406" s="244" t="s">
        <v>1</v>
      </c>
      <c r="I406" s="246"/>
      <c r="J406" s="243"/>
      <c r="K406" s="243"/>
      <c r="L406" s="247"/>
      <c r="M406" s="248"/>
      <c r="N406" s="249"/>
      <c r="O406" s="249"/>
      <c r="P406" s="249"/>
      <c r="Q406" s="249"/>
      <c r="R406" s="249"/>
      <c r="S406" s="249"/>
      <c r="T406" s="250"/>
      <c r="AT406" s="251" t="s">
        <v>171</v>
      </c>
      <c r="AU406" s="251" t="s">
        <v>83</v>
      </c>
      <c r="AV406" s="15" t="s">
        <v>81</v>
      </c>
      <c r="AW406" s="15" t="s">
        <v>30</v>
      </c>
      <c r="AX406" s="15" t="s">
        <v>73</v>
      </c>
      <c r="AY406" s="251" t="s">
        <v>160</v>
      </c>
    </row>
    <row r="407" spans="2:51" s="13" customFormat="1" ht="11.25">
      <c r="B407" s="220"/>
      <c r="C407" s="221"/>
      <c r="D407" s="216" t="s">
        <v>171</v>
      </c>
      <c r="E407" s="222" t="s">
        <v>1</v>
      </c>
      <c r="F407" s="223" t="s">
        <v>2234</v>
      </c>
      <c r="G407" s="221"/>
      <c r="H407" s="224">
        <v>2.45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171</v>
      </c>
      <c r="AU407" s="230" t="s">
        <v>83</v>
      </c>
      <c r="AV407" s="13" t="s">
        <v>83</v>
      </c>
      <c r="AW407" s="13" t="s">
        <v>30</v>
      </c>
      <c r="AX407" s="13" t="s">
        <v>73</v>
      </c>
      <c r="AY407" s="230" t="s">
        <v>160</v>
      </c>
    </row>
    <row r="408" spans="2:51" s="13" customFormat="1" ht="11.25">
      <c r="B408" s="220"/>
      <c r="C408" s="221"/>
      <c r="D408" s="216" t="s">
        <v>171</v>
      </c>
      <c r="E408" s="222" t="s">
        <v>1</v>
      </c>
      <c r="F408" s="223" t="s">
        <v>2235</v>
      </c>
      <c r="G408" s="221"/>
      <c r="H408" s="224">
        <v>9.8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171</v>
      </c>
      <c r="AU408" s="230" t="s">
        <v>83</v>
      </c>
      <c r="AV408" s="13" t="s">
        <v>83</v>
      </c>
      <c r="AW408" s="13" t="s">
        <v>30</v>
      </c>
      <c r="AX408" s="13" t="s">
        <v>73</v>
      </c>
      <c r="AY408" s="230" t="s">
        <v>160</v>
      </c>
    </row>
    <row r="409" spans="2:51" s="15" customFormat="1" ht="11.25">
      <c r="B409" s="242"/>
      <c r="C409" s="243"/>
      <c r="D409" s="216" t="s">
        <v>171</v>
      </c>
      <c r="E409" s="244" t="s">
        <v>1</v>
      </c>
      <c r="F409" s="245" t="s">
        <v>2236</v>
      </c>
      <c r="G409" s="243"/>
      <c r="H409" s="244" t="s">
        <v>1</v>
      </c>
      <c r="I409" s="246"/>
      <c r="J409" s="243"/>
      <c r="K409" s="243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171</v>
      </c>
      <c r="AU409" s="251" t="s">
        <v>83</v>
      </c>
      <c r="AV409" s="15" t="s">
        <v>81</v>
      </c>
      <c r="AW409" s="15" t="s">
        <v>30</v>
      </c>
      <c r="AX409" s="15" t="s">
        <v>73</v>
      </c>
      <c r="AY409" s="251" t="s">
        <v>160</v>
      </c>
    </row>
    <row r="410" spans="2:51" s="13" customFormat="1" ht="11.25">
      <c r="B410" s="220"/>
      <c r="C410" s="221"/>
      <c r="D410" s="216" t="s">
        <v>171</v>
      </c>
      <c r="E410" s="222" t="s">
        <v>1</v>
      </c>
      <c r="F410" s="223" t="s">
        <v>2237</v>
      </c>
      <c r="G410" s="221"/>
      <c r="H410" s="224">
        <v>2.75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171</v>
      </c>
      <c r="AU410" s="230" t="s">
        <v>83</v>
      </c>
      <c r="AV410" s="13" t="s">
        <v>83</v>
      </c>
      <c r="AW410" s="13" t="s">
        <v>30</v>
      </c>
      <c r="AX410" s="13" t="s">
        <v>73</v>
      </c>
      <c r="AY410" s="230" t="s">
        <v>160</v>
      </c>
    </row>
    <row r="411" spans="2:51" s="16" customFormat="1" ht="11.25">
      <c r="B411" s="267"/>
      <c r="C411" s="268"/>
      <c r="D411" s="216" t="s">
        <v>171</v>
      </c>
      <c r="E411" s="269" t="s">
        <v>1</v>
      </c>
      <c r="F411" s="270" t="s">
        <v>775</v>
      </c>
      <c r="G411" s="268"/>
      <c r="H411" s="271">
        <v>432.836</v>
      </c>
      <c r="I411" s="272"/>
      <c r="J411" s="268"/>
      <c r="K411" s="268"/>
      <c r="L411" s="273"/>
      <c r="M411" s="274"/>
      <c r="N411" s="275"/>
      <c r="O411" s="275"/>
      <c r="P411" s="275"/>
      <c r="Q411" s="275"/>
      <c r="R411" s="275"/>
      <c r="S411" s="275"/>
      <c r="T411" s="276"/>
      <c r="AT411" s="277" t="s">
        <v>171</v>
      </c>
      <c r="AU411" s="277" t="s">
        <v>83</v>
      </c>
      <c r="AV411" s="16" t="s">
        <v>182</v>
      </c>
      <c r="AW411" s="16" t="s">
        <v>30</v>
      </c>
      <c r="AX411" s="16" t="s">
        <v>73</v>
      </c>
      <c r="AY411" s="277" t="s">
        <v>160</v>
      </c>
    </row>
    <row r="412" spans="2:51" s="14" customFormat="1" ht="11.25">
      <c r="B412" s="231"/>
      <c r="C412" s="232"/>
      <c r="D412" s="216" t="s">
        <v>171</v>
      </c>
      <c r="E412" s="233" t="s">
        <v>1</v>
      </c>
      <c r="F412" s="234" t="s">
        <v>174</v>
      </c>
      <c r="G412" s="232"/>
      <c r="H412" s="235">
        <v>912.2830000000004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171</v>
      </c>
      <c r="AU412" s="241" t="s">
        <v>83</v>
      </c>
      <c r="AV412" s="14" t="s">
        <v>167</v>
      </c>
      <c r="AW412" s="14" t="s">
        <v>30</v>
      </c>
      <c r="AX412" s="14" t="s">
        <v>81</v>
      </c>
      <c r="AY412" s="241" t="s">
        <v>160</v>
      </c>
    </row>
    <row r="413" spans="1:65" s="2" customFormat="1" ht="24.2" customHeight="1">
      <c r="A413" s="35"/>
      <c r="B413" s="36"/>
      <c r="C413" s="202" t="s">
        <v>7</v>
      </c>
      <c r="D413" s="202" t="s">
        <v>163</v>
      </c>
      <c r="E413" s="203" t="s">
        <v>2238</v>
      </c>
      <c r="F413" s="204" t="s">
        <v>2239</v>
      </c>
      <c r="G413" s="205" t="s">
        <v>247</v>
      </c>
      <c r="H413" s="206">
        <v>9122.83</v>
      </c>
      <c r="I413" s="207"/>
      <c r="J413" s="208">
        <f>ROUND(I413*H413,2)</f>
        <v>0</v>
      </c>
      <c r="K413" s="209"/>
      <c r="L413" s="40"/>
      <c r="M413" s="210" t="s">
        <v>1</v>
      </c>
      <c r="N413" s="211" t="s">
        <v>38</v>
      </c>
      <c r="O413" s="72"/>
      <c r="P413" s="212">
        <f>O413*H413</f>
        <v>0</v>
      </c>
      <c r="Q413" s="212">
        <v>0</v>
      </c>
      <c r="R413" s="212">
        <f>Q413*H413</f>
        <v>0</v>
      </c>
      <c r="S413" s="212">
        <v>0.0045</v>
      </c>
      <c r="T413" s="213">
        <f>S413*H413</f>
        <v>41.052735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4" t="s">
        <v>167</v>
      </c>
      <c r="AT413" s="214" t="s">
        <v>163</v>
      </c>
      <c r="AU413" s="214" t="s">
        <v>83</v>
      </c>
      <c r="AY413" s="18" t="s">
        <v>160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18" t="s">
        <v>81</v>
      </c>
      <c r="BK413" s="215">
        <f>ROUND(I413*H413,2)</f>
        <v>0</v>
      </c>
      <c r="BL413" s="18" t="s">
        <v>167</v>
      </c>
      <c r="BM413" s="214" t="s">
        <v>2240</v>
      </c>
    </row>
    <row r="414" spans="1:47" s="2" customFormat="1" ht="19.5">
      <c r="A414" s="35"/>
      <c r="B414" s="36"/>
      <c r="C414" s="37"/>
      <c r="D414" s="216" t="s">
        <v>169</v>
      </c>
      <c r="E414" s="37"/>
      <c r="F414" s="217" t="s">
        <v>2241</v>
      </c>
      <c r="G414" s="37"/>
      <c r="H414" s="37"/>
      <c r="I414" s="169"/>
      <c r="J414" s="37"/>
      <c r="K414" s="37"/>
      <c r="L414" s="40"/>
      <c r="M414" s="218"/>
      <c r="N414" s="219"/>
      <c r="O414" s="72"/>
      <c r="P414" s="72"/>
      <c r="Q414" s="72"/>
      <c r="R414" s="72"/>
      <c r="S414" s="72"/>
      <c r="T414" s="73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169</v>
      </c>
      <c r="AU414" s="18" t="s">
        <v>83</v>
      </c>
    </row>
    <row r="415" spans="2:51" s="15" customFormat="1" ht="11.25">
      <c r="B415" s="242"/>
      <c r="C415" s="243"/>
      <c r="D415" s="216" t="s">
        <v>171</v>
      </c>
      <c r="E415" s="244" t="s">
        <v>1</v>
      </c>
      <c r="F415" s="245" t="s">
        <v>2242</v>
      </c>
      <c r="G415" s="243"/>
      <c r="H415" s="244" t="s">
        <v>1</v>
      </c>
      <c r="I415" s="246"/>
      <c r="J415" s="243"/>
      <c r="K415" s="243"/>
      <c r="L415" s="247"/>
      <c r="M415" s="248"/>
      <c r="N415" s="249"/>
      <c r="O415" s="249"/>
      <c r="P415" s="249"/>
      <c r="Q415" s="249"/>
      <c r="R415" s="249"/>
      <c r="S415" s="249"/>
      <c r="T415" s="250"/>
      <c r="AT415" s="251" t="s">
        <v>171</v>
      </c>
      <c r="AU415" s="251" t="s">
        <v>83</v>
      </c>
      <c r="AV415" s="15" t="s">
        <v>81</v>
      </c>
      <c r="AW415" s="15" t="s">
        <v>30</v>
      </c>
      <c r="AX415" s="15" t="s">
        <v>73</v>
      </c>
      <c r="AY415" s="251" t="s">
        <v>160</v>
      </c>
    </row>
    <row r="416" spans="2:51" s="13" customFormat="1" ht="11.25">
      <c r="B416" s="220"/>
      <c r="C416" s="221"/>
      <c r="D416" s="216" t="s">
        <v>171</v>
      </c>
      <c r="E416" s="222" t="s">
        <v>1</v>
      </c>
      <c r="F416" s="223" t="s">
        <v>2243</v>
      </c>
      <c r="G416" s="221"/>
      <c r="H416" s="224">
        <v>9122.83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171</v>
      </c>
      <c r="AU416" s="230" t="s">
        <v>83</v>
      </c>
      <c r="AV416" s="13" t="s">
        <v>83</v>
      </c>
      <c r="AW416" s="13" t="s">
        <v>30</v>
      </c>
      <c r="AX416" s="13" t="s">
        <v>81</v>
      </c>
      <c r="AY416" s="230" t="s">
        <v>160</v>
      </c>
    </row>
    <row r="417" spans="1:65" s="2" customFormat="1" ht="24.2" customHeight="1">
      <c r="A417" s="35"/>
      <c r="B417" s="36"/>
      <c r="C417" s="202" t="s">
        <v>295</v>
      </c>
      <c r="D417" s="202" t="s">
        <v>163</v>
      </c>
      <c r="E417" s="203" t="s">
        <v>2244</v>
      </c>
      <c r="F417" s="204" t="s">
        <v>2245</v>
      </c>
      <c r="G417" s="205" t="s">
        <v>247</v>
      </c>
      <c r="H417" s="206">
        <v>432.836</v>
      </c>
      <c r="I417" s="207"/>
      <c r="J417" s="208">
        <f>ROUND(I417*H417,2)</f>
        <v>0</v>
      </c>
      <c r="K417" s="209"/>
      <c r="L417" s="40"/>
      <c r="M417" s="210" t="s">
        <v>1</v>
      </c>
      <c r="N417" s="211" t="s">
        <v>38</v>
      </c>
      <c r="O417" s="72"/>
      <c r="P417" s="212">
        <f>O417*H417</f>
        <v>0</v>
      </c>
      <c r="Q417" s="212">
        <v>0</v>
      </c>
      <c r="R417" s="212">
        <f>Q417*H417</f>
        <v>0</v>
      </c>
      <c r="S417" s="212">
        <v>0</v>
      </c>
      <c r="T417" s="213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4" t="s">
        <v>167</v>
      </c>
      <c r="AT417" s="214" t="s">
        <v>163</v>
      </c>
      <c r="AU417" s="214" t="s">
        <v>83</v>
      </c>
      <c r="AY417" s="18" t="s">
        <v>160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8" t="s">
        <v>81</v>
      </c>
      <c r="BK417" s="215">
        <f>ROUND(I417*H417,2)</f>
        <v>0</v>
      </c>
      <c r="BL417" s="18" t="s">
        <v>167</v>
      </c>
      <c r="BM417" s="214" t="s">
        <v>2246</v>
      </c>
    </row>
    <row r="418" spans="1:47" s="2" customFormat="1" ht="29.25">
      <c r="A418" s="35"/>
      <c r="B418" s="36"/>
      <c r="C418" s="37"/>
      <c r="D418" s="216" t="s">
        <v>169</v>
      </c>
      <c r="E418" s="37"/>
      <c r="F418" s="217" t="s">
        <v>2247</v>
      </c>
      <c r="G418" s="37"/>
      <c r="H418" s="37"/>
      <c r="I418" s="169"/>
      <c r="J418" s="37"/>
      <c r="K418" s="37"/>
      <c r="L418" s="40"/>
      <c r="M418" s="218"/>
      <c r="N418" s="219"/>
      <c r="O418" s="72"/>
      <c r="P418" s="72"/>
      <c r="Q418" s="72"/>
      <c r="R418" s="72"/>
      <c r="S418" s="72"/>
      <c r="T418" s="73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169</v>
      </c>
      <c r="AU418" s="18" t="s">
        <v>83</v>
      </c>
    </row>
    <row r="419" spans="1:65" s="2" customFormat="1" ht="24.2" customHeight="1">
      <c r="A419" s="35"/>
      <c r="B419" s="36"/>
      <c r="C419" s="202" t="s">
        <v>302</v>
      </c>
      <c r="D419" s="202" t="s">
        <v>163</v>
      </c>
      <c r="E419" s="203" t="s">
        <v>2248</v>
      </c>
      <c r="F419" s="204" t="s">
        <v>2249</v>
      </c>
      <c r="G419" s="205" t="s">
        <v>247</v>
      </c>
      <c r="H419" s="206">
        <v>432.836</v>
      </c>
      <c r="I419" s="207"/>
      <c r="J419" s="208">
        <f>ROUND(I419*H419,2)</f>
        <v>0</v>
      </c>
      <c r="K419" s="209"/>
      <c r="L419" s="40"/>
      <c r="M419" s="210" t="s">
        <v>1</v>
      </c>
      <c r="N419" s="211" t="s">
        <v>38</v>
      </c>
      <c r="O419" s="72"/>
      <c r="P419" s="212">
        <f>O419*H419</f>
        <v>0</v>
      </c>
      <c r="Q419" s="212">
        <v>0</v>
      </c>
      <c r="R419" s="212">
        <f>Q419*H419</f>
        <v>0</v>
      </c>
      <c r="S419" s="212">
        <v>0</v>
      </c>
      <c r="T419" s="21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14" t="s">
        <v>167</v>
      </c>
      <c r="AT419" s="214" t="s">
        <v>163</v>
      </c>
      <c r="AU419" s="214" t="s">
        <v>83</v>
      </c>
      <c r="AY419" s="18" t="s">
        <v>160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18" t="s">
        <v>81</v>
      </c>
      <c r="BK419" s="215">
        <f>ROUND(I419*H419,2)</f>
        <v>0</v>
      </c>
      <c r="BL419" s="18" t="s">
        <v>167</v>
      </c>
      <c r="BM419" s="214" t="s">
        <v>2250</v>
      </c>
    </row>
    <row r="420" spans="1:47" s="2" customFormat="1" ht="19.5">
      <c r="A420" s="35"/>
      <c r="B420" s="36"/>
      <c r="C420" s="37"/>
      <c r="D420" s="216" t="s">
        <v>169</v>
      </c>
      <c r="E420" s="37"/>
      <c r="F420" s="217" t="s">
        <v>2251</v>
      </c>
      <c r="G420" s="37"/>
      <c r="H420" s="37"/>
      <c r="I420" s="169"/>
      <c r="J420" s="37"/>
      <c r="K420" s="37"/>
      <c r="L420" s="40"/>
      <c r="M420" s="218"/>
      <c r="N420" s="219"/>
      <c r="O420" s="72"/>
      <c r="P420" s="72"/>
      <c r="Q420" s="72"/>
      <c r="R420" s="72"/>
      <c r="S420" s="72"/>
      <c r="T420" s="73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169</v>
      </c>
      <c r="AU420" s="18" t="s">
        <v>83</v>
      </c>
    </row>
    <row r="421" spans="1:65" s="2" customFormat="1" ht="24.2" customHeight="1">
      <c r="A421" s="35"/>
      <c r="B421" s="36"/>
      <c r="C421" s="202" t="s">
        <v>308</v>
      </c>
      <c r="D421" s="202" t="s">
        <v>163</v>
      </c>
      <c r="E421" s="203" t="s">
        <v>2252</v>
      </c>
      <c r="F421" s="204" t="s">
        <v>2253</v>
      </c>
      <c r="G421" s="205" t="s">
        <v>247</v>
      </c>
      <c r="H421" s="206">
        <v>432.836</v>
      </c>
      <c r="I421" s="207"/>
      <c r="J421" s="208">
        <f>ROUND(I421*H421,2)</f>
        <v>0</v>
      </c>
      <c r="K421" s="209"/>
      <c r="L421" s="40"/>
      <c r="M421" s="210" t="s">
        <v>1</v>
      </c>
      <c r="N421" s="211" t="s">
        <v>38</v>
      </c>
      <c r="O421" s="72"/>
      <c r="P421" s="212">
        <f>O421*H421</f>
        <v>0</v>
      </c>
      <c r="Q421" s="212">
        <v>0</v>
      </c>
      <c r="R421" s="212">
        <f>Q421*H421</f>
        <v>0</v>
      </c>
      <c r="S421" s="212">
        <v>0</v>
      </c>
      <c r="T421" s="213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14" t="s">
        <v>167</v>
      </c>
      <c r="AT421" s="214" t="s">
        <v>163</v>
      </c>
      <c r="AU421" s="214" t="s">
        <v>83</v>
      </c>
      <c r="AY421" s="18" t="s">
        <v>160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18" t="s">
        <v>81</v>
      </c>
      <c r="BK421" s="215">
        <f>ROUND(I421*H421,2)</f>
        <v>0</v>
      </c>
      <c r="BL421" s="18" t="s">
        <v>167</v>
      </c>
      <c r="BM421" s="214" t="s">
        <v>2254</v>
      </c>
    </row>
    <row r="422" spans="1:47" s="2" customFormat="1" ht="19.5">
      <c r="A422" s="35"/>
      <c r="B422" s="36"/>
      <c r="C422" s="37"/>
      <c r="D422" s="216" t="s">
        <v>169</v>
      </c>
      <c r="E422" s="37"/>
      <c r="F422" s="217" t="s">
        <v>2253</v>
      </c>
      <c r="G422" s="37"/>
      <c r="H422" s="37"/>
      <c r="I422" s="169"/>
      <c r="J422" s="37"/>
      <c r="K422" s="37"/>
      <c r="L422" s="40"/>
      <c r="M422" s="218"/>
      <c r="N422" s="219"/>
      <c r="O422" s="72"/>
      <c r="P422" s="72"/>
      <c r="Q422" s="72"/>
      <c r="R422" s="72"/>
      <c r="S422" s="72"/>
      <c r="T422" s="73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169</v>
      </c>
      <c r="AU422" s="18" t="s">
        <v>83</v>
      </c>
    </row>
    <row r="423" spans="1:65" s="2" customFormat="1" ht="33" customHeight="1">
      <c r="A423" s="35"/>
      <c r="B423" s="36"/>
      <c r="C423" s="202" t="s">
        <v>315</v>
      </c>
      <c r="D423" s="202" t="s">
        <v>163</v>
      </c>
      <c r="E423" s="203" t="s">
        <v>2255</v>
      </c>
      <c r="F423" s="204" t="s">
        <v>2256</v>
      </c>
      <c r="G423" s="205" t="s">
        <v>247</v>
      </c>
      <c r="H423" s="206">
        <v>1094.74</v>
      </c>
      <c r="I423" s="207"/>
      <c r="J423" s="208">
        <f>ROUND(I423*H423,2)</f>
        <v>0</v>
      </c>
      <c r="K423" s="209"/>
      <c r="L423" s="40"/>
      <c r="M423" s="210" t="s">
        <v>1</v>
      </c>
      <c r="N423" s="211" t="s">
        <v>38</v>
      </c>
      <c r="O423" s="72"/>
      <c r="P423" s="212">
        <f>O423*H423</f>
        <v>0</v>
      </c>
      <c r="Q423" s="212">
        <v>0.0095</v>
      </c>
      <c r="R423" s="212">
        <f>Q423*H423</f>
        <v>10.40003</v>
      </c>
      <c r="S423" s="212">
        <v>0</v>
      </c>
      <c r="T423" s="213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4" t="s">
        <v>167</v>
      </c>
      <c r="AT423" s="214" t="s">
        <v>163</v>
      </c>
      <c r="AU423" s="214" t="s">
        <v>83</v>
      </c>
      <c r="AY423" s="18" t="s">
        <v>160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8" t="s">
        <v>81</v>
      </c>
      <c r="BK423" s="215">
        <f>ROUND(I423*H423,2)</f>
        <v>0</v>
      </c>
      <c r="BL423" s="18" t="s">
        <v>167</v>
      </c>
      <c r="BM423" s="214" t="s">
        <v>2257</v>
      </c>
    </row>
    <row r="424" spans="1:47" s="2" customFormat="1" ht="19.5">
      <c r="A424" s="35"/>
      <c r="B424" s="36"/>
      <c r="C424" s="37"/>
      <c r="D424" s="216" t="s">
        <v>169</v>
      </c>
      <c r="E424" s="37"/>
      <c r="F424" s="217" t="s">
        <v>2258</v>
      </c>
      <c r="G424" s="37"/>
      <c r="H424" s="37"/>
      <c r="I424" s="169"/>
      <c r="J424" s="37"/>
      <c r="K424" s="37"/>
      <c r="L424" s="40"/>
      <c r="M424" s="218"/>
      <c r="N424" s="219"/>
      <c r="O424" s="72"/>
      <c r="P424" s="72"/>
      <c r="Q424" s="72"/>
      <c r="R424" s="72"/>
      <c r="S424" s="72"/>
      <c r="T424" s="73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169</v>
      </c>
      <c r="AU424" s="18" t="s">
        <v>83</v>
      </c>
    </row>
    <row r="425" spans="2:51" s="15" customFormat="1" ht="11.25">
      <c r="B425" s="242"/>
      <c r="C425" s="243"/>
      <c r="D425" s="216" t="s">
        <v>171</v>
      </c>
      <c r="E425" s="244" t="s">
        <v>1</v>
      </c>
      <c r="F425" s="245" t="s">
        <v>2259</v>
      </c>
      <c r="G425" s="243"/>
      <c r="H425" s="244" t="s">
        <v>1</v>
      </c>
      <c r="I425" s="246"/>
      <c r="J425" s="243"/>
      <c r="K425" s="243"/>
      <c r="L425" s="247"/>
      <c r="M425" s="248"/>
      <c r="N425" s="249"/>
      <c r="O425" s="249"/>
      <c r="P425" s="249"/>
      <c r="Q425" s="249"/>
      <c r="R425" s="249"/>
      <c r="S425" s="249"/>
      <c r="T425" s="250"/>
      <c r="AT425" s="251" t="s">
        <v>171</v>
      </c>
      <c r="AU425" s="251" t="s">
        <v>83</v>
      </c>
      <c r="AV425" s="15" t="s">
        <v>81</v>
      </c>
      <c r="AW425" s="15" t="s">
        <v>30</v>
      </c>
      <c r="AX425" s="15" t="s">
        <v>73</v>
      </c>
      <c r="AY425" s="251" t="s">
        <v>160</v>
      </c>
    </row>
    <row r="426" spans="2:51" s="13" customFormat="1" ht="11.25">
      <c r="B426" s="220"/>
      <c r="C426" s="221"/>
      <c r="D426" s="216" t="s">
        <v>171</v>
      </c>
      <c r="E426" s="222" t="s">
        <v>1</v>
      </c>
      <c r="F426" s="223" t="s">
        <v>2260</v>
      </c>
      <c r="G426" s="221"/>
      <c r="H426" s="224">
        <v>1094.74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171</v>
      </c>
      <c r="AU426" s="230" t="s">
        <v>83</v>
      </c>
      <c r="AV426" s="13" t="s">
        <v>83</v>
      </c>
      <c r="AW426" s="13" t="s">
        <v>30</v>
      </c>
      <c r="AX426" s="13" t="s">
        <v>81</v>
      </c>
      <c r="AY426" s="230" t="s">
        <v>160</v>
      </c>
    </row>
    <row r="427" spans="1:65" s="2" customFormat="1" ht="24.2" customHeight="1">
      <c r="A427" s="35"/>
      <c r="B427" s="36"/>
      <c r="C427" s="202" t="s">
        <v>322</v>
      </c>
      <c r="D427" s="202" t="s">
        <v>163</v>
      </c>
      <c r="E427" s="203" t="s">
        <v>2261</v>
      </c>
      <c r="F427" s="204" t="s">
        <v>2262</v>
      </c>
      <c r="G427" s="205" t="s">
        <v>247</v>
      </c>
      <c r="H427" s="206">
        <v>432.836</v>
      </c>
      <c r="I427" s="207"/>
      <c r="J427" s="208">
        <f>ROUND(I427*H427,2)</f>
        <v>0</v>
      </c>
      <c r="K427" s="209"/>
      <c r="L427" s="40"/>
      <c r="M427" s="210" t="s">
        <v>1</v>
      </c>
      <c r="N427" s="211" t="s">
        <v>38</v>
      </c>
      <c r="O427" s="72"/>
      <c r="P427" s="212">
        <f>O427*H427</f>
        <v>0</v>
      </c>
      <c r="Q427" s="212">
        <v>0</v>
      </c>
      <c r="R427" s="212">
        <f>Q427*H427</f>
        <v>0</v>
      </c>
      <c r="S427" s="212">
        <v>0</v>
      </c>
      <c r="T427" s="213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14" t="s">
        <v>167</v>
      </c>
      <c r="AT427" s="214" t="s">
        <v>163</v>
      </c>
      <c r="AU427" s="214" t="s">
        <v>83</v>
      </c>
      <c r="AY427" s="18" t="s">
        <v>160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8" t="s">
        <v>81</v>
      </c>
      <c r="BK427" s="215">
        <f>ROUND(I427*H427,2)</f>
        <v>0</v>
      </c>
      <c r="BL427" s="18" t="s">
        <v>167</v>
      </c>
      <c r="BM427" s="214" t="s">
        <v>2263</v>
      </c>
    </row>
    <row r="428" spans="1:47" s="2" customFormat="1" ht="19.5">
      <c r="A428" s="35"/>
      <c r="B428" s="36"/>
      <c r="C428" s="37"/>
      <c r="D428" s="216" t="s">
        <v>169</v>
      </c>
      <c r="E428" s="37"/>
      <c r="F428" s="217" t="s">
        <v>2264</v>
      </c>
      <c r="G428" s="37"/>
      <c r="H428" s="37"/>
      <c r="I428" s="169"/>
      <c r="J428" s="37"/>
      <c r="K428" s="37"/>
      <c r="L428" s="40"/>
      <c r="M428" s="218"/>
      <c r="N428" s="219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169</v>
      </c>
      <c r="AU428" s="18" t="s">
        <v>83</v>
      </c>
    </row>
    <row r="429" spans="2:63" s="12" customFormat="1" ht="22.9" customHeight="1">
      <c r="B429" s="186"/>
      <c r="C429" s="187"/>
      <c r="D429" s="188" t="s">
        <v>72</v>
      </c>
      <c r="E429" s="200" t="s">
        <v>960</v>
      </c>
      <c r="F429" s="200" t="s">
        <v>961</v>
      </c>
      <c r="G429" s="187"/>
      <c r="H429" s="187"/>
      <c r="I429" s="190"/>
      <c r="J429" s="201">
        <f>BK429</f>
        <v>0</v>
      </c>
      <c r="K429" s="187"/>
      <c r="L429" s="192"/>
      <c r="M429" s="193"/>
      <c r="N429" s="194"/>
      <c r="O429" s="194"/>
      <c r="P429" s="195">
        <f>SUM(P430:P431)</f>
        <v>0</v>
      </c>
      <c r="Q429" s="194"/>
      <c r="R429" s="195">
        <f>SUM(R430:R431)</f>
        <v>0</v>
      </c>
      <c r="S429" s="194"/>
      <c r="T429" s="196">
        <f>SUM(T430:T431)</f>
        <v>0</v>
      </c>
      <c r="AR429" s="197" t="s">
        <v>81</v>
      </c>
      <c r="AT429" s="198" t="s">
        <v>72</v>
      </c>
      <c r="AU429" s="198" t="s">
        <v>81</v>
      </c>
      <c r="AY429" s="197" t="s">
        <v>160</v>
      </c>
      <c r="BK429" s="199">
        <f>SUM(BK430:BK431)</f>
        <v>0</v>
      </c>
    </row>
    <row r="430" spans="1:65" s="2" customFormat="1" ht="33" customHeight="1">
      <c r="A430" s="35"/>
      <c r="B430" s="36"/>
      <c r="C430" s="202" t="s">
        <v>332</v>
      </c>
      <c r="D430" s="202" t="s">
        <v>163</v>
      </c>
      <c r="E430" s="203" t="s">
        <v>2265</v>
      </c>
      <c r="F430" s="204" t="s">
        <v>2266</v>
      </c>
      <c r="G430" s="205" t="s">
        <v>179</v>
      </c>
      <c r="H430" s="206">
        <v>1245.173</v>
      </c>
      <c r="I430" s="207"/>
      <c r="J430" s="208">
        <f>ROUND(I430*H430,2)</f>
        <v>0</v>
      </c>
      <c r="K430" s="209"/>
      <c r="L430" s="40"/>
      <c r="M430" s="210" t="s">
        <v>1</v>
      </c>
      <c r="N430" s="211" t="s">
        <v>38</v>
      </c>
      <c r="O430" s="72"/>
      <c r="P430" s="212">
        <f>O430*H430</f>
        <v>0</v>
      </c>
      <c r="Q430" s="212">
        <v>0</v>
      </c>
      <c r="R430" s="212">
        <f>Q430*H430</f>
        <v>0</v>
      </c>
      <c r="S430" s="212">
        <v>0</v>
      </c>
      <c r="T430" s="213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14" t="s">
        <v>167</v>
      </c>
      <c r="AT430" s="214" t="s">
        <v>163</v>
      </c>
      <c r="AU430" s="214" t="s">
        <v>83</v>
      </c>
      <c r="AY430" s="18" t="s">
        <v>160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18" t="s">
        <v>81</v>
      </c>
      <c r="BK430" s="215">
        <f>ROUND(I430*H430,2)</f>
        <v>0</v>
      </c>
      <c r="BL430" s="18" t="s">
        <v>167</v>
      </c>
      <c r="BM430" s="214" t="s">
        <v>2267</v>
      </c>
    </row>
    <row r="431" spans="1:47" s="2" customFormat="1" ht="29.25">
      <c r="A431" s="35"/>
      <c r="B431" s="36"/>
      <c r="C431" s="37"/>
      <c r="D431" s="216" t="s">
        <v>169</v>
      </c>
      <c r="E431" s="37"/>
      <c r="F431" s="217" t="s">
        <v>2268</v>
      </c>
      <c r="G431" s="37"/>
      <c r="H431" s="37"/>
      <c r="I431" s="169"/>
      <c r="J431" s="37"/>
      <c r="K431" s="37"/>
      <c r="L431" s="40"/>
      <c r="M431" s="218"/>
      <c r="N431" s="219"/>
      <c r="O431" s="72"/>
      <c r="P431" s="72"/>
      <c r="Q431" s="72"/>
      <c r="R431" s="72"/>
      <c r="S431" s="72"/>
      <c r="T431" s="73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169</v>
      </c>
      <c r="AU431" s="18" t="s">
        <v>83</v>
      </c>
    </row>
    <row r="432" spans="2:63" s="12" customFormat="1" ht="25.9" customHeight="1">
      <c r="B432" s="186"/>
      <c r="C432" s="187"/>
      <c r="D432" s="188" t="s">
        <v>72</v>
      </c>
      <c r="E432" s="189" t="s">
        <v>212</v>
      </c>
      <c r="F432" s="189" t="s">
        <v>213</v>
      </c>
      <c r="G432" s="187"/>
      <c r="H432" s="187"/>
      <c r="I432" s="190"/>
      <c r="J432" s="191">
        <f>BK432</f>
        <v>0</v>
      </c>
      <c r="K432" s="187"/>
      <c r="L432" s="192"/>
      <c r="M432" s="193"/>
      <c r="N432" s="194"/>
      <c r="O432" s="194"/>
      <c r="P432" s="195">
        <f>P433+P438</f>
        <v>0</v>
      </c>
      <c r="Q432" s="194"/>
      <c r="R432" s="195">
        <f>R433+R438</f>
        <v>5.848729400000001</v>
      </c>
      <c r="S432" s="194"/>
      <c r="T432" s="196">
        <f>T433+T438</f>
        <v>0</v>
      </c>
      <c r="AR432" s="197" t="s">
        <v>83</v>
      </c>
      <c r="AT432" s="198" t="s">
        <v>72</v>
      </c>
      <c r="AU432" s="198" t="s">
        <v>73</v>
      </c>
      <c r="AY432" s="197" t="s">
        <v>160</v>
      </c>
      <c r="BK432" s="199">
        <f>BK433+BK438</f>
        <v>0</v>
      </c>
    </row>
    <row r="433" spans="2:63" s="12" customFormat="1" ht="22.9" customHeight="1">
      <c r="B433" s="186"/>
      <c r="C433" s="187"/>
      <c r="D433" s="188" t="s">
        <v>72</v>
      </c>
      <c r="E433" s="200" t="s">
        <v>300</v>
      </c>
      <c r="F433" s="200" t="s">
        <v>301</v>
      </c>
      <c r="G433" s="187"/>
      <c r="H433" s="187"/>
      <c r="I433" s="190"/>
      <c r="J433" s="201">
        <f>BK433</f>
        <v>0</v>
      </c>
      <c r="K433" s="187"/>
      <c r="L433" s="192"/>
      <c r="M433" s="193"/>
      <c r="N433" s="194"/>
      <c r="O433" s="194"/>
      <c r="P433" s="195">
        <f>SUM(P434:P437)</f>
        <v>0</v>
      </c>
      <c r="Q433" s="194"/>
      <c r="R433" s="195">
        <f>SUM(R434:R437)</f>
        <v>0.9</v>
      </c>
      <c r="S433" s="194"/>
      <c r="T433" s="196">
        <f>SUM(T434:T437)</f>
        <v>0</v>
      </c>
      <c r="AR433" s="197" t="s">
        <v>83</v>
      </c>
      <c r="AT433" s="198" t="s">
        <v>72</v>
      </c>
      <c r="AU433" s="198" t="s">
        <v>81</v>
      </c>
      <c r="AY433" s="197" t="s">
        <v>160</v>
      </c>
      <c r="BK433" s="199">
        <f>SUM(BK434:BK437)</f>
        <v>0</v>
      </c>
    </row>
    <row r="434" spans="1:65" s="2" customFormat="1" ht="21.75" customHeight="1">
      <c r="A434" s="35"/>
      <c r="B434" s="36"/>
      <c r="C434" s="202" t="s">
        <v>341</v>
      </c>
      <c r="D434" s="202" t="s">
        <v>163</v>
      </c>
      <c r="E434" s="203" t="s">
        <v>2269</v>
      </c>
      <c r="F434" s="204" t="s">
        <v>2270</v>
      </c>
      <c r="G434" s="205" t="s">
        <v>1709</v>
      </c>
      <c r="H434" s="206">
        <v>9</v>
      </c>
      <c r="I434" s="207"/>
      <c r="J434" s="208">
        <f>ROUND(I434*H434,2)</f>
        <v>0</v>
      </c>
      <c r="K434" s="209"/>
      <c r="L434" s="40"/>
      <c r="M434" s="210" t="s">
        <v>1</v>
      </c>
      <c r="N434" s="211" t="s">
        <v>38</v>
      </c>
      <c r="O434" s="72"/>
      <c r="P434" s="212">
        <f>O434*H434</f>
        <v>0</v>
      </c>
      <c r="Q434" s="212">
        <v>0.1</v>
      </c>
      <c r="R434" s="212">
        <f>Q434*H434</f>
        <v>0.9</v>
      </c>
      <c r="S434" s="212">
        <v>0</v>
      </c>
      <c r="T434" s="213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4" t="s">
        <v>219</v>
      </c>
      <c r="AT434" s="214" t="s">
        <v>163</v>
      </c>
      <c r="AU434" s="214" t="s">
        <v>83</v>
      </c>
      <c r="AY434" s="18" t="s">
        <v>160</v>
      </c>
      <c r="BE434" s="215">
        <f>IF(N434="základní",J434,0)</f>
        <v>0</v>
      </c>
      <c r="BF434" s="215">
        <f>IF(N434="snížená",J434,0)</f>
        <v>0</v>
      </c>
      <c r="BG434" s="215">
        <f>IF(N434="zákl. přenesená",J434,0)</f>
        <v>0</v>
      </c>
      <c r="BH434" s="215">
        <f>IF(N434="sníž. přenesená",J434,0)</f>
        <v>0</v>
      </c>
      <c r="BI434" s="215">
        <f>IF(N434="nulová",J434,0)</f>
        <v>0</v>
      </c>
      <c r="BJ434" s="18" t="s">
        <v>81</v>
      </c>
      <c r="BK434" s="215">
        <f>ROUND(I434*H434,2)</f>
        <v>0</v>
      </c>
      <c r="BL434" s="18" t="s">
        <v>219</v>
      </c>
      <c r="BM434" s="214" t="s">
        <v>2271</v>
      </c>
    </row>
    <row r="435" spans="1:47" s="2" customFormat="1" ht="11.25">
      <c r="A435" s="35"/>
      <c r="B435" s="36"/>
      <c r="C435" s="37"/>
      <c r="D435" s="216" t="s">
        <v>169</v>
      </c>
      <c r="E435" s="37"/>
      <c r="F435" s="217" t="s">
        <v>2270</v>
      </c>
      <c r="G435" s="37"/>
      <c r="H435" s="37"/>
      <c r="I435" s="169"/>
      <c r="J435" s="37"/>
      <c r="K435" s="37"/>
      <c r="L435" s="40"/>
      <c r="M435" s="218"/>
      <c r="N435" s="219"/>
      <c r="O435" s="72"/>
      <c r="P435" s="72"/>
      <c r="Q435" s="72"/>
      <c r="R435" s="72"/>
      <c r="S435" s="72"/>
      <c r="T435" s="73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169</v>
      </c>
      <c r="AU435" s="18" t="s">
        <v>83</v>
      </c>
    </row>
    <row r="436" spans="1:65" s="2" customFormat="1" ht="24.2" customHeight="1">
      <c r="A436" s="35"/>
      <c r="B436" s="36"/>
      <c r="C436" s="202" t="s">
        <v>349</v>
      </c>
      <c r="D436" s="202" t="s">
        <v>163</v>
      </c>
      <c r="E436" s="203" t="s">
        <v>1712</v>
      </c>
      <c r="F436" s="204" t="s">
        <v>1713</v>
      </c>
      <c r="G436" s="205" t="s">
        <v>179</v>
      </c>
      <c r="H436" s="206">
        <v>0.9</v>
      </c>
      <c r="I436" s="207"/>
      <c r="J436" s="208">
        <f>ROUND(I436*H436,2)</f>
        <v>0</v>
      </c>
      <c r="K436" s="209"/>
      <c r="L436" s="40"/>
      <c r="M436" s="210" t="s">
        <v>1</v>
      </c>
      <c r="N436" s="211" t="s">
        <v>38</v>
      </c>
      <c r="O436" s="72"/>
      <c r="P436" s="212">
        <f>O436*H436</f>
        <v>0</v>
      </c>
      <c r="Q436" s="212">
        <v>0</v>
      </c>
      <c r="R436" s="212">
        <f>Q436*H436</f>
        <v>0</v>
      </c>
      <c r="S436" s="212">
        <v>0</v>
      </c>
      <c r="T436" s="213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14" t="s">
        <v>219</v>
      </c>
      <c r="AT436" s="214" t="s">
        <v>163</v>
      </c>
      <c r="AU436" s="214" t="s">
        <v>83</v>
      </c>
      <c r="AY436" s="18" t="s">
        <v>160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18" t="s">
        <v>81</v>
      </c>
      <c r="BK436" s="215">
        <f>ROUND(I436*H436,2)</f>
        <v>0</v>
      </c>
      <c r="BL436" s="18" t="s">
        <v>219</v>
      </c>
      <c r="BM436" s="214" t="s">
        <v>2272</v>
      </c>
    </row>
    <row r="437" spans="1:47" s="2" customFormat="1" ht="29.25">
      <c r="A437" s="35"/>
      <c r="B437" s="36"/>
      <c r="C437" s="37"/>
      <c r="D437" s="216" t="s">
        <v>169</v>
      </c>
      <c r="E437" s="37"/>
      <c r="F437" s="217" t="s">
        <v>1715</v>
      </c>
      <c r="G437" s="37"/>
      <c r="H437" s="37"/>
      <c r="I437" s="169"/>
      <c r="J437" s="37"/>
      <c r="K437" s="37"/>
      <c r="L437" s="40"/>
      <c r="M437" s="218"/>
      <c r="N437" s="219"/>
      <c r="O437" s="72"/>
      <c r="P437" s="72"/>
      <c r="Q437" s="72"/>
      <c r="R437" s="72"/>
      <c r="S437" s="72"/>
      <c r="T437" s="73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169</v>
      </c>
      <c r="AU437" s="18" t="s">
        <v>83</v>
      </c>
    </row>
    <row r="438" spans="2:63" s="12" customFormat="1" ht="22.9" customHeight="1">
      <c r="B438" s="186"/>
      <c r="C438" s="187"/>
      <c r="D438" s="188" t="s">
        <v>72</v>
      </c>
      <c r="E438" s="200" t="s">
        <v>313</v>
      </c>
      <c r="F438" s="200" t="s">
        <v>314</v>
      </c>
      <c r="G438" s="187"/>
      <c r="H438" s="187"/>
      <c r="I438" s="190"/>
      <c r="J438" s="201">
        <f>BK438</f>
        <v>0</v>
      </c>
      <c r="K438" s="187"/>
      <c r="L438" s="192"/>
      <c r="M438" s="193"/>
      <c r="N438" s="194"/>
      <c r="O438" s="194"/>
      <c r="P438" s="195">
        <f>SUM(P439:P467)</f>
        <v>0</v>
      </c>
      <c r="Q438" s="194"/>
      <c r="R438" s="195">
        <f>SUM(R439:R467)</f>
        <v>4.9487294</v>
      </c>
      <c r="S438" s="194"/>
      <c r="T438" s="196">
        <f>SUM(T439:T467)</f>
        <v>0</v>
      </c>
      <c r="AR438" s="197" t="s">
        <v>83</v>
      </c>
      <c r="AT438" s="198" t="s">
        <v>72</v>
      </c>
      <c r="AU438" s="198" t="s">
        <v>81</v>
      </c>
      <c r="AY438" s="197" t="s">
        <v>160</v>
      </c>
      <c r="BK438" s="199">
        <f>SUM(BK439:BK467)</f>
        <v>0</v>
      </c>
    </row>
    <row r="439" spans="1:65" s="2" customFormat="1" ht="24.2" customHeight="1">
      <c r="A439" s="35"/>
      <c r="B439" s="36"/>
      <c r="C439" s="202" t="s">
        <v>355</v>
      </c>
      <c r="D439" s="202" t="s">
        <v>163</v>
      </c>
      <c r="E439" s="203" t="s">
        <v>2273</v>
      </c>
      <c r="F439" s="204" t="s">
        <v>2274</v>
      </c>
      <c r="G439" s="205" t="s">
        <v>1709</v>
      </c>
      <c r="H439" s="206">
        <v>1</v>
      </c>
      <c r="I439" s="207"/>
      <c r="J439" s="208">
        <f>ROUND(I439*H439,2)</f>
        <v>0</v>
      </c>
      <c r="K439" s="209"/>
      <c r="L439" s="40"/>
      <c r="M439" s="210" t="s">
        <v>1</v>
      </c>
      <c r="N439" s="211" t="s">
        <v>38</v>
      </c>
      <c r="O439" s="72"/>
      <c r="P439" s="212">
        <f>O439*H439</f>
        <v>0</v>
      </c>
      <c r="Q439" s="212">
        <v>2.1</v>
      </c>
      <c r="R439" s="212">
        <f>Q439*H439</f>
        <v>2.1</v>
      </c>
      <c r="S439" s="212">
        <v>0</v>
      </c>
      <c r="T439" s="213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14" t="s">
        <v>219</v>
      </c>
      <c r="AT439" s="214" t="s">
        <v>163</v>
      </c>
      <c r="AU439" s="214" t="s">
        <v>83</v>
      </c>
      <c r="AY439" s="18" t="s">
        <v>160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18" t="s">
        <v>81</v>
      </c>
      <c r="BK439" s="215">
        <f>ROUND(I439*H439,2)</f>
        <v>0</v>
      </c>
      <c r="BL439" s="18" t="s">
        <v>219</v>
      </c>
      <c r="BM439" s="214" t="s">
        <v>2275</v>
      </c>
    </row>
    <row r="440" spans="1:47" s="2" customFormat="1" ht="11.25">
      <c r="A440" s="35"/>
      <c r="B440" s="36"/>
      <c r="C440" s="37"/>
      <c r="D440" s="216" t="s">
        <v>169</v>
      </c>
      <c r="E440" s="37"/>
      <c r="F440" s="217" t="s">
        <v>2276</v>
      </c>
      <c r="G440" s="37"/>
      <c r="H440" s="37"/>
      <c r="I440" s="169"/>
      <c r="J440" s="37"/>
      <c r="K440" s="37"/>
      <c r="L440" s="40"/>
      <c r="M440" s="218"/>
      <c r="N440" s="219"/>
      <c r="O440" s="72"/>
      <c r="P440" s="72"/>
      <c r="Q440" s="72"/>
      <c r="R440" s="72"/>
      <c r="S440" s="72"/>
      <c r="T440" s="73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169</v>
      </c>
      <c r="AU440" s="18" t="s">
        <v>83</v>
      </c>
    </row>
    <row r="441" spans="1:65" s="2" customFormat="1" ht="24.2" customHeight="1">
      <c r="A441" s="35"/>
      <c r="B441" s="36"/>
      <c r="C441" s="202" t="s">
        <v>362</v>
      </c>
      <c r="D441" s="202" t="s">
        <v>163</v>
      </c>
      <c r="E441" s="203" t="s">
        <v>2277</v>
      </c>
      <c r="F441" s="204" t="s">
        <v>2278</v>
      </c>
      <c r="G441" s="205" t="s">
        <v>1709</v>
      </c>
      <c r="H441" s="206">
        <v>2</v>
      </c>
      <c r="I441" s="207"/>
      <c r="J441" s="208">
        <f>ROUND(I441*H441,2)</f>
        <v>0</v>
      </c>
      <c r="K441" s="209"/>
      <c r="L441" s="40"/>
      <c r="M441" s="210" t="s">
        <v>1</v>
      </c>
      <c r="N441" s="211" t="s">
        <v>38</v>
      </c>
      <c r="O441" s="72"/>
      <c r="P441" s="212">
        <f>O441*H441</f>
        <v>0</v>
      </c>
      <c r="Q441" s="212">
        <v>0.124</v>
      </c>
      <c r="R441" s="212">
        <f>Q441*H441</f>
        <v>0.248</v>
      </c>
      <c r="S441" s="212">
        <v>0</v>
      </c>
      <c r="T441" s="213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4" t="s">
        <v>219</v>
      </c>
      <c r="AT441" s="214" t="s">
        <v>163</v>
      </c>
      <c r="AU441" s="214" t="s">
        <v>83</v>
      </c>
      <c r="AY441" s="18" t="s">
        <v>160</v>
      </c>
      <c r="BE441" s="215">
        <f>IF(N441="základní",J441,0)</f>
        <v>0</v>
      </c>
      <c r="BF441" s="215">
        <f>IF(N441="snížená",J441,0)</f>
        <v>0</v>
      </c>
      <c r="BG441" s="215">
        <f>IF(N441="zákl. přenesená",J441,0)</f>
        <v>0</v>
      </c>
      <c r="BH441" s="215">
        <f>IF(N441="sníž. přenesená",J441,0)</f>
        <v>0</v>
      </c>
      <c r="BI441" s="215">
        <f>IF(N441="nulová",J441,0)</f>
        <v>0</v>
      </c>
      <c r="BJ441" s="18" t="s">
        <v>81</v>
      </c>
      <c r="BK441" s="215">
        <f>ROUND(I441*H441,2)</f>
        <v>0</v>
      </c>
      <c r="BL441" s="18" t="s">
        <v>219</v>
      </c>
      <c r="BM441" s="214" t="s">
        <v>2279</v>
      </c>
    </row>
    <row r="442" spans="1:47" s="2" customFormat="1" ht="11.25">
      <c r="A442" s="35"/>
      <c r="B442" s="36"/>
      <c r="C442" s="37"/>
      <c r="D442" s="216" t="s">
        <v>169</v>
      </c>
      <c r="E442" s="37"/>
      <c r="F442" s="217" t="s">
        <v>2280</v>
      </c>
      <c r="G442" s="37"/>
      <c r="H442" s="37"/>
      <c r="I442" s="169"/>
      <c r="J442" s="37"/>
      <c r="K442" s="37"/>
      <c r="L442" s="40"/>
      <c r="M442" s="218"/>
      <c r="N442" s="219"/>
      <c r="O442" s="72"/>
      <c r="P442" s="72"/>
      <c r="Q442" s="72"/>
      <c r="R442" s="72"/>
      <c r="S442" s="72"/>
      <c r="T442" s="73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169</v>
      </c>
      <c r="AU442" s="18" t="s">
        <v>83</v>
      </c>
    </row>
    <row r="443" spans="1:65" s="2" customFormat="1" ht="24.2" customHeight="1">
      <c r="A443" s="35"/>
      <c r="B443" s="36"/>
      <c r="C443" s="202" t="s">
        <v>636</v>
      </c>
      <c r="D443" s="202" t="s">
        <v>163</v>
      </c>
      <c r="E443" s="203" t="s">
        <v>2281</v>
      </c>
      <c r="F443" s="204" t="s">
        <v>2282</v>
      </c>
      <c r="G443" s="205" t="s">
        <v>1709</v>
      </c>
      <c r="H443" s="206">
        <v>1</v>
      </c>
      <c r="I443" s="207"/>
      <c r="J443" s="208">
        <f>ROUND(I443*H443,2)</f>
        <v>0</v>
      </c>
      <c r="K443" s="209"/>
      <c r="L443" s="40"/>
      <c r="M443" s="210" t="s">
        <v>1</v>
      </c>
      <c r="N443" s="211" t="s">
        <v>38</v>
      </c>
      <c r="O443" s="72"/>
      <c r="P443" s="212">
        <f>O443*H443</f>
        <v>0</v>
      </c>
      <c r="Q443" s="212">
        <v>0.5</v>
      </c>
      <c r="R443" s="212">
        <f>Q443*H443</f>
        <v>0.5</v>
      </c>
      <c r="S443" s="212">
        <v>0</v>
      </c>
      <c r="T443" s="213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14" t="s">
        <v>219</v>
      </c>
      <c r="AT443" s="214" t="s">
        <v>163</v>
      </c>
      <c r="AU443" s="214" t="s">
        <v>83</v>
      </c>
      <c r="AY443" s="18" t="s">
        <v>160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18" t="s">
        <v>81</v>
      </c>
      <c r="BK443" s="215">
        <f>ROUND(I443*H443,2)</f>
        <v>0</v>
      </c>
      <c r="BL443" s="18" t="s">
        <v>219</v>
      </c>
      <c r="BM443" s="214" t="s">
        <v>2283</v>
      </c>
    </row>
    <row r="444" spans="1:47" s="2" customFormat="1" ht="11.25">
      <c r="A444" s="35"/>
      <c r="B444" s="36"/>
      <c r="C444" s="37"/>
      <c r="D444" s="216" t="s">
        <v>169</v>
      </c>
      <c r="E444" s="37"/>
      <c r="F444" s="217" t="s">
        <v>2284</v>
      </c>
      <c r="G444" s="37"/>
      <c r="H444" s="37"/>
      <c r="I444" s="169"/>
      <c r="J444" s="37"/>
      <c r="K444" s="37"/>
      <c r="L444" s="40"/>
      <c r="M444" s="218"/>
      <c r="N444" s="219"/>
      <c r="O444" s="72"/>
      <c r="P444" s="72"/>
      <c r="Q444" s="72"/>
      <c r="R444" s="72"/>
      <c r="S444" s="72"/>
      <c r="T444" s="73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169</v>
      </c>
      <c r="AU444" s="18" t="s">
        <v>83</v>
      </c>
    </row>
    <row r="445" spans="1:65" s="2" customFormat="1" ht="24.2" customHeight="1">
      <c r="A445" s="35"/>
      <c r="B445" s="36"/>
      <c r="C445" s="202" t="s">
        <v>643</v>
      </c>
      <c r="D445" s="202" t="s">
        <v>163</v>
      </c>
      <c r="E445" s="203" t="s">
        <v>2285</v>
      </c>
      <c r="F445" s="204" t="s">
        <v>2286</v>
      </c>
      <c r="G445" s="205" t="s">
        <v>1709</v>
      </c>
      <c r="H445" s="206">
        <v>1</v>
      </c>
      <c r="I445" s="207"/>
      <c r="J445" s="208">
        <f>ROUND(I445*H445,2)</f>
        <v>0</v>
      </c>
      <c r="K445" s="209"/>
      <c r="L445" s="40"/>
      <c r="M445" s="210" t="s">
        <v>1</v>
      </c>
      <c r="N445" s="211" t="s">
        <v>38</v>
      </c>
      <c r="O445" s="72"/>
      <c r="P445" s="212">
        <f>O445*H445</f>
        <v>0</v>
      </c>
      <c r="Q445" s="212">
        <v>1.45</v>
      </c>
      <c r="R445" s="212">
        <f>Q445*H445</f>
        <v>1.45</v>
      </c>
      <c r="S445" s="212">
        <v>0</v>
      </c>
      <c r="T445" s="213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4" t="s">
        <v>219</v>
      </c>
      <c r="AT445" s="214" t="s">
        <v>163</v>
      </c>
      <c r="AU445" s="214" t="s">
        <v>83</v>
      </c>
      <c r="AY445" s="18" t="s">
        <v>160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18" t="s">
        <v>81</v>
      </c>
      <c r="BK445" s="215">
        <f>ROUND(I445*H445,2)</f>
        <v>0</v>
      </c>
      <c r="BL445" s="18" t="s">
        <v>219</v>
      </c>
      <c r="BM445" s="214" t="s">
        <v>2287</v>
      </c>
    </row>
    <row r="446" spans="1:47" s="2" customFormat="1" ht="11.25">
      <c r="A446" s="35"/>
      <c r="B446" s="36"/>
      <c r="C446" s="37"/>
      <c r="D446" s="216" t="s">
        <v>169</v>
      </c>
      <c r="E446" s="37"/>
      <c r="F446" s="217" t="s">
        <v>2288</v>
      </c>
      <c r="G446" s="37"/>
      <c r="H446" s="37"/>
      <c r="I446" s="169"/>
      <c r="J446" s="37"/>
      <c r="K446" s="37"/>
      <c r="L446" s="40"/>
      <c r="M446" s="218"/>
      <c r="N446" s="219"/>
      <c r="O446" s="72"/>
      <c r="P446" s="72"/>
      <c r="Q446" s="72"/>
      <c r="R446" s="72"/>
      <c r="S446" s="72"/>
      <c r="T446" s="73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169</v>
      </c>
      <c r="AU446" s="18" t="s">
        <v>83</v>
      </c>
    </row>
    <row r="447" spans="1:65" s="2" customFormat="1" ht="21.75" customHeight="1">
      <c r="A447" s="35"/>
      <c r="B447" s="36"/>
      <c r="C447" s="202" t="s">
        <v>653</v>
      </c>
      <c r="D447" s="202" t="s">
        <v>163</v>
      </c>
      <c r="E447" s="203" t="s">
        <v>2289</v>
      </c>
      <c r="F447" s="204" t="s">
        <v>2290</v>
      </c>
      <c r="G447" s="205" t="s">
        <v>1709</v>
      </c>
      <c r="H447" s="206">
        <v>1</v>
      </c>
      <c r="I447" s="207"/>
      <c r="J447" s="208">
        <f>ROUND(I447*H447,2)</f>
        <v>0</v>
      </c>
      <c r="K447" s="209"/>
      <c r="L447" s="40"/>
      <c r="M447" s="210" t="s">
        <v>1</v>
      </c>
      <c r="N447" s="211" t="s">
        <v>38</v>
      </c>
      <c r="O447" s="72"/>
      <c r="P447" s="212">
        <f>O447*H447</f>
        <v>0</v>
      </c>
      <c r="Q447" s="212">
        <v>0.4</v>
      </c>
      <c r="R447" s="212">
        <f>Q447*H447</f>
        <v>0.4</v>
      </c>
      <c r="S447" s="212">
        <v>0</v>
      </c>
      <c r="T447" s="213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4" t="s">
        <v>219</v>
      </c>
      <c r="AT447" s="214" t="s">
        <v>163</v>
      </c>
      <c r="AU447" s="214" t="s">
        <v>83</v>
      </c>
      <c r="AY447" s="18" t="s">
        <v>160</v>
      </c>
      <c r="BE447" s="215">
        <f>IF(N447="základní",J447,0)</f>
        <v>0</v>
      </c>
      <c r="BF447" s="215">
        <f>IF(N447="snížená",J447,0)</f>
        <v>0</v>
      </c>
      <c r="BG447" s="215">
        <f>IF(N447="zákl. přenesená",J447,0)</f>
        <v>0</v>
      </c>
      <c r="BH447" s="215">
        <f>IF(N447="sníž. přenesená",J447,0)</f>
        <v>0</v>
      </c>
      <c r="BI447" s="215">
        <f>IF(N447="nulová",J447,0)</f>
        <v>0</v>
      </c>
      <c r="BJ447" s="18" t="s">
        <v>81</v>
      </c>
      <c r="BK447" s="215">
        <f>ROUND(I447*H447,2)</f>
        <v>0</v>
      </c>
      <c r="BL447" s="18" t="s">
        <v>219</v>
      </c>
      <c r="BM447" s="214" t="s">
        <v>2291</v>
      </c>
    </row>
    <row r="448" spans="1:47" s="2" customFormat="1" ht="11.25">
      <c r="A448" s="35"/>
      <c r="B448" s="36"/>
      <c r="C448" s="37"/>
      <c r="D448" s="216" t="s">
        <v>169</v>
      </c>
      <c r="E448" s="37"/>
      <c r="F448" s="217" t="s">
        <v>2290</v>
      </c>
      <c r="G448" s="37"/>
      <c r="H448" s="37"/>
      <c r="I448" s="169"/>
      <c r="J448" s="37"/>
      <c r="K448" s="37"/>
      <c r="L448" s="40"/>
      <c r="M448" s="218"/>
      <c r="N448" s="219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169</v>
      </c>
      <c r="AU448" s="18" t="s">
        <v>83</v>
      </c>
    </row>
    <row r="449" spans="1:65" s="2" customFormat="1" ht="24.2" customHeight="1">
      <c r="A449" s="35"/>
      <c r="B449" s="36"/>
      <c r="C449" s="202" t="s">
        <v>661</v>
      </c>
      <c r="D449" s="202" t="s">
        <v>163</v>
      </c>
      <c r="E449" s="203" t="s">
        <v>2292</v>
      </c>
      <c r="F449" s="204" t="s">
        <v>2293</v>
      </c>
      <c r="G449" s="205" t="s">
        <v>2294</v>
      </c>
      <c r="H449" s="206">
        <v>46.34</v>
      </c>
      <c r="I449" s="207"/>
      <c r="J449" s="208">
        <f>ROUND(I449*H449,2)</f>
        <v>0</v>
      </c>
      <c r="K449" s="209"/>
      <c r="L449" s="40"/>
      <c r="M449" s="210" t="s">
        <v>1</v>
      </c>
      <c r="N449" s="211" t="s">
        <v>38</v>
      </c>
      <c r="O449" s="72"/>
      <c r="P449" s="212">
        <f>O449*H449</f>
        <v>0</v>
      </c>
      <c r="Q449" s="212">
        <v>0.00451</v>
      </c>
      <c r="R449" s="212">
        <f>Q449*H449</f>
        <v>0.20899340000000002</v>
      </c>
      <c r="S449" s="212">
        <v>0</v>
      </c>
      <c r="T449" s="213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14" t="s">
        <v>219</v>
      </c>
      <c r="AT449" s="214" t="s">
        <v>163</v>
      </c>
      <c r="AU449" s="214" t="s">
        <v>83</v>
      </c>
      <c r="AY449" s="18" t="s">
        <v>160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18" t="s">
        <v>81</v>
      </c>
      <c r="BK449" s="215">
        <f>ROUND(I449*H449,2)</f>
        <v>0</v>
      </c>
      <c r="BL449" s="18" t="s">
        <v>219</v>
      </c>
      <c r="BM449" s="214" t="s">
        <v>2295</v>
      </c>
    </row>
    <row r="450" spans="1:47" s="2" customFormat="1" ht="11.25">
      <c r="A450" s="35"/>
      <c r="B450" s="36"/>
      <c r="C450" s="37"/>
      <c r="D450" s="216" t="s">
        <v>169</v>
      </c>
      <c r="E450" s="37"/>
      <c r="F450" s="217" t="s">
        <v>2296</v>
      </c>
      <c r="G450" s="37"/>
      <c r="H450" s="37"/>
      <c r="I450" s="169"/>
      <c r="J450" s="37"/>
      <c r="K450" s="37"/>
      <c r="L450" s="40"/>
      <c r="M450" s="218"/>
      <c r="N450" s="219"/>
      <c r="O450" s="72"/>
      <c r="P450" s="72"/>
      <c r="Q450" s="72"/>
      <c r="R450" s="72"/>
      <c r="S450" s="72"/>
      <c r="T450" s="73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169</v>
      </c>
      <c r="AU450" s="18" t="s">
        <v>83</v>
      </c>
    </row>
    <row r="451" spans="2:51" s="15" customFormat="1" ht="11.25">
      <c r="B451" s="242"/>
      <c r="C451" s="243"/>
      <c r="D451" s="216" t="s">
        <v>171</v>
      </c>
      <c r="E451" s="244" t="s">
        <v>1</v>
      </c>
      <c r="F451" s="245" t="s">
        <v>2183</v>
      </c>
      <c r="G451" s="243"/>
      <c r="H451" s="244" t="s">
        <v>1</v>
      </c>
      <c r="I451" s="246"/>
      <c r="J451" s="243"/>
      <c r="K451" s="243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171</v>
      </c>
      <c r="AU451" s="251" t="s">
        <v>83</v>
      </c>
      <c r="AV451" s="15" t="s">
        <v>81</v>
      </c>
      <c r="AW451" s="15" t="s">
        <v>30</v>
      </c>
      <c r="AX451" s="15" t="s">
        <v>73</v>
      </c>
      <c r="AY451" s="251" t="s">
        <v>160</v>
      </c>
    </row>
    <row r="452" spans="2:51" s="13" customFormat="1" ht="11.25">
      <c r="B452" s="220"/>
      <c r="C452" s="221"/>
      <c r="D452" s="216" t="s">
        <v>171</v>
      </c>
      <c r="E452" s="222" t="s">
        <v>1</v>
      </c>
      <c r="F452" s="223" t="s">
        <v>2297</v>
      </c>
      <c r="G452" s="221"/>
      <c r="H452" s="224">
        <v>12.2</v>
      </c>
      <c r="I452" s="225"/>
      <c r="J452" s="221"/>
      <c r="K452" s="221"/>
      <c r="L452" s="226"/>
      <c r="M452" s="227"/>
      <c r="N452" s="228"/>
      <c r="O452" s="228"/>
      <c r="P452" s="228"/>
      <c r="Q452" s="228"/>
      <c r="R452" s="228"/>
      <c r="S452" s="228"/>
      <c r="T452" s="229"/>
      <c r="AT452" s="230" t="s">
        <v>171</v>
      </c>
      <c r="AU452" s="230" t="s">
        <v>83</v>
      </c>
      <c r="AV452" s="13" t="s">
        <v>83</v>
      </c>
      <c r="AW452" s="13" t="s">
        <v>30</v>
      </c>
      <c r="AX452" s="13" t="s">
        <v>73</v>
      </c>
      <c r="AY452" s="230" t="s">
        <v>160</v>
      </c>
    </row>
    <row r="453" spans="2:51" s="15" customFormat="1" ht="11.25">
      <c r="B453" s="242"/>
      <c r="C453" s="243"/>
      <c r="D453" s="216" t="s">
        <v>171</v>
      </c>
      <c r="E453" s="244" t="s">
        <v>1</v>
      </c>
      <c r="F453" s="245" t="s">
        <v>2159</v>
      </c>
      <c r="G453" s="243"/>
      <c r="H453" s="244" t="s">
        <v>1</v>
      </c>
      <c r="I453" s="246"/>
      <c r="J453" s="243"/>
      <c r="K453" s="243"/>
      <c r="L453" s="247"/>
      <c r="M453" s="248"/>
      <c r="N453" s="249"/>
      <c r="O453" s="249"/>
      <c r="P453" s="249"/>
      <c r="Q453" s="249"/>
      <c r="R453" s="249"/>
      <c r="S453" s="249"/>
      <c r="T453" s="250"/>
      <c r="AT453" s="251" t="s">
        <v>171</v>
      </c>
      <c r="AU453" s="251" t="s">
        <v>83</v>
      </c>
      <c r="AV453" s="15" t="s">
        <v>81</v>
      </c>
      <c r="AW453" s="15" t="s">
        <v>30</v>
      </c>
      <c r="AX453" s="15" t="s">
        <v>73</v>
      </c>
      <c r="AY453" s="251" t="s">
        <v>160</v>
      </c>
    </row>
    <row r="454" spans="2:51" s="13" customFormat="1" ht="11.25">
      <c r="B454" s="220"/>
      <c r="C454" s="221"/>
      <c r="D454" s="216" t="s">
        <v>171</v>
      </c>
      <c r="E454" s="222" t="s">
        <v>1</v>
      </c>
      <c r="F454" s="223" t="s">
        <v>2298</v>
      </c>
      <c r="G454" s="221"/>
      <c r="H454" s="224">
        <v>6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171</v>
      </c>
      <c r="AU454" s="230" t="s">
        <v>83</v>
      </c>
      <c r="AV454" s="13" t="s">
        <v>83</v>
      </c>
      <c r="AW454" s="13" t="s">
        <v>30</v>
      </c>
      <c r="AX454" s="13" t="s">
        <v>73</v>
      </c>
      <c r="AY454" s="230" t="s">
        <v>160</v>
      </c>
    </row>
    <row r="455" spans="2:51" s="13" customFormat="1" ht="11.25">
      <c r="B455" s="220"/>
      <c r="C455" s="221"/>
      <c r="D455" s="216" t="s">
        <v>171</v>
      </c>
      <c r="E455" s="222" t="s">
        <v>1</v>
      </c>
      <c r="F455" s="223" t="s">
        <v>2299</v>
      </c>
      <c r="G455" s="221"/>
      <c r="H455" s="224">
        <v>8.14</v>
      </c>
      <c r="I455" s="225"/>
      <c r="J455" s="221"/>
      <c r="K455" s="221"/>
      <c r="L455" s="226"/>
      <c r="M455" s="227"/>
      <c r="N455" s="228"/>
      <c r="O455" s="228"/>
      <c r="P455" s="228"/>
      <c r="Q455" s="228"/>
      <c r="R455" s="228"/>
      <c r="S455" s="228"/>
      <c r="T455" s="229"/>
      <c r="AT455" s="230" t="s">
        <v>171</v>
      </c>
      <c r="AU455" s="230" t="s">
        <v>83</v>
      </c>
      <c r="AV455" s="13" t="s">
        <v>83</v>
      </c>
      <c r="AW455" s="13" t="s">
        <v>30</v>
      </c>
      <c r="AX455" s="13" t="s">
        <v>73</v>
      </c>
      <c r="AY455" s="230" t="s">
        <v>160</v>
      </c>
    </row>
    <row r="456" spans="2:51" s="15" customFormat="1" ht="11.25">
      <c r="B456" s="242"/>
      <c r="C456" s="243"/>
      <c r="D456" s="216" t="s">
        <v>171</v>
      </c>
      <c r="E456" s="244" t="s">
        <v>1</v>
      </c>
      <c r="F456" s="245" t="s">
        <v>2166</v>
      </c>
      <c r="G456" s="243"/>
      <c r="H456" s="244" t="s">
        <v>1</v>
      </c>
      <c r="I456" s="246"/>
      <c r="J456" s="243"/>
      <c r="K456" s="243"/>
      <c r="L456" s="247"/>
      <c r="M456" s="248"/>
      <c r="N456" s="249"/>
      <c r="O456" s="249"/>
      <c r="P456" s="249"/>
      <c r="Q456" s="249"/>
      <c r="R456" s="249"/>
      <c r="S456" s="249"/>
      <c r="T456" s="250"/>
      <c r="AT456" s="251" t="s">
        <v>171</v>
      </c>
      <c r="AU456" s="251" t="s">
        <v>83</v>
      </c>
      <c r="AV456" s="15" t="s">
        <v>81</v>
      </c>
      <c r="AW456" s="15" t="s">
        <v>30</v>
      </c>
      <c r="AX456" s="15" t="s">
        <v>73</v>
      </c>
      <c r="AY456" s="251" t="s">
        <v>160</v>
      </c>
    </row>
    <row r="457" spans="2:51" s="13" customFormat="1" ht="11.25">
      <c r="B457" s="220"/>
      <c r="C457" s="221"/>
      <c r="D457" s="216" t="s">
        <v>171</v>
      </c>
      <c r="E457" s="222" t="s">
        <v>1</v>
      </c>
      <c r="F457" s="223" t="s">
        <v>2300</v>
      </c>
      <c r="G457" s="221"/>
      <c r="H457" s="224">
        <v>16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171</v>
      </c>
      <c r="AU457" s="230" t="s">
        <v>83</v>
      </c>
      <c r="AV457" s="13" t="s">
        <v>83</v>
      </c>
      <c r="AW457" s="13" t="s">
        <v>30</v>
      </c>
      <c r="AX457" s="13" t="s">
        <v>73</v>
      </c>
      <c r="AY457" s="230" t="s">
        <v>160</v>
      </c>
    </row>
    <row r="458" spans="2:51" s="15" customFormat="1" ht="11.25">
      <c r="B458" s="242"/>
      <c r="C458" s="243"/>
      <c r="D458" s="216" t="s">
        <v>171</v>
      </c>
      <c r="E458" s="244" t="s">
        <v>1</v>
      </c>
      <c r="F458" s="245" t="s">
        <v>2191</v>
      </c>
      <c r="G458" s="243"/>
      <c r="H458" s="244" t="s">
        <v>1</v>
      </c>
      <c r="I458" s="246"/>
      <c r="J458" s="243"/>
      <c r="K458" s="243"/>
      <c r="L458" s="247"/>
      <c r="M458" s="248"/>
      <c r="N458" s="249"/>
      <c r="O458" s="249"/>
      <c r="P458" s="249"/>
      <c r="Q458" s="249"/>
      <c r="R458" s="249"/>
      <c r="S458" s="249"/>
      <c r="T458" s="250"/>
      <c r="AT458" s="251" t="s">
        <v>171</v>
      </c>
      <c r="AU458" s="251" t="s">
        <v>83</v>
      </c>
      <c r="AV458" s="15" t="s">
        <v>81</v>
      </c>
      <c r="AW458" s="15" t="s">
        <v>30</v>
      </c>
      <c r="AX458" s="15" t="s">
        <v>73</v>
      </c>
      <c r="AY458" s="251" t="s">
        <v>160</v>
      </c>
    </row>
    <row r="459" spans="2:51" s="13" customFormat="1" ht="11.25">
      <c r="B459" s="220"/>
      <c r="C459" s="221"/>
      <c r="D459" s="216" t="s">
        <v>171</v>
      </c>
      <c r="E459" s="222" t="s">
        <v>1</v>
      </c>
      <c r="F459" s="223" t="s">
        <v>167</v>
      </c>
      <c r="G459" s="221"/>
      <c r="H459" s="224">
        <v>4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171</v>
      </c>
      <c r="AU459" s="230" t="s">
        <v>83</v>
      </c>
      <c r="AV459" s="13" t="s">
        <v>83</v>
      </c>
      <c r="AW459" s="13" t="s">
        <v>30</v>
      </c>
      <c r="AX459" s="13" t="s">
        <v>73</v>
      </c>
      <c r="AY459" s="230" t="s">
        <v>160</v>
      </c>
    </row>
    <row r="460" spans="2:51" s="14" customFormat="1" ht="11.25">
      <c r="B460" s="231"/>
      <c r="C460" s="232"/>
      <c r="D460" s="216" t="s">
        <v>171</v>
      </c>
      <c r="E460" s="233" t="s">
        <v>1</v>
      </c>
      <c r="F460" s="234" t="s">
        <v>174</v>
      </c>
      <c r="G460" s="232"/>
      <c r="H460" s="235">
        <v>46.34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171</v>
      </c>
      <c r="AU460" s="241" t="s">
        <v>83</v>
      </c>
      <c r="AV460" s="14" t="s">
        <v>167</v>
      </c>
      <c r="AW460" s="14" t="s">
        <v>30</v>
      </c>
      <c r="AX460" s="14" t="s">
        <v>81</v>
      </c>
      <c r="AY460" s="241" t="s">
        <v>160</v>
      </c>
    </row>
    <row r="461" spans="1:65" s="2" customFormat="1" ht="21.75" customHeight="1">
      <c r="A461" s="35"/>
      <c r="B461" s="36"/>
      <c r="C461" s="202" t="s">
        <v>666</v>
      </c>
      <c r="D461" s="202" t="s">
        <v>163</v>
      </c>
      <c r="E461" s="203" t="s">
        <v>2301</v>
      </c>
      <c r="F461" s="204" t="s">
        <v>2302</v>
      </c>
      <c r="G461" s="205" t="s">
        <v>2294</v>
      </c>
      <c r="H461" s="206">
        <v>11.1</v>
      </c>
      <c r="I461" s="207"/>
      <c r="J461" s="208">
        <f>ROUND(I461*H461,2)</f>
        <v>0</v>
      </c>
      <c r="K461" s="209"/>
      <c r="L461" s="40"/>
      <c r="M461" s="210" t="s">
        <v>1</v>
      </c>
      <c r="N461" s="211" t="s">
        <v>38</v>
      </c>
      <c r="O461" s="72"/>
      <c r="P461" s="212">
        <f>O461*H461</f>
        <v>0</v>
      </c>
      <c r="Q461" s="212">
        <v>0.00376</v>
      </c>
      <c r="R461" s="212">
        <f>Q461*H461</f>
        <v>0.041735999999999995</v>
      </c>
      <c r="S461" s="212">
        <v>0</v>
      </c>
      <c r="T461" s="213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14" t="s">
        <v>219</v>
      </c>
      <c r="AT461" s="214" t="s">
        <v>163</v>
      </c>
      <c r="AU461" s="214" t="s">
        <v>83</v>
      </c>
      <c r="AY461" s="18" t="s">
        <v>160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18" t="s">
        <v>81</v>
      </c>
      <c r="BK461" s="215">
        <f>ROUND(I461*H461,2)</f>
        <v>0</v>
      </c>
      <c r="BL461" s="18" t="s">
        <v>219</v>
      </c>
      <c r="BM461" s="214" t="s">
        <v>2303</v>
      </c>
    </row>
    <row r="462" spans="1:47" s="2" customFormat="1" ht="11.25">
      <c r="A462" s="35"/>
      <c r="B462" s="36"/>
      <c r="C462" s="37"/>
      <c r="D462" s="216" t="s">
        <v>169</v>
      </c>
      <c r="E462" s="37"/>
      <c r="F462" s="217" t="s">
        <v>2302</v>
      </c>
      <c r="G462" s="37"/>
      <c r="H462" s="37"/>
      <c r="I462" s="169"/>
      <c r="J462" s="37"/>
      <c r="K462" s="37"/>
      <c r="L462" s="40"/>
      <c r="M462" s="218"/>
      <c r="N462" s="219"/>
      <c r="O462" s="72"/>
      <c r="P462" s="72"/>
      <c r="Q462" s="72"/>
      <c r="R462" s="72"/>
      <c r="S462" s="72"/>
      <c r="T462" s="73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169</v>
      </c>
      <c r="AU462" s="18" t="s">
        <v>83</v>
      </c>
    </row>
    <row r="463" spans="2:51" s="15" customFormat="1" ht="11.25">
      <c r="B463" s="242"/>
      <c r="C463" s="243"/>
      <c r="D463" s="216" t="s">
        <v>171</v>
      </c>
      <c r="E463" s="244" t="s">
        <v>1</v>
      </c>
      <c r="F463" s="245" t="s">
        <v>2169</v>
      </c>
      <c r="G463" s="243"/>
      <c r="H463" s="244" t="s">
        <v>1</v>
      </c>
      <c r="I463" s="246"/>
      <c r="J463" s="243"/>
      <c r="K463" s="243"/>
      <c r="L463" s="247"/>
      <c r="M463" s="248"/>
      <c r="N463" s="249"/>
      <c r="O463" s="249"/>
      <c r="P463" s="249"/>
      <c r="Q463" s="249"/>
      <c r="R463" s="249"/>
      <c r="S463" s="249"/>
      <c r="T463" s="250"/>
      <c r="AT463" s="251" t="s">
        <v>171</v>
      </c>
      <c r="AU463" s="251" t="s">
        <v>83</v>
      </c>
      <c r="AV463" s="15" t="s">
        <v>81</v>
      </c>
      <c r="AW463" s="15" t="s">
        <v>30</v>
      </c>
      <c r="AX463" s="15" t="s">
        <v>73</v>
      </c>
      <c r="AY463" s="251" t="s">
        <v>160</v>
      </c>
    </row>
    <row r="464" spans="2:51" s="13" customFormat="1" ht="11.25">
      <c r="B464" s="220"/>
      <c r="C464" s="221"/>
      <c r="D464" s="216" t="s">
        <v>171</v>
      </c>
      <c r="E464" s="222" t="s">
        <v>1</v>
      </c>
      <c r="F464" s="223" t="s">
        <v>2304</v>
      </c>
      <c r="G464" s="221"/>
      <c r="H464" s="224">
        <v>11.1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171</v>
      </c>
      <c r="AU464" s="230" t="s">
        <v>83</v>
      </c>
      <c r="AV464" s="13" t="s">
        <v>83</v>
      </c>
      <c r="AW464" s="13" t="s">
        <v>30</v>
      </c>
      <c r="AX464" s="13" t="s">
        <v>73</v>
      </c>
      <c r="AY464" s="230" t="s">
        <v>160</v>
      </c>
    </row>
    <row r="465" spans="2:51" s="14" customFormat="1" ht="11.25">
      <c r="B465" s="231"/>
      <c r="C465" s="232"/>
      <c r="D465" s="216" t="s">
        <v>171</v>
      </c>
      <c r="E465" s="233" t="s">
        <v>1</v>
      </c>
      <c r="F465" s="234" t="s">
        <v>174</v>
      </c>
      <c r="G465" s="232"/>
      <c r="H465" s="235">
        <v>11.1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171</v>
      </c>
      <c r="AU465" s="241" t="s">
        <v>83</v>
      </c>
      <c r="AV465" s="14" t="s">
        <v>167</v>
      </c>
      <c r="AW465" s="14" t="s">
        <v>30</v>
      </c>
      <c r="AX465" s="14" t="s">
        <v>81</v>
      </c>
      <c r="AY465" s="241" t="s">
        <v>160</v>
      </c>
    </row>
    <row r="466" spans="1:65" s="2" customFormat="1" ht="24.2" customHeight="1">
      <c r="A466" s="35"/>
      <c r="B466" s="36"/>
      <c r="C466" s="202" t="s">
        <v>671</v>
      </c>
      <c r="D466" s="202" t="s">
        <v>163</v>
      </c>
      <c r="E466" s="203" t="s">
        <v>1845</v>
      </c>
      <c r="F466" s="204" t="s">
        <v>1846</v>
      </c>
      <c r="G466" s="205" t="s">
        <v>179</v>
      </c>
      <c r="H466" s="206">
        <v>4.949</v>
      </c>
      <c r="I466" s="207"/>
      <c r="J466" s="208">
        <f>ROUND(I466*H466,2)</f>
        <v>0</v>
      </c>
      <c r="K466" s="209"/>
      <c r="L466" s="40"/>
      <c r="M466" s="210" t="s">
        <v>1</v>
      </c>
      <c r="N466" s="211" t="s">
        <v>38</v>
      </c>
      <c r="O466" s="72"/>
      <c r="P466" s="212">
        <f>O466*H466</f>
        <v>0</v>
      </c>
      <c r="Q466" s="212">
        <v>0</v>
      </c>
      <c r="R466" s="212">
        <f>Q466*H466</f>
        <v>0</v>
      </c>
      <c r="S466" s="212">
        <v>0</v>
      </c>
      <c r="T466" s="213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4" t="s">
        <v>219</v>
      </c>
      <c r="AT466" s="214" t="s">
        <v>163</v>
      </c>
      <c r="AU466" s="214" t="s">
        <v>83</v>
      </c>
      <c r="AY466" s="18" t="s">
        <v>160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18" t="s">
        <v>81</v>
      </c>
      <c r="BK466" s="215">
        <f>ROUND(I466*H466,2)</f>
        <v>0</v>
      </c>
      <c r="BL466" s="18" t="s">
        <v>219</v>
      </c>
      <c r="BM466" s="214" t="s">
        <v>2305</v>
      </c>
    </row>
    <row r="467" spans="1:47" s="2" customFormat="1" ht="29.25">
      <c r="A467" s="35"/>
      <c r="B467" s="36"/>
      <c r="C467" s="37"/>
      <c r="D467" s="216" t="s">
        <v>169</v>
      </c>
      <c r="E467" s="37"/>
      <c r="F467" s="217" t="s">
        <v>1848</v>
      </c>
      <c r="G467" s="37"/>
      <c r="H467" s="37"/>
      <c r="I467" s="169"/>
      <c r="J467" s="37"/>
      <c r="K467" s="37"/>
      <c r="L467" s="40"/>
      <c r="M467" s="252"/>
      <c r="N467" s="253"/>
      <c r="O467" s="254"/>
      <c r="P467" s="254"/>
      <c r="Q467" s="254"/>
      <c r="R467" s="254"/>
      <c r="S467" s="254"/>
      <c r="T467" s="25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8" t="s">
        <v>169</v>
      </c>
      <c r="AU467" s="18" t="s">
        <v>83</v>
      </c>
    </row>
    <row r="468" spans="1:31" s="2" customFormat="1" ht="6.95" customHeight="1">
      <c r="A468" s="35"/>
      <c r="B468" s="55"/>
      <c r="C468" s="56"/>
      <c r="D468" s="56"/>
      <c r="E468" s="56"/>
      <c r="F468" s="56"/>
      <c r="G468" s="56"/>
      <c r="H468" s="56"/>
      <c r="I468" s="56"/>
      <c r="J468" s="56"/>
      <c r="K468" s="56"/>
      <c r="L468" s="40"/>
      <c r="M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</row>
  </sheetData>
  <sheetProtection algorithmName="SHA-512" hashValue="3aI2IlTpM2AJPWqyCm3PpCemrDnLjwkRlr6+JBSpQ1jnTrOJXGjqMOXv715GTzxSm8uv7RunzKtoV1rLhGnv4w==" saltValue="BtKQaX/HZmwFUv7E6yfu2494kuAo/UsUSz6fU29IwqvmUPgr+sPE3xCjLuS2fJ7RrznfeGhOhf8fFBevvUTq6w==" spinCount="100000" sheet="1" objects="1" scenarios="1" formatColumns="0" formatRows="0" autoFilter="0"/>
  <autoFilter ref="C135:K467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2306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J113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ROUND((SUM(BE113:BE120)+SUM(BE140:BE442)),2)</f>
        <v>0</v>
      </c>
      <c r="G35" s="35"/>
      <c r="H35" s="35"/>
      <c r="I35" s="127">
        <v>0.21</v>
      </c>
      <c r="J35" s="126">
        <f>ROUND(((SUM(BE113:BE120)+SUM(BE140:BE442))*I35),2)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ROUND((SUM(BF113:BF120)+SUM(BF140:BF442)),2)</f>
        <v>0</v>
      </c>
      <c r="G36" s="35"/>
      <c r="H36" s="35"/>
      <c r="I36" s="127">
        <v>0.15</v>
      </c>
      <c r="J36" s="126">
        <f>ROUND(((SUM(BF113:BF120)+SUM(BF140:BF442))*I36),2)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ROUND((SUM(BG113:BG120)+SUM(BG140:BG442)),2)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ROUND((SUM(BH113:BH120)+SUM(BH140:BH442)),2)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ROUND((SUM(BI113:BI120)+SUM(BI140:BI442)),2)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06 DPS SO01.5,SO01.6 - Tribuny a rampa se schodištěm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122</v>
      </c>
      <c r="E97" s="153"/>
      <c r="F97" s="153"/>
      <c r="G97" s="153"/>
      <c r="H97" s="153"/>
      <c r="I97" s="153"/>
      <c r="J97" s="154">
        <f>J141</f>
        <v>0</v>
      </c>
      <c r="K97" s="151"/>
      <c r="L97" s="155"/>
    </row>
    <row r="98" spans="2:12" s="10" customFormat="1" ht="19.9" customHeight="1">
      <c r="B98" s="156"/>
      <c r="C98" s="157"/>
      <c r="D98" s="158" t="s">
        <v>368</v>
      </c>
      <c r="E98" s="159"/>
      <c r="F98" s="159"/>
      <c r="G98" s="159"/>
      <c r="H98" s="159"/>
      <c r="I98" s="159"/>
      <c r="J98" s="160">
        <f>J142</f>
        <v>0</v>
      </c>
      <c r="K98" s="157"/>
      <c r="L98" s="161"/>
    </row>
    <row r="99" spans="2:12" s="10" customFormat="1" ht="19.9" customHeight="1">
      <c r="B99" s="156"/>
      <c r="C99" s="157"/>
      <c r="D99" s="158" t="s">
        <v>422</v>
      </c>
      <c r="E99" s="159"/>
      <c r="F99" s="159"/>
      <c r="G99" s="159"/>
      <c r="H99" s="159"/>
      <c r="I99" s="159"/>
      <c r="J99" s="160">
        <f>J191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423</v>
      </c>
      <c r="E100" s="159"/>
      <c r="F100" s="159"/>
      <c r="G100" s="159"/>
      <c r="H100" s="159"/>
      <c r="I100" s="159"/>
      <c r="J100" s="160">
        <f>J257</f>
        <v>0</v>
      </c>
      <c r="K100" s="157"/>
      <c r="L100" s="161"/>
    </row>
    <row r="101" spans="2:12" s="10" customFormat="1" ht="19.9" customHeight="1">
      <c r="B101" s="156"/>
      <c r="C101" s="157"/>
      <c r="D101" s="158" t="s">
        <v>424</v>
      </c>
      <c r="E101" s="159"/>
      <c r="F101" s="159"/>
      <c r="G101" s="159"/>
      <c r="H101" s="159"/>
      <c r="I101" s="159"/>
      <c r="J101" s="160">
        <f>J272</f>
        <v>0</v>
      </c>
      <c r="K101" s="157"/>
      <c r="L101" s="161"/>
    </row>
    <row r="102" spans="2:12" s="10" customFormat="1" ht="19.9" customHeight="1">
      <c r="B102" s="156"/>
      <c r="C102" s="157"/>
      <c r="D102" s="158" t="s">
        <v>369</v>
      </c>
      <c r="E102" s="159"/>
      <c r="F102" s="159"/>
      <c r="G102" s="159"/>
      <c r="H102" s="159"/>
      <c r="I102" s="159"/>
      <c r="J102" s="160">
        <f>J333</f>
        <v>0</v>
      </c>
      <c r="K102" s="157"/>
      <c r="L102" s="161"/>
    </row>
    <row r="103" spans="2:12" s="10" customFormat="1" ht="19.9" customHeight="1">
      <c r="B103" s="156"/>
      <c r="C103" s="157"/>
      <c r="D103" s="158" t="s">
        <v>425</v>
      </c>
      <c r="E103" s="159"/>
      <c r="F103" s="159"/>
      <c r="G103" s="159"/>
      <c r="H103" s="159"/>
      <c r="I103" s="159"/>
      <c r="J103" s="160">
        <f>J348</f>
        <v>0</v>
      </c>
      <c r="K103" s="157"/>
      <c r="L103" s="161"/>
    </row>
    <row r="104" spans="2:12" s="10" customFormat="1" ht="19.9" customHeight="1">
      <c r="B104" s="156"/>
      <c r="C104" s="157"/>
      <c r="D104" s="158" t="s">
        <v>426</v>
      </c>
      <c r="E104" s="159"/>
      <c r="F104" s="159"/>
      <c r="G104" s="159"/>
      <c r="H104" s="159"/>
      <c r="I104" s="159"/>
      <c r="J104" s="160">
        <f>J366</f>
        <v>0</v>
      </c>
      <c r="K104" s="157"/>
      <c r="L104" s="161"/>
    </row>
    <row r="105" spans="2:12" s="10" customFormat="1" ht="19.9" customHeight="1">
      <c r="B105" s="156"/>
      <c r="C105" s="157"/>
      <c r="D105" s="158" t="s">
        <v>123</v>
      </c>
      <c r="E105" s="159"/>
      <c r="F105" s="159"/>
      <c r="G105" s="159"/>
      <c r="H105" s="159"/>
      <c r="I105" s="159"/>
      <c r="J105" s="160">
        <f>J374</f>
        <v>0</v>
      </c>
      <c r="K105" s="157"/>
      <c r="L105" s="161"/>
    </row>
    <row r="106" spans="2:12" s="10" customFormat="1" ht="19.9" customHeight="1">
      <c r="B106" s="156"/>
      <c r="C106" s="157"/>
      <c r="D106" s="158" t="s">
        <v>427</v>
      </c>
      <c r="E106" s="159"/>
      <c r="F106" s="159"/>
      <c r="G106" s="159"/>
      <c r="H106" s="159"/>
      <c r="I106" s="159"/>
      <c r="J106" s="160">
        <f>J391</f>
        <v>0</v>
      </c>
      <c r="K106" s="157"/>
      <c r="L106" s="161"/>
    </row>
    <row r="107" spans="2:12" s="9" customFormat="1" ht="24.95" customHeight="1">
      <c r="B107" s="150"/>
      <c r="C107" s="151"/>
      <c r="D107" s="152" t="s">
        <v>125</v>
      </c>
      <c r="E107" s="153"/>
      <c r="F107" s="153"/>
      <c r="G107" s="153"/>
      <c r="H107" s="153"/>
      <c r="I107" s="153"/>
      <c r="J107" s="154">
        <f>J394</f>
        <v>0</v>
      </c>
      <c r="K107" s="151"/>
      <c r="L107" s="155"/>
    </row>
    <row r="108" spans="2:12" s="10" customFormat="1" ht="19.9" customHeight="1">
      <c r="B108" s="156"/>
      <c r="C108" s="157"/>
      <c r="D108" s="158" t="s">
        <v>428</v>
      </c>
      <c r="E108" s="159"/>
      <c r="F108" s="159"/>
      <c r="G108" s="159"/>
      <c r="H108" s="159"/>
      <c r="I108" s="159"/>
      <c r="J108" s="160">
        <f>J395</f>
        <v>0</v>
      </c>
      <c r="K108" s="157"/>
      <c r="L108" s="161"/>
    </row>
    <row r="109" spans="2:12" s="10" customFormat="1" ht="19.9" customHeight="1">
      <c r="B109" s="156"/>
      <c r="C109" s="157"/>
      <c r="D109" s="158" t="s">
        <v>132</v>
      </c>
      <c r="E109" s="159"/>
      <c r="F109" s="159"/>
      <c r="G109" s="159"/>
      <c r="H109" s="159"/>
      <c r="I109" s="159"/>
      <c r="J109" s="160">
        <f>J411</f>
        <v>0</v>
      </c>
      <c r="K109" s="157"/>
      <c r="L109" s="161"/>
    </row>
    <row r="110" spans="2:12" s="10" customFormat="1" ht="19.9" customHeight="1">
      <c r="B110" s="156"/>
      <c r="C110" s="157"/>
      <c r="D110" s="158" t="s">
        <v>2307</v>
      </c>
      <c r="E110" s="159"/>
      <c r="F110" s="159"/>
      <c r="G110" s="159"/>
      <c r="H110" s="159"/>
      <c r="I110" s="159"/>
      <c r="J110" s="160">
        <f>J426</f>
        <v>0</v>
      </c>
      <c r="K110" s="157"/>
      <c r="L110" s="161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9.25" customHeight="1">
      <c r="A113" s="35"/>
      <c r="B113" s="36"/>
      <c r="C113" s="149" t="s">
        <v>135</v>
      </c>
      <c r="D113" s="37"/>
      <c r="E113" s="37"/>
      <c r="F113" s="37"/>
      <c r="G113" s="37"/>
      <c r="H113" s="37"/>
      <c r="I113" s="37"/>
      <c r="J113" s="162">
        <f>ROUND(J114+J115+J116+J117+J118+J119,2)</f>
        <v>0</v>
      </c>
      <c r="K113" s="37"/>
      <c r="L113" s="52"/>
      <c r="N113" s="163" t="s">
        <v>37</v>
      </c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8" customHeight="1">
      <c r="A114" s="35"/>
      <c r="B114" s="36"/>
      <c r="C114" s="37"/>
      <c r="D114" s="333" t="s">
        <v>136</v>
      </c>
      <c r="E114" s="334"/>
      <c r="F114" s="334"/>
      <c r="G114" s="37"/>
      <c r="H114" s="37"/>
      <c r="I114" s="37"/>
      <c r="J114" s="165">
        <v>0</v>
      </c>
      <c r="K114" s="37"/>
      <c r="L114" s="166"/>
      <c r="M114" s="167"/>
      <c r="N114" s="168" t="s">
        <v>38</v>
      </c>
      <c r="O114" s="167"/>
      <c r="P114" s="167"/>
      <c r="Q114" s="167"/>
      <c r="R114" s="167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70" t="s">
        <v>137</v>
      </c>
      <c r="AZ114" s="167"/>
      <c r="BA114" s="167"/>
      <c r="BB114" s="167"/>
      <c r="BC114" s="167"/>
      <c r="BD114" s="167"/>
      <c r="BE114" s="171">
        <f aca="true" t="shared" si="0" ref="BE114:BE119">IF(N114="základní",J114,0)</f>
        <v>0</v>
      </c>
      <c r="BF114" s="171">
        <f aca="true" t="shared" si="1" ref="BF114:BF119">IF(N114="snížená",J114,0)</f>
        <v>0</v>
      </c>
      <c r="BG114" s="171">
        <f aca="true" t="shared" si="2" ref="BG114:BG119">IF(N114="zákl. přenesená",J114,0)</f>
        <v>0</v>
      </c>
      <c r="BH114" s="171">
        <f aca="true" t="shared" si="3" ref="BH114:BH119">IF(N114="sníž. přenesená",J114,0)</f>
        <v>0</v>
      </c>
      <c r="BI114" s="171">
        <f aca="true" t="shared" si="4" ref="BI114:BI119">IF(N114="nulová",J114,0)</f>
        <v>0</v>
      </c>
      <c r="BJ114" s="170" t="s">
        <v>81</v>
      </c>
      <c r="BK114" s="167"/>
      <c r="BL114" s="167"/>
      <c r="BM114" s="167"/>
    </row>
    <row r="115" spans="1:65" s="2" customFormat="1" ht="18" customHeight="1">
      <c r="A115" s="35"/>
      <c r="B115" s="36"/>
      <c r="C115" s="37"/>
      <c r="D115" s="333" t="s">
        <v>138</v>
      </c>
      <c r="E115" s="334"/>
      <c r="F115" s="334"/>
      <c r="G115" s="37"/>
      <c r="H115" s="37"/>
      <c r="I115" s="37"/>
      <c r="J115" s="165">
        <v>0</v>
      </c>
      <c r="K115" s="37"/>
      <c r="L115" s="166"/>
      <c r="M115" s="167"/>
      <c r="N115" s="168" t="s">
        <v>38</v>
      </c>
      <c r="O115" s="167"/>
      <c r="P115" s="167"/>
      <c r="Q115" s="167"/>
      <c r="R115" s="167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70" t="s">
        <v>137</v>
      </c>
      <c r="AZ115" s="167"/>
      <c r="BA115" s="167"/>
      <c r="BB115" s="167"/>
      <c r="BC115" s="167"/>
      <c r="BD115" s="167"/>
      <c r="BE115" s="171">
        <f t="shared" si="0"/>
        <v>0</v>
      </c>
      <c r="BF115" s="171">
        <f t="shared" si="1"/>
        <v>0</v>
      </c>
      <c r="BG115" s="171">
        <f t="shared" si="2"/>
        <v>0</v>
      </c>
      <c r="BH115" s="171">
        <f t="shared" si="3"/>
        <v>0</v>
      </c>
      <c r="BI115" s="171">
        <f t="shared" si="4"/>
        <v>0</v>
      </c>
      <c r="BJ115" s="170" t="s">
        <v>81</v>
      </c>
      <c r="BK115" s="167"/>
      <c r="BL115" s="167"/>
      <c r="BM115" s="167"/>
    </row>
    <row r="116" spans="1:65" s="2" customFormat="1" ht="18" customHeight="1">
      <c r="A116" s="35"/>
      <c r="B116" s="36"/>
      <c r="C116" s="37"/>
      <c r="D116" s="333" t="s">
        <v>139</v>
      </c>
      <c r="E116" s="334"/>
      <c r="F116" s="334"/>
      <c r="G116" s="37"/>
      <c r="H116" s="37"/>
      <c r="I116" s="37"/>
      <c r="J116" s="165">
        <v>0</v>
      </c>
      <c r="K116" s="37"/>
      <c r="L116" s="166"/>
      <c r="M116" s="167"/>
      <c r="N116" s="168" t="s">
        <v>38</v>
      </c>
      <c r="O116" s="167"/>
      <c r="P116" s="167"/>
      <c r="Q116" s="167"/>
      <c r="R116" s="167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70" t="s">
        <v>137</v>
      </c>
      <c r="AZ116" s="167"/>
      <c r="BA116" s="167"/>
      <c r="BB116" s="167"/>
      <c r="BC116" s="167"/>
      <c r="BD116" s="167"/>
      <c r="BE116" s="171">
        <f t="shared" si="0"/>
        <v>0</v>
      </c>
      <c r="BF116" s="171">
        <f t="shared" si="1"/>
        <v>0</v>
      </c>
      <c r="BG116" s="171">
        <f t="shared" si="2"/>
        <v>0</v>
      </c>
      <c r="BH116" s="171">
        <f t="shared" si="3"/>
        <v>0</v>
      </c>
      <c r="BI116" s="171">
        <f t="shared" si="4"/>
        <v>0</v>
      </c>
      <c r="BJ116" s="170" t="s">
        <v>81</v>
      </c>
      <c r="BK116" s="167"/>
      <c r="BL116" s="167"/>
      <c r="BM116" s="167"/>
    </row>
    <row r="117" spans="1:65" s="2" customFormat="1" ht="18" customHeight="1">
      <c r="A117" s="35"/>
      <c r="B117" s="36"/>
      <c r="C117" s="37"/>
      <c r="D117" s="333" t="s">
        <v>140</v>
      </c>
      <c r="E117" s="334"/>
      <c r="F117" s="334"/>
      <c r="G117" s="37"/>
      <c r="H117" s="37"/>
      <c r="I117" s="37"/>
      <c r="J117" s="165">
        <v>0</v>
      </c>
      <c r="K117" s="37"/>
      <c r="L117" s="166"/>
      <c r="M117" s="167"/>
      <c r="N117" s="168" t="s">
        <v>38</v>
      </c>
      <c r="O117" s="167"/>
      <c r="P117" s="167"/>
      <c r="Q117" s="167"/>
      <c r="R117" s="167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70" t="s">
        <v>137</v>
      </c>
      <c r="AZ117" s="167"/>
      <c r="BA117" s="167"/>
      <c r="BB117" s="167"/>
      <c r="BC117" s="167"/>
      <c r="BD117" s="167"/>
      <c r="BE117" s="171">
        <f t="shared" si="0"/>
        <v>0</v>
      </c>
      <c r="BF117" s="171">
        <f t="shared" si="1"/>
        <v>0</v>
      </c>
      <c r="BG117" s="171">
        <f t="shared" si="2"/>
        <v>0</v>
      </c>
      <c r="BH117" s="171">
        <f t="shared" si="3"/>
        <v>0</v>
      </c>
      <c r="BI117" s="171">
        <f t="shared" si="4"/>
        <v>0</v>
      </c>
      <c r="BJ117" s="170" t="s">
        <v>81</v>
      </c>
      <c r="BK117" s="167"/>
      <c r="BL117" s="167"/>
      <c r="BM117" s="167"/>
    </row>
    <row r="118" spans="1:65" s="2" customFormat="1" ht="18" customHeight="1">
      <c r="A118" s="35"/>
      <c r="B118" s="36"/>
      <c r="C118" s="37"/>
      <c r="D118" s="333" t="s">
        <v>141</v>
      </c>
      <c r="E118" s="334"/>
      <c r="F118" s="334"/>
      <c r="G118" s="37"/>
      <c r="H118" s="37"/>
      <c r="I118" s="37"/>
      <c r="J118" s="165">
        <v>0</v>
      </c>
      <c r="K118" s="37"/>
      <c r="L118" s="166"/>
      <c r="M118" s="167"/>
      <c r="N118" s="168" t="s">
        <v>38</v>
      </c>
      <c r="O118" s="167"/>
      <c r="P118" s="167"/>
      <c r="Q118" s="167"/>
      <c r="R118" s="167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70" t="s">
        <v>137</v>
      </c>
      <c r="AZ118" s="167"/>
      <c r="BA118" s="167"/>
      <c r="BB118" s="167"/>
      <c r="BC118" s="167"/>
      <c r="BD118" s="167"/>
      <c r="BE118" s="171">
        <f t="shared" si="0"/>
        <v>0</v>
      </c>
      <c r="BF118" s="171">
        <f t="shared" si="1"/>
        <v>0</v>
      </c>
      <c r="BG118" s="171">
        <f t="shared" si="2"/>
        <v>0</v>
      </c>
      <c r="BH118" s="171">
        <f t="shared" si="3"/>
        <v>0</v>
      </c>
      <c r="BI118" s="171">
        <f t="shared" si="4"/>
        <v>0</v>
      </c>
      <c r="BJ118" s="170" t="s">
        <v>81</v>
      </c>
      <c r="BK118" s="167"/>
      <c r="BL118" s="167"/>
      <c r="BM118" s="167"/>
    </row>
    <row r="119" spans="1:65" s="2" customFormat="1" ht="18" customHeight="1">
      <c r="A119" s="35"/>
      <c r="B119" s="36"/>
      <c r="C119" s="37"/>
      <c r="D119" s="164" t="s">
        <v>142</v>
      </c>
      <c r="E119" s="37"/>
      <c r="F119" s="37"/>
      <c r="G119" s="37"/>
      <c r="H119" s="37"/>
      <c r="I119" s="37"/>
      <c r="J119" s="165">
        <f>ROUND(J30*T119,2)</f>
        <v>0</v>
      </c>
      <c r="K119" s="37"/>
      <c r="L119" s="166"/>
      <c r="M119" s="167"/>
      <c r="N119" s="168" t="s">
        <v>38</v>
      </c>
      <c r="O119" s="167"/>
      <c r="P119" s="167"/>
      <c r="Q119" s="167"/>
      <c r="R119" s="167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70" t="s">
        <v>143</v>
      </c>
      <c r="AZ119" s="167"/>
      <c r="BA119" s="167"/>
      <c r="BB119" s="167"/>
      <c r="BC119" s="167"/>
      <c r="BD119" s="167"/>
      <c r="BE119" s="171">
        <f t="shared" si="0"/>
        <v>0</v>
      </c>
      <c r="BF119" s="171">
        <f t="shared" si="1"/>
        <v>0</v>
      </c>
      <c r="BG119" s="171">
        <f t="shared" si="2"/>
        <v>0</v>
      </c>
      <c r="BH119" s="171">
        <f t="shared" si="3"/>
        <v>0</v>
      </c>
      <c r="BI119" s="171">
        <f t="shared" si="4"/>
        <v>0</v>
      </c>
      <c r="BJ119" s="170" t="s">
        <v>81</v>
      </c>
      <c r="BK119" s="167"/>
      <c r="BL119" s="167"/>
      <c r="BM119" s="167"/>
    </row>
    <row r="120" spans="1:31" s="2" customFormat="1" ht="11.2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9.25" customHeight="1">
      <c r="A121" s="35"/>
      <c r="B121" s="36"/>
      <c r="C121" s="172" t="s">
        <v>144</v>
      </c>
      <c r="D121" s="147"/>
      <c r="E121" s="147"/>
      <c r="F121" s="147"/>
      <c r="G121" s="147"/>
      <c r="H121" s="147"/>
      <c r="I121" s="147"/>
      <c r="J121" s="173">
        <f>ROUND(J96+J113,2)</f>
        <v>0</v>
      </c>
      <c r="K121" s="14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4" t="s">
        <v>145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30" t="str">
        <f>E7</f>
        <v>Rekonstrukce areálu - Skatepark Ostrava-Výškovice</v>
      </c>
      <c r="F130" s="331"/>
      <c r="G130" s="331"/>
      <c r="H130" s="33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112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286" t="str">
        <f>E9</f>
        <v>06 DPS SO01.5,SO01.6 - Tribuny a rampa se schodištěm</v>
      </c>
      <c r="F132" s="332"/>
      <c r="G132" s="332"/>
      <c r="H132" s="332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20</v>
      </c>
      <c r="D134" s="37"/>
      <c r="E134" s="37"/>
      <c r="F134" s="28" t="str">
        <f>F12</f>
        <v xml:space="preserve"> </v>
      </c>
      <c r="G134" s="37"/>
      <c r="H134" s="37"/>
      <c r="I134" s="30" t="s">
        <v>22</v>
      </c>
      <c r="J134" s="67" t="str">
        <f>IF(J12="","",J12)</f>
        <v>21. 8. 2023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2" customHeight="1">
      <c r="A136" s="35"/>
      <c r="B136" s="36"/>
      <c r="C136" s="30" t="s">
        <v>24</v>
      </c>
      <c r="D136" s="37"/>
      <c r="E136" s="37"/>
      <c r="F136" s="28" t="str">
        <f>E15</f>
        <v xml:space="preserve"> </v>
      </c>
      <c r="G136" s="37"/>
      <c r="H136" s="37"/>
      <c r="I136" s="30" t="s">
        <v>29</v>
      </c>
      <c r="J136" s="33" t="str">
        <f>E21</f>
        <v xml:space="preserve"> 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27</v>
      </c>
      <c r="D137" s="37"/>
      <c r="E137" s="37"/>
      <c r="F137" s="28" t="str">
        <f>IF(E18="","",E18)</f>
        <v>Vyplň údaj</v>
      </c>
      <c r="G137" s="37"/>
      <c r="H137" s="37"/>
      <c r="I137" s="30" t="s">
        <v>31</v>
      </c>
      <c r="J137" s="33" t="str">
        <f>E24</f>
        <v xml:space="preserve"> 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74"/>
      <c r="B139" s="175"/>
      <c r="C139" s="176" t="s">
        <v>146</v>
      </c>
      <c r="D139" s="177" t="s">
        <v>58</v>
      </c>
      <c r="E139" s="177" t="s">
        <v>54</v>
      </c>
      <c r="F139" s="177" t="s">
        <v>55</v>
      </c>
      <c r="G139" s="177" t="s">
        <v>147</v>
      </c>
      <c r="H139" s="177" t="s">
        <v>148</v>
      </c>
      <c r="I139" s="177" t="s">
        <v>149</v>
      </c>
      <c r="J139" s="178" t="s">
        <v>119</v>
      </c>
      <c r="K139" s="179" t="s">
        <v>150</v>
      </c>
      <c r="L139" s="180"/>
      <c r="M139" s="76" t="s">
        <v>1</v>
      </c>
      <c r="N139" s="77" t="s">
        <v>37</v>
      </c>
      <c r="O139" s="77" t="s">
        <v>151</v>
      </c>
      <c r="P139" s="77" t="s">
        <v>152</v>
      </c>
      <c r="Q139" s="77" t="s">
        <v>153</v>
      </c>
      <c r="R139" s="77" t="s">
        <v>154</v>
      </c>
      <c r="S139" s="77" t="s">
        <v>155</v>
      </c>
      <c r="T139" s="78" t="s">
        <v>156</v>
      </c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</row>
    <row r="140" spans="1:63" s="2" customFormat="1" ht="22.9" customHeight="1">
      <c r="A140" s="35"/>
      <c r="B140" s="36"/>
      <c r="C140" s="83" t="s">
        <v>157</v>
      </c>
      <c r="D140" s="37"/>
      <c r="E140" s="37"/>
      <c r="F140" s="37"/>
      <c r="G140" s="37"/>
      <c r="H140" s="37"/>
      <c r="I140" s="37"/>
      <c r="J140" s="181">
        <f>BK140</f>
        <v>0</v>
      </c>
      <c r="K140" s="37"/>
      <c r="L140" s="40"/>
      <c r="M140" s="79"/>
      <c r="N140" s="182"/>
      <c r="O140" s="80"/>
      <c r="P140" s="183">
        <f>P141+P394</f>
        <v>0</v>
      </c>
      <c r="Q140" s="80"/>
      <c r="R140" s="183">
        <f>R141+R394</f>
        <v>375.6976115300001</v>
      </c>
      <c r="S140" s="80"/>
      <c r="T140" s="184">
        <f>T141+T394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72</v>
      </c>
      <c r="AU140" s="18" t="s">
        <v>121</v>
      </c>
      <c r="BK140" s="185">
        <f>BK141+BK394</f>
        <v>0</v>
      </c>
    </row>
    <row r="141" spans="2:63" s="12" customFormat="1" ht="25.9" customHeight="1">
      <c r="B141" s="186"/>
      <c r="C141" s="187"/>
      <c r="D141" s="188" t="s">
        <v>72</v>
      </c>
      <c r="E141" s="189" t="s">
        <v>158</v>
      </c>
      <c r="F141" s="189" t="s">
        <v>159</v>
      </c>
      <c r="G141" s="187"/>
      <c r="H141" s="187"/>
      <c r="I141" s="190"/>
      <c r="J141" s="191">
        <f>BK141</f>
        <v>0</v>
      </c>
      <c r="K141" s="187"/>
      <c r="L141" s="192"/>
      <c r="M141" s="193"/>
      <c r="N141" s="194"/>
      <c r="O141" s="194"/>
      <c r="P141" s="195">
        <f>P142+P191+P257+P272+P333+P348+P366+P374+P391</f>
        <v>0</v>
      </c>
      <c r="Q141" s="194"/>
      <c r="R141" s="195">
        <f>R142+R191+R257+R272+R333+R348+R366+R374+R391</f>
        <v>371.56224569000005</v>
      </c>
      <c r="S141" s="194"/>
      <c r="T141" s="196">
        <f>T142+T191+T257+T272+T333+T348+T366+T374+T391</f>
        <v>0</v>
      </c>
      <c r="AR141" s="197" t="s">
        <v>81</v>
      </c>
      <c r="AT141" s="198" t="s">
        <v>72</v>
      </c>
      <c r="AU141" s="198" t="s">
        <v>73</v>
      </c>
      <c r="AY141" s="197" t="s">
        <v>160</v>
      </c>
      <c r="BK141" s="199">
        <f>BK142+BK191+BK257+BK272+BK333+BK348+BK366+BK374+BK391</f>
        <v>0</v>
      </c>
    </row>
    <row r="142" spans="2:63" s="12" customFormat="1" ht="22.9" customHeight="1">
      <c r="B142" s="186"/>
      <c r="C142" s="187"/>
      <c r="D142" s="188" t="s">
        <v>72</v>
      </c>
      <c r="E142" s="200" t="s">
        <v>81</v>
      </c>
      <c r="F142" s="200" t="s">
        <v>370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SUM(P143:P190)</f>
        <v>0</v>
      </c>
      <c r="Q142" s="194"/>
      <c r="R142" s="195">
        <f>SUM(R143:R190)</f>
        <v>29.79753</v>
      </c>
      <c r="S142" s="194"/>
      <c r="T142" s="196">
        <f>SUM(T143:T190)</f>
        <v>0</v>
      </c>
      <c r="AR142" s="197" t="s">
        <v>81</v>
      </c>
      <c r="AT142" s="198" t="s">
        <v>72</v>
      </c>
      <c r="AU142" s="198" t="s">
        <v>81</v>
      </c>
      <c r="AY142" s="197" t="s">
        <v>160</v>
      </c>
      <c r="BK142" s="199">
        <f>SUM(BK143:BK190)</f>
        <v>0</v>
      </c>
    </row>
    <row r="143" spans="1:65" s="2" customFormat="1" ht="33" customHeight="1">
      <c r="A143" s="35"/>
      <c r="B143" s="36"/>
      <c r="C143" s="202" t="s">
        <v>81</v>
      </c>
      <c r="D143" s="202" t="s">
        <v>163</v>
      </c>
      <c r="E143" s="203" t="s">
        <v>445</v>
      </c>
      <c r="F143" s="204" t="s">
        <v>446</v>
      </c>
      <c r="G143" s="205" t="s">
        <v>166</v>
      </c>
      <c r="H143" s="206">
        <v>86.112</v>
      </c>
      <c r="I143" s="207"/>
      <c r="J143" s="208">
        <f>ROUND(I143*H143,2)</f>
        <v>0</v>
      </c>
      <c r="K143" s="209"/>
      <c r="L143" s="40"/>
      <c r="M143" s="210" t="s">
        <v>1</v>
      </c>
      <c r="N143" s="211" t="s">
        <v>38</v>
      </c>
      <c r="O143" s="72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4" t="s">
        <v>167</v>
      </c>
      <c r="AT143" s="214" t="s">
        <v>163</v>
      </c>
      <c r="AU143" s="214" t="s">
        <v>83</v>
      </c>
      <c r="AY143" s="18" t="s">
        <v>160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8" t="s">
        <v>81</v>
      </c>
      <c r="BK143" s="215">
        <f>ROUND(I143*H143,2)</f>
        <v>0</v>
      </c>
      <c r="BL143" s="18" t="s">
        <v>167</v>
      </c>
      <c r="BM143" s="214" t="s">
        <v>2308</v>
      </c>
    </row>
    <row r="144" spans="1:47" s="2" customFormat="1" ht="29.25">
      <c r="A144" s="35"/>
      <c r="B144" s="36"/>
      <c r="C144" s="37"/>
      <c r="D144" s="216" t="s">
        <v>169</v>
      </c>
      <c r="E144" s="37"/>
      <c r="F144" s="217" t="s">
        <v>448</v>
      </c>
      <c r="G144" s="37"/>
      <c r="H144" s="37"/>
      <c r="I144" s="169"/>
      <c r="J144" s="37"/>
      <c r="K144" s="37"/>
      <c r="L144" s="40"/>
      <c r="M144" s="218"/>
      <c r="N144" s="21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169</v>
      </c>
      <c r="AU144" s="18" t="s">
        <v>83</v>
      </c>
    </row>
    <row r="145" spans="2:51" s="15" customFormat="1" ht="11.25">
      <c r="B145" s="242"/>
      <c r="C145" s="243"/>
      <c r="D145" s="216" t="s">
        <v>171</v>
      </c>
      <c r="E145" s="244" t="s">
        <v>1</v>
      </c>
      <c r="F145" s="245" t="s">
        <v>2309</v>
      </c>
      <c r="G145" s="243"/>
      <c r="H145" s="244" t="s">
        <v>1</v>
      </c>
      <c r="I145" s="246"/>
      <c r="J145" s="243"/>
      <c r="K145" s="243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171</v>
      </c>
      <c r="AU145" s="251" t="s">
        <v>83</v>
      </c>
      <c r="AV145" s="15" t="s">
        <v>81</v>
      </c>
      <c r="AW145" s="15" t="s">
        <v>30</v>
      </c>
      <c r="AX145" s="15" t="s">
        <v>73</v>
      </c>
      <c r="AY145" s="251" t="s">
        <v>160</v>
      </c>
    </row>
    <row r="146" spans="2:51" s="13" customFormat="1" ht="11.25">
      <c r="B146" s="220"/>
      <c r="C146" s="221"/>
      <c r="D146" s="216" t="s">
        <v>171</v>
      </c>
      <c r="E146" s="222" t="s">
        <v>1</v>
      </c>
      <c r="F146" s="223" t="s">
        <v>2310</v>
      </c>
      <c r="G146" s="221"/>
      <c r="H146" s="224">
        <v>5.04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171</v>
      </c>
      <c r="AU146" s="230" t="s">
        <v>83</v>
      </c>
      <c r="AV146" s="13" t="s">
        <v>83</v>
      </c>
      <c r="AW146" s="13" t="s">
        <v>30</v>
      </c>
      <c r="AX146" s="13" t="s">
        <v>73</v>
      </c>
      <c r="AY146" s="230" t="s">
        <v>160</v>
      </c>
    </row>
    <row r="147" spans="2:51" s="13" customFormat="1" ht="11.25">
      <c r="B147" s="220"/>
      <c r="C147" s="221"/>
      <c r="D147" s="216" t="s">
        <v>171</v>
      </c>
      <c r="E147" s="222" t="s">
        <v>1</v>
      </c>
      <c r="F147" s="223" t="s">
        <v>2311</v>
      </c>
      <c r="G147" s="221"/>
      <c r="H147" s="224">
        <v>11.718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171</v>
      </c>
      <c r="AU147" s="230" t="s">
        <v>83</v>
      </c>
      <c r="AV147" s="13" t="s">
        <v>83</v>
      </c>
      <c r="AW147" s="13" t="s">
        <v>30</v>
      </c>
      <c r="AX147" s="13" t="s">
        <v>73</v>
      </c>
      <c r="AY147" s="230" t="s">
        <v>160</v>
      </c>
    </row>
    <row r="148" spans="2:51" s="13" customFormat="1" ht="11.25">
      <c r="B148" s="220"/>
      <c r="C148" s="221"/>
      <c r="D148" s="216" t="s">
        <v>171</v>
      </c>
      <c r="E148" s="222" t="s">
        <v>1</v>
      </c>
      <c r="F148" s="223" t="s">
        <v>2312</v>
      </c>
      <c r="G148" s="221"/>
      <c r="H148" s="224">
        <v>8.37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171</v>
      </c>
      <c r="AU148" s="230" t="s">
        <v>83</v>
      </c>
      <c r="AV148" s="13" t="s">
        <v>83</v>
      </c>
      <c r="AW148" s="13" t="s">
        <v>30</v>
      </c>
      <c r="AX148" s="13" t="s">
        <v>73</v>
      </c>
      <c r="AY148" s="230" t="s">
        <v>160</v>
      </c>
    </row>
    <row r="149" spans="2:51" s="15" customFormat="1" ht="11.25">
      <c r="B149" s="242"/>
      <c r="C149" s="243"/>
      <c r="D149" s="216" t="s">
        <v>171</v>
      </c>
      <c r="E149" s="244" t="s">
        <v>1</v>
      </c>
      <c r="F149" s="245" t="s">
        <v>2313</v>
      </c>
      <c r="G149" s="243"/>
      <c r="H149" s="244" t="s">
        <v>1</v>
      </c>
      <c r="I149" s="246"/>
      <c r="J149" s="243"/>
      <c r="K149" s="243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171</v>
      </c>
      <c r="AU149" s="251" t="s">
        <v>83</v>
      </c>
      <c r="AV149" s="15" t="s">
        <v>81</v>
      </c>
      <c r="AW149" s="15" t="s">
        <v>30</v>
      </c>
      <c r="AX149" s="15" t="s">
        <v>73</v>
      </c>
      <c r="AY149" s="251" t="s">
        <v>160</v>
      </c>
    </row>
    <row r="150" spans="2:51" s="13" customFormat="1" ht="11.25">
      <c r="B150" s="220"/>
      <c r="C150" s="221"/>
      <c r="D150" s="216" t="s">
        <v>171</v>
      </c>
      <c r="E150" s="222" t="s">
        <v>1</v>
      </c>
      <c r="F150" s="223" t="s">
        <v>2314</v>
      </c>
      <c r="G150" s="221"/>
      <c r="H150" s="224">
        <v>8.736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171</v>
      </c>
      <c r="AU150" s="230" t="s">
        <v>83</v>
      </c>
      <c r="AV150" s="13" t="s">
        <v>83</v>
      </c>
      <c r="AW150" s="13" t="s">
        <v>30</v>
      </c>
      <c r="AX150" s="13" t="s">
        <v>73</v>
      </c>
      <c r="AY150" s="230" t="s">
        <v>160</v>
      </c>
    </row>
    <row r="151" spans="2:51" s="13" customFormat="1" ht="11.25">
      <c r="B151" s="220"/>
      <c r="C151" s="221"/>
      <c r="D151" s="216" t="s">
        <v>171</v>
      </c>
      <c r="E151" s="222" t="s">
        <v>1</v>
      </c>
      <c r="F151" s="223" t="s">
        <v>2315</v>
      </c>
      <c r="G151" s="221"/>
      <c r="H151" s="224">
        <v>3.192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171</v>
      </c>
      <c r="AU151" s="230" t="s">
        <v>83</v>
      </c>
      <c r="AV151" s="13" t="s">
        <v>83</v>
      </c>
      <c r="AW151" s="13" t="s">
        <v>30</v>
      </c>
      <c r="AX151" s="13" t="s">
        <v>73</v>
      </c>
      <c r="AY151" s="230" t="s">
        <v>160</v>
      </c>
    </row>
    <row r="152" spans="2:51" s="13" customFormat="1" ht="11.25">
      <c r="B152" s="220"/>
      <c r="C152" s="221"/>
      <c r="D152" s="216" t="s">
        <v>171</v>
      </c>
      <c r="E152" s="222" t="s">
        <v>1</v>
      </c>
      <c r="F152" s="223" t="s">
        <v>2316</v>
      </c>
      <c r="G152" s="221"/>
      <c r="H152" s="224">
        <v>1.188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171</v>
      </c>
      <c r="AU152" s="230" t="s">
        <v>83</v>
      </c>
      <c r="AV152" s="13" t="s">
        <v>83</v>
      </c>
      <c r="AW152" s="13" t="s">
        <v>30</v>
      </c>
      <c r="AX152" s="13" t="s">
        <v>73</v>
      </c>
      <c r="AY152" s="230" t="s">
        <v>160</v>
      </c>
    </row>
    <row r="153" spans="2:51" s="13" customFormat="1" ht="11.25">
      <c r="B153" s="220"/>
      <c r="C153" s="221"/>
      <c r="D153" s="216" t="s">
        <v>171</v>
      </c>
      <c r="E153" s="222" t="s">
        <v>1</v>
      </c>
      <c r="F153" s="223" t="s">
        <v>2317</v>
      </c>
      <c r="G153" s="221"/>
      <c r="H153" s="224">
        <v>1.865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171</v>
      </c>
      <c r="AU153" s="230" t="s">
        <v>83</v>
      </c>
      <c r="AV153" s="13" t="s">
        <v>83</v>
      </c>
      <c r="AW153" s="13" t="s">
        <v>30</v>
      </c>
      <c r="AX153" s="13" t="s">
        <v>73</v>
      </c>
      <c r="AY153" s="230" t="s">
        <v>160</v>
      </c>
    </row>
    <row r="154" spans="2:51" s="13" customFormat="1" ht="11.25">
      <c r="B154" s="220"/>
      <c r="C154" s="221"/>
      <c r="D154" s="216" t="s">
        <v>171</v>
      </c>
      <c r="E154" s="222" t="s">
        <v>1</v>
      </c>
      <c r="F154" s="223" t="s">
        <v>2318</v>
      </c>
      <c r="G154" s="221"/>
      <c r="H154" s="224">
        <v>6.72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171</v>
      </c>
      <c r="AU154" s="230" t="s">
        <v>83</v>
      </c>
      <c r="AV154" s="13" t="s">
        <v>83</v>
      </c>
      <c r="AW154" s="13" t="s">
        <v>30</v>
      </c>
      <c r="AX154" s="13" t="s">
        <v>73</v>
      </c>
      <c r="AY154" s="230" t="s">
        <v>160</v>
      </c>
    </row>
    <row r="155" spans="2:51" s="13" customFormat="1" ht="11.25">
      <c r="B155" s="220"/>
      <c r="C155" s="221"/>
      <c r="D155" s="216" t="s">
        <v>171</v>
      </c>
      <c r="E155" s="222" t="s">
        <v>1</v>
      </c>
      <c r="F155" s="223" t="s">
        <v>2319</v>
      </c>
      <c r="G155" s="221"/>
      <c r="H155" s="224">
        <v>1.26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171</v>
      </c>
      <c r="AU155" s="230" t="s">
        <v>83</v>
      </c>
      <c r="AV155" s="13" t="s">
        <v>83</v>
      </c>
      <c r="AW155" s="13" t="s">
        <v>30</v>
      </c>
      <c r="AX155" s="13" t="s">
        <v>73</v>
      </c>
      <c r="AY155" s="230" t="s">
        <v>160</v>
      </c>
    </row>
    <row r="156" spans="2:51" s="13" customFormat="1" ht="11.25">
      <c r="B156" s="220"/>
      <c r="C156" s="221"/>
      <c r="D156" s="216" t="s">
        <v>171</v>
      </c>
      <c r="E156" s="222" t="s">
        <v>1</v>
      </c>
      <c r="F156" s="223" t="s">
        <v>2318</v>
      </c>
      <c r="G156" s="221"/>
      <c r="H156" s="224">
        <v>6.72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171</v>
      </c>
      <c r="AU156" s="230" t="s">
        <v>83</v>
      </c>
      <c r="AV156" s="13" t="s">
        <v>83</v>
      </c>
      <c r="AW156" s="13" t="s">
        <v>30</v>
      </c>
      <c r="AX156" s="13" t="s">
        <v>73</v>
      </c>
      <c r="AY156" s="230" t="s">
        <v>160</v>
      </c>
    </row>
    <row r="157" spans="2:51" s="13" customFormat="1" ht="11.25">
      <c r="B157" s="220"/>
      <c r="C157" s="221"/>
      <c r="D157" s="216" t="s">
        <v>171</v>
      </c>
      <c r="E157" s="222" t="s">
        <v>1</v>
      </c>
      <c r="F157" s="223" t="s">
        <v>2320</v>
      </c>
      <c r="G157" s="221"/>
      <c r="H157" s="224">
        <v>1.44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171</v>
      </c>
      <c r="AU157" s="230" t="s">
        <v>83</v>
      </c>
      <c r="AV157" s="13" t="s">
        <v>83</v>
      </c>
      <c r="AW157" s="13" t="s">
        <v>30</v>
      </c>
      <c r="AX157" s="13" t="s">
        <v>73</v>
      </c>
      <c r="AY157" s="230" t="s">
        <v>160</v>
      </c>
    </row>
    <row r="158" spans="2:51" s="13" customFormat="1" ht="11.25">
      <c r="B158" s="220"/>
      <c r="C158" s="221"/>
      <c r="D158" s="216" t="s">
        <v>171</v>
      </c>
      <c r="E158" s="222" t="s">
        <v>1</v>
      </c>
      <c r="F158" s="223" t="s">
        <v>2321</v>
      </c>
      <c r="G158" s="221"/>
      <c r="H158" s="224">
        <v>4.8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171</v>
      </c>
      <c r="AU158" s="230" t="s">
        <v>83</v>
      </c>
      <c r="AV158" s="13" t="s">
        <v>83</v>
      </c>
      <c r="AW158" s="13" t="s">
        <v>30</v>
      </c>
      <c r="AX158" s="13" t="s">
        <v>73</v>
      </c>
      <c r="AY158" s="230" t="s">
        <v>160</v>
      </c>
    </row>
    <row r="159" spans="2:51" s="13" customFormat="1" ht="11.25">
      <c r="B159" s="220"/>
      <c r="C159" s="221"/>
      <c r="D159" s="216" t="s">
        <v>171</v>
      </c>
      <c r="E159" s="222" t="s">
        <v>1</v>
      </c>
      <c r="F159" s="223" t="s">
        <v>2322</v>
      </c>
      <c r="G159" s="221"/>
      <c r="H159" s="224">
        <v>0.9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171</v>
      </c>
      <c r="AU159" s="230" t="s">
        <v>83</v>
      </c>
      <c r="AV159" s="13" t="s">
        <v>83</v>
      </c>
      <c r="AW159" s="13" t="s">
        <v>30</v>
      </c>
      <c r="AX159" s="13" t="s">
        <v>73</v>
      </c>
      <c r="AY159" s="230" t="s">
        <v>160</v>
      </c>
    </row>
    <row r="160" spans="2:51" s="13" customFormat="1" ht="11.25">
      <c r="B160" s="220"/>
      <c r="C160" s="221"/>
      <c r="D160" s="216" t="s">
        <v>171</v>
      </c>
      <c r="E160" s="222" t="s">
        <v>1</v>
      </c>
      <c r="F160" s="223" t="s">
        <v>2323</v>
      </c>
      <c r="G160" s="221"/>
      <c r="H160" s="224">
        <v>7.92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171</v>
      </c>
      <c r="AU160" s="230" t="s">
        <v>83</v>
      </c>
      <c r="AV160" s="13" t="s">
        <v>83</v>
      </c>
      <c r="AW160" s="13" t="s">
        <v>30</v>
      </c>
      <c r="AX160" s="13" t="s">
        <v>73</v>
      </c>
      <c r="AY160" s="230" t="s">
        <v>160</v>
      </c>
    </row>
    <row r="161" spans="2:51" s="13" customFormat="1" ht="11.25">
      <c r="B161" s="220"/>
      <c r="C161" s="221"/>
      <c r="D161" s="216" t="s">
        <v>171</v>
      </c>
      <c r="E161" s="222" t="s">
        <v>1</v>
      </c>
      <c r="F161" s="223" t="s">
        <v>2324</v>
      </c>
      <c r="G161" s="221"/>
      <c r="H161" s="224">
        <v>4.599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171</v>
      </c>
      <c r="AU161" s="230" t="s">
        <v>83</v>
      </c>
      <c r="AV161" s="13" t="s">
        <v>83</v>
      </c>
      <c r="AW161" s="13" t="s">
        <v>30</v>
      </c>
      <c r="AX161" s="13" t="s">
        <v>73</v>
      </c>
      <c r="AY161" s="230" t="s">
        <v>160</v>
      </c>
    </row>
    <row r="162" spans="2:51" s="13" customFormat="1" ht="11.25">
      <c r="B162" s="220"/>
      <c r="C162" s="221"/>
      <c r="D162" s="216" t="s">
        <v>171</v>
      </c>
      <c r="E162" s="222" t="s">
        <v>1</v>
      </c>
      <c r="F162" s="223" t="s">
        <v>2325</v>
      </c>
      <c r="G162" s="221"/>
      <c r="H162" s="224">
        <v>1.476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171</v>
      </c>
      <c r="AU162" s="230" t="s">
        <v>83</v>
      </c>
      <c r="AV162" s="13" t="s">
        <v>83</v>
      </c>
      <c r="AW162" s="13" t="s">
        <v>30</v>
      </c>
      <c r="AX162" s="13" t="s">
        <v>73</v>
      </c>
      <c r="AY162" s="230" t="s">
        <v>160</v>
      </c>
    </row>
    <row r="163" spans="2:51" s="13" customFormat="1" ht="11.25">
      <c r="B163" s="220"/>
      <c r="C163" s="221"/>
      <c r="D163" s="216" t="s">
        <v>171</v>
      </c>
      <c r="E163" s="222" t="s">
        <v>1</v>
      </c>
      <c r="F163" s="223" t="s">
        <v>2326</v>
      </c>
      <c r="G163" s="221"/>
      <c r="H163" s="224">
        <v>2.34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171</v>
      </c>
      <c r="AU163" s="230" t="s">
        <v>83</v>
      </c>
      <c r="AV163" s="13" t="s">
        <v>83</v>
      </c>
      <c r="AW163" s="13" t="s">
        <v>30</v>
      </c>
      <c r="AX163" s="13" t="s">
        <v>73</v>
      </c>
      <c r="AY163" s="230" t="s">
        <v>160</v>
      </c>
    </row>
    <row r="164" spans="2:51" s="14" customFormat="1" ht="11.25">
      <c r="B164" s="231"/>
      <c r="C164" s="232"/>
      <c r="D164" s="216" t="s">
        <v>171</v>
      </c>
      <c r="E164" s="233" t="s">
        <v>1</v>
      </c>
      <c r="F164" s="234" t="s">
        <v>174</v>
      </c>
      <c r="G164" s="232"/>
      <c r="H164" s="235">
        <v>78.284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171</v>
      </c>
      <c r="AU164" s="241" t="s">
        <v>83</v>
      </c>
      <c r="AV164" s="14" t="s">
        <v>167</v>
      </c>
      <c r="AW164" s="14" t="s">
        <v>30</v>
      </c>
      <c r="AX164" s="14" t="s">
        <v>73</v>
      </c>
      <c r="AY164" s="241" t="s">
        <v>160</v>
      </c>
    </row>
    <row r="165" spans="2:51" s="15" customFormat="1" ht="11.25">
      <c r="B165" s="242"/>
      <c r="C165" s="243"/>
      <c r="D165" s="216" t="s">
        <v>171</v>
      </c>
      <c r="E165" s="244" t="s">
        <v>1</v>
      </c>
      <c r="F165" s="245" t="s">
        <v>2327</v>
      </c>
      <c r="G165" s="243"/>
      <c r="H165" s="244" t="s">
        <v>1</v>
      </c>
      <c r="I165" s="246"/>
      <c r="J165" s="243"/>
      <c r="K165" s="243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171</v>
      </c>
      <c r="AU165" s="251" t="s">
        <v>83</v>
      </c>
      <c r="AV165" s="15" t="s">
        <v>81</v>
      </c>
      <c r="AW165" s="15" t="s">
        <v>30</v>
      </c>
      <c r="AX165" s="15" t="s">
        <v>73</v>
      </c>
      <c r="AY165" s="251" t="s">
        <v>160</v>
      </c>
    </row>
    <row r="166" spans="2:51" s="13" customFormat="1" ht="11.25">
      <c r="B166" s="220"/>
      <c r="C166" s="221"/>
      <c r="D166" s="216" t="s">
        <v>171</v>
      </c>
      <c r="E166" s="222" t="s">
        <v>1</v>
      </c>
      <c r="F166" s="223" t="s">
        <v>2328</v>
      </c>
      <c r="G166" s="221"/>
      <c r="H166" s="224">
        <v>86.112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171</v>
      </c>
      <c r="AU166" s="230" t="s">
        <v>83</v>
      </c>
      <c r="AV166" s="13" t="s">
        <v>83</v>
      </c>
      <c r="AW166" s="13" t="s">
        <v>30</v>
      </c>
      <c r="AX166" s="13" t="s">
        <v>81</v>
      </c>
      <c r="AY166" s="230" t="s">
        <v>160</v>
      </c>
    </row>
    <row r="167" spans="1:65" s="2" customFormat="1" ht="16.5" customHeight="1">
      <c r="A167" s="35"/>
      <c r="B167" s="36"/>
      <c r="C167" s="202" t="s">
        <v>83</v>
      </c>
      <c r="D167" s="202" t="s">
        <v>163</v>
      </c>
      <c r="E167" s="203" t="s">
        <v>460</v>
      </c>
      <c r="F167" s="204" t="s">
        <v>461</v>
      </c>
      <c r="G167" s="205" t="s">
        <v>166</v>
      </c>
      <c r="H167" s="206">
        <v>46.112</v>
      </c>
      <c r="I167" s="207"/>
      <c r="J167" s="208">
        <f>ROUND(I167*H167,2)</f>
        <v>0</v>
      </c>
      <c r="K167" s="209"/>
      <c r="L167" s="40"/>
      <c r="M167" s="210" t="s">
        <v>1</v>
      </c>
      <c r="N167" s="211" t="s">
        <v>38</v>
      </c>
      <c r="O167" s="72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4" t="s">
        <v>167</v>
      </c>
      <c r="AT167" s="214" t="s">
        <v>163</v>
      </c>
      <c r="AU167" s="214" t="s">
        <v>83</v>
      </c>
      <c r="AY167" s="18" t="s">
        <v>160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81</v>
      </c>
      <c r="BK167" s="215">
        <f>ROUND(I167*H167,2)</f>
        <v>0</v>
      </c>
      <c r="BL167" s="18" t="s">
        <v>167</v>
      </c>
      <c r="BM167" s="214" t="s">
        <v>2329</v>
      </c>
    </row>
    <row r="168" spans="1:47" s="2" customFormat="1" ht="19.5">
      <c r="A168" s="35"/>
      <c r="B168" s="36"/>
      <c r="C168" s="37"/>
      <c r="D168" s="216" t="s">
        <v>169</v>
      </c>
      <c r="E168" s="37"/>
      <c r="F168" s="217" t="s">
        <v>463</v>
      </c>
      <c r="G168" s="37"/>
      <c r="H168" s="37"/>
      <c r="I168" s="169"/>
      <c r="J168" s="37"/>
      <c r="K168" s="37"/>
      <c r="L168" s="40"/>
      <c r="M168" s="218"/>
      <c r="N168" s="21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169</v>
      </c>
      <c r="AU168" s="18" t="s">
        <v>83</v>
      </c>
    </row>
    <row r="169" spans="1:65" s="2" customFormat="1" ht="24.2" customHeight="1">
      <c r="A169" s="35"/>
      <c r="B169" s="36"/>
      <c r="C169" s="202" t="s">
        <v>182</v>
      </c>
      <c r="D169" s="202" t="s">
        <v>163</v>
      </c>
      <c r="E169" s="203" t="s">
        <v>466</v>
      </c>
      <c r="F169" s="204" t="s">
        <v>467</v>
      </c>
      <c r="G169" s="205" t="s">
        <v>166</v>
      </c>
      <c r="H169" s="206">
        <v>20</v>
      </c>
      <c r="I169" s="207"/>
      <c r="J169" s="208">
        <f>ROUND(I169*H169,2)</f>
        <v>0</v>
      </c>
      <c r="K169" s="209"/>
      <c r="L169" s="40"/>
      <c r="M169" s="210" t="s">
        <v>1</v>
      </c>
      <c r="N169" s="211" t="s">
        <v>38</v>
      </c>
      <c r="O169" s="72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4" t="s">
        <v>167</v>
      </c>
      <c r="AT169" s="214" t="s">
        <v>163</v>
      </c>
      <c r="AU169" s="214" t="s">
        <v>83</v>
      </c>
      <c r="AY169" s="18" t="s">
        <v>160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81</v>
      </c>
      <c r="BK169" s="215">
        <f>ROUND(I169*H169,2)</f>
        <v>0</v>
      </c>
      <c r="BL169" s="18" t="s">
        <v>167</v>
      </c>
      <c r="BM169" s="214" t="s">
        <v>2330</v>
      </c>
    </row>
    <row r="170" spans="1:47" s="2" customFormat="1" ht="29.25">
      <c r="A170" s="35"/>
      <c r="B170" s="36"/>
      <c r="C170" s="37"/>
      <c r="D170" s="216" t="s">
        <v>169</v>
      </c>
      <c r="E170" s="37"/>
      <c r="F170" s="217" t="s">
        <v>469</v>
      </c>
      <c r="G170" s="37"/>
      <c r="H170" s="37"/>
      <c r="I170" s="169"/>
      <c r="J170" s="37"/>
      <c r="K170" s="37"/>
      <c r="L170" s="40"/>
      <c r="M170" s="218"/>
      <c r="N170" s="21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169</v>
      </c>
      <c r="AU170" s="18" t="s">
        <v>83</v>
      </c>
    </row>
    <row r="171" spans="1:65" s="2" customFormat="1" ht="24.2" customHeight="1">
      <c r="A171" s="35"/>
      <c r="B171" s="36"/>
      <c r="C171" s="202" t="s">
        <v>167</v>
      </c>
      <c r="D171" s="202" t="s">
        <v>163</v>
      </c>
      <c r="E171" s="203" t="s">
        <v>474</v>
      </c>
      <c r="F171" s="204" t="s">
        <v>475</v>
      </c>
      <c r="G171" s="205" t="s">
        <v>166</v>
      </c>
      <c r="H171" s="206">
        <v>40</v>
      </c>
      <c r="I171" s="207"/>
      <c r="J171" s="208">
        <f>ROUND(I171*H171,2)</f>
        <v>0</v>
      </c>
      <c r="K171" s="209"/>
      <c r="L171" s="40"/>
      <c r="M171" s="210" t="s">
        <v>1</v>
      </c>
      <c r="N171" s="211" t="s">
        <v>38</v>
      </c>
      <c r="O171" s="72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167</v>
      </c>
      <c r="AT171" s="214" t="s">
        <v>163</v>
      </c>
      <c r="AU171" s="214" t="s">
        <v>83</v>
      </c>
      <c r="AY171" s="18" t="s">
        <v>160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81</v>
      </c>
      <c r="BK171" s="215">
        <f>ROUND(I171*H171,2)</f>
        <v>0</v>
      </c>
      <c r="BL171" s="18" t="s">
        <v>167</v>
      </c>
      <c r="BM171" s="214" t="s">
        <v>2331</v>
      </c>
    </row>
    <row r="172" spans="1:47" s="2" customFormat="1" ht="39">
      <c r="A172" s="35"/>
      <c r="B172" s="36"/>
      <c r="C172" s="37"/>
      <c r="D172" s="216" t="s">
        <v>169</v>
      </c>
      <c r="E172" s="37"/>
      <c r="F172" s="217" t="s">
        <v>477</v>
      </c>
      <c r="G172" s="37"/>
      <c r="H172" s="37"/>
      <c r="I172" s="169"/>
      <c r="J172" s="37"/>
      <c r="K172" s="37"/>
      <c r="L172" s="40"/>
      <c r="M172" s="218"/>
      <c r="N172" s="21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83</v>
      </c>
    </row>
    <row r="173" spans="1:65" s="2" customFormat="1" ht="24.2" customHeight="1">
      <c r="A173" s="35"/>
      <c r="B173" s="36"/>
      <c r="C173" s="202" t="s">
        <v>192</v>
      </c>
      <c r="D173" s="202" t="s">
        <v>163</v>
      </c>
      <c r="E173" s="203" t="s">
        <v>488</v>
      </c>
      <c r="F173" s="204" t="s">
        <v>489</v>
      </c>
      <c r="G173" s="205" t="s">
        <v>247</v>
      </c>
      <c r="H173" s="206">
        <v>515.975</v>
      </c>
      <c r="I173" s="207"/>
      <c r="J173" s="208">
        <f>ROUND(I173*H173,2)</f>
        <v>0</v>
      </c>
      <c r="K173" s="209"/>
      <c r="L173" s="40"/>
      <c r="M173" s="210" t="s">
        <v>1</v>
      </c>
      <c r="N173" s="211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167</v>
      </c>
      <c r="AT173" s="214" t="s">
        <v>163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167</v>
      </c>
      <c r="BM173" s="214" t="s">
        <v>2332</v>
      </c>
    </row>
    <row r="174" spans="1:47" s="2" customFormat="1" ht="19.5">
      <c r="A174" s="35"/>
      <c r="B174" s="36"/>
      <c r="C174" s="37"/>
      <c r="D174" s="216" t="s">
        <v>169</v>
      </c>
      <c r="E174" s="37"/>
      <c r="F174" s="217" t="s">
        <v>491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2:51" s="15" customFormat="1" ht="11.25">
      <c r="B175" s="242"/>
      <c r="C175" s="243"/>
      <c r="D175" s="216" t="s">
        <v>171</v>
      </c>
      <c r="E175" s="244" t="s">
        <v>1</v>
      </c>
      <c r="F175" s="245" t="s">
        <v>2333</v>
      </c>
      <c r="G175" s="243"/>
      <c r="H175" s="244" t="s">
        <v>1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171</v>
      </c>
      <c r="AU175" s="251" t="s">
        <v>83</v>
      </c>
      <c r="AV175" s="15" t="s">
        <v>81</v>
      </c>
      <c r="AW175" s="15" t="s">
        <v>30</v>
      </c>
      <c r="AX175" s="15" t="s">
        <v>73</v>
      </c>
      <c r="AY175" s="251" t="s">
        <v>160</v>
      </c>
    </row>
    <row r="176" spans="2:51" s="15" customFormat="1" ht="11.25">
      <c r="B176" s="242"/>
      <c r="C176" s="243"/>
      <c r="D176" s="216" t="s">
        <v>171</v>
      </c>
      <c r="E176" s="244" t="s">
        <v>1</v>
      </c>
      <c r="F176" s="245" t="s">
        <v>2334</v>
      </c>
      <c r="G176" s="243"/>
      <c r="H176" s="244" t="s">
        <v>1</v>
      </c>
      <c r="I176" s="246"/>
      <c r="J176" s="243"/>
      <c r="K176" s="243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171</v>
      </c>
      <c r="AU176" s="251" t="s">
        <v>83</v>
      </c>
      <c r="AV176" s="15" t="s">
        <v>81</v>
      </c>
      <c r="AW176" s="15" t="s">
        <v>30</v>
      </c>
      <c r="AX176" s="15" t="s">
        <v>73</v>
      </c>
      <c r="AY176" s="251" t="s">
        <v>160</v>
      </c>
    </row>
    <row r="177" spans="2:51" s="13" customFormat="1" ht="11.25">
      <c r="B177" s="220"/>
      <c r="C177" s="221"/>
      <c r="D177" s="216" t="s">
        <v>171</v>
      </c>
      <c r="E177" s="222" t="s">
        <v>1</v>
      </c>
      <c r="F177" s="223" t="s">
        <v>2335</v>
      </c>
      <c r="G177" s="221"/>
      <c r="H177" s="224">
        <v>258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171</v>
      </c>
      <c r="AU177" s="230" t="s">
        <v>83</v>
      </c>
      <c r="AV177" s="13" t="s">
        <v>83</v>
      </c>
      <c r="AW177" s="13" t="s">
        <v>30</v>
      </c>
      <c r="AX177" s="13" t="s">
        <v>73</v>
      </c>
      <c r="AY177" s="230" t="s">
        <v>160</v>
      </c>
    </row>
    <row r="178" spans="2:51" s="15" customFormat="1" ht="11.25">
      <c r="B178" s="242"/>
      <c r="C178" s="243"/>
      <c r="D178" s="216" t="s">
        <v>171</v>
      </c>
      <c r="E178" s="244" t="s">
        <v>1</v>
      </c>
      <c r="F178" s="245" t="s">
        <v>2336</v>
      </c>
      <c r="G178" s="243"/>
      <c r="H178" s="244" t="s">
        <v>1</v>
      </c>
      <c r="I178" s="246"/>
      <c r="J178" s="243"/>
      <c r="K178" s="243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171</v>
      </c>
      <c r="AU178" s="251" t="s">
        <v>83</v>
      </c>
      <c r="AV178" s="15" t="s">
        <v>81</v>
      </c>
      <c r="AW178" s="15" t="s">
        <v>30</v>
      </c>
      <c r="AX178" s="15" t="s">
        <v>73</v>
      </c>
      <c r="AY178" s="251" t="s">
        <v>160</v>
      </c>
    </row>
    <row r="179" spans="2:51" s="13" customFormat="1" ht="11.25">
      <c r="B179" s="220"/>
      <c r="C179" s="221"/>
      <c r="D179" s="216" t="s">
        <v>171</v>
      </c>
      <c r="E179" s="222" t="s">
        <v>1</v>
      </c>
      <c r="F179" s="223" t="s">
        <v>2337</v>
      </c>
      <c r="G179" s="221"/>
      <c r="H179" s="224">
        <v>38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171</v>
      </c>
      <c r="AU179" s="230" t="s">
        <v>83</v>
      </c>
      <c r="AV179" s="13" t="s">
        <v>83</v>
      </c>
      <c r="AW179" s="13" t="s">
        <v>30</v>
      </c>
      <c r="AX179" s="13" t="s">
        <v>73</v>
      </c>
      <c r="AY179" s="230" t="s">
        <v>160</v>
      </c>
    </row>
    <row r="180" spans="2:51" s="13" customFormat="1" ht="11.25">
      <c r="B180" s="220"/>
      <c r="C180" s="221"/>
      <c r="D180" s="216" t="s">
        <v>171</v>
      </c>
      <c r="E180" s="222" t="s">
        <v>1</v>
      </c>
      <c r="F180" s="223" t="s">
        <v>2338</v>
      </c>
      <c r="G180" s="221"/>
      <c r="H180" s="224">
        <v>23.16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171</v>
      </c>
      <c r="AU180" s="230" t="s">
        <v>83</v>
      </c>
      <c r="AV180" s="13" t="s">
        <v>83</v>
      </c>
      <c r="AW180" s="13" t="s">
        <v>30</v>
      </c>
      <c r="AX180" s="13" t="s">
        <v>73</v>
      </c>
      <c r="AY180" s="230" t="s">
        <v>160</v>
      </c>
    </row>
    <row r="181" spans="2:51" s="13" customFormat="1" ht="11.25">
      <c r="B181" s="220"/>
      <c r="C181" s="221"/>
      <c r="D181" s="216" t="s">
        <v>171</v>
      </c>
      <c r="E181" s="222" t="s">
        <v>1</v>
      </c>
      <c r="F181" s="223" t="s">
        <v>2339</v>
      </c>
      <c r="G181" s="221"/>
      <c r="H181" s="224">
        <v>45.21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171</v>
      </c>
      <c r="AU181" s="230" t="s">
        <v>83</v>
      </c>
      <c r="AV181" s="13" t="s">
        <v>83</v>
      </c>
      <c r="AW181" s="13" t="s">
        <v>30</v>
      </c>
      <c r="AX181" s="13" t="s">
        <v>73</v>
      </c>
      <c r="AY181" s="230" t="s">
        <v>160</v>
      </c>
    </row>
    <row r="182" spans="2:51" s="13" customFormat="1" ht="11.25">
      <c r="B182" s="220"/>
      <c r="C182" s="221"/>
      <c r="D182" s="216" t="s">
        <v>171</v>
      </c>
      <c r="E182" s="222" t="s">
        <v>1</v>
      </c>
      <c r="F182" s="223" t="s">
        <v>2340</v>
      </c>
      <c r="G182" s="221"/>
      <c r="H182" s="224">
        <v>22.605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171</v>
      </c>
      <c r="AU182" s="230" t="s">
        <v>83</v>
      </c>
      <c r="AV182" s="13" t="s">
        <v>83</v>
      </c>
      <c r="AW182" s="13" t="s">
        <v>30</v>
      </c>
      <c r="AX182" s="13" t="s">
        <v>73</v>
      </c>
      <c r="AY182" s="230" t="s">
        <v>160</v>
      </c>
    </row>
    <row r="183" spans="2:51" s="15" customFormat="1" ht="11.25">
      <c r="B183" s="242"/>
      <c r="C183" s="243"/>
      <c r="D183" s="216" t="s">
        <v>171</v>
      </c>
      <c r="E183" s="244" t="s">
        <v>1</v>
      </c>
      <c r="F183" s="245" t="s">
        <v>2341</v>
      </c>
      <c r="G183" s="243"/>
      <c r="H183" s="244" t="s">
        <v>1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171</v>
      </c>
      <c r="AU183" s="251" t="s">
        <v>83</v>
      </c>
      <c r="AV183" s="15" t="s">
        <v>81</v>
      </c>
      <c r="AW183" s="15" t="s">
        <v>30</v>
      </c>
      <c r="AX183" s="15" t="s">
        <v>73</v>
      </c>
      <c r="AY183" s="251" t="s">
        <v>160</v>
      </c>
    </row>
    <row r="184" spans="2:51" s="13" customFormat="1" ht="11.25">
      <c r="B184" s="220"/>
      <c r="C184" s="221"/>
      <c r="D184" s="216" t="s">
        <v>171</v>
      </c>
      <c r="E184" s="222" t="s">
        <v>1</v>
      </c>
      <c r="F184" s="223" t="s">
        <v>2342</v>
      </c>
      <c r="G184" s="221"/>
      <c r="H184" s="224">
        <v>63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171</v>
      </c>
      <c r="AU184" s="230" t="s">
        <v>83</v>
      </c>
      <c r="AV184" s="13" t="s">
        <v>83</v>
      </c>
      <c r="AW184" s="13" t="s">
        <v>30</v>
      </c>
      <c r="AX184" s="13" t="s">
        <v>73</v>
      </c>
      <c r="AY184" s="230" t="s">
        <v>160</v>
      </c>
    </row>
    <row r="185" spans="2:51" s="15" customFormat="1" ht="11.25">
      <c r="B185" s="242"/>
      <c r="C185" s="243"/>
      <c r="D185" s="216" t="s">
        <v>171</v>
      </c>
      <c r="E185" s="244" t="s">
        <v>1</v>
      </c>
      <c r="F185" s="245" t="s">
        <v>2343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171</v>
      </c>
      <c r="AU185" s="251" t="s">
        <v>83</v>
      </c>
      <c r="AV185" s="15" t="s">
        <v>81</v>
      </c>
      <c r="AW185" s="15" t="s">
        <v>30</v>
      </c>
      <c r="AX185" s="15" t="s">
        <v>73</v>
      </c>
      <c r="AY185" s="251" t="s">
        <v>160</v>
      </c>
    </row>
    <row r="186" spans="2:51" s="13" customFormat="1" ht="11.25">
      <c r="B186" s="220"/>
      <c r="C186" s="221"/>
      <c r="D186" s="216" t="s">
        <v>171</v>
      </c>
      <c r="E186" s="222" t="s">
        <v>1</v>
      </c>
      <c r="F186" s="223" t="s">
        <v>2344</v>
      </c>
      <c r="G186" s="221"/>
      <c r="H186" s="224">
        <v>66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171</v>
      </c>
      <c r="AU186" s="230" t="s">
        <v>83</v>
      </c>
      <c r="AV186" s="13" t="s">
        <v>83</v>
      </c>
      <c r="AW186" s="13" t="s">
        <v>30</v>
      </c>
      <c r="AX186" s="13" t="s">
        <v>73</v>
      </c>
      <c r="AY186" s="230" t="s">
        <v>160</v>
      </c>
    </row>
    <row r="187" spans="2:51" s="14" customFormat="1" ht="11.25">
      <c r="B187" s="231"/>
      <c r="C187" s="232"/>
      <c r="D187" s="216" t="s">
        <v>171</v>
      </c>
      <c r="E187" s="233" t="s">
        <v>1</v>
      </c>
      <c r="F187" s="234" t="s">
        <v>174</v>
      </c>
      <c r="G187" s="232"/>
      <c r="H187" s="235">
        <v>515.975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171</v>
      </c>
      <c r="AU187" s="241" t="s">
        <v>83</v>
      </c>
      <c r="AV187" s="14" t="s">
        <v>167</v>
      </c>
      <c r="AW187" s="14" t="s">
        <v>30</v>
      </c>
      <c r="AX187" s="14" t="s">
        <v>81</v>
      </c>
      <c r="AY187" s="241" t="s">
        <v>160</v>
      </c>
    </row>
    <row r="188" spans="1:65" s="2" customFormat="1" ht="16.5" customHeight="1">
      <c r="A188" s="35"/>
      <c r="B188" s="36"/>
      <c r="C188" s="256" t="s">
        <v>197</v>
      </c>
      <c r="D188" s="256" t="s">
        <v>494</v>
      </c>
      <c r="E188" s="257" t="s">
        <v>495</v>
      </c>
      <c r="F188" s="258" t="s">
        <v>496</v>
      </c>
      <c r="G188" s="259" t="s">
        <v>166</v>
      </c>
      <c r="H188" s="260">
        <v>141.893</v>
      </c>
      <c r="I188" s="261"/>
      <c r="J188" s="262">
        <f>ROUND(I188*H188,2)</f>
        <v>0</v>
      </c>
      <c r="K188" s="263"/>
      <c r="L188" s="264"/>
      <c r="M188" s="265" t="s">
        <v>1</v>
      </c>
      <c r="N188" s="266" t="s">
        <v>38</v>
      </c>
      <c r="O188" s="72"/>
      <c r="P188" s="212">
        <f>O188*H188</f>
        <v>0</v>
      </c>
      <c r="Q188" s="212">
        <v>0.21</v>
      </c>
      <c r="R188" s="212">
        <f>Q188*H188</f>
        <v>29.79753</v>
      </c>
      <c r="S188" s="212">
        <v>0</v>
      </c>
      <c r="T188" s="21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4" t="s">
        <v>207</v>
      </c>
      <c r="AT188" s="214" t="s">
        <v>494</v>
      </c>
      <c r="AU188" s="214" t="s">
        <v>83</v>
      </c>
      <c r="AY188" s="18" t="s">
        <v>160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8" t="s">
        <v>81</v>
      </c>
      <c r="BK188" s="215">
        <f>ROUND(I188*H188,2)</f>
        <v>0</v>
      </c>
      <c r="BL188" s="18" t="s">
        <v>167</v>
      </c>
      <c r="BM188" s="214" t="s">
        <v>2345</v>
      </c>
    </row>
    <row r="189" spans="1:47" s="2" customFormat="1" ht="11.25">
      <c r="A189" s="35"/>
      <c r="B189" s="36"/>
      <c r="C189" s="37"/>
      <c r="D189" s="216" t="s">
        <v>169</v>
      </c>
      <c r="E189" s="37"/>
      <c r="F189" s="217" t="s">
        <v>496</v>
      </c>
      <c r="G189" s="37"/>
      <c r="H189" s="37"/>
      <c r="I189" s="169"/>
      <c r="J189" s="37"/>
      <c r="K189" s="37"/>
      <c r="L189" s="40"/>
      <c r="M189" s="218"/>
      <c r="N189" s="21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169</v>
      </c>
      <c r="AU189" s="18" t="s">
        <v>83</v>
      </c>
    </row>
    <row r="190" spans="2:51" s="13" customFormat="1" ht="11.25">
      <c r="B190" s="220"/>
      <c r="C190" s="221"/>
      <c r="D190" s="216" t="s">
        <v>171</v>
      </c>
      <c r="E190" s="222" t="s">
        <v>1</v>
      </c>
      <c r="F190" s="223" t="s">
        <v>2346</v>
      </c>
      <c r="G190" s="221"/>
      <c r="H190" s="224">
        <v>141.893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171</v>
      </c>
      <c r="AU190" s="230" t="s">
        <v>83</v>
      </c>
      <c r="AV190" s="13" t="s">
        <v>83</v>
      </c>
      <c r="AW190" s="13" t="s">
        <v>30</v>
      </c>
      <c r="AX190" s="13" t="s">
        <v>81</v>
      </c>
      <c r="AY190" s="230" t="s">
        <v>160</v>
      </c>
    </row>
    <row r="191" spans="2:63" s="12" customFormat="1" ht="22.9" customHeight="1">
      <c r="B191" s="186"/>
      <c r="C191" s="187"/>
      <c r="D191" s="188" t="s">
        <v>72</v>
      </c>
      <c r="E191" s="200" t="s">
        <v>83</v>
      </c>
      <c r="F191" s="200" t="s">
        <v>499</v>
      </c>
      <c r="G191" s="187"/>
      <c r="H191" s="187"/>
      <c r="I191" s="190"/>
      <c r="J191" s="201">
        <f>BK191</f>
        <v>0</v>
      </c>
      <c r="K191" s="187"/>
      <c r="L191" s="192"/>
      <c r="M191" s="193"/>
      <c r="N191" s="194"/>
      <c r="O191" s="194"/>
      <c r="P191" s="195">
        <f>SUM(P192:P256)</f>
        <v>0</v>
      </c>
      <c r="Q191" s="194"/>
      <c r="R191" s="195">
        <f>SUM(R192:R256)</f>
        <v>223.83776396000002</v>
      </c>
      <c r="S191" s="194"/>
      <c r="T191" s="196">
        <f>SUM(T192:T256)</f>
        <v>0</v>
      </c>
      <c r="AR191" s="197" t="s">
        <v>81</v>
      </c>
      <c r="AT191" s="198" t="s">
        <v>72</v>
      </c>
      <c r="AU191" s="198" t="s">
        <v>81</v>
      </c>
      <c r="AY191" s="197" t="s">
        <v>160</v>
      </c>
      <c r="BK191" s="199">
        <f>SUM(BK192:BK256)</f>
        <v>0</v>
      </c>
    </row>
    <row r="192" spans="1:65" s="2" customFormat="1" ht="37.9" customHeight="1">
      <c r="A192" s="35"/>
      <c r="B192" s="36"/>
      <c r="C192" s="202" t="s">
        <v>202</v>
      </c>
      <c r="D192" s="202" t="s">
        <v>163</v>
      </c>
      <c r="E192" s="203" t="s">
        <v>500</v>
      </c>
      <c r="F192" s="204" t="s">
        <v>2347</v>
      </c>
      <c r="G192" s="205" t="s">
        <v>218</v>
      </c>
      <c r="H192" s="206">
        <v>80.63</v>
      </c>
      <c r="I192" s="207"/>
      <c r="J192" s="208">
        <f>ROUND(I192*H192,2)</f>
        <v>0</v>
      </c>
      <c r="K192" s="209"/>
      <c r="L192" s="40"/>
      <c r="M192" s="210" t="s">
        <v>1</v>
      </c>
      <c r="N192" s="211" t="s">
        <v>38</v>
      </c>
      <c r="O192" s="72"/>
      <c r="P192" s="212">
        <f>O192*H192</f>
        <v>0</v>
      </c>
      <c r="Q192" s="212">
        <v>0.20469</v>
      </c>
      <c r="R192" s="212">
        <f>Q192*H192</f>
        <v>16.5041547</v>
      </c>
      <c r="S192" s="212">
        <v>0</v>
      </c>
      <c r="T192" s="21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4" t="s">
        <v>167</v>
      </c>
      <c r="AT192" s="214" t="s">
        <v>163</v>
      </c>
      <c r="AU192" s="214" t="s">
        <v>83</v>
      </c>
      <c r="AY192" s="18" t="s">
        <v>160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8" t="s">
        <v>81</v>
      </c>
      <c r="BK192" s="215">
        <f>ROUND(I192*H192,2)</f>
        <v>0</v>
      </c>
      <c r="BL192" s="18" t="s">
        <v>167</v>
      </c>
      <c r="BM192" s="214" t="s">
        <v>2348</v>
      </c>
    </row>
    <row r="193" spans="1:47" s="2" customFormat="1" ht="39">
      <c r="A193" s="35"/>
      <c r="B193" s="36"/>
      <c r="C193" s="37"/>
      <c r="D193" s="216" t="s">
        <v>169</v>
      </c>
      <c r="E193" s="37"/>
      <c r="F193" s="217" t="s">
        <v>503</v>
      </c>
      <c r="G193" s="37"/>
      <c r="H193" s="37"/>
      <c r="I193" s="169"/>
      <c r="J193" s="37"/>
      <c r="K193" s="37"/>
      <c r="L193" s="40"/>
      <c r="M193" s="218"/>
      <c r="N193" s="21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169</v>
      </c>
      <c r="AU193" s="18" t="s">
        <v>83</v>
      </c>
    </row>
    <row r="194" spans="2:51" s="15" customFormat="1" ht="11.25">
      <c r="B194" s="242"/>
      <c r="C194" s="243"/>
      <c r="D194" s="216" t="s">
        <v>171</v>
      </c>
      <c r="E194" s="244" t="s">
        <v>1</v>
      </c>
      <c r="F194" s="245" t="s">
        <v>2349</v>
      </c>
      <c r="G194" s="243"/>
      <c r="H194" s="244" t="s">
        <v>1</v>
      </c>
      <c r="I194" s="246"/>
      <c r="J194" s="243"/>
      <c r="K194" s="243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171</v>
      </c>
      <c r="AU194" s="251" t="s">
        <v>83</v>
      </c>
      <c r="AV194" s="15" t="s">
        <v>81</v>
      </c>
      <c r="AW194" s="15" t="s">
        <v>30</v>
      </c>
      <c r="AX194" s="15" t="s">
        <v>73</v>
      </c>
      <c r="AY194" s="251" t="s">
        <v>160</v>
      </c>
    </row>
    <row r="195" spans="2:51" s="13" customFormat="1" ht="11.25">
      <c r="B195" s="220"/>
      <c r="C195" s="221"/>
      <c r="D195" s="216" t="s">
        <v>171</v>
      </c>
      <c r="E195" s="222" t="s">
        <v>1</v>
      </c>
      <c r="F195" s="223" t="s">
        <v>2350</v>
      </c>
      <c r="G195" s="221"/>
      <c r="H195" s="224">
        <v>30.13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171</v>
      </c>
      <c r="AU195" s="230" t="s">
        <v>83</v>
      </c>
      <c r="AV195" s="13" t="s">
        <v>83</v>
      </c>
      <c r="AW195" s="13" t="s">
        <v>30</v>
      </c>
      <c r="AX195" s="13" t="s">
        <v>73</v>
      </c>
      <c r="AY195" s="230" t="s">
        <v>160</v>
      </c>
    </row>
    <row r="196" spans="2:51" s="15" customFormat="1" ht="11.25">
      <c r="B196" s="242"/>
      <c r="C196" s="243"/>
      <c r="D196" s="216" t="s">
        <v>171</v>
      </c>
      <c r="E196" s="244" t="s">
        <v>1</v>
      </c>
      <c r="F196" s="245" t="s">
        <v>2351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171</v>
      </c>
      <c r="AU196" s="251" t="s">
        <v>83</v>
      </c>
      <c r="AV196" s="15" t="s">
        <v>81</v>
      </c>
      <c r="AW196" s="15" t="s">
        <v>30</v>
      </c>
      <c r="AX196" s="15" t="s">
        <v>73</v>
      </c>
      <c r="AY196" s="251" t="s">
        <v>160</v>
      </c>
    </row>
    <row r="197" spans="2:51" s="13" customFormat="1" ht="11.25">
      <c r="B197" s="220"/>
      <c r="C197" s="221"/>
      <c r="D197" s="216" t="s">
        <v>171</v>
      </c>
      <c r="E197" s="222" t="s">
        <v>1</v>
      </c>
      <c r="F197" s="223" t="s">
        <v>2352</v>
      </c>
      <c r="G197" s="221"/>
      <c r="H197" s="224">
        <v>30.5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171</v>
      </c>
      <c r="AU197" s="230" t="s">
        <v>83</v>
      </c>
      <c r="AV197" s="13" t="s">
        <v>83</v>
      </c>
      <c r="AW197" s="13" t="s">
        <v>30</v>
      </c>
      <c r="AX197" s="13" t="s">
        <v>73</v>
      </c>
      <c r="AY197" s="230" t="s">
        <v>160</v>
      </c>
    </row>
    <row r="198" spans="2:51" s="15" customFormat="1" ht="11.25">
      <c r="B198" s="242"/>
      <c r="C198" s="243"/>
      <c r="D198" s="216" t="s">
        <v>171</v>
      </c>
      <c r="E198" s="244" t="s">
        <v>1</v>
      </c>
      <c r="F198" s="245" t="s">
        <v>2148</v>
      </c>
      <c r="G198" s="243"/>
      <c r="H198" s="244" t="s">
        <v>1</v>
      </c>
      <c r="I198" s="246"/>
      <c r="J198" s="243"/>
      <c r="K198" s="243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171</v>
      </c>
      <c r="AU198" s="251" t="s">
        <v>83</v>
      </c>
      <c r="AV198" s="15" t="s">
        <v>81</v>
      </c>
      <c r="AW198" s="15" t="s">
        <v>30</v>
      </c>
      <c r="AX198" s="15" t="s">
        <v>73</v>
      </c>
      <c r="AY198" s="251" t="s">
        <v>160</v>
      </c>
    </row>
    <row r="199" spans="2:51" s="13" customFormat="1" ht="11.25">
      <c r="B199" s="220"/>
      <c r="C199" s="221"/>
      <c r="D199" s="216" t="s">
        <v>171</v>
      </c>
      <c r="E199" s="222" t="s">
        <v>1</v>
      </c>
      <c r="F199" s="223" t="s">
        <v>286</v>
      </c>
      <c r="G199" s="221"/>
      <c r="H199" s="224">
        <v>20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171</v>
      </c>
      <c r="AU199" s="230" t="s">
        <v>83</v>
      </c>
      <c r="AV199" s="13" t="s">
        <v>83</v>
      </c>
      <c r="AW199" s="13" t="s">
        <v>30</v>
      </c>
      <c r="AX199" s="13" t="s">
        <v>73</v>
      </c>
      <c r="AY199" s="230" t="s">
        <v>160</v>
      </c>
    </row>
    <row r="200" spans="2:51" s="14" customFormat="1" ht="11.25">
      <c r="B200" s="231"/>
      <c r="C200" s="232"/>
      <c r="D200" s="216" t="s">
        <v>171</v>
      </c>
      <c r="E200" s="233" t="s">
        <v>1</v>
      </c>
      <c r="F200" s="234" t="s">
        <v>174</v>
      </c>
      <c r="G200" s="232"/>
      <c r="H200" s="235">
        <v>80.63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171</v>
      </c>
      <c r="AU200" s="241" t="s">
        <v>83</v>
      </c>
      <c r="AV200" s="14" t="s">
        <v>167</v>
      </c>
      <c r="AW200" s="14" t="s">
        <v>30</v>
      </c>
      <c r="AX200" s="14" t="s">
        <v>81</v>
      </c>
      <c r="AY200" s="241" t="s">
        <v>160</v>
      </c>
    </row>
    <row r="201" spans="1:65" s="2" customFormat="1" ht="16.5" customHeight="1">
      <c r="A201" s="35"/>
      <c r="B201" s="36"/>
      <c r="C201" s="202" t="s">
        <v>207</v>
      </c>
      <c r="D201" s="202" t="s">
        <v>163</v>
      </c>
      <c r="E201" s="203" t="s">
        <v>505</v>
      </c>
      <c r="F201" s="204" t="s">
        <v>506</v>
      </c>
      <c r="G201" s="205" t="s">
        <v>218</v>
      </c>
      <c r="H201" s="206">
        <v>80.63</v>
      </c>
      <c r="I201" s="207"/>
      <c r="J201" s="208">
        <f>ROUND(I201*H201,2)</f>
        <v>0</v>
      </c>
      <c r="K201" s="209"/>
      <c r="L201" s="40"/>
      <c r="M201" s="210" t="s">
        <v>1</v>
      </c>
      <c r="N201" s="211" t="s">
        <v>38</v>
      </c>
      <c r="O201" s="72"/>
      <c r="P201" s="212">
        <f>O201*H201</f>
        <v>0</v>
      </c>
      <c r="Q201" s="212">
        <v>0.0001</v>
      </c>
      <c r="R201" s="212">
        <f>Q201*H201</f>
        <v>0.008063</v>
      </c>
      <c r="S201" s="212">
        <v>0</v>
      </c>
      <c r="T201" s="21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4" t="s">
        <v>167</v>
      </c>
      <c r="AT201" s="214" t="s">
        <v>163</v>
      </c>
      <c r="AU201" s="214" t="s">
        <v>83</v>
      </c>
      <c r="AY201" s="18" t="s">
        <v>160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8" t="s">
        <v>81</v>
      </c>
      <c r="BK201" s="215">
        <f>ROUND(I201*H201,2)</f>
        <v>0</v>
      </c>
      <c r="BL201" s="18" t="s">
        <v>167</v>
      </c>
      <c r="BM201" s="214" t="s">
        <v>2353</v>
      </c>
    </row>
    <row r="202" spans="1:47" s="2" customFormat="1" ht="11.25">
      <c r="A202" s="35"/>
      <c r="B202" s="36"/>
      <c r="C202" s="37"/>
      <c r="D202" s="216" t="s">
        <v>169</v>
      </c>
      <c r="E202" s="37"/>
      <c r="F202" s="217" t="s">
        <v>506</v>
      </c>
      <c r="G202" s="37"/>
      <c r="H202" s="37"/>
      <c r="I202" s="169"/>
      <c r="J202" s="37"/>
      <c r="K202" s="37"/>
      <c r="L202" s="40"/>
      <c r="M202" s="218"/>
      <c r="N202" s="219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169</v>
      </c>
      <c r="AU202" s="18" t="s">
        <v>83</v>
      </c>
    </row>
    <row r="203" spans="1:65" s="2" customFormat="1" ht="24.2" customHeight="1">
      <c r="A203" s="35"/>
      <c r="B203" s="36"/>
      <c r="C203" s="256" t="s">
        <v>161</v>
      </c>
      <c r="D203" s="256" t="s">
        <v>494</v>
      </c>
      <c r="E203" s="257" t="s">
        <v>508</v>
      </c>
      <c r="F203" s="258" t="s">
        <v>509</v>
      </c>
      <c r="G203" s="259" t="s">
        <v>247</v>
      </c>
      <c r="H203" s="260">
        <v>177.386</v>
      </c>
      <c r="I203" s="261"/>
      <c r="J203" s="262">
        <f>ROUND(I203*H203,2)</f>
        <v>0</v>
      </c>
      <c r="K203" s="263"/>
      <c r="L203" s="264"/>
      <c r="M203" s="265" t="s">
        <v>1</v>
      </c>
      <c r="N203" s="266" t="s">
        <v>38</v>
      </c>
      <c r="O203" s="72"/>
      <c r="P203" s="212">
        <f>O203*H203</f>
        <v>0</v>
      </c>
      <c r="Q203" s="212">
        <v>0.0003</v>
      </c>
      <c r="R203" s="212">
        <f>Q203*H203</f>
        <v>0.053215799999999994</v>
      </c>
      <c r="S203" s="212">
        <v>0</v>
      </c>
      <c r="T203" s="21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4" t="s">
        <v>207</v>
      </c>
      <c r="AT203" s="214" t="s">
        <v>494</v>
      </c>
      <c r="AU203" s="214" t="s">
        <v>83</v>
      </c>
      <c r="AY203" s="18" t="s">
        <v>160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8" t="s">
        <v>81</v>
      </c>
      <c r="BK203" s="215">
        <f>ROUND(I203*H203,2)</f>
        <v>0</v>
      </c>
      <c r="BL203" s="18" t="s">
        <v>167</v>
      </c>
      <c r="BM203" s="214" t="s">
        <v>2354</v>
      </c>
    </row>
    <row r="204" spans="1:47" s="2" customFormat="1" ht="19.5">
      <c r="A204" s="35"/>
      <c r="B204" s="36"/>
      <c r="C204" s="37"/>
      <c r="D204" s="216" t="s">
        <v>169</v>
      </c>
      <c r="E204" s="37"/>
      <c r="F204" s="217" t="s">
        <v>509</v>
      </c>
      <c r="G204" s="37"/>
      <c r="H204" s="37"/>
      <c r="I204" s="169"/>
      <c r="J204" s="37"/>
      <c r="K204" s="37"/>
      <c r="L204" s="40"/>
      <c r="M204" s="218"/>
      <c r="N204" s="219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169</v>
      </c>
      <c r="AU204" s="18" t="s">
        <v>83</v>
      </c>
    </row>
    <row r="205" spans="2:51" s="13" customFormat="1" ht="11.25">
      <c r="B205" s="220"/>
      <c r="C205" s="221"/>
      <c r="D205" s="216" t="s">
        <v>171</v>
      </c>
      <c r="E205" s="222" t="s">
        <v>1</v>
      </c>
      <c r="F205" s="223" t="s">
        <v>2355</v>
      </c>
      <c r="G205" s="221"/>
      <c r="H205" s="224">
        <v>177.386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171</v>
      </c>
      <c r="AU205" s="230" t="s">
        <v>83</v>
      </c>
      <c r="AV205" s="13" t="s">
        <v>83</v>
      </c>
      <c r="AW205" s="13" t="s">
        <v>30</v>
      </c>
      <c r="AX205" s="13" t="s">
        <v>81</v>
      </c>
      <c r="AY205" s="230" t="s">
        <v>160</v>
      </c>
    </row>
    <row r="206" spans="1:65" s="2" customFormat="1" ht="16.5" customHeight="1">
      <c r="A206" s="35"/>
      <c r="B206" s="36"/>
      <c r="C206" s="202" t="s">
        <v>224</v>
      </c>
      <c r="D206" s="202" t="s">
        <v>163</v>
      </c>
      <c r="E206" s="203" t="s">
        <v>541</v>
      </c>
      <c r="F206" s="204" t="s">
        <v>542</v>
      </c>
      <c r="G206" s="205" t="s">
        <v>166</v>
      </c>
      <c r="H206" s="206">
        <v>16.078</v>
      </c>
      <c r="I206" s="207"/>
      <c r="J206" s="208">
        <f>ROUND(I206*H206,2)</f>
        <v>0</v>
      </c>
      <c r="K206" s="209"/>
      <c r="L206" s="40"/>
      <c r="M206" s="210" t="s">
        <v>1</v>
      </c>
      <c r="N206" s="211" t="s">
        <v>38</v>
      </c>
      <c r="O206" s="72"/>
      <c r="P206" s="212">
        <f>O206*H206</f>
        <v>0</v>
      </c>
      <c r="Q206" s="212">
        <v>2.30102</v>
      </c>
      <c r="R206" s="212">
        <f>Q206*H206</f>
        <v>36.995799559999995</v>
      </c>
      <c r="S206" s="212">
        <v>0</v>
      </c>
      <c r="T206" s="21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4" t="s">
        <v>167</v>
      </c>
      <c r="AT206" s="214" t="s">
        <v>163</v>
      </c>
      <c r="AU206" s="214" t="s">
        <v>83</v>
      </c>
      <c r="AY206" s="18" t="s">
        <v>160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167</v>
      </c>
      <c r="BM206" s="214" t="s">
        <v>2356</v>
      </c>
    </row>
    <row r="207" spans="1:47" s="2" customFormat="1" ht="19.5">
      <c r="A207" s="35"/>
      <c r="B207" s="36"/>
      <c r="C207" s="37"/>
      <c r="D207" s="216" t="s">
        <v>169</v>
      </c>
      <c r="E207" s="37"/>
      <c r="F207" s="217" t="s">
        <v>544</v>
      </c>
      <c r="G207" s="37"/>
      <c r="H207" s="37"/>
      <c r="I207" s="169"/>
      <c r="J207" s="37"/>
      <c r="K207" s="37"/>
      <c r="L207" s="40"/>
      <c r="M207" s="218"/>
      <c r="N207" s="21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169</v>
      </c>
      <c r="AU207" s="18" t="s">
        <v>83</v>
      </c>
    </row>
    <row r="208" spans="2:51" s="15" customFormat="1" ht="11.25">
      <c r="B208" s="242"/>
      <c r="C208" s="243"/>
      <c r="D208" s="216" t="s">
        <v>171</v>
      </c>
      <c r="E208" s="244" t="s">
        <v>1</v>
      </c>
      <c r="F208" s="245" t="s">
        <v>2357</v>
      </c>
      <c r="G208" s="243"/>
      <c r="H208" s="244" t="s">
        <v>1</v>
      </c>
      <c r="I208" s="246"/>
      <c r="J208" s="243"/>
      <c r="K208" s="243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171</v>
      </c>
      <c r="AU208" s="251" t="s">
        <v>83</v>
      </c>
      <c r="AV208" s="15" t="s">
        <v>81</v>
      </c>
      <c r="AW208" s="15" t="s">
        <v>30</v>
      </c>
      <c r="AX208" s="15" t="s">
        <v>73</v>
      </c>
      <c r="AY208" s="251" t="s">
        <v>160</v>
      </c>
    </row>
    <row r="209" spans="2:51" s="13" customFormat="1" ht="11.25">
      <c r="B209" s="220"/>
      <c r="C209" s="221"/>
      <c r="D209" s="216" t="s">
        <v>171</v>
      </c>
      <c r="E209" s="222" t="s">
        <v>1</v>
      </c>
      <c r="F209" s="223" t="s">
        <v>2358</v>
      </c>
      <c r="G209" s="221"/>
      <c r="H209" s="224">
        <v>8.947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171</v>
      </c>
      <c r="AU209" s="230" t="s">
        <v>83</v>
      </c>
      <c r="AV209" s="13" t="s">
        <v>83</v>
      </c>
      <c r="AW209" s="13" t="s">
        <v>30</v>
      </c>
      <c r="AX209" s="13" t="s">
        <v>73</v>
      </c>
      <c r="AY209" s="230" t="s">
        <v>160</v>
      </c>
    </row>
    <row r="210" spans="2:51" s="15" customFormat="1" ht="11.25">
      <c r="B210" s="242"/>
      <c r="C210" s="243"/>
      <c r="D210" s="216" t="s">
        <v>171</v>
      </c>
      <c r="E210" s="244" t="s">
        <v>1</v>
      </c>
      <c r="F210" s="245" t="s">
        <v>2359</v>
      </c>
      <c r="G210" s="243"/>
      <c r="H210" s="244" t="s">
        <v>1</v>
      </c>
      <c r="I210" s="246"/>
      <c r="J210" s="243"/>
      <c r="K210" s="243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171</v>
      </c>
      <c r="AU210" s="251" t="s">
        <v>83</v>
      </c>
      <c r="AV210" s="15" t="s">
        <v>81</v>
      </c>
      <c r="AW210" s="15" t="s">
        <v>30</v>
      </c>
      <c r="AX210" s="15" t="s">
        <v>73</v>
      </c>
      <c r="AY210" s="251" t="s">
        <v>160</v>
      </c>
    </row>
    <row r="211" spans="2:51" s="13" customFormat="1" ht="11.25">
      <c r="B211" s="220"/>
      <c r="C211" s="221"/>
      <c r="D211" s="216" t="s">
        <v>171</v>
      </c>
      <c r="E211" s="222" t="s">
        <v>1</v>
      </c>
      <c r="F211" s="223" t="s">
        <v>2360</v>
      </c>
      <c r="G211" s="221"/>
      <c r="H211" s="224">
        <v>4.101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171</v>
      </c>
      <c r="AU211" s="230" t="s">
        <v>83</v>
      </c>
      <c r="AV211" s="13" t="s">
        <v>83</v>
      </c>
      <c r="AW211" s="13" t="s">
        <v>30</v>
      </c>
      <c r="AX211" s="13" t="s">
        <v>73</v>
      </c>
      <c r="AY211" s="230" t="s">
        <v>160</v>
      </c>
    </row>
    <row r="212" spans="2:51" s="15" customFormat="1" ht="11.25">
      <c r="B212" s="242"/>
      <c r="C212" s="243"/>
      <c r="D212" s="216" t="s">
        <v>171</v>
      </c>
      <c r="E212" s="244" t="s">
        <v>1</v>
      </c>
      <c r="F212" s="245" t="s">
        <v>2361</v>
      </c>
      <c r="G212" s="243"/>
      <c r="H212" s="244" t="s">
        <v>1</v>
      </c>
      <c r="I212" s="246"/>
      <c r="J212" s="243"/>
      <c r="K212" s="243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171</v>
      </c>
      <c r="AU212" s="251" t="s">
        <v>83</v>
      </c>
      <c r="AV212" s="15" t="s">
        <v>81</v>
      </c>
      <c r="AW212" s="15" t="s">
        <v>30</v>
      </c>
      <c r="AX212" s="15" t="s">
        <v>73</v>
      </c>
      <c r="AY212" s="251" t="s">
        <v>160</v>
      </c>
    </row>
    <row r="213" spans="2:51" s="13" customFormat="1" ht="11.25">
      <c r="B213" s="220"/>
      <c r="C213" s="221"/>
      <c r="D213" s="216" t="s">
        <v>171</v>
      </c>
      <c r="E213" s="222" t="s">
        <v>1</v>
      </c>
      <c r="F213" s="223" t="s">
        <v>2362</v>
      </c>
      <c r="G213" s="221"/>
      <c r="H213" s="224">
        <v>0.6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171</v>
      </c>
      <c r="AU213" s="230" t="s">
        <v>83</v>
      </c>
      <c r="AV213" s="13" t="s">
        <v>83</v>
      </c>
      <c r="AW213" s="13" t="s">
        <v>30</v>
      </c>
      <c r="AX213" s="13" t="s">
        <v>73</v>
      </c>
      <c r="AY213" s="230" t="s">
        <v>160</v>
      </c>
    </row>
    <row r="214" spans="2:51" s="15" customFormat="1" ht="11.25">
      <c r="B214" s="242"/>
      <c r="C214" s="243"/>
      <c r="D214" s="216" t="s">
        <v>171</v>
      </c>
      <c r="E214" s="244" t="s">
        <v>1</v>
      </c>
      <c r="F214" s="245" t="s">
        <v>2363</v>
      </c>
      <c r="G214" s="243"/>
      <c r="H214" s="244" t="s">
        <v>1</v>
      </c>
      <c r="I214" s="246"/>
      <c r="J214" s="243"/>
      <c r="K214" s="243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171</v>
      </c>
      <c r="AU214" s="251" t="s">
        <v>83</v>
      </c>
      <c r="AV214" s="15" t="s">
        <v>81</v>
      </c>
      <c r="AW214" s="15" t="s">
        <v>30</v>
      </c>
      <c r="AX214" s="15" t="s">
        <v>73</v>
      </c>
      <c r="AY214" s="251" t="s">
        <v>160</v>
      </c>
    </row>
    <row r="215" spans="2:51" s="13" customFormat="1" ht="11.25">
      <c r="B215" s="220"/>
      <c r="C215" s="221"/>
      <c r="D215" s="216" t="s">
        <v>171</v>
      </c>
      <c r="E215" s="222" t="s">
        <v>1</v>
      </c>
      <c r="F215" s="223" t="s">
        <v>2364</v>
      </c>
      <c r="G215" s="221"/>
      <c r="H215" s="224">
        <v>2.43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171</v>
      </c>
      <c r="AU215" s="230" t="s">
        <v>83</v>
      </c>
      <c r="AV215" s="13" t="s">
        <v>83</v>
      </c>
      <c r="AW215" s="13" t="s">
        <v>30</v>
      </c>
      <c r="AX215" s="13" t="s">
        <v>73</v>
      </c>
      <c r="AY215" s="230" t="s">
        <v>160</v>
      </c>
    </row>
    <row r="216" spans="2:51" s="14" customFormat="1" ht="11.25">
      <c r="B216" s="231"/>
      <c r="C216" s="232"/>
      <c r="D216" s="216" t="s">
        <v>171</v>
      </c>
      <c r="E216" s="233" t="s">
        <v>1</v>
      </c>
      <c r="F216" s="234" t="s">
        <v>174</v>
      </c>
      <c r="G216" s="232"/>
      <c r="H216" s="235">
        <v>16.078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171</v>
      </c>
      <c r="AU216" s="241" t="s">
        <v>83</v>
      </c>
      <c r="AV216" s="14" t="s">
        <v>167</v>
      </c>
      <c r="AW216" s="14" t="s">
        <v>30</v>
      </c>
      <c r="AX216" s="14" t="s">
        <v>81</v>
      </c>
      <c r="AY216" s="241" t="s">
        <v>160</v>
      </c>
    </row>
    <row r="217" spans="1:65" s="2" customFormat="1" ht="33" customHeight="1">
      <c r="A217" s="35"/>
      <c r="B217" s="36"/>
      <c r="C217" s="202" t="s">
        <v>231</v>
      </c>
      <c r="D217" s="202" t="s">
        <v>163</v>
      </c>
      <c r="E217" s="203" t="s">
        <v>557</v>
      </c>
      <c r="F217" s="204" t="s">
        <v>558</v>
      </c>
      <c r="G217" s="205" t="s">
        <v>247</v>
      </c>
      <c r="H217" s="206">
        <v>165.596</v>
      </c>
      <c r="I217" s="207"/>
      <c r="J217" s="208">
        <f>ROUND(I217*H217,2)</f>
        <v>0</v>
      </c>
      <c r="K217" s="209"/>
      <c r="L217" s="40"/>
      <c r="M217" s="210" t="s">
        <v>1</v>
      </c>
      <c r="N217" s="211" t="s">
        <v>38</v>
      </c>
      <c r="O217" s="72"/>
      <c r="P217" s="212">
        <f>O217*H217</f>
        <v>0</v>
      </c>
      <c r="Q217" s="212">
        <v>1.0146</v>
      </c>
      <c r="R217" s="212">
        <f>Q217*H217</f>
        <v>168.0137016</v>
      </c>
      <c r="S217" s="212">
        <v>0</v>
      </c>
      <c r="T217" s="21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4" t="s">
        <v>167</v>
      </c>
      <c r="AT217" s="214" t="s">
        <v>163</v>
      </c>
      <c r="AU217" s="214" t="s">
        <v>83</v>
      </c>
      <c r="AY217" s="18" t="s">
        <v>160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8" t="s">
        <v>81</v>
      </c>
      <c r="BK217" s="215">
        <f>ROUND(I217*H217,2)</f>
        <v>0</v>
      </c>
      <c r="BL217" s="18" t="s">
        <v>167</v>
      </c>
      <c r="BM217" s="214" t="s">
        <v>2365</v>
      </c>
    </row>
    <row r="218" spans="1:47" s="2" customFormat="1" ht="29.25">
      <c r="A218" s="35"/>
      <c r="B218" s="36"/>
      <c r="C218" s="37"/>
      <c r="D218" s="216" t="s">
        <v>169</v>
      </c>
      <c r="E218" s="37"/>
      <c r="F218" s="217" t="s">
        <v>560</v>
      </c>
      <c r="G218" s="37"/>
      <c r="H218" s="37"/>
      <c r="I218" s="169"/>
      <c r="J218" s="37"/>
      <c r="K218" s="37"/>
      <c r="L218" s="40"/>
      <c r="M218" s="218"/>
      <c r="N218" s="219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169</v>
      </c>
      <c r="AU218" s="18" t="s">
        <v>83</v>
      </c>
    </row>
    <row r="219" spans="2:51" s="15" customFormat="1" ht="11.25">
      <c r="B219" s="242"/>
      <c r="C219" s="243"/>
      <c r="D219" s="216" t="s">
        <v>171</v>
      </c>
      <c r="E219" s="244" t="s">
        <v>1</v>
      </c>
      <c r="F219" s="245" t="s">
        <v>2309</v>
      </c>
      <c r="G219" s="243"/>
      <c r="H219" s="244" t="s">
        <v>1</v>
      </c>
      <c r="I219" s="246"/>
      <c r="J219" s="243"/>
      <c r="K219" s="243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171</v>
      </c>
      <c r="AU219" s="251" t="s">
        <v>83</v>
      </c>
      <c r="AV219" s="15" t="s">
        <v>81</v>
      </c>
      <c r="AW219" s="15" t="s">
        <v>30</v>
      </c>
      <c r="AX219" s="15" t="s">
        <v>73</v>
      </c>
      <c r="AY219" s="251" t="s">
        <v>160</v>
      </c>
    </row>
    <row r="220" spans="2:51" s="13" customFormat="1" ht="11.25">
      <c r="B220" s="220"/>
      <c r="C220" s="221"/>
      <c r="D220" s="216" t="s">
        <v>171</v>
      </c>
      <c r="E220" s="222" t="s">
        <v>1</v>
      </c>
      <c r="F220" s="223" t="s">
        <v>2366</v>
      </c>
      <c r="G220" s="221"/>
      <c r="H220" s="224">
        <v>9.12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171</v>
      </c>
      <c r="AU220" s="230" t="s">
        <v>83</v>
      </c>
      <c r="AV220" s="13" t="s">
        <v>83</v>
      </c>
      <c r="AW220" s="13" t="s">
        <v>30</v>
      </c>
      <c r="AX220" s="13" t="s">
        <v>73</v>
      </c>
      <c r="AY220" s="230" t="s">
        <v>160</v>
      </c>
    </row>
    <row r="221" spans="2:51" s="13" customFormat="1" ht="11.25">
      <c r="B221" s="220"/>
      <c r="C221" s="221"/>
      <c r="D221" s="216" t="s">
        <v>171</v>
      </c>
      <c r="E221" s="222" t="s">
        <v>1</v>
      </c>
      <c r="F221" s="223" t="s">
        <v>2367</v>
      </c>
      <c r="G221" s="221"/>
      <c r="H221" s="224">
        <v>21.204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171</v>
      </c>
      <c r="AU221" s="230" t="s">
        <v>83</v>
      </c>
      <c r="AV221" s="13" t="s">
        <v>83</v>
      </c>
      <c r="AW221" s="13" t="s">
        <v>30</v>
      </c>
      <c r="AX221" s="13" t="s">
        <v>73</v>
      </c>
      <c r="AY221" s="230" t="s">
        <v>160</v>
      </c>
    </row>
    <row r="222" spans="2:51" s="13" customFormat="1" ht="11.25">
      <c r="B222" s="220"/>
      <c r="C222" s="221"/>
      <c r="D222" s="216" t="s">
        <v>171</v>
      </c>
      <c r="E222" s="222" t="s">
        <v>1</v>
      </c>
      <c r="F222" s="223" t="s">
        <v>2368</v>
      </c>
      <c r="G222" s="221"/>
      <c r="H222" s="224">
        <v>20.507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171</v>
      </c>
      <c r="AU222" s="230" t="s">
        <v>83</v>
      </c>
      <c r="AV222" s="13" t="s">
        <v>83</v>
      </c>
      <c r="AW222" s="13" t="s">
        <v>30</v>
      </c>
      <c r="AX222" s="13" t="s">
        <v>73</v>
      </c>
      <c r="AY222" s="230" t="s">
        <v>160</v>
      </c>
    </row>
    <row r="223" spans="2:51" s="15" customFormat="1" ht="11.25">
      <c r="B223" s="242"/>
      <c r="C223" s="243"/>
      <c r="D223" s="216" t="s">
        <v>171</v>
      </c>
      <c r="E223" s="244" t="s">
        <v>1</v>
      </c>
      <c r="F223" s="245" t="s">
        <v>2313</v>
      </c>
      <c r="G223" s="243"/>
      <c r="H223" s="244" t="s">
        <v>1</v>
      </c>
      <c r="I223" s="246"/>
      <c r="J223" s="243"/>
      <c r="K223" s="243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171</v>
      </c>
      <c r="AU223" s="251" t="s">
        <v>83</v>
      </c>
      <c r="AV223" s="15" t="s">
        <v>81</v>
      </c>
      <c r="AW223" s="15" t="s">
        <v>30</v>
      </c>
      <c r="AX223" s="15" t="s">
        <v>73</v>
      </c>
      <c r="AY223" s="251" t="s">
        <v>160</v>
      </c>
    </row>
    <row r="224" spans="2:51" s="13" customFormat="1" ht="11.25">
      <c r="B224" s="220"/>
      <c r="C224" s="221"/>
      <c r="D224" s="216" t="s">
        <v>171</v>
      </c>
      <c r="E224" s="222" t="s">
        <v>1</v>
      </c>
      <c r="F224" s="223" t="s">
        <v>2369</v>
      </c>
      <c r="G224" s="221"/>
      <c r="H224" s="224">
        <v>15.808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171</v>
      </c>
      <c r="AU224" s="230" t="s">
        <v>83</v>
      </c>
      <c r="AV224" s="13" t="s">
        <v>83</v>
      </c>
      <c r="AW224" s="13" t="s">
        <v>30</v>
      </c>
      <c r="AX224" s="13" t="s">
        <v>73</v>
      </c>
      <c r="AY224" s="230" t="s">
        <v>160</v>
      </c>
    </row>
    <row r="225" spans="2:51" s="13" customFormat="1" ht="11.25">
      <c r="B225" s="220"/>
      <c r="C225" s="221"/>
      <c r="D225" s="216" t="s">
        <v>171</v>
      </c>
      <c r="E225" s="222" t="s">
        <v>1</v>
      </c>
      <c r="F225" s="223" t="s">
        <v>2370</v>
      </c>
      <c r="G225" s="221"/>
      <c r="H225" s="224">
        <v>5.776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171</v>
      </c>
      <c r="AU225" s="230" t="s">
        <v>83</v>
      </c>
      <c r="AV225" s="13" t="s">
        <v>83</v>
      </c>
      <c r="AW225" s="13" t="s">
        <v>30</v>
      </c>
      <c r="AX225" s="13" t="s">
        <v>73</v>
      </c>
      <c r="AY225" s="230" t="s">
        <v>160</v>
      </c>
    </row>
    <row r="226" spans="2:51" s="13" customFormat="1" ht="11.25">
      <c r="B226" s="220"/>
      <c r="C226" s="221"/>
      <c r="D226" s="216" t="s">
        <v>171</v>
      </c>
      <c r="E226" s="222" t="s">
        <v>1</v>
      </c>
      <c r="F226" s="223" t="s">
        <v>2371</v>
      </c>
      <c r="G226" s="221"/>
      <c r="H226" s="224">
        <v>1.485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171</v>
      </c>
      <c r="AU226" s="230" t="s">
        <v>83</v>
      </c>
      <c r="AV226" s="13" t="s">
        <v>83</v>
      </c>
      <c r="AW226" s="13" t="s">
        <v>30</v>
      </c>
      <c r="AX226" s="13" t="s">
        <v>73</v>
      </c>
      <c r="AY226" s="230" t="s">
        <v>160</v>
      </c>
    </row>
    <row r="227" spans="2:51" s="13" customFormat="1" ht="11.25">
      <c r="B227" s="220"/>
      <c r="C227" s="221"/>
      <c r="D227" s="216" t="s">
        <v>171</v>
      </c>
      <c r="E227" s="222" t="s">
        <v>1</v>
      </c>
      <c r="F227" s="223" t="s">
        <v>2372</v>
      </c>
      <c r="G227" s="221"/>
      <c r="H227" s="224">
        <v>5.883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171</v>
      </c>
      <c r="AU227" s="230" t="s">
        <v>83</v>
      </c>
      <c r="AV227" s="13" t="s">
        <v>83</v>
      </c>
      <c r="AW227" s="13" t="s">
        <v>30</v>
      </c>
      <c r="AX227" s="13" t="s">
        <v>73</v>
      </c>
      <c r="AY227" s="230" t="s">
        <v>160</v>
      </c>
    </row>
    <row r="228" spans="2:51" s="13" customFormat="1" ht="11.25">
      <c r="B228" s="220"/>
      <c r="C228" s="221"/>
      <c r="D228" s="216" t="s">
        <v>171</v>
      </c>
      <c r="E228" s="222" t="s">
        <v>1</v>
      </c>
      <c r="F228" s="223" t="s">
        <v>2373</v>
      </c>
      <c r="G228" s="221"/>
      <c r="H228" s="224">
        <v>12.16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171</v>
      </c>
      <c r="AU228" s="230" t="s">
        <v>83</v>
      </c>
      <c r="AV228" s="13" t="s">
        <v>83</v>
      </c>
      <c r="AW228" s="13" t="s">
        <v>30</v>
      </c>
      <c r="AX228" s="13" t="s">
        <v>73</v>
      </c>
      <c r="AY228" s="230" t="s">
        <v>160</v>
      </c>
    </row>
    <row r="229" spans="2:51" s="13" customFormat="1" ht="11.25">
      <c r="B229" s="220"/>
      <c r="C229" s="221"/>
      <c r="D229" s="216" t="s">
        <v>171</v>
      </c>
      <c r="E229" s="222" t="s">
        <v>1</v>
      </c>
      <c r="F229" s="223" t="s">
        <v>2374</v>
      </c>
      <c r="G229" s="221"/>
      <c r="H229" s="224">
        <v>2.993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171</v>
      </c>
      <c r="AU229" s="230" t="s">
        <v>83</v>
      </c>
      <c r="AV229" s="13" t="s">
        <v>83</v>
      </c>
      <c r="AW229" s="13" t="s">
        <v>30</v>
      </c>
      <c r="AX229" s="13" t="s">
        <v>73</v>
      </c>
      <c r="AY229" s="230" t="s">
        <v>160</v>
      </c>
    </row>
    <row r="230" spans="2:51" s="13" customFormat="1" ht="11.25">
      <c r="B230" s="220"/>
      <c r="C230" s="221"/>
      <c r="D230" s="216" t="s">
        <v>171</v>
      </c>
      <c r="E230" s="222" t="s">
        <v>1</v>
      </c>
      <c r="F230" s="223" t="s">
        <v>2375</v>
      </c>
      <c r="G230" s="221"/>
      <c r="H230" s="224">
        <v>18.64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171</v>
      </c>
      <c r="AU230" s="230" t="s">
        <v>83</v>
      </c>
      <c r="AV230" s="13" t="s">
        <v>83</v>
      </c>
      <c r="AW230" s="13" t="s">
        <v>30</v>
      </c>
      <c r="AX230" s="13" t="s">
        <v>73</v>
      </c>
      <c r="AY230" s="230" t="s">
        <v>160</v>
      </c>
    </row>
    <row r="231" spans="2:51" s="13" customFormat="1" ht="11.25">
      <c r="B231" s="220"/>
      <c r="C231" s="221"/>
      <c r="D231" s="216" t="s">
        <v>171</v>
      </c>
      <c r="E231" s="222" t="s">
        <v>1</v>
      </c>
      <c r="F231" s="223" t="s">
        <v>2376</v>
      </c>
      <c r="G231" s="221"/>
      <c r="H231" s="224">
        <v>2.688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171</v>
      </c>
      <c r="AU231" s="230" t="s">
        <v>83</v>
      </c>
      <c r="AV231" s="13" t="s">
        <v>83</v>
      </c>
      <c r="AW231" s="13" t="s">
        <v>30</v>
      </c>
      <c r="AX231" s="13" t="s">
        <v>73</v>
      </c>
      <c r="AY231" s="230" t="s">
        <v>160</v>
      </c>
    </row>
    <row r="232" spans="2:51" s="13" customFormat="1" ht="11.25">
      <c r="B232" s="220"/>
      <c r="C232" s="221"/>
      <c r="D232" s="216" t="s">
        <v>171</v>
      </c>
      <c r="E232" s="222" t="s">
        <v>1</v>
      </c>
      <c r="F232" s="223" t="s">
        <v>2377</v>
      </c>
      <c r="G232" s="221"/>
      <c r="H232" s="224">
        <v>8.96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171</v>
      </c>
      <c r="AU232" s="230" t="s">
        <v>83</v>
      </c>
      <c r="AV232" s="13" t="s">
        <v>83</v>
      </c>
      <c r="AW232" s="13" t="s">
        <v>30</v>
      </c>
      <c r="AX232" s="13" t="s">
        <v>73</v>
      </c>
      <c r="AY232" s="230" t="s">
        <v>160</v>
      </c>
    </row>
    <row r="233" spans="2:51" s="13" customFormat="1" ht="11.25">
      <c r="B233" s="220"/>
      <c r="C233" s="221"/>
      <c r="D233" s="216" t="s">
        <v>171</v>
      </c>
      <c r="E233" s="222" t="s">
        <v>1</v>
      </c>
      <c r="F233" s="223" t="s">
        <v>2378</v>
      </c>
      <c r="G233" s="221"/>
      <c r="H233" s="224">
        <v>1.68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171</v>
      </c>
      <c r="AU233" s="230" t="s">
        <v>83</v>
      </c>
      <c r="AV233" s="13" t="s">
        <v>83</v>
      </c>
      <c r="AW233" s="13" t="s">
        <v>30</v>
      </c>
      <c r="AX233" s="13" t="s">
        <v>73</v>
      </c>
      <c r="AY233" s="230" t="s">
        <v>160</v>
      </c>
    </row>
    <row r="234" spans="2:51" s="13" customFormat="1" ht="11.25">
      <c r="B234" s="220"/>
      <c r="C234" s="221"/>
      <c r="D234" s="216" t="s">
        <v>171</v>
      </c>
      <c r="E234" s="222" t="s">
        <v>1</v>
      </c>
      <c r="F234" s="223" t="s">
        <v>2379</v>
      </c>
      <c r="G234" s="221"/>
      <c r="H234" s="224">
        <v>11.6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171</v>
      </c>
      <c r="AU234" s="230" t="s">
        <v>83</v>
      </c>
      <c r="AV234" s="13" t="s">
        <v>83</v>
      </c>
      <c r="AW234" s="13" t="s">
        <v>30</v>
      </c>
      <c r="AX234" s="13" t="s">
        <v>73</v>
      </c>
      <c r="AY234" s="230" t="s">
        <v>160</v>
      </c>
    </row>
    <row r="235" spans="2:51" s="13" customFormat="1" ht="11.25">
      <c r="B235" s="220"/>
      <c r="C235" s="221"/>
      <c r="D235" s="216" t="s">
        <v>171</v>
      </c>
      <c r="E235" s="222" t="s">
        <v>1</v>
      </c>
      <c r="F235" s="223" t="s">
        <v>2380</v>
      </c>
      <c r="G235" s="221"/>
      <c r="H235" s="224">
        <v>6.735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171</v>
      </c>
      <c r="AU235" s="230" t="s">
        <v>83</v>
      </c>
      <c r="AV235" s="13" t="s">
        <v>83</v>
      </c>
      <c r="AW235" s="13" t="s">
        <v>30</v>
      </c>
      <c r="AX235" s="13" t="s">
        <v>73</v>
      </c>
      <c r="AY235" s="230" t="s">
        <v>160</v>
      </c>
    </row>
    <row r="236" spans="2:51" s="13" customFormat="1" ht="11.25">
      <c r="B236" s="220"/>
      <c r="C236" s="221"/>
      <c r="D236" s="216" t="s">
        <v>171</v>
      </c>
      <c r="E236" s="222" t="s">
        <v>1</v>
      </c>
      <c r="F236" s="223" t="s">
        <v>2381</v>
      </c>
      <c r="G236" s="221"/>
      <c r="H236" s="224">
        <v>1.845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171</v>
      </c>
      <c r="AU236" s="230" t="s">
        <v>83</v>
      </c>
      <c r="AV236" s="13" t="s">
        <v>83</v>
      </c>
      <c r="AW236" s="13" t="s">
        <v>30</v>
      </c>
      <c r="AX236" s="13" t="s">
        <v>73</v>
      </c>
      <c r="AY236" s="230" t="s">
        <v>160</v>
      </c>
    </row>
    <row r="237" spans="2:51" s="13" customFormat="1" ht="11.25">
      <c r="B237" s="220"/>
      <c r="C237" s="221"/>
      <c r="D237" s="216" t="s">
        <v>171</v>
      </c>
      <c r="E237" s="222" t="s">
        <v>1</v>
      </c>
      <c r="F237" s="223" t="s">
        <v>2382</v>
      </c>
      <c r="G237" s="221"/>
      <c r="H237" s="224">
        <v>3.458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171</v>
      </c>
      <c r="AU237" s="230" t="s">
        <v>83</v>
      </c>
      <c r="AV237" s="13" t="s">
        <v>83</v>
      </c>
      <c r="AW237" s="13" t="s">
        <v>30</v>
      </c>
      <c r="AX237" s="13" t="s">
        <v>73</v>
      </c>
      <c r="AY237" s="230" t="s">
        <v>160</v>
      </c>
    </row>
    <row r="238" spans="2:51" s="14" customFormat="1" ht="11.25">
      <c r="B238" s="231"/>
      <c r="C238" s="232"/>
      <c r="D238" s="216" t="s">
        <v>171</v>
      </c>
      <c r="E238" s="233" t="s">
        <v>1</v>
      </c>
      <c r="F238" s="234" t="s">
        <v>174</v>
      </c>
      <c r="G238" s="232"/>
      <c r="H238" s="235">
        <v>150.542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171</v>
      </c>
      <c r="AU238" s="241" t="s">
        <v>83</v>
      </c>
      <c r="AV238" s="14" t="s">
        <v>167</v>
      </c>
      <c r="AW238" s="14" t="s">
        <v>30</v>
      </c>
      <c r="AX238" s="14" t="s">
        <v>73</v>
      </c>
      <c r="AY238" s="241" t="s">
        <v>160</v>
      </c>
    </row>
    <row r="239" spans="2:51" s="15" customFormat="1" ht="11.25">
      <c r="B239" s="242"/>
      <c r="C239" s="243"/>
      <c r="D239" s="216" t="s">
        <v>171</v>
      </c>
      <c r="E239" s="244" t="s">
        <v>1</v>
      </c>
      <c r="F239" s="245" t="s">
        <v>2327</v>
      </c>
      <c r="G239" s="243"/>
      <c r="H239" s="244" t="s">
        <v>1</v>
      </c>
      <c r="I239" s="246"/>
      <c r="J239" s="243"/>
      <c r="K239" s="243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171</v>
      </c>
      <c r="AU239" s="251" t="s">
        <v>83</v>
      </c>
      <c r="AV239" s="15" t="s">
        <v>81</v>
      </c>
      <c r="AW239" s="15" t="s">
        <v>30</v>
      </c>
      <c r="AX239" s="15" t="s">
        <v>73</v>
      </c>
      <c r="AY239" s="251" t="s">
        <v>160</v>
      </c>
    </row>
    <row r="240" spans="2:51" s="13" customFormat="1" ht="11.25">
      <c r="B240" s="220"/>
      <c r="C240" s="221"/>
      <c r="D240" s="216" t="s">
        <v>171</v>
      </c>
      <c r="E240" s="222" t="s">
        <v>1</v>
      </c>
      <c r="F240" s="223" t="s">
        <v>2383</v>
      </c>
      <c r="G240" s="221"/>
      <c r="H240" s="224">
        <v>165.596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171</v>
      </c>
      <c r="AU240" s="230" t="s">
        <v>83</v>
      </c>
      <c r="AV240" s="13" t="s">
        <v>83</v>
      </c>
      <c r="AW240" s="13" t="s">
        <v>30</v>
      </c>
      <c r="AX240" s="13" t="s">
        <v>81</v>
      </c>
      <c r="AY240" s="230" t="s">
        <v>160</v>
      </c>
    </row>
    <row r="241" spans="1:65" s="2" customFormat="1" ht="16.5" customHeight="1">
      <c r="A241" s="35"/>
      <c r="B241" s="36"/>
      <c r="C241" s="202" t="s">
        <v>237</v>
      </c>
      <c r="D241" s="202" t="s">
        <v>163</v>
      </c>
      <c r="E241" s="203" t="s">
        <v>2384</v>
      </c>
      <c r="F241" s="204" t="s">
        <v>2385</v>
      </c>
      <c r="G241" s="205" t="s">
        <v>247</v>
      </c>
      <c r="H241" s="206">
        <v>42.205</v>
      </c>
      <c r="I241" s="207"/>
      <c r="J241" s="208">
        <f>ROUND(I241*H241,2)</f>
        <v>0</v>
      </c>
      <c r="K241" s="209"/>
      <c r="L241" s="40"/>
      <c r="M241" s="210" t="s">
        <v>1</v>
      </c>
      <c r="N241" s="211" t="s">
        <v>38</v>
      </c>
      <c r="O241" s="72"/>
      <c r="P241" s="212">
        <f>O241*H241</f>
        <v>0</v>
      </c>
      <c r="Q241" s="212">
        <v>0.00346</v>
      </c>
      <c r="R241" s="212">
        <f>Q241*H241</f>
        <v>0.1460293</v>
      </c>
      <c r="S241" s="212">
        <v>0</v>
      </c>
      <c r="T241" s="21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4" t="s">
        <v>167</v>
      </c>
      <c r="AT241" s="214" t="s">
        <v>163</v>
      </c>
      <c r="AU241" s="214" t="s">
        <v>83</v>
      </c>
      <c r="AY241" s="18" t="s">
        <v>160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8" t="s">
        <v>81</v>
      </c>
      <c r="BK241" s="215">
        <f>ROUND(I241*H241,2)</f>
        <v>0</v>
      </c>
      <c r="BL241" s="18" t="s">
        <v>167</v>
      </c>
      <c r="BM241" s="214" t="s">
        <v>2386</v>
      </c>
    </row>
    <row r="242" spans="1:47" s="2" customFormat="1" ht="11.25">
      <c r="A242" s="35"/>
      <c r="B242" s="36"/>
      <c r="C242" s="37"/>
      <c r="D242" s="216" t="s">
        <v>169</v>
      </c>
      <c r="E242" s="37"/>
      <c r="F242" s="217" t="s">
        <v>2387</v>
      </c>
      <c r="G242" s="37"/>
      <c r="H242" s="37"/>
      <c r="I242" s="169"/>
      <c r="J242" s="37"/>
      <c r="K242" s="37"/>
      <c r="L242" s="40"/>
      <c r="M242" s="218"/>
      <c r="N242" s="21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169</v>
      </c>
      <c r="AU242" s="18" t="s">
        <v>83</v>
      </c>
    </row>
    <row r="243" spans="2:51" s="15" customFormat="1" ht="22.5">
      <c r="B243" s="242"/>
      <c r="C243" s="243"/>
      <c r="D243" s="216" t="s">
        <v>171</v>
      </c>
      <c r="E243" s="244" t="s">
        <v>1</v>
      </c>
      <c r="F243" s="245" t="s">
        <v>2388</v>
      </c>
      <c r="G243" s="243"/>
      <c r="H243" s="244" t="s">
        <v>1</v>
      </c>
      <c r="I243" s="246"/>
      <c r="J243" s="243"/>
      <c r="K243" s="243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171</v>
      </c>
      <c r="AU243" s="251" t="s">
        <v>83</v>
      </c>
      <c r="AV243" s="15" t="s">
        <v>81</v>
      </c>
      <c r="AW243" s="15" t="s">
        <v>30</v>
      </c>
      <c r="AX243" s="15" t="s">
        <v>73</v>
      </c>
      <c r="AY243" s="251" t="s">
        <v>160</v>
      </c>
    </row>
    <row r="244" spans="2:51" s="15" customFormat="1" ht="11.25">
      <c r="B244" s="242"/>
      <c r="C244" s="243"/>
      <c r="D244" s="216" t="s">
        <v>171</v>
      </c>
      <c r="E244" s="244" t="s">
        <v>1</v>
      </c>
      <c r="F244" s="245" t="s">
        <v>2309</v>
      </c>
      <c r="G244" s="243"/>
      <c r="H244" s="244" t="s">
        <v>1</v>
      </c>
      <c r="I244" s="246"/>
      <c r="J244" s="243"/>
      <c r="K244" s="243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171</v>
      </c>
      <c r="AU244" s="251" t="s">
        <v>83</v>
      </c>
      <c r="AV244" s="15" t="s">
        <v>81</v>
      </c>
      <c r="AW244" s="15" t="s">
        <v>30</v>
      </c>
      <c r="AX244" s="15" t="s">
        <v>73</v>
      </c>
      <c r="AY244" s="251" t="s">
        <v>160</v>
      </c>
    </row>
    <row r="245" spans="2:51" s="13" customFormat="1" ht="11.25">
      <c r="B245" s="220"/>
      <c r="C245" s="221"/>
      <c r="D245" s="216" t="s">
        <v>171</v>
      </c>
      <c r="E245" s="222" t="s">
        <v>1</v>
      </c>
      <c r="F245" s="223" t="s">
        <v>2389</v>
      </c>
      <c r="G245" s="221"/>
      <c r="H245" s="224">
        <v>13.995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171</v>
      </c>
      <c r="AU245" s="230" t="s">
        <v>83</v>
      </c>
      <c r="AV245" s="13" t="s">
        <v>83</v>
      </c>
      <c r="AW245" s="13" t="s">
        <v>30</v>
      </c>
      <c r="AX245" s="13" t="s">
        <v>73</v>
      </c>
      <c r="AY245" s="230" t="s">
        <v>160</v>
      </c>
    </row>
    <row r="246" spans="2:51" s="13" customFormat="1" ht="11.25">
      <c r="B246" s="220"/>
      <c r="C246" s="221"/>
      <c r="D246" s="216" t="s">
        <v>171</v>
      </c>
      <c r="E246" s="222" t="s">
        <v>1</v>
      </c>
      <c r="F246" s="223" t="s">
        <v>2390</v>
      </c>
      <c r="G246" s="221"/>
      <c r="H246" s="224">
        <v>2.508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171</v>
      </c>
      <c r="AU246" s="230" t="s">
        <v>83</v>
      </c>
      <c r="AV246" s="13" t="s">
        <v>83</v>
      </c>
      <c r="AW246" s="13" t="s">
        <v>30</v>
      </c>
      <c r="AX246" s="13" t="s">
        <v>73</v>
      </c>
      <c r="AY246" s="230" t="s">
        <v>160</v>
      </c>
    </row>
    <row r="247" spans="2:51" s="15" customFormat="1" ht="11.25">
      <c r="B247" s="242"/>
      <c r="C247" s="243"/>
      <c r="D247" s="216" t="s">
        <v>171</v>
      </c>
      <c r="E247" s="244" t="s">
        <v>1</v>
      </c>
      <c r="F247" s="245" t="s">
        <v>2391</v>
      </c>
      <c r="G247" s="243"/>
      <c r="H247" s="244" t="s">
        <v>1</v>
      </c>
      <c r="I247" s="246"/>
      <c r="J247" s="243"/>
      <c r="K247" s="243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171</v>
      </c>
      <c r="AU247" s="251" t="s">
        <v>83</v>
      </c>
      <c r="AV247" s="15" t="s">
        <v>81</v>
      </c>
      <c r="AW247" s="15" t="s">
        <v>30</v>
      </c>
      <c r="AX247" s="15" t="s">
        <v>73</v>
      </c>
      <c r="AY247" s="251" t="s">
        <v>160</v>
      </c>
    </row>
    <row r="248" spans="2:51" s="13" customFormat="1" ht="11.25">
      <c r="B248" s="220"/>
      <c r="C248" s="221"/>
      <c r="D248" s="216" t="s">
        <v>171</v>
      </c>
      <c r="E248" s="222" t="s">
        <v>1</v>
      </c>
      <c r="F248" s="223" t="s">
        <v>2392</v>
      </c>
      <c r="G248" s="221"/>
      <c r="H248" s="224">
        <v>8.964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171</v>
      </c>
      <c r="AU248" s="230" t="s">
        <v>83</v>
      </c>
      <c r="AV248" s="13" t="s">
        <v>83</v>
      </c>
      <c r="AW248" s="13" t="s">
        <v>30</v>
      </c>
      <c r="AX248" s="13" t="s">
        <v>73</v>
      </c>
      <c r="AY248" s="230" t="s">
        <v>160</v>
      </c>
    </row>
    <row r="249" spans="2:51" s="13" customFormat="1" ht="11.25">
      <c r="B249" s="220"/>
      <c r="C249" s="221"/>
      <c r="D249" s="216" t="s">
        <v>171</v>
      </c>
      <c r="E249" s="222" t="s">
        <v>1</v>
      </c>
      <c r="F249" s="223" t="s">
        <v>2393</v>
      </c>
      <c r="G249" s="221"/>
      <c r="H249" s="224">
        <v>1.6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171</v>
      </c>
      <c r="AU249" s="230" t="s">
        <v>83</v>
      </c>
      <c r="AV249" s="13" t="s">
        <v>83</v>
      </c>
      <c r="AW249" s="13" t="s">
        <v>30</v>
      </c>
      <c r="AX249" s="13" t="s">
        <v>73</v>
      </c>
      <c r="AY249" s="230" t="s">
        <v>160</v>
      </c>
    </row>
    <row r="250" spans="2:51" s="13" customFormat="1" ht="11.25">
      <c r="B250" s="220"/>
      <c r="C250" s="221"/>
      <c r="D250" s="216" t="s">
        <v>171</v>
      </c>
      <c r="E250" s="222" t="s">
        <v>1</v>
      </c>
      <c r="F250" s="223" t="s">
        <v>2394</v>
      </c>
      <c r="G250" s="221"/>
      <c r="H250" s="224">
        <v>4.16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171</v>
      </c>
      <c r="AU250" s="230" t="s">
        <v>83</v>
      </c>
      <c r="AV250" s="13" t="s">
        <v>83</v>
      </c>
      <c r="AW250" s="13" t="s">
        <v>30</v>
      </c>
      <c r="AX250" s="13" t="s">
        <v>73</v>
      </c>
      <c r="AY250" s="230" t="s">
        <v>160</v>
      </c>
    </row>
    <row r="251" spans="2:51" s="13" customFormat="1" ht="11.25">
      <c r="B251" s="220"/>
      <c r="C251" s="221"/>
      <c r="D251" s="216" t="s">
        <v>171</v>
      </c>
      <c r="E251" s="222" t="s">
        <v>1</v>
      </c>
      <c r="F251" s="223" t="s">
        <v>2395</v>
      </c>
      <c r="G251" s="221"/>
      <c r="H251" s="224">
        <v>10.978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171</v>
      </c>
      <c r="AU251" s="230" t="s">
        <v>83</v>
      </c>
      <c r="AV251" s="13" t="s">
        <v>83</v>
      </c>
      <c r="AW251" s="13" t="s">
        <v>30</v>
      </c>
      <c r="AX251" s="13" t="s">
        <v>73</v>
      </c>
      <c r="AY251" s="230" t="s">
        <v>160</v>
      </c>
    </row>
    <row r="252" spans="2:51" s="14" customFormat="1" ht="11.25">
      <c r="B252" s="231"/>
      <c r="C252" s="232"/>
      <c r="D252" s="216" t="s">
        <v>171</v>
      </c>
      <c r="E252" s="233" t="s">
        <v>1</v>
      </c>
      <c r="F252" s="234" t="s">
        <v>174</v>
      </c>
      <c r="G252" s="232"/>
      <c r="H252" s="235">
        <v>42.205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171</v>
      </c>
      <c r="AU252" s="241" t="s">
        <v>83</v>
      </c>
      <c r="AV252" s="14" t="s">
        <v>167</v>
      </c>
      <c r="AW252" s="14" t="s">
        <v>30</v>
      </c>
      <c r="AX252" s="14" t="s">
        <v>81</v>
      </c>
      <c r="AY252" s="241" t="s">
        <v>160</v>
      </c>
    </row>
    <row r="253" spans="1:65" s="2" customFormat="1" ht="21.75" customHeight="1">
      <c r="A253" s="35"/>
      <c r="B253" s="36"/>
      <c r="C253" s="202" t="s">
        <v>244</v>
      </c>
      <c r="D253" s="202" t="s">
        <v>163</v>
      </c>
      <c r="E253" s="203" t="s">
        <v>2396</v>
      </c>
      <c r="F253" s="204" t="s">
        <v>2397</v>
      </c>
      <c r="G253" s="205" t="s">
        <v>247</v>
      </c>
      <c r="H253" s="206">
        <v>42.205</v>
      </c>
      <c r="I253" s="207"/>
      <c r="J253" s="208">
        <f>ROUND(I253*H253,2)</f>
        <v>0</v>
      </c>
      <c r="K253" s="209"/>
      <c r="L253" s="40"/>
      <c r="M253" s="210" t="s">
        <v>1</v>
      </c>
      <c r="N253" s="211" t="s">
        <v>38</v>
      </c>
      <c r="O253" s="72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4" t="s">
        <v>167</v>
      </c>
      <c r="AT253" s="214" t="s">
        <v>163</v>
      </c>
      <c r="AU253" s="214" t="s">
        <v>83</v>
      </c>
      <c r="AY253" s="18" t="s">
        <v>160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8" t="s">
        <v>81</v>
      </c>
      <c r="BK253" s="215">
        <f>ROUND(I253*H253,2)</f>
        <v>0</v>
      </c>
      <c r="BL253" s="18" t="s">
        <v>167</v>
      </c>
      <c r="BM253" s="214" t="s">
        <v>2398</v>
      </c>
    </row>
    <row r="254" spans="1:47" s="2" customFormat="1" ht="11.25">
      <c r="A254" s="35"/>
      <c r="B254" s="36"/>
      <c r="C254" s="37"/>
      <c r="D254" s="216" t="s">
        <v>169</v>
      </c>
      <c r="E254" s="37"/>
      <c r="F254" s="217" t="s">
        <v>2399</v>
      </c>
      <c r="G254" s="37"/>
      <c r="H254" s="37"/>
      <c r="I254" s="169"/>
      <c r="J254" s="37"/>
      <c r="K254" s="37"/>
      <c r="L254" s="40"/>
      <c r="M254" s="218"/>
      <c r="N254" s="219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169</v>
      </c>
      <c r="AU254" s="18" t="s">
        <v>83</v>
      </c>
    </row>
    <row r="255" spans="1:65" s="2" customFormat="1" ht="24.2" customHeight="1">
      <c r="A255" s="35"/>
      <c r="B255" s="36"/>
      <c r="C255" s="202" t="s">
        <v>251</v>
      </c>
      <c r="D255" s="202" t="s">
        <v>163</v>
      </c>
      <c r="E255" s="203" t="s">
        <v>564</v>
      </c>
      <c r="F255" s="204" t="s">
        <v>565</v>
      </c>
      <c r="G255" s="205" t="s">
        <v>179</v>
      </c>
      <c r="H255" s="206">
        <v>2</v>
      </c>
      <c r="I255" s="207"/>
      <c r="J255" s="208">
        <f>ROUND(I255*H255,2)</f>
        <v>0</v>
      </c>
      <c r="K255" s="209"/>
      <c r="L255" s="40"/>
      <c r="M255" s="210" t="s">
        <v>1</v>
      </c>
      <c r="N255" s="211" t="s">
        <v>38</v>
      </c>
      <c r="O255" s="72"/>
      <c r="P255" s="212">
        <f>O255*H255</f>
        <v>0</v>
      </c>
      <c r="Q255" s="212">
        <v>1.0584</v>
      </c>
      <c r="R255" s="212">
        <f>Q255*H255</f>
        <v>2.1168</v>
      </c>
      <c r="S255" s="212">
        <v>0</v>
      </c>
      <c r="T255" s="21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4" t="s">
        <v>167</v>
      </c>
      <c r="AT255" s="214" t="s">
        <v>163</v>
      </c>
      <c r="AU255" s="214" t="s">
        <v>83</v>
      </c>
      <c r="AY255" s="18" t="s">
        <v>160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8" t="s">
        <v>81</v>
      </c>
      <c r="BK255" s="215">
        <f>ROUND(I255*H255,2)</f>
        <v>0</v>
      </c>
      <c r="BL255" s="18" t="s">
        <v>167</v>
      </c>
      <c r="BM255" s="214" t="s">
        <v>2400</v>
      </c>
    </row>
    <row r="256" spans="1:47" s="2" customFormat="1" ht="29.25">
      <c r="A256" s="35"/>
      <c r="B256" s="36"/>
      <c r="C256" s="37"/>
      <c r="D256" s="216" t="s">
        <v>169</v>
      </c>
      <c r="E256" s="37"/>
      <c r="F256" s="217" t="s">
        <v>567</v>
      </c>
      <c r="G256" s="37"/>
      <c r="H256" s="37"/>
      <c r="I256" s="169"/>
      <c r="J256" s="37"/>
      <c r="K256" s="37"/>
      <c r="L256" s="40"/>
      <c r="M256" s="218"/>
      <c r="N256" s="219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169</v>
      </c>
      <c r="AU256" s="18" t="s">
        <v>83</v>
      </c>
    </row>
    <row r="257" spans="2:63" s="12" customFormat="1" ht="22.9" customHeight="1">
      <c r="B257" s="186"/>
      <c r="C257" s="187"/>
      <c r="D257" s="188" t="s">
        <v>72</v>
      </c>
      <c r="E257" s="200" t="s">
        <v>182</v>
      </c>
      <c r="F257" s="200" t="s">
        <v>568</v>
      </c>
      <c r="G257" s="187"/>
      <c r="H257" s="187"/>
      <c r="I257" s="190"/>
      <c r="J257" s="201">
        <f>BK257</f>
        <v>0</v>
      </c>
      <c r="K257" s="187"/>
      <c r="L257" s="192"/>
      <c r="M257" s="193"/>
      <c r="N257" s="194"/>
      <c r="O257" s="194"/>
      <c r="P257" s="195">
        <f>SUM(P258:P271)</f>
        <v>0</v>
      </c>
      <c r="Q257" s="194"/>
      <c r="R257" s="195">
        <f>SUM(R258:R271)</f>
        <v>26.124526539999998</v>
      </c>
      <c r="S257" s="194"/>
      <c r="T257" s="196">
        <f>SUM(T258:T271)</f>
        <v>0</v>
      </c>
      <c r="AR257" s="197" t="s">
        <v>81</v>
      </c>
      <c r="AT257" s="198" t="s">
        <v>72</v>
      </c>
      <c r="AU257" s="198" t="s">
        <v>81</v>
      </c>
      <c r="AY257" s="197" t="s">
        <v>160</v>
      </c>
      <c r="BK257" s="199">
        <f>SUM(BK258:BK271)</f>
        <v>0</v>
      </c>
    </row>
    <row r="258" spans="1:65" s="2" customFormat="1" ht="21.75" customHeight="1">
      <c r="A258" s="35"/>
      <c r="B258" s="36"/>
      <c r="C258" s="202" t="s">
        <v>8</v>
      </c>
      <c r="D258" s="202" t="s">
        <v>163</v>
      </c>
      <c r="E258" s="203" t="s">
        <v>2401</v>
      </c>
      <c r="F258" s="204" t="s">
        <v>2402</v>
      </c>
      <c r="G258" s="205" t="s">
        <v>166</v>
      </c>
      <c r="H258" s="206">
        <v>10.442</v>
      </c>
      <c r="I258" s="207"/>
      <c r="J258" s="208">
        <f>ROUND(I258*H258,2)</f>
        <v>0</v>
      </c>
      <c r="K258" s="209"/>
      <c r="L258" s="40"/>
      <c r="M258" s="210" t="s">
        <v>1</v>
      </c>
      <c r="N258" s="211" t="s">
        <v>38</v>
      </c>
      <c r="O258" s="72"/>
      <c r="P258" s="212">
        <f>O258*H258</f>
        <v>0</v>
      </c>
      <c r="Q258" s="212">
        <v>2.50187</v>
      </c>
      <c r="R258" s="212">
        <f>Q258*H258</f>
        <v>26.124526539999998</v>
      </c>
      <c r="S258" s="212">
        <v>0</v>
      </c>
      <c r="T258" s="21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4" t="s">
        <v>167</v>
      </c>
      <c r="AT258" s="214" t="s">
        <v>163</v>
      </c>
      <c r="AU258" s="214" t="s">
        <v>83</v>
      </c>
      <c r="AY258" s="18" t="s">
        <v>160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8" t="s">
        <v>81</v>
      </c>
      <c r="BK258" s="215">
        <f>ROUND(I258*H258,2)</f>
        <v>0</v>
      </c>
      <c r="BL258" s="18" t="s">
        <v>167</v>
      </c>
      <c r="BM258" s="214" t="s">
        <v>2403</v>
      </c>
    </row>
    <row r="259" spans="1:47" s="2" customFormat="1" ht="19.5">
      <c r="A259" s="35"/>
      <c r="B259" s="36"/>
      <c r="C259" s="37"/>
      <c r="D259" s="216" t="s">
        <v>169</v>
      </c>
      <c r="E259" s="37"/>
      <c r="F259" s="217" t="s">
        <v>2404</v>
      </c>
      <c r="G259" s="37"/>
      <c r="H259" s="37"/>
      <c r="I259" s="169"/>
      <c r="J259" s="37"/>
      <c r="K259" s="37"/>
      <c r="L259" s="40"/>
      <c r="M259" s="218"/>
      <c r="N259" s="219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169</v>
      </c>
      <c r="AU259" s="18" t="s">
        <v>83</v>
      </c>
    </row>
    <row r="260" spans="2:51" s="15" customFormat="1" ht="22.5">
      <c r="B260" s="242"/>
      <c r="C260" s="243"/>
      <c r="D260" s="216" t="s">
        <v>171</v>
      </c>
      <c r="E260" s="244" t="s">
        <v>1</v>
      </c>
      <c r="F260" s="245" t="s">
        <v>2405</v>
      </c>
      <c r="G260" s="243"/>
      <c r="H260" s="244" t="s">
        <v>1</v>
      </c>
      <c r="I260" s="246"/>
      <c r="J260" s="243"/>
      <c r="K260" s="243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171</v>
      </c>
      <c r="AU260" s="251" t="s">
        <v>83</v>
      </c>
      <c r="AV260" s="15" t="s">
        <v>81</v>
      </c>
      <c r="AW260" s="15" t="s">
        <v>30</v>
      </c>
      <c r="AX260" s="15" t="s">
        <v>73</v>
      </c>
      <c r="AY260" s="251" t="s">
        <v>160</v>
      </c>
    </row>
    <row r="261" spans="2:51" s="15" customFormat="1" ht="11.25">
      <c r="B261" s="242"/>
      <c r="C261" s="243"/>
      <c r="D261" s="216" t="s">
        <v>171</v>
      </c>
      <c r="E261" s="244" t="s">
        <v>1</v>
      </c>
      <c r="F261" s="245" t="s">
        <v>2309</v>
      </c>
      <c r="G261" s="243"/>
      <c r="H261" s="244" t="s">
        <v>1</v>
      </c>
      <c r="I261" s="246"/>
      <c r="J261" s="243"/>
      <c r="K261" s="243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171</v>
      </c>
      <c r="AU261" s="251" t="s">
        <v>83</v>
      </c>
      <c r="AV261" s="15" t="s">
        <v>81</v>
      </c>
      <c r="AW261" s="15" t="s">
        <v>30</v>
      </c>
      <c r="AX261" s="15" t="s">
        <v>73</v>
      </c>
      <c r="AY261" s="251" t="s">
        <v>160</v>
      </c>
    </row>
    <row r="262" spans="2:51" s="13" customFormat="1" ht="11.25">
      <c r="B262" s="220"/>
      <c r="C262" s="221"/>
      <c r="D262" s="216" t="s">
        <v>171</v>
      </c>
      <c r="E262" s="222" t="s">
        <v>1</v>
      </c>
      <c r="F262" s="223" t="s">
        <v>2406</v>
      </c>
      <c r="G262" s="221"/>
      <c r="H262" s="224">
        <v>2.799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171</v>
      </c>
      <c r="AU262" s="230" t="s">
        <v>83</v>
      </c>
      <c r="AV262" s="13" t="s">
        <v>83</v>
      </c>
      <c r="AW262" s="13" t="s">
        <v>30</v>
      </c>
      <c r="AX262" s="13" t="s">
        <v>73</v>
      </c>
      <c r="AY262" s="230" t="s">
        <v>160</v>
      </c>
    </row>
    <row r="263" spans="2:51" s="13" customFormat="1" ht="11.25">
      <c r="B263" s="220"/>
      <c r="C263" s="221"/>
      <c r="D263" s="216" t="s">
        <v>171</v>
      </c>
      <c r="E263" s="222" t="s">
        <v>1</v>
      </c>
      <c r="F263" s="223" t="s">
        <v>2407</v>
      </c>
      <c r="G263" s="221"/>
      <c r="H263" s="224">
        <v>0.502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171</v>
      </c>
      <c r="AU263" s="230" t="s">
        <v>83</v>
      </c>
      <c r="AV263" s="13" t="s">
        <v>83</v>
      </c>
      <c r="AW263" s="13" t="s">
        <v>30</v>
      </c>
      <c r="AX263" s="13" t="s">
        <v>73</v>
      </c>
      <c r="AY263" s="230" t="s">
        <v>160</v>
      </c>
    </row>
    <row r="264" spans="2:51" s="15" customFormat="1" ht="11.25">
      <c r="B264" s="242"/>
      <c r="C264" s="243"/>
      <c r="D264" s="216" t="s">
        <v>171</v>
      </c>
      <c r="E264" s="244" t="s">
        <v>1</v>
      </c>
      <c r="F264" s="245" t="s">
        <v>2391</v>
      </c>
      <c r="G264" s="243"/>
      <c r="H264" s="244" t="s">
        <v>1</v>
      </c>
      <c r="I264" s="246"/>
      <c r="J264" s="243"/>
      <c r="K264" s="243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171</v>
      </c>
      <c r="AU264" s="251" t="s">
        <v>83</v>
      </c>
      <c r="AV264" s="15" t="s">
        <v>81</v>
      </c>
      <c r="AW264" s="15" t="s">
        <v>30</v>
      </c>
      <c r="AX264" s="15" t="s">
        <v>73</v>
      </c>
      <c r="AY264" s="251" t="s">
        <v>160</v>
      </c>
    </row>
    <row r="265" spans="2:51" s="13" customFormat="1" ht="11.25">
      <c r="B265" s="220"/>
      <c r="C265" s="221"/>
      <c r="D265" s="216" t="s">
        <v>171</v>
      </c>
      <c r="E265" s="222" t="s">
        <v>1</v>
      </c>
      <c r="F265" s="223" t="s">
        <v>2408</v>
      </c>
      <c r="G265" s="221"/>
      <c r="H265" s="224">
        <v>1.793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171</v>
      </c>
      <c r="AU265" s="230" t="s">
        <v>83</v>
      </c>
      <c r="AV265" s="13" t="s">
        <v>83</v>
      </c>
      <c r="AW265" s="13" t="s">
        <v>30</v>
      </c>
      <c r="AX265" s="13" t="s">
        <v>73</v>
      </c>
      <c r="AY265" s="230" t="s">
        <v>160</v>
      </c>
    </row>
    <row r="266" spans="2:51" s="13" customFormat="1" ht="11.25">
      <c r="B266" s="220"/>
      <c r="C266" s="221"/>
      <c r="D266" s="216" t="s">
        <v>171</v>
      </c>
      <c r="E266" s="222" t="s">
        <v>1</v>
      </c>
      <c r="F266" s="223" t="s">
        <v>2409</v>
      </c>
      <c r="G266" s="221"/>
      <c r="H266" s="224">
        <v>0.32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171</v>
      </c>
      <c r="AU266" s="230" t="s">
        <v>83</v>
      </c>
      <c r="AV266" s="13" t="s">
        <v>83</v>
      </c>
      <c r="AW266" s="13" t="s">
        <v>30</v>
      </c>
      <c r="AX266" s="13" t="s">
        <v>73</v>
      </c>
      <c r="AY266" s="230" t="s">
        <v>160</v>
      </c>
    </row>
    <row r="267" spans="2:51" s="13" customFormat="1" ht="11.25">
      <c r="B267" s="220"/>
      <c r="C267" s="221"/>
      <c r="D267" s="216" t="s">
        <v>171</v>
      </c>
      <c r="E267" s="222" t="s">
        <v>1</v>
      </c>
      <c r="F267" s="223" t="s">
        <v>2410</v>
      </c>
      <c r="G267" s="221"/>
      <c r="H267" s="224">
        <v>0.832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171</v>
      </c>
      <c r="AU267" s="230" t="s">
        <v>83</v>
      </c>
      <c r="AV267" s="13" t="s">
        <v>83</v>
      </c>
      <c r="AW267" s="13" t="s">
        <v>30</v>
      </c>
      <c r="AX267" s="13" t="s">
        <v>73</v>
      </c>
      <c r="AY267" s="230" t="s">
        <v>160</v>
      </c>
    </row>
    <row r="268" spans="2:51" s="13" customFormat="1" ht="11.25">
      <c r="B268" s="220"/>
      <c r="C268" s="221"/>
      <c r="D268" s="216" t="s">
        <v>171</v>
      </c>
      <c r="E268" s="222" t="s">
        <v>1</v>
      </c>
      <c r="F268" s="223" t="s">
        <v>2411</v>
      </c>
      <c r="G268" s="221"/>
      <c r="H268" s="224">
        <v>2.196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171</v>
      </c>
      <c r="AU268" s="230" t="s">
        <v>83</v>
      </c>
      <c r="AV268" s="13" t="s">
        <v>83</v>
      </c>
      <c r="AW268" s="13" t="s">
        <v>30</v>
      </c>
      <c r="AX268" s="13" t="s">
        <v>73</v>
      </c>
      <c r="AY268" s="230" t="s">
        <v>160</v>
      </c>
    </row>
    <row r="269" spans="2:51" s="15" customFormat="1" ht="11.25">
      <c r="B269" s="242"/>
      <c r="C269" s="243"/>
      <c r="D269" s="216" t="s">
        <v>171</v>
      </c>
      <c r="E269" s="244" t="s">
        <v>1</v>
      </c>
      <c r="F269" s="245" t="s">
        <v>2361</v>
      </c>
      <c r="G269" s="243"/>
      <c r="H269" s="244" t="s">
        <v>1</v>
      </c>
      <c r="I269" s="246"/>
      <c r="J269" s="243"/>
      <c r="K269" s="243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171</v>
      </c>
      <c r="AU269" s="251" t="s">
        <v>83</v>
      </c>
      <c r="AV269" s="15" t="s">
        <v>81</v>
      </c>
      <c r="AW269" s="15" t="s">
        <v>30</v>
      </c>
      <c r="AX269" s="15" t="s">
        <v>73</v>
      </c>
      <c r="AY269" s="251" t="s">
        <v>160</v>
      </c>
    </row>
    <row r="270" spans="2:51" s="13" customFormat="1" ht="11.25">
      <c r="B270" s="220"/>
      <c r="C270" s="221"/>
      <c r="D270" s="216" t="s">
        <v>171</v>
      </c>
      <c r="E270" s="222" t="s">
        <v>1</v>
      </c>
      <c r="F270" s="223" t="s">
        <v>83</v>
      </c>
      <c r="G270" s="221"/>
      <c r="H270" s="224">
        <v>2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171</v>
      </c>
      <c r="AU270" s="230" t="s">
        <v>83</v>
      </c>
      <c r="AV270" s="13" t="s">
        <v>83</v>
      </c>
      <c r="AW270" s="13" t="s">
        <v>30</v>
      </c>
      <c r="AX270" s="13" t="s">
        <v>73</v>
      </c>
      <c r="AY270" s="230" t="s">
        <v>160</v>
      </c>
    </row>
    <row r="271" spans="2:51" s="14" customFormat="1" ht="11.25">
      <c r="B271" s="231"/>
      <c r="C271" s="232"/>
      <c r="D271" s="216" t="s">
        <v>171</v>
      </c>
      <c r="E271" s="233" t="s">
        <v>1</v>
      </c>
      <c r="F271" s="234" t="s">
        <v>174</v>
      </c>
      <c r="G271" s="232"/>
      <c r="H271" s="235">
        <v>10.442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171</v>
      </c>
      <c r="AU271" s="241" t="s">
        <v>83</v>
      </c>
      <c r="AV271" s="14" t="s">
        <v>167</v>
      </c>
      <c r="AW271" s="14" t="s">
        <v>30</v>
      </c>
      <c r="AX271" s="14" t="s">
        <v>81</v>
      </c>
      <c r="AY271" s="241" t="s">
        <v>160</v>
      </c>
    </row>
    <row r="272" spans="2:63" s="12" customFormat="1" ht="22.9" customHeight="1">
      <c r="B272" s="186"/>
      <c r="C272" s="187"/>
      <c r="D272" s="188" t="s">
        <v>72</v>
      </c>
      <c r="E272" s="200" t="s">
        <v>167</v>
      </c>
      <c r="F272" s="200" t="s">
        <v>652</v>
      </c>
      <c r="G272" s="187"/>
      <c r="H272" s="187"/>
      <c r="I272" s="190"/>
      <c r="J272" s="201">
        <f>BK272</f>
        <v>0</v>
      </c>
      <c r="K272" s="187"/>
      <c r="L272" s="192"/>
      <c r="M272" s="193"/>
      <c r="N272" s="194"/>
      <c r="O272" s="194"/>
      <c r="P272" s="195">
        <f>SUM(P273:P332)</f>
        <v>0</v>
      </c>
      <c r="Q272" s="194"/>
      <c r="R272" s="195">
        <f>SUM(R273:R332)</f>
        <v>48.57789365</v>
      </c>
      <c r="S272" s="194"/>
      <c r="T272" s="196">
        <f>SUM(T273:T332)</f>
        <v>0</v>
      </c>
      <c r="AR272" s="197" t="s">
        <v>81</v>
      </c>
      <c r="AT272" s="198" t="s">
        <v>72</v>
      </c>
      <c r="AU272" s="198" t="s">
        <v>81</v>
      </c>
      <c r="AY272" s="197" t="s">
        <v>160</v>
      </c>
      <c r="BK272" s="199">
        <f>SUM(BK273:BK332)</f>
        <v>0</v>
      </c>
    </row>
    <row r="273" spans="1:65" s="2" customFormat="1" ht="21.75" customHeight="1">
      <c r="A273" s="35"/>
      <c r="B273" s="36"/>
      <c r="C273" s="202" t="s">
        <v>219</v>
      </c>
      <c r="D273" s="202" t="s">
        <v>163</v>
      </c>
      <c r="E273" s="203" t="s">
        <v>2412</v>
      </c>
      <c r="F273" s="204" t="s">
        <v>2413</v>
      </c>
      <c r="G273" s="205" t="s">
        <v>166</v>
      </c>
      <c r="H273" s="206">
        <v>17.465</v>
      </c>
      <c r="I273" s="207"/>
      <c r="J273" s="208">
        <f>ROUND(I273*H273,2)</f>
        <v>0</v>
      </c>
      <c r="K273" s="209"/>
      <c r="L273" s="40"/>
      <c r="M273" s="210" t="s">
        <v>1</v>
      </c>
      <c r="N273" s="211" t="s">
        <v>38</v>
      </c>
      <c r="O273" s="72"/>
      <c r="P273" s="212">
        <f>O273*H273</f>
        <v>0</v>
      </c>
      <c r="Q273" s="212">
        <v>2.50195</v>
      </c>
      <c r="R273" s="212">
        <f>Q273*H273</f>
        <v>43.69655675</v>
      </c>
      <c r="S273" s="212">
        <v>0</v>
      </c>
      <c r="T273" s="21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4" t="s">
        <v>167</v>
      </c>
      <c r="AT273" s="214" t="s">
        <v>163</v>
      </c>
      <c r="AU273" s="214" t="s">
        <v>83</v>
      </c>
      <c r="AY273" s="18" t="s">
        <v>160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8" t="s">
        <v>81</v>
      </c>
      <c r="BK273" s="215">
        <f>ROUND(I273*H273,2)</f>
        <v>0</v>
      </c>
      <c r="BL273" s="18" t="s">
        <v>167</v>
      </c>
      <c r="BM273" s="214" t="s">
        <v>2414</v>
      </c>
    </row>
    <row r="274" spans="1:47" s="2" customFormat="1" ht="19.5">
      <c r="A274" s="35"/>
      <c r="B274" s="36"/>
      <c r="C274" s="37"/>
      <c r="D274" s="216" t="s">
        <v>169</v>
      </c>
      <c r="E274" s="37"/>
      <c r="F274" s="217" t="s">
        <v>2415</v>
      </c>
      <c r="G274" s="37"/>
      <c r="H274" s="37"/>
      <c r="I274" s="169"/>
      <c r="J274" s="37"/>
      <c r="K274" s="37"/>
      <c r="L274" s="40"/>
      <c r="M274" s="218"/>
      <c r="N274" s="219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169</v>
      </c>
      <c r="AU274" s="18" t="s">
        <v>83</v>
      </c>
    </row>
    <row r="275" spans="2:51" s="15" customFormat="1" ht="11.25">
      <c r="B275" s="242"/>
      <c r="C275" s="243"/>
      <c r="D275" s="216" t="s">
        <v>171</v>
      </c>
      <c r="E275" s="244" t="s">
        <v>1</v>
      </c>
      <c r="F275" s="245" t="s">
        <v>2416</v>
      </c>
      <c r="G275" s="243"/>
      <c r="H275" s="244" t="s">
        <v>1</v>
      </c>
      <c r="I275" s="246"/>
      <c r="J275" s="243"/>
      <c r="K275" s="243"/>
      <c r="L275" s="247"/>
      <c r="M275" s="248"/>
      <c r="N275" s="249"/>
      <c r="O275" s="249"/>
      <c r="P275" s="249"/>
      <c r="Q275" s="249"/>
      <c r="R275" s="249"/>
      <c r="S275" s="249"/>
      <c r="T275" s="250"/>
      <c r="AT275" s="251" t="s">
        <v>171</v>
      </c>
      <c r="AU275" s="251" t="s">
        <v>83</v>
      </c>
      <c r="AV275" s="15" t="s">
        <v>81</v>
      </c>
      <c r="AW275" s="15" t="s">
        <v>30</v>
      </c>
      <c r="AX275" s="15" t="s">
        <v>73</v>
      </c>
      <c r="AY275" s="251" t="s">
        <v>160</v>
      </c>
    </row>
    <row r="276" spans="2:51" s="13" customFormat="1" ht="11.25">
      <c r="B276" s="220"/>
      <c r="C276" s="221"/>
      <c r="D276" s="216" t="s">
        <v>171</v>
      </c>
      <c r="E276" s="222" t="s">
        <v>1</v>
      </c>
      <c r="F276" s="223" t="s">
        <v>2417</v>
      </c>
      <c r="G276" s="221"/>
      <c r="H276" s="224">
        <v>1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171</v>
      </c>
      <c r="AU276" s="230" t="s">
        <v>83</v>
      </c>
      <c r="AV276" s="13" t="s">
        <v>83</v>
      </c>
      <c r="AW276" s="13" t="s">
        <v>30</v>
      </c>
      <c r="AX276" s="13" t="s">
        <v>73</v>
      </c>
      <c r="AY276" s="230" t="s">
        <v>160</v>
      </c>
    </row>
    <row r="277" spans="2:51" s="15" customFormat="1" ht="11.25">
      <c r="B277" s="242"/>
      <c r="C277" s="243"/>
      <c r="D277" s="216" t="s">
        <v>171</v>
      </c>
      <c r="E277" s="244" t="s">
        <v>1</v>
      </c>
      <c r="F277" s="245" t="s">
        <v>2418</v>
      </c>
      <c r="G277" s="243"/>
      <c r="H277" s="244" t="s">
        <v>1</v>
      </c>
      <c r="I277" s="246"/>
      <c r="J277" s="243"/>
      <c r="K277" s="243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171</v>
      </c>
      <c r="AU277" s="251" t="s">
        <v>83</v>
      </c>
      <c r="AV277" s="15" t="s">
        <v>81</v>
      </c>
      <c r="AW277" s="15" t="s">
        <v>30</v>
      </c>
      <c r="AX277" s="15" t="s">
        <v>73</v>
      </c>
      <c r="AY277" s="251" t="s">
        <v>160</v>
      </c>
    </row>
    <row r="278" spans="2:51" s="13" customFormat="1" ht="11.25">
      <c r="B278" s="220"/>
      <c r="C278" s="221"/>
      <c r="D278" s="216" t="s">
        <v>171</v>
      </c>
      <c r="E278" s="222" t="s">
        <v>1</v>
      </c>
      <c r="F278" s="223" t="s">
        <v>2419</v>
      </c>
      <c r="G278" s="221"/>
      <c r="H278" s="224">
        <v>3.895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171</v>
      </c>
      <c r="AU278" s="230" t="s">
        <v>83</v>
      </c>
      <c r="AV278" s="13" t="s">
        <v>83</v>
      </c>
      <c r="AW278" s="13" t="s">
        <v>30</v>
      </c>
      <c r="AX278" s="13" t="s">
        <v>73</v>
      </c>
      <c r="AY278" s="230" t="s">
        <v>160</v>
      </c>
    </row>
    <row r="279" spans="2:51" s="15" customFormat="1" ht="11.25">
      <c r="B279" s="242"/>
      <c r="C279" s="243"/>
      <c r="D279" s="216" t="s">
        <v>171</v>
      </c>
      <c r="E279" s="244" t="s">
        <v>1</v>
      </c>
      <c r="F279" s="245" t="s">
        <v>2420</v>
      </c>
      <c r="G279" s="243"/>
      <c r="H279" s="244" t="s">
        <v>1</v>
      </c>
      <c r="I279" s="246"/>
      <c r="J279" s="243"/>
      <c r="K279" s="243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171</v>
      </c>
      <c r="AU279" s="251" t="s">
        <v>83</v>
      </c>
      <c r="AV279" s="15" t="s">
        <v>81</v>
      </c>
      <c r="AW279" s="15" t="s">
        <v>30</v>
      </c>
      <c r="AX279" s="15" t="s">
        <v>73</v>
      </c>
      <c r="AY279" s="251" t="s">
        <v>160</v>
      </c>
    </row>
    <row r="280" spans="2:51" s="13" customFormat="1" ht="11.25">
      <c r="B280" s="220"/>
      <c r="C280" s="221"/>
      <c r="D280" s="216" t="s">
        <v>171</v>
      </c>
      <c r="E280" s="222" t="s">
        <v>1</v>
      </c>
      <c r="F280" s="223" t="s">
        <v>2421</v>
      </c>
      <c r="G280" s="221"/>
      <c r="H280" s="224">
        <v>1.98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171</v>
      </c>
      <c r="AU280" s="230" t="s">
        <v>83</v>
      </c>
      <c r="AV280" s="13" t="s">
        <v>83</v>
      </c>
      <c r="AW280" s="13" t="s">
        <v>30</v>
      </c>
      <c r="AX280" s="13" t="s">
        <v>73</v>
      </c>
      <c r="AY280" s="230" t="s">
        <v>160</v>
      </c>
    </row>
    <row r="281" spans="2:51" s="15" customFormat="1" ht="11.25">
      <c r="B281" s="242"/>
      <c r="C281" s="243"/>
      <c r="D281" s="216" t="s">
        <v>171</v>
      </c>
      <c r="E281" s="244" t="s">
        <v>1</v>
      </c>
      <c r="F281" s="245" t="s">
        <v>2422</v>
      </c>
      <c r="G281" s="243"/>
      <c r="H281" s="244" t="s">
        <v>1</v>
      </c>
      <c r="I281" s="246"/>
      <c r="J281" s="243"/>
      <c r="K281" s="243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171</v>
      </c>
      <c r="AU281" s="251" t="s">
        <v>83</v>
      </c>
      <c r="AV281" s="15" t="s">
        <v>81</v>
      </c>
      <c r="AW281" s="15" t="s">
        <v>30</v>
      </c>
      <c r="AX281" s="15" t="s">
        <v>73</v>
      </c>
      <c r="AY281" s="251" t="s">
        <v>160</v>
      </c>
    </row>
    <row r="282" spans="2:51" s="13" customFormat="1" ht="11.25">
      <c r="B282" s="220"/>
      <c r="C282" s="221"/>
      <c r="D282" s="216" t="s">
        <v>171</v>
      </c>
      <c r="E282" s="222" t="s">
        <v>1</v>
      </c>
      <c r="F282" s="223" t="s">
        <v>2423</v>
      </c>
      <c r="G282" s="221"/>
      <c r="H282" s="224">
        <v>1.332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171</v>
      </c>
      <c r="AU282" s="230" t="s">
        <v>83</v>
      </c>
      <c r="AV282" s="13" t="s">
        <v>83</v>
      </c>
      <c r="AW282" s="13" t="s">
        <v>30</v>
      </c>
      <c r="AX282" s="13" t="s">
        <v>73</v>
      </c>
      <c r="AY282" s="230" t="s">
        <v>160</v>
      </c>
    </row>
    <row r="283" spans="2:51" s="15" customFormat="1" ht="11.25">
      <c r="B283" s="242"/>
      <c r="C283" s="243"/>
      <c r="D283" s="216" t="s">
        <v>171</v>
      </c>
      <c r="E283" s="244" t="s">
        <v>1</v>
      </c>
      <c r="F283" s="245" t="s">
        <v>2424</v>
      </c>
      <c r="G283" s="243"/>
      <c r="H283" s="244" t="s">
        <v>1</v>
      </c>
      <c r="I283" s="246"/>
      <c r="J283" s="243"/>
      <c r="K283" s="243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171</v>
      </c>
      <c r="AU283" s="251" t="s">
        <v>83</v>
      </c>
      <c r="AV283" s="15" t="s">
        <v>81</v>
      </c>
      <c r="AW283" s="15" t="s">
        <v>30</v>
      </c>
      <c r="AX283" s="15" t="s">
        <v>73</v>
      </c>
      <c r="AY283" s="251" t="s">
        <v>160</v>
      </c>
    </row>
    <row r="284" spans="2:51" s="13" customFormat="1" ht="11.25">
      <c r="B284" s="220"/>
      <c r="C284" s="221"/>
      <c r="D284" s="216" t="s">
        <v>171</v>
      </c>
      <c r="E284" s="222" t="s">
        <v>1</v>
      </c>
      <c r="F284" s="223" t="s">
        <v>2425</v>
      </c>
      <c r="G284" s="221"/>
      <c r="H284" s="224">
        <v>2.46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171</v>
      </c>
      <c r="AU284" s="230" t="s">
        <v>83</v>
      </c>
      <c r="AV284" s="13" t="s">
        <v>83</v>
      </c>
      <c r="AW284" s="13" t="s">
        <v>30</v>
      </c>
      <c r="AX284" s="13" t="s">
        <v>73</v>
      </c>
      <c r="AY284" s="230" t="s">
        <v>160</v>
      </c>
    </row>
    <row r="285" spans="2:51" s="13" customFormat="1" ht="11.25">
      <c r="B285" s="220"/>
      <c r="C285" s="221"/>
      <c r="D285" s="216" t="s">
        <v>171</v>
      </c>
      <c r="E285" s="222" t="s">
        <v>1</v>
      </c>
      <c r="F285" s="223" t="s">
        <v>2426</v>
      </c>
      <c r="G285" s="221"/>
      <c r="H285" s="224">
        <v>0.461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171</v>
      </c>
      <c r="AU285" s="230" t="s">
        <v>83</v>
      </c>
      <c r="AV285" s="13" t="s">
        <v>83</v>
      </c>
      <c r="AW285" s="13" t="s">
        <v>30</v>
      </c>
      <c r="AX285" s="13" t="s">
        <v>73</v>
      </c>
      <c r="AY285" s="230" t="s">
        <v>160</v>
      </c>
    </row>
    <row r="286" spans="2:51" s="13" customFormat="1" ht="11.25">
      <c r="B286" s="220"/>
      <c r="C286" s="221"/>
      <c r="D286" s="216" t="s">
        <v>171</v>
      </c>
      <c r="E286" s="222" t="s">
        <v>1</v>
      </c>
      <c r="F286" s="223" t="s">
        <v>2425</v>
      </c>
      <c r="G286" s="221"/>
      <c r="H286" s="224">
        <v>2.46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171</v>
      </c>
      <c r="AU286" s="230" t="s">
        <v>83</v>
      </c>
      <c r="AV286" s="13" t="s">
        <v>83</v>
      </c>
      <c r="AW286" s="13" t="s">
        <v>30</v>
      </c>
      <c r="AX286" s="13" t="s">
        <v>73</v>
      </c>
      <c r="AY286" s="230" t="s">
        <v>160</v>
      </c>
    </row>
    <row r="287" spans="2:51" s="15" customFormat="1" ht="11.25">
      <c r="B287" s="242"/>
      <c r="C287" s="243"/>
      <c r="D287" s="216" t="s">
        <v>171</v>
      </c>
      <c r="E287" s="244" t="s">
        <v>1</v>
      </c>
      <c r="F287" s="245" t="s">
        <v>2427</v>
      </c>
      <c r="G287" s="243"/>
      <c r="H287" s="244" t="s">
        <v>1</v>
      </c>
      <c r="I287" s="246"/>
      <c r="J287" s="243"/>
      <c r="K287" s="243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171</v>
      </c>
      <c r="AU287" s="251" t="s">
        <v>83</v>
      </c>
      <c r="AV287" s="15" t="s">
        <v>81</v>
      </c>
      <c r="AW287" s="15" t="s">
        <v>30</v>
      </c>
      <c r="AX287" s="15" t="s">
        <v>73</v>
      </c>
      <c r="AY287" s="251" t="s">
        <v>160</v>
      </c>
    </row>
    <row r="288" spans="2:51" s="13" customFormat="1" ht="11.25">
      <c r="B288" s="220"/>
      <c r="C288" s="221"/>
      <c r="D288" s="216" t="s">
        <v>171</v>
      </c>
      <c r="E288" s="222" t="s">
        <v>1</v>
      </c>
      <c r="F288" s="223" t="s">
        <v>2428</v>
      </c>
      <c r="G288" s="221"/>
      <c r="H288" s="224">
        <v>0.877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171</v>
      </c>
      <c r="AU288" s="230" t="s">
        <v>83</v>
      </c>
      <c r="AV288" s="13" t="s">
        <v>83</v>
      </c>
      <c r="AW288" s="13" t="s">
        <v>30</v>
      </c>
      <c r="AX288" s="13" t="s">
        <v>73</v>
      </c>
      <c r="AY288" s="230" t="s">
        <v>160</v>
      </c>
    </row>
    <row r="289" spans="2:51" s="15" customFormat="1" ht="11.25">
      <c r="B289" s="242"/>
      <c r="C289" s="243"/>
      <c r="D289" s="216" t="s">
        <v>171</v>
      </c>
      <c r="E289" s="244" t="s">
        <v>1</v>
      </c>
      <c r="F289" s="245" t="s">
        <v>2361</v>
      </c>
      <c r="G289" s="243"/>
      <c r="H289" s="244" t="s">
        <v>1</v>
      </c>
      <c r="I289" s="246"/>
      <c r="J289" s="243"/>
      <c r="K289" s="243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171</v>
      </c>
      <c r="AU289" s="251" t="s">
        <v>83</v>
      </c>
      <c r="AV289" s="15" t="s">
        <v>81</v>
      </c>
      <c r="AW289" s="15" t="s">
        <v>30</v>
      </c>
      <c r="AX289" s="15" t="s">
        <v>73</v>
      </c>
      <c r="AY289" s="251" t="s">
        <v>160</v>
      </c>
    </row>
    <row r="290" spans="2:51" s="13" customFormat="1" ht="11.25">
      <c r="B290" s="220"/>
      <c r="C290" s="221"/>
      <c r="D290" s="216" t="s">
        <v>171</v>
      </c>
      <c r="E290" s="222" t="s">
        <v>1</v>
      </c>
      <c r="F290" s="223" t="s">
        <v>182</v>
      </c>
      <c r="G290" s="221"/>
      <c r="H290" s="224">
        <v>3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171</v>
      </c>
      <c r="AU290" s="230" t="s">
        <v>83</v>
      </c>
      <c r="AV290" s="13" t="s">
        <v>83</v>
      </c>
      <c r="AW290" s="13" t="s">
        <v>30</v>
      </c>
      <c r="AX290" s="13" t="s">
        <v>73</v>
      </c>
      <c r="AY290" s="230" t="s">
        <v>160</v>
      </c>
    </row>
    <row r="291" spans="2:51" s="14" customFormat="1" ht="11.25">
      <c r="B291" s="231"/>
      <c r="C291" s="232"/>
      <c r="D291" s="216" t="s">
        <v>171</v>
      </c>
      <c r="E291" s="233" t="s">
        <v>1</v>
      </c>
      <c r="F291" s="234" t="s">
        <v>174</v>
      </c>
      <c r="G291" s="232"/>
      <c r="H291" s="235">
        <v>17.465000000000003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171</v>
      </c>
      <c r="AU291" s="241" t="s">
        <v>83</v>
      </c>
      <c r="AV291" s="14" t="s">
        <v>167</v>
      </c>
      <c r="AW291" s="14" t="s">
        <v>30</v>
      </c>
      <c r="AX291" s="14" t="s">
        <v>81</v>
      </c>
      <c r="AY291" s="241" t="s">
        <v>160</v>
      </c>
    </row>
    <row r="292" spans="1:65" s="2" customFormat="1" ht="24.2" customHeight="1">
      <c r="A292" s="35"/>
      <c r="B292" s="36"/>
      <c r="C292" s="202" t="s">
        <v>267</v>
      </c>
      <c r="D292" s="202" t="s">
        <v>163</v>
      </c>
      <c r="E292" s="203" t="s">
        <v>2429</v>
      </c>
      <c r="F292" s="204" t="s">
        <v>2430</v>
      </c>
      <c r="G292" s="205" t="s">
        <v>179</v>
      </c>
      <c r="H292" s="206">
        <v>2.5</v>
      </c>
      <c r="I292" s="207"/>
      <c r="J292" s="208">
        <f>ROUND(I292*H292,2)</f>
        <v>0</v>
      </c>
      <c r="K292" s="209"/>
      <c r="L292" s="40"/>
      <c r="M292" s="210" t="s">
        <v>1</v>
      </c>
      <c r="N292" s="211" t="s">
        <v>38</v>
      </c>
      <c r="O292" s="72"/>
      <c r="P292" s="212">
        <f>O292*H292</f>
        <v>0</v>
      </c>
      <c r="Q292" s="212">
        <v>1.03927</v>
      </c>
      <c r="R292" s="212">
        <f>Q292*H292</f>
        <v>2.598175</v>
      </c>
      <c r="S292" s="212">
        <v>0</v>
      </c>
      <c r="T292" s="21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4" t="s">
        <v>167</v>
      </c>
      <c r="AT292" s="214" t="s">
        <v>163</v>
      </c>
      <c r="AU292" s="214" t="s">
        <v>83</v>
      </c>
      <c r="AY292" s="18" t="s">
        <v>160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8" t="s">
        <v>81</v>
      </c>
      <c r="BK292" s="215">
        <f>ROUND(I292*H292,2)</f>
        <v>0</v>
      </c>
      <c r="BL292" s="18" t="s">
        <v>167</v>
      </c>
      <c r="BM292" s="214" t="s">
        <v>2431</v>
      </c>
    </row>
    <row r="293" spans="1:47" s="2" customFormat="1" ht="19.5">
      <c r="A293" s="35"/>
      <c r="B293" s="36"/>
      <c r="C293" s="37"/>
      <c r="D293" s="216" t="s">
        <v>169</v>
      </c>
      <c r="E293" s="37"/>
      <c r="F293" s="217" t="s">
        <v>2432</v>
      </c>
      <c r="G293" s="37"/>
      <c r="H293" s="37"/>
      <c r="I293" s="169"/>
      <c r="J293" s="37"/>
      <c r="K293" s="37"/>
      <c r="L293" s="40"/>
      <c r="M293" s="218"/>
      <c r="N293" s="219"/>
      <c r="O293" s="72"/>
      <c r="P293" s="72"/>
      <c r="Q293" s="72"/>
      <c r="R293" s="72"/>
      <c r="S293" s="72"/>
      <c r="T293" s="73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169</v>
      </c>
      <c r="AU293" s="18" t="s">
        <v>83</v>
      </c>
    </row>
    <row r="294" spans="1:65" s="2" customFormat="1" ht="24.2" customHeight="1">
      <c r="A294" s="35"/>
      <c r="B294" s="36"/>
      <c r="C294" s="202" t="s">
        <v>273</v>
      </c>
      <c r="D294" s="202" t="s">
        <v>163</v>
      </c>
      <c r="E294" s="203" t="s">
        <v>2433</v>
      </c>
      <c r="F294" s="204" t="s">
        <v>2434</v>
      </c>
      <c r="G294" s="205" t="s">
        <v>179</v>
      </c>
      <c r="H294" s="206">
        <v>2</v>
      </c>
      <c r="I294" s="207"/>
      <c r="J294" s="208">
        <f>ROUND(I294*H294,2)</f>
        <v>0</v>
      </c>
      <c r="K294" s="209"/>
      <c r="L294" s="40"/>
      <c r="M294" s="210" t="s">
        <v>1</v>
      </c>
      <c r="N294" s="211" t="s">
        <v>38</v>
      </c>
      <c r="O294" s="72"/>
      <c r="P294" s="212">
        <f>O294*H294</f>
        <v>0</v>
      </c>
      <c r="Q294" s="212">
        <v>1.06277</v>
      </c>
      <c r="R294" s="212">
        <f>Q294*H294</f>
        <v>2.12554</v>
      </c>
      <c r="S294" s="212">
        <v>0</v>
      </c>
      <c r="T294" s="21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4" t="s">
        <v>167</v>
      </c>
      <c r="AT294" s="214" t="s">
        <v>163</v>
      </c>
      <c r="AU294" s="214" t="s">
        <v>83</v>
      </c>
      <c r="AY294" s="18" t="s">
        <v>160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8" t="s">
        <v>81</v>
      </c>
      <c r="BK294" s="215">
        <f>ROUND(I294*H294,2)</f>
        <v>0</v>
      </c>
      <c r="BL294" s="18" t="s">
        <v>167</v>
      </c>
      <c r="BM294" s="214" t="s">
        <v>2435</v>
      </c>
    </row>
    <row r="295" spans="1:47" s="2" customFormat="1" ht="19.5">
      <c r="A295" s="35"/>
      <c r="B295" s="36"/>
      <c r="C295" s="37"/>
      <c r="D295" s="216" t="s">
        <v>169</v>
      </c>
      <c r="E295" s="37"/>
      <c r="F295" s="217" t="s">
        <v>2436</v>
      </c>
      <c r="G295" s="37"/>
      <c r="H295" s="37"/>
      <c r="I295" s="169"/>
      <c r="J295" s="37"/>
      <c r="K295" s="37"/>
      <c r="L295" s="40"/>
      <c r="M295" s="218"/>
      <c r="N295" s="219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169</v>
      </c>
      <c r="AU295" s="18" t="s">
        <v>83</v>
      </c>
    </row>
    <row r="296" spans="1:65" s="2" customFormat="1" ht="24.2" customHeight="1">
      <c r="A296" s="35"/>
      <c r="B296" s="36"/>
      <c r="C296" s="202" t="s">
        <v>278</v>
      </c>
      <c r="D296" s="202" t="s">
        <v>163</v>
      </c>
      <c r="E296" s="203" t="s">
        <v>2437</v>
      </c>
      <c r="F296" s="204" t="s">
        <v>2438</v>
      </c>
      <c r="G296" s="205" t="s">
        <v>247</v>
      </c>
      <c r="H296" s="206">
        <v>12.295</v>
      </c>
      <c r="I296" s="207"/>
      <c r="J296" s="208">
        <f>ROUND(I296*H296,2)</f>
        <v>0</v>
      </c>
      <c r="K296" s="209"/>
      <c r="L296" s="40"/>
      <c r="M296" s="210" t="s">
        <v>1</v>
      </c>
      <c r="N296" s="211" t="s">
        <v>38</v>
      </c>
      <c r="O296" s="72"/>
      <c r="P296" s="212">
        <f>O296*H296</f>
        <v>0</v>
      </c>
      <c r="Q296" s="212">
        <v>0.01282</v>
      </c>
      <c r="R296" s="212">
        <f>Q296*H296</f>
        <v>0.1576219</v>
      </c>
      <c r="S296" s="212">
        <v>0</v>
      </c>
      <c r="T296" s="21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4" t="s">
        <v>167</v>
      </c>
      <c r="AT296" s="214" t="s">
        <v>163</v>
      </c>
      <c r="AU296" s="214" t="s">
        <v>83</v>
      </c>
      <c r="AY296" s="18" t="s">
        <v>160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8" t="s">
        <v>81</v>
      </c>
      <c r="BK296" s="215">
        <f>ROUND(I296*H296,2)</f>
        <v>0</v>
      </c>
      <c r="BL296" s="18" t="s">
        <v>167</v>
      </c>
      <c r="BM296" s="214" t="s">
        <v>2439</v>
      </c>
    </row>
    <row r="297" spans="1:47" s="2" customFormat="1" ht="19.5">
      <c r="A297" s="35"/>
      <c r="B297" s="36"/>
      <c r="C297" s="37"/>
      <c r="D297" s="216" t="s">
        <v>169</v>
      </c>
      <c r="E297" s="37"/>
      <c r="F297" s="217" t="s">
        <v>2440</v>
      </c>
      <c r="G297" s="37"/>
      <c r="H297" s="37"/>
      <c r="I297" s="169"/>
      <c r="J297" s="37"/>
      <c r="K297" s="37"/>
      <c r="L297" s="40"/>
      <c r="M297" s="218"/>
      <c r="N297" s="219"/>
      <c r="O297" s="72"/>
      <c r="P297" s="72"/>
      <c r="Q297" s="72"/>
      <c r="R297" s="72"/>
      <c r="S297" s="72"/>
      <c r="T297" s="73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169</v>
      </c>
      <c r="AU297" s="18" t="s">
        <v>83</v>
      </c>
    </row>
    <row r="298" spans="2:51" s="15" customFormat="1" ht="11.25">
      <c r="B298" s="242"/>
      <c r="C298" s="243"/>
      <c r="D298" s="216" t="s">
        <v>171</v>
      </c>
      <c r="E298" s="244" t="s">
        <v>1</v>
      </c>
      <c r="F298" s="245" t="s">
        <v>2418</v>
      </c>
      <c r="G298" s="243"/>
      <c r="H298" s="244" t="s">
        <v>1</v>
      </c>
      <c r="I298" s="246"/>
      <c r="J298" s="243"/>
      <c r="K298" s="243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171</v>
      </c>
      <c r="AU298" s="251" t="s">
        <v>83</v>
      </c>
      <c r="AV298" s="15" t="s">
        <v>81</v>
      </c>
      <c r="AW298" s="15" t="s">
        <v>30</v>
      </c>
      <c r="AX298" s="15" t="s">
        <v>73</v>
      </c>
      <c r="AY298" s="251" t="s">
        <v>160</v>
      </c>
    </row>
    <row r="299" spans="2:51" s="13" customFormat="1" ht="11.25">
      <c r="B299" s="220"/>
      <c r="C299" s="221"/>
      <c r="D299" s="216" t="s">
        <v>171</v>
      </c>
      <c r="E299" s="222" t="s">
        <v>1</v>
      </c>
      <c r="F299" s="223" t="s">
        <v>2441</v>
      </c>
      <c r="G299" s="221"/>
      <c r="H299" s="224">
        <v>7.175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171</v>
      </c>
      <c r="AU299" s="230" t="s">
        <v>83</v>
      </c>
      <c r="AV299" s="13" t="s">
        <v>83</v>
      </c>
      <c r="AW299" s="13" t="s">
        <v>30</v>
      </c>
      <c r="AX299" s="13" t="s">
        <v>73</v>
      </c>
      <c r="AY299" s="230" t="s">
        <v>160</v>
      </c>
    </row>
    <row r="300" spans="2:51" s="15" customFormat="1" ht="11.25">
      <c r="B300" s="242"/>
      <c r="C300" s="243"/>
      <c r="D300" s="216" t="s">
        <v>171</v>
      </c>
      <c r="E300" s="244" t="s">
        <v>1</v>
      </c>
      <c r="F300" s="245" t="s">
        <v>2442</v>
      </c>
      <c r="G300" s="243"/>
      <c r="H300" s="244" t="s">
        <v>1</v>
      </c>
      <c r="I300" s="246"/>
      <c r="J300" s="243"/>
      <c r="K300" s="243"/>
      <c r="L300" s="247"/>
      <c r="M300" s="248"/>
      <c r="N300" s="249"/>
      <c r="O300" s="249"/>
      <c r="P300" s="249"/>
      <c r="Q300" s="249"/>
      <c r="R300" s="249"/>
      <c r="S300" s="249"/>
      <c r="T300" s="250"/>
      <c r="AT300" s="251" t="s">
        <v>171</v>
      </c>
      <c r="AU300" s="251" t="s">
        <v>83</v>
      </c>
      <c r="AV300" s="15" t="s">
        <v>81</v>
      </c>
      <c r="AW300" s="15" t="s">
        <v>30</v>
      </c>
      <c r="AX300" s="15" t="s">
        <v>73</v>
      </c>
      <c r="AY300" s="251" t="s">
        <v>160</v>
      </c>
    </row>
    <row r="301" spans="2:51" s="13" customFormat="1" ht="11.25">
      <c r="B301" s="220"/>
      <c r="C301" s="221"/>
      <c r="D301" s="216" t="s">
        <v>171</v>
      </c>
      <c r="E301" s="222" t="s">
        <v>1</v>
      </c>
      <c r="F301" s="223" t="s">
        <v>2443</v>
      </c>
      <c r="G301" s="221"/>
      <c r="H301" s="224">
        <v>2.5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171</v>
      </c>
      <c r="AU301" s="230" t="s">
        <v>83</v>
      </c>
      <c r="AV301" s="13" t="s">
        <v>83</v>
      </c>
      <c r="AW301" s="13" t="s">
        <v>30</v>
      </c>
      <c r="AX301" s="13" t="s">
        <v>73</v>
      </c>
      <c r="AY301" s="230" t="s">
        <v>160</v>
      </c>
    </row>
    <row r="302" spans="2:51" s="15" customFormat="1" ht="11.25">
      <c r="B302" s="242"/>
      <c r="C302" s="243"/>
      <c r="D302" s="216" t="s">
        <v>171</v>
      </c>
      <c r="E302" s="244" t="s">
        <v>1</v>
      </c>
      <c r="F302" s="245" t="s">
        <v>2444</v>
      </c>
      <c r="G302" s="243"/>
      <c r="H302" s="244" t="s">
        <v>1</v>
      </c>
      <c r="I302" s="246"/>
      <c r="J302" s="243"/>
      <c r="K302" s="243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171</v>
      </c>
      <c r="AU302" s="251" t="s">
        <v>83</v>
      </c>
      <c r="AV302" s="15" t="s">
        <v>81</v>
      </c>
      <c r="AW302" s="15" t="s">
        <v>30</v>
      </c>
      <c r="AX302" s="15" t="s">
        <v>73</v>
      </c>
      <c r="AY302" s="251" t="s">
        <v>160</v>
      </c>
    </row>
    <row r="303" spans="2:51" s="13" customFormat="1" ht="11.25">
      <c r="B303" s="220"/>
      <c r="C303" s="221"/>
      <c r="D303" s="216" t="s">
        <v>171</v>
      </c>
      <c r="E303" s="222" t="s">
        <v>1</v>
      </c>
      <c r="F303" s="223" t="s">
        <v>2445</v>
      </c>
      <c r="G303" s="221"/>
      <c r="H303" s="224">
        <v>2.25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171</v>
      </c>
      <c r="AU303" s="230" t="s">
        <v>83</v>
      </c>
      <c r="AV303" s="13" t="s">
        <v>83</v>
      </c>
      <c r="AW303" s="13" t="s">
        <v>30</v>
      </c>
      <c r="AX303" s="13" t="s">
        <v>73</v>
      </c>
      <c r="AY303" s="230" t="s">
        <v>160</v>
      </c>
    </row>
    <row r="304" spans="2:51" s="13" customFormat="1" ht="11.25">
      <c r="B304" s="220"/>
      <c r="C304" s="221"/>
      <c r="D304" s="216" t="s">
        <v>171</v>
      </c>
      <c r="E304" s="222" t="s">
        <v>1</v>
      </c>
      <c r="F304" s="223" t="s">
        <v>2446</v>
      </c>
      <c r="G304" s="221"/>
      <c r="H304" s="224">
        <v>0.37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171</v>
      </c>
      <c r="AU304" s="230" t="s">
        <v>83</v>
      </c>
      <c r="AV304" s="13" t="s">
        <v>83</v>
      </c>
      <c r="AW304" s="13" t="s">
        <v>30</v>
      </c>
      <c r="AX304" s="13" t="s">
        <v>73</v>
      </c>
      <c r="AY304" s="230" t="s">
        <v>160</v>
      </c>
    </row>
    <row r="305" spans="2:51" s="14" customFormat="1" ht="11.25">
      <c r="B305" s="231"/>
      <c r="C305" s="232"/>
      <c r="D305" s="216" t="s">
        <v>171</v>
      </c>
      <c r="E305" s="233" t="s">
        <v>1</v>
      </c>
      <c r="F305" s="234" t="s">
        <v>174</v>
      </c>
      <c r="G305" s="232"/>
      <c r="H305" s="235">
        <v>12.295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171</v>
      </c>
      <c r="AU305" s="241" t="s">
        <v>83</v>
      </c>
      <c r="AV305" s="14" t="s">
        <v>167</v>
      </c>
      <c r="AW305" s="14" t="s">
        <v>30</v>
      </c>
      <c r="AX305" s="14" t="s">
        <v>81</v>
      </c>
      <c r="AY305" s="241" t="s">
        <v>160</v>
      </c>
    </row>
    <row r="306" spans="1:65" s="2" customFormat="1" ht="24.2" customHeight="1">
      <c r="A306" s="35"/>
      <c r="B306" s="36"/>
      <c r="C306" s="202" t="s">
        <v>286</v>
      </c>
      <c r="D306" s="202" t="s">
        <v>163</v>
      </c>
      <c r="E306" s="203" t="s">
        <v>2447</v>
      </c>
      <c r="F306" s="204" t="s">
        <v>2448</v>
      </c>
      <c r="G306" s="205" t="s">
        <v>247</v>
      </c>
      <c r="H306" s="206">
        <v>12.295</v>
      </c>
      <c r="I306" s="207"/>
      <c r="J306" s="208">
        <f>ROUND(I306*H306,2)</f>
        <v>0</v>
      </c>
      <c r="K306" s="209"/>
      <c r="L306" s="40"/>
      <c r="M306" s="210" t="s">
        <v>1</v>
      </c>
      <c r="N306" s="211" t="s">
        <v>38</v>
      </c>
      <c r="O306" s="72"/>
      <c r="P306" s="212">
        <f>O306*H306</f>
        <v>0</v>
      </c>
      <c r="Q306" s="212">
        <v>0</v>
      </c>
      <c r="R306" s="212">
        <f>Q306*H306</f>
        <v>0</v>
      </c>
      <c r="S306" s="212">
        <v>0</v>
      </c>
      <c r="T306" s="21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4" t="s">
        <v>167</v>
      </c>
      <c r="AT306" s="214" t="s">
        <v>163</v>
      </c>
      <c r="AU306" s="214" t="s">
        <v>83</v>
      </c>
      <c r="AY306" s="18" t="s">
        <v>160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8" t="s">
        <v>81</v>
      </c>
      <c r="BK306" s="215">
        <f>ROUND(I306*H306,2)</f>
        <v>0</v>
      </c>
      <c r="BL306" s="18" t="s">
        <v>167</v>
      </c>
      <c r="BM306" s="214" t="s">
        <v>2449</v>
      </c>
    </row>
    <row r="307" spans="1:47" s="2" customFormat="1" ht="19.5">
      <c r="A307" s="35"/>
      <c r="B307" s="36"/>
      <c r="C307" s="37"/>
      <c r="D307" s="216" t="s">
        <v>169</v>
      </c>
      <c r="E307" s="37"/>
      <c r="F307" s="217" t="s">
        <v>2450</v>
      </c>
      <c r="G307" s="37"/>
      <c r="H307" s="37"/>
      <c r="I307" s="169"/>
      <c r="J307" s="37"/>
      <c r="K307" s="37"/>
      <c r="L307" s="40"/>
      <c r="M307" s="218"/>
      <c r="N307" s="219"/>
      <c r="O307" s="72"/>
      <c r="P307" s="72"/>
      <c r="Q307" s="72"/>
      <c r="R307" s="72"/>
      <c r="S307" s="72"/>
      <c r="T307" s="73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169</v>
      </c>
      <c r="AU307" s="18" t="s">
        <v>83</v>
      </c>
    </row>
    <row r="308" spans="1:65" s="2" customFormat="1" ht="16.5" customHeight="1">
      <c r="A308" s="35"/>
      <c r="B308" s="36"/>
      <c r="C308" s="202" t="s">
        <v>7</v>
      </c>
      <c r="D308" s="202" t="s">
        <v>163</v>
      </c>
      <c r="E308" s="203" t="s">
        <v>2451</v>
      </c>
      <c r="F308" s="204" t="s">
        <v>2452</v>
      </c>
      <c r="G308" s="205" t="s">
        <v>247</v>
      </c>
      <c r="H308" s="206">
        <v>85.803</v>
      </c>
      <c r="I308" s="207"/>
      <c r="J308" s="208">
        <f>ROUND(I308*H308,2)</f>
        <v>0</v>
      </c>
      <c r="K308" s="209"/>
      <c r="L308" s="40"/>
      <c r="M308" s="210" t="s">
        <v>1</v>
      </c>
      <c r="N308" s="211" t="s">
        <v>38</v>
      </c>
      <c r="O308" s="72"/>
      <c r="P308" s="212">
        <f>O308*H308</f>
        <v>0</v>
      </c>
      <c r="Q308" s="212">
        <v>0</v>
      </c>
      <c r="R308" s="212">
        <f>Q308*H308</f>
        <v>0</v>
      </c>
      <c r="S308" s="212">
        <v>0</v>
      </c>
      <c r="T308" s="21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4" t="s">
        <v>167</v>
      </c>
      <c r="AT308" s="214" t="s">
        <v>163</v>
      </c>
      <c r="AU308" s="214" t="s">
        <v>83</v>
      </c>
      <c r="AY308" s="18" t="s">
        <v>160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8" t="s">
        <v>81</v>
      </c>
      <c r="BK308" s="215">
        <f>ROUND(I308*H308,2)</f>
        <v>0</v>
      </c>
      <c r="BL308" s="18" t="s">
        <v>167</v>
      </c>
      <c r="BM308" s="214" t="s">
        <v>2453</v>
      </c>
    </row>
    <row r="309" spans="1:47" s="2" customFormat="1" ht="11.25">
      <c r="A309" s="35"/>
      <c r="B309" s="36"/>
      <c r="C309" s="37"/>
      <c r="D309" s="216" t="s">
        <v>169</v>
      </c>
      <c r="E309" s="37"/>
      <c r="F309" s="217" t="s">
        <v>2452</v>
      </c>
      <c r="G309" s="37"/>
      <c r="H309" s="37"/>
      <c r="I309" s="169"/>
      <c r="J309" s="37"/>
      <c r="K309" s="37"/>
      <c r="L309" s="40"/>
      <c r="M309" s="218"/>
      <c r="N309" s="219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169</v>
      </c>
      <c r="AU309" s="18" t="s">
        <v>83</v>
      </c>
    </row>
    <row r="310" spans="2:51" s="15" customFormat="1" ht="11.25">
      <c r="B310" s="242"/>
      <c r="C310" s="243"/>
      <c r="D310" s="216" t="s">
        <v>171</v>
      </c>
      <c r="E310" s="244" t="s">
        <v>1</v>
      </c>
      <c r="F310" s="245" t="s">
        <v>2454</v>
      </c>
      <c r="G310" s="243"/>
      <c r="H310" s="244" t="s">
        <v>1</v>
      </c>
      <c r="I310" s="246"/>
      <c r="J310" s="243"/>
      <c r="K310" s="243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171</v>
      </c>
      <c r="AU310" s="251" t="s">
        <v>83</v>
      </c>
      <c r="AV310" s="15" t="s">
        <v>81</v>
      </c>
      <c r="AW310" s="15" t="s">
        <v>30</v>
      </c>
      <c r="AX310" s="15" t="s">
        <v>73</v>
      </c>
      <c r="AY310" s="251" t="s">
        <v>160</v>
      </c>
    </row>
    <row r="311" spans="2:51" s="13" customFormat="1" ht="11.25">
      <c r="B311" s="220"/>
      <c r="C311" s="221"/>
      <c r="D311" s="216" t="s">
        <v>171</v>
      </c>
      <c r="E311" s="222" t="s">
        <v>1</v>
      </c>
      <c r="F311" s="223" t="s">
        <v>2455</v>
      </c>
      <c r="G311" s="221"/>
      <c r="H311" s="224">
        <v>2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171</v>
      </c>
      <c r="AU311" s="230" t="s">
        <v>83</v>
      </c>
      <c r="AV311" s="13" t="s">
        <v>83</v>
      </c>
      <c r="AW311" s="13" t="s">
        <v>30</v>
      </c>
      <c r="AX311" s="13" t="s">
        <v>73</v>
      </c>
      <c r="AY311" s="230" t="s">
        <v>160</v>
      </c>
    </row>
    <row r="312" spans="2:51" s="15" customFormat="1" ht="11.25">
      <c r="B312" s="242"/>
      <c r="C312" s="243"/>
      <c r="D312" s="216" t="s">
        <v>171</v>
      </c>
      <c r="E312" s="244" t="s">
        <v>1</v>
      </c>
      <c r="F312" s="245" t="s">
        <v>2456</v>
      </c>
      <c r="G312" s="243"/>
      <c r="H312" s="244" t="s">
        <v>1</v>
      </c>
      <c r="I312" s="246"/>
      <c r="J312" s="243"/>
      <c r="K312" s="243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171</v>
      </c>
      <c r="AU312" s="251" t="s">
        <v>83</v>
      </c>
      <c r="AV312" s="15" t="s">
        <v>81</v>
      </c>
      <c r="AW312" s="15" t="s">
        <v>30</v>
      </c>
      <c r="AX312" s="15" t="s">
        <v>73</v>
      </c>
      <c r="AY312" s="251" t="s">
        <v>160</v>
      </c>
    </row>
    <row r="313" spans="2:51" s="13" customFormat="1" ht="11.25">
      <c r="B313" s="220"/>
      <c r="C313" s="221"/>
      <c r="D313" s="216" t="s">
        <v>171</v>
      </c>
      <c r="E313" s="222" t="s">
        <v>1</v>
      </c>
      <c r="F313" s="223" t="s">
        <v>2457</v>
      </c>
      <c r="G313" s="221"/>
      <c r="H313" s="224">
        <v>15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171</v>
      </c>
      <c r="AU313" s="230" t="s">
        <v>83</v>
      </c>
      <c r="AV313" s="13" t="s">
        <v>83</v>
      </c>
      <c r="AW313" s="13" t="s">
        <v>30</v>
      </c>
      <c r="AX313" s="13" t="s">
        <v>73</v>
      </c>
      <c r="AY313" s="230" t="s">
        <v>160</v>
      </c>
    </row>
    <row r="314" spans="2:51" s="15" customFormat="1" ht="11.25">
      <c r="B314" s="242"/>
      <c r="C314" s="243"/>
      <c r="D314" s="216" t="s">
        <v>171</v>
      </c>
      <c r="E314" s="244" t="s">
        <v>1</v>
      </c>
      <c r="F314" s="245" t="s">
        <v>2420</v>
      </c>
      <c r="G314" s="243"/>
      <c r="H314" s="244" t="s">
        <v>1</v>
      </c>
      <c r="I314" s="246"/>
      <c r="J314" s="243"/>
      <c r="K314" s="243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171</v>
      </c>
      <c r="AU314" s="251" t="s">
        <v>83</v>
      </c>
      <c r="AV314" s="15" t="s">
        <v>81</v>
      </c>
      <c r="AW314" s="15" t="s">
        <v>30</v>
      </c>
      <c r="AX314" s="15" t="s">
        <v>73</v>
      </c>
      <c r="AY314" s="251" t="s">
        <v>160</v>
      </c>
    </row>
    <row r="315" spans="2:51" s="13" customFormat="1" ht="11.25">
      <c r="B315" s="220"/>
      <c r="C315" s="221"/>
      <c r="D315" s="216" t="s">
        <v>171</v>
      </c>
      <c r="E315" s="222" t="s">
        <v>1</v>
      </c>
      <c r="F315" s="223" t="s">
        <v>2458</v>
      </c>
      <c r="G315" s="221"/>
      <c r="H315" s="224">
        <v>13.2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171</v>
      </c>
      <c r="AU315" s="230" t="s">
        <v>83</v>
      </c>
      <c r="AV315" s="13" t="s">
        <v>83</v>
      </c>
      <c r="AW315" s="13" t="s">
        <v>30</v>
      </c>
      <c r="AX315" s="13" t="s">
        <v>73</v>
      </c>
      <c r="AY315" s="230" t="s">
        <v>160</v>
      </c>
    </row>
    <row r="316" spans="2:51" s="15" customFormat="1" ht="11.25">
      <c r="B316" s="242"/>
      <c r="C316" s="243"/>
      <c r="D316" s="216" t="s">
        <v>171</v>
      </c>
      <c r="E316" s="244" t="s">
        <v>1</v>
      </c>
      <c r="F316" s="245" t="s">
        <v>2422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171</v>
      </c>
      <c r="AU316" s="251" t="s">
        <v>83</v>
      </c>
      <c r="AV316" s="15" t="s">
        <v>81</v>
      </c>
      <c r="AW316" s="15" t="s">
        <v>30</v>
      </c>
      <c r="AX316" s="15" t="s">
        <v>73</v>
      </c>
      <c r="AY316" s="251" t="s">
        <v>160</v>
      </c>
    </row>
    <row r="317" spans="2:51" s="13" customFormat="1" ht="11.25">
      <c r="B317" s="220"/>
      <c r="C317" s="221"/>
      <c r="D317" s="216" t="s">
        <v>171</v>
      </c>
      <c r="E317" s="222" t="s">
        <v>1</v>
      </c>
      <c r="F317" s="223" t="s">
        <v>2459</v>
      </c>
      <c r="G317" s="221"/>
      <c r="H317" s="224">
        <v>8.88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171</v>
      </c>
      <c r="AU317" s="230" t="s">
        <v>83</v>
      </c>
      <c r="AV317" s="13" t="s">
        <v>83</v>
      </c>
      <c r="AW317" s="13" t="s">
        <v>30</v>
      </c>
      <c r="AX317" s="13" t="s">
        <v>73</v>
      </c>
      <c r="AY317" s="230" t="s">
        <v>160</v>
      </c>
    </row>
    <row r="318" spans="2:51" s="15" customFormat="1" ht="11.25">
      <c r="B318" s="242"/>
      <c r="C318" s="243"/>
      <c r="D318" s="216" t="s">
        <v>171</v>
      </c>
      <c r="E318" s="244" t="s">
        <v>1</v>
      </c>
      <c r="F318" s="245" t="s">
        <v>2424</v>
      </c>
      <c r="G318" s="243"/>
      <c r="H318" s="244" t="s">
        <v>1</v>
      </c>
      <c r="I318" s="246"/>
      <c r="J318" s="243"/>
      <c r="K318" s="243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171</v>
      </c>
      <c r="AU318" s="251" t="s">
        <v>83</v>
      </c>
      <c r="AV318" s="15" t="s">
        <v>81</v>
      </c>
      <c r="AW318" s="15" t="s">
        <v>30</v>
      </c>
      <c r="AX318" s="15" t="s">
        <v>73</v>
      </c>
      <c r="AY318" s="251" t="s">
        <v>160</v>
      </c>
    </row>
    <row r="319" spans="2:51" s="13" customFormat="1" ht="11.25">
      <c r="B319" s="220"/>
      <c r="C319" s="221"/>
      <c r="D319" s="216" t="s">
        <v>171</v>
      </c>
      <c r="E319" s="222" t="s">
        <v>1</v>
      </c>
      <c r="F319" s="223" t="s">
        <v>2460</v>
      </c>
      <c r="G319" s="221"/>
      <c r="H319" s="224">
        <v>16.4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171</v>
      </c>
      <c r="AU319" s="230" t="s">
        <v>83</v>
      </c>
      <c r="AV319" s="13" t="s">
        <v>83</v>
      </c>
      <c r="AW319" s="13" t="s">
        <v>30</v>
      </c>
      <c r="AX319" s="13" t="s">
        <v>73</v>
      </c>
      <c r="AY319" s="230" t="s">
        <v>160</v>
      </c>
    </row>
    <row r="320" spans="2:51" s="13" customFormat="1" ht="11.25">
      <c r="B320" s="220"/>
      <c r="C320" s="221"/>
      <c r="D320" s="216" t="s">
        <v>171</v>
      </c>
      <c r="E320" s="222" t="s">
        <v>1</v>
      </c>
      <c r="F320" s="223" t="s">
        <v>2461</v>
      </c>
      <c r="G320" s="221"/>
      <c r="H320" s="224">
        <v>3.075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171</v>
      </c>
      <c r="AU320" s="230" t="s">
        <v>83</v>
      </c>
      <c r="AV320" s="13" t="s">
        <v>83</v>
      </c>
      <c r="AW320" s="13" t="s">
        <v>30</v>
      </c>
      <c r="AX320" s="13" t="s">
        <v>73</v>
      </c>
      <c r="AY320" s="230" t="s">
        <v>160</v>
      </c>
    </row>
    <row r="321" spans="2:51" s="13" customFormat="1" ht="11.25">
      <c r="B321" s="220"/>
      <c r="C321" s="221"/>
      <c r="D321" s="216" t="s">
        <v>171</v>
      </c>
      <c r="E321" s="222" t="s">
        <v>1</v>
      </c>
      <c r="F321" s="223" t="s">
        <v>2460</v>
      </c>
      <c r="G321" s="221"/>
      <c r="H321" s="224">
        <v>16.4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171</v>
      </c>
      <c r="AU321" s="230" t="s">
        <v>83</v>
      </c>
      <c r="AV321" s="13" t="s">
        <v>83</v>
      </c>
      <c r="AW321" s="13" t="s">
        <v>30</v>
      </c>
      <c r="AX321" s="13" t="s">
        <v>73</v>
      </c>
      <c r="AY321" s="230" t="s">
        <v>160</v>
      </c>
    </row>
    <row r="322" spans="2:51" s="15" customFormat="1" ht="11.25">
      <c r="B322" s="242"/>
      <c r="C322" s="243"/>
      <c r="D322" s="216" t="s">
        <v>171</v>
      </c>
      <c r="E322" s="244" t="s">
        <v>1</v>
      </c>
      <c r="F322" s="245" t="s">
        <v>2427</v>
      </c>
      <c r="G322" s="243"/>
      <c r="H322" s="244" t="s">
        <v>1</v>
      </c>
      <c r="I322" s="246"/>
      <c r="J322" s="243"/>
      <c r="K322" s="243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171</v>
      </c>
      <c r="AU322" s="251" t="s">
        <v>83</v>
      </c>
      <c r="AV322" s="15" t="s">
        <v>81</v>
      </c>
      <c r="AW322" s="15" t="s">
        <v>30</v>
      </c>
      <c r="AX322" s="15" t="s">
        <v>73</v>
      </c>
      <c r="AY322" s="251" t="s">
        <v>160</v>
      </c>
    </row>
    <row r="323" spans="2:51" s="13" customFormat="1" ht="11.25">
      <c r="B323" s="220"/>
      <c r="C323" s="221"/>
      <c r="D323" s="216" t="s">
        <v>171</v>
      </c>
      <c r="E323" s="222" t="s">
        <v>1</v>
      </c>
      <c r="F323" s="223" t="s">
        <v>2462</v>
      </c>
      <c r="G323" s="221"/>
      <c r="H323" s="224">
        <v>5.848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171</v>
      </c>
      <c r="AU323" s="230" t="s">
        <v>83</v>
      </c>
      <c r="AV323" s="13" t="s">
        <v>83</v>
      </c>
      <c r="AW323" s="13" t="s">
        <v>30</v>
      </c>
      <c r="AX323" s="13" t="s">
        <v>73</v>
      </c>
      <c r="AY323" s="230" t="s">
        <v>160</v>
      </c>
    </row>
    <row r="324" spans="2:51" s="15" customFormat="1" ht="11.25">
      <c r="B324" s="242"/>
      <c r="C324" s="243"/>
      <c r="D324" s="216" t="s">
        <v>171</v>
      </c>
      <c r="E324" s="244" t="s">
        <v>1</v>
      </c>
      <c r="F324" s="245" t="s">
        <v>2361</v>
      </c>
      <c r="G324" s="243"/>
      <c r="H324" s="244" t="s">
        <v>1</v>
      </c>
      <c r="I324" s="246"/>
      <c r="J324" s="243"/>
      <c r="K324" s="243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171</v>
      </c>
      <c r="AU324" s="251" t="s">
        <v>83</v>
      </c>
      <c r="AV324" s="15" t="s">
        <v>81</v>
      </c>
      <c r="AW324" s="15" t="s">
        <v>30</v>
      </c>
      <c r="AX324" s="15" t="s">
        <v>73</v>
      </c>
      <c r="AY324" s="251" t="s">
        <v>160</v>
      </c>
    </row>
    <row r="325" spans="2:51" s="13" customFormat="1" ht="11.25">
      <c r="B325" s="220"/>
      <c r="C325" s="221"/>
      <c r="D325" s="216" t="s">
        <v>171</v>
      </c>
      <c r="E325" s="222" t="s">
        <v>1</v>
      </c>
      <c r="F325" s="223" t="s">
        <v>192</v>
      </c>
      <c r="G325" s="221"/>
      <c r="H325" s="224">
        <v>5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171</v>
      </c>
      <c r="AU325" s="230" t="s">
        <v>83</v>
      </c>
      <c r="AV325" s="13" t="s">
        <v>83</v>
      </c>
      <c r="AW325" s="13" t="s">
        <v>30</v>
      </c>
      <c r="AX325" s="13" t="s">
        <v>73</v>
      </c>
      <c r="AY325" s="230" t="s">
        <v>160</v>
      </c>
    </row>
    <row r="326" spans="2:51" s="14" customFormat="1" ht="11.25">
      <c r="B326" s="231"/>
      <c r="C326" s="232"/>
      <c r="D326" s="216" t="s">
        <v>171</v>
      </c>
      <c r="E326" s="233" t="s">
        <v>1</v>
      </c>
      <c r="F326" s="234" t="s">
        <v>174</v>
      </c>
      <c r="G326" s="232"/>
      <c r="H326" s="235">
        <v>85.803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171</v>
      </c>
      <c r="AU326" s="241" t="s">
        <v>83</v>
      </c>
      <c r="AV326" s="14" t="s">
        <v>167</v>
      </c>
      <c r="AW326" s="14" t="s">
        <v>30</v>
      </c>
      <c r="AX326" s="14" t="s">
        <v>81</v>
      </c>
      <c r="AY326" s="241" t="s">
        <v>160</v>
      </c>
    </row>
    <row r="327" spans="1:65" s="2" customFormat="1" ht="24.2" customHeight="1">
      <c r="A327" s="35"/>
      <c r="B327" s="36"/>
      <c r="C327" s="202" t="s">
        <v>295</v>
      </c>
      <c r="D327" s="202" t="s">
        <v>163</v>
      </c>
      <c r="E327" s="203" t="s">
        <v>2463</v>
      </c>
      <c r="F327" s="204" t="s">
        <v>2464</v>
      </c>
      <c r="G327" s="205" t="s">
        <v>2294</v>
      </c>
      <c r="H327" s="206">
        <v>25</v>
      </c>
      <c r="I327" s="207"/>
      <c r="J327" s="208">
        <f>ROUND(I327*H327,2)</f>
        <v>0</v>
      </c>
      <c r="K327" s="209"/>
      <c r="L327" s="40"/>
      <c r="M327" s="210" t="s">
        <v>1</v>
      </c>
      <c r="N327" s="211" t="s">
        <v>38</v>
      </c>
      <c r="O327" s="72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4" t="s">
        <v>167</v>
      </c>
      <c r="AT327" s="214" t="s">
        <v>163</v>
      </c>
      <c r="AU327" s="214" t="s">
        <v>83</v>
      </c>
      <c r="AY327" s="18" t="s">
        <v>160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18" t="s">
        <v>81</v>
      </c>
      <c r="BK327" s="215">
        <f>ROUND(I327*H327,2)</f>
        <v>0</v>
      </c>
      <c r="BL327" s="18" t="s">
        <v>167</v>
      </c>
      <c r="BM327" s="214" t="s">
        <v>2465</v>
      </c>
    </row>
    <row r="328" spans="1:47" s="2" customFormat="1" ht="19.5">
      <c r="A328" s="35"/>
      <c r="B328" s="36"/>
      <c r="C328" s="37"/>
      <c r="D328" s="216" t="s">
        <v>169</v>
      </c>
      <c r="E328" s="37"/>
      <c r="F328" s="217" t="s">
        <v>2464</v>
      </c>
      <c r="G328" s="37"/>
      <c r="H328" s="37"/>
      <c r="I328" s="169"/>
      <c r="J328" s="37"/>
      <c r="K328" s="37"/>
      <c r="L328" s="40"/>
      <c r="M328" s="218"/>
      <c r="N328" s="219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169</v>
      </c>
      <c r="AU328" s="18" t="s">
        <v>83</v>
      </c>
    </row>
    <row r="329" spans="2:51" s="15" customFormat="1" ht="11.25">
      <c r="B329" s="242"/>
      <c r="C329" s="243"/>
      <c r="D329" s="216" t="s">
        <v>171</v>
      </c>
      <c r="E329" s="244" t="s">
        <v>1</v>
      </c>
      <c r="F329" s="245" t="s">
        <v>2466</v>
      </c>
      <c r="G329" s="243"/>
      <c r="H329" s="244" t="s">
        <v>1</v>
      </c>
      <c r="I329" s="246"/>
      <c r="J329" s="243"/>
      <c r="K329" s="243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171</v>
      </c>
      <c r="AU329" s="251" t="s">
        <v>83</v>
      </c>
      <c r="AV329" s="15" t="s">
        <v>81</v>
      </c>
      <c r="AW329" s="15" t="s">
        <v>30</v>
      </c>
      <c r="AX329" s="15" t="s">
        <v>73</v>
      </c>
      <c r="AY329" s="251" t="s">
        <v>160</v>
      </c>
    </row>
    <row r="330" spans="2:51" s="13" customFormat="1" ht="11.25">
      <c r="B330" s="220"/>
      <c r="C330" s="221"/>
      <c r="D330" s="216" t="s">
        <v>171</v>
      </c>
      <c r="E330" s="222" t="s">
        <v>1</v>
      </c>
      <c r="F330" s="223" t="s">
        <v>2467</v>
      </c>
      <c r="G330" s="221"/>
      <c r="H330" s="224">
        <v>25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171</v>
      </c>
      <c r="AU330" s="230" t="s">
        <v>83</v>
      </c>
      <c r="AV330" s="13" t="s">
        <v>83</v>
      </c>
      <c r="AW330" s="13" t="s">
        <v>30</v>
      </c>
      <c r="AX330" s="13" t="s">
        <v>81</v>
      </c>
      <c r="AY330" s="230" t="s">
        <v>160</v>
      </c>
    </row>
    <row r="331" spans="1:65" s="2" customFormat="1" ht="24.2" customHeight="1">
      <c r="A331" s="35"/>
      <c r="B331" s="36"/>
      <c r="C331" s="256" t="s">
        <v>302</v>
      </c>
      <c r="D331" s="256" t="s">
        <v>494</v>
      </c>
      <c r="E331" s="257" t="s">
        <v>2468</v>
      </c>
      <c r="F331" s="258" t="s">
        <v>2469</v>
      </c>
      <c r="G331" s="259" t="s">
        <v>305</v>
      </c>
      <c r="H331" s="260">
        <v>27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38</v>
      </c>
      <c r="O331" s="72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4" t="s">
        <v>207</v>
      </c>
      <c r="AT331" s="214" t="s">
        <v>494</v>
      </c>
      <c r="AU331" s="214" t="s">
        <v>83</v>
      </c>
      <c r="AY331" s="18" t="s">
        <v>160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8" t="s">
        <v>81</v>
      </c>
      <c r="BK331" s="215">
        <f>ROUND(I331*H331,2)</f>
        <v>0</v>
      </c>
      <c r="BL331" s="18" t="s">
        <v>167</v>
      </c>
      <c r="BM331" s="214" t="s">
        <v>2470</v>
      </c>
    </row>
    <row r="332" spans="1:47" s="2" customFormat="1" ht="11.25">
      <c r="A332" s="35"/>
      <c r="B332" s="36"/>
      <c r="C332" s="37"/>
      <c r="D332" s="216" t="s">
        <v>169</v>
      </c>
      <c r="E332" s="37"/>
      <c r="F332" s="217" t="s">
        <v>2469</v>
      </c>
      <c r="G332" s="37"/>
      <c r="H332" s="37"/>
      <c r="I332" s="169"/>
      <c r="J332" s="37"/>
      <c r="K332" s="37"/>
      <c r="L332" s="40"/>
      <c r="M332" s="218"/>
      <c r="N332" s="219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169</v>
      </c>
      <c r="AU332" s="18" t="s">
        <v>83</v>
      </c>
    </row>
    <row r="333" spans="2:63" s="12" customFormat="1" ht="22.9" customHeight="1">
      <c r="B333" s="186"/>
      <c r="C333" s="187"/>
      <c r="D333" s="188" t="s">
        <v>72</v>
      </c>
      <c r="E333" s="200" t="s">
        <v>192</v>
      </c>
      <c r="F333" s="200" t="s">
        <v>399</v>
      </c>
      <c r="G333" s="187"/>
      <c r="H333" s="187"/>
      <c r="I333" s="190"/>
      <c r="J333" s="201">
        <f>BK333</f>
        <v>0</v>
      </c>
      <c r="K333" s="187"/>
      <c r="L333" s="192"/>
      <c r="M333" s="193"/>
      <c r="N333" s="194"/>
      <c r="O333" s="194"/>
      <c r="P333" s="195">
        <f>SUM(P334:P347)</f>
        <v>0</v>
      </c>
      <c r="Q333" s="194"/>
      <c r="R333" s="195">
        <f>SUM(R334:R347)</f>
        <v>2.3239866</v>
      </c>
      <c r="S333" s="194"/>
      <c r="T333" s="196">
        <f>SUM(T334:T347)</f>
        <v>0</v>
      </c>
      <c r="AR333" s="197" t="s">
        <v>81</v>
      </c>
      <c r="AT333" s="198" t="s">
        <v>72</v>
      </c>
      <c r="AU333" s="198" t="s">
        <v>81</v>
      </c>
      <c r="AY333" s="197" t="s">
        <v>160</v>
      </c>
      <c r="BK333" s="199">
        <f>SUM(BK334:BK347)</f>
        <v>0</v>
      </c>
    </row>
    <row r="334" spans="1:65" s="2" customFormat="1" ht="21.75" customHeight="1">
      <c r="A334" s="35"/>
      <c r="B334" s="36"/>
      <c r="C334" s="202" t="s">
        <v>308</v>
      </c>
      <c r="D334" s="202" t="s">
        <v>163</v>
      </c>
      <c r="E334" s="203" t="s">
        <v>693</v>
      </c>
      <c r="F334" s="204" t="s">
        <v>694</v>
      </c>
      <c r="G334" s="205" t="s">
        <v>247</v>
      </c>
      <c r="H334" s="206">
        <v>46.68</v>
      </c>
      <c r="I334" s="207"/>
      <c r="J334" s="208">
        <f>ROUND(I334*H334,2)</f>
        <v>0</v>
      </c>
      <c r="K334" s="209"/>
      <c r="L334" s="40"/>
      <c r="M334" s="210" t="s">
        <v>1</v>
      </c>
      <c r="N334" s="211" t="s">
        <v>38</v>
      </c>
      <c r="O334" s="72"/>
      <c r="P334" s="212">
        <f>O334*H334</f>
        <v>0</v>
      </c>
      <c r="Q334" s="212">
        <v>0</v>
      </c>
      <c r="R334" s="212">
        <f>Q334*H334</f>
        <v>0</v>
      </c>
      <c r="S334" s="212">
        <v>0</v>
      </c>
      <c r="T334" s="21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4" t="s">
        <v>167</v>
      </c>
      <c r="AT334" s="214" t="s">
        <v>163</v>
      </c>
      <c r="AU334" s="214" t="s">
        <v>83</v>
      </c>
      <c r="AY334" s="18" t="s">
        <v>160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18" t="s">
        <v>81</v>
      </c>
      <c r="BK334" s="215">
        <f>ROUND(I334*H334,2)</f>
        <v>0</v>
      </c>
      <c r="BL334" s="18" t="s">
        <v>167</v>
      </c>
      <c r="BM334" s="214" t="s">
        <v>2471</v>
      </c>
    </row>
    <row r="335" spans="1:47" s="2" customFormat="1" ht="19.5">
      <c r="A335" s="35"/>
      <c r="B335" s="36"/>
      <c r="C335" s="37"/>
      <c r="D335" s="216" t="s">
        <v>169</v>
      </c>
      <c r="E335" s="37"/>
      <c r="F335" s="217" t="s">
        <v>696</v>
      </c>
      <c r="G335" s="37"/>
      <c r="H335" s="37"/>
      <c r="I335" s="169"/>
      <c r="J335" s="37"/>
      <c r="K335" s="37"/>
      <c r="L335" s="40"/>
      <c r="M335" s="218"/>
      <c r="N335" s="219"/>
      <c r="O335" s="72"/>
      <c r="P335" s="72"/>
      <c r="Q335" s="72"/>
      <c r="R335" s="72"/>
      <c r="S335" s="72"/>
      <c r="T335" s="73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169</v>
      </c>
      <c r="AU335" s="18" t="s">
        <v>83</v>
      </c>
    </row>
    <row r="336" spans="2:51" s="15" customFormat="1" ht="11.25">
      <c r="B336" s="242"/>
      <c r="C336" s="243"/>
      <c r="D336" s="216" t="s">
        <v>171</v>
      </c>
      <c r="E336" s="244" t="s">
        <v>1</v>
      </c>
      <c r="F336" s="245" t="s">
        <v>2472</v>
      </c>
      <c r="G336" s="243"/>
      <c r="H336" s="244" t="s">
        <v>1</v>
      </c>
      <c r="I336" s="246"/>
      <c r="J336" s="243"/>
      <c r="K336" s="243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171</v>
      </c>
      <c r="AU336" s="251" t="s">
        <v>83</v>
      </c>
      <c r="AV336" s="15" t="s">
        <v>81</v>
      </c>
      <c r="AW336" s="15" t="s">
        <v>30</v>
      </c>
      <c r="AX336" s="15" t="s">
        <v>73</v>
      </c>
      <c r="AY336" s="251" t="s">
        <v>160</v>
      </c>
    </row>
    <row r="337" spans="2:51" s="13" customFormat="1" ht="11.25">
      <c r="B337" s="220"/>
      <c r="C337" s="221"/>
      <c r="D337" s="216" t="s">
        <v>171</v>
      </c>
      <c r="E337" s="222" t="s">
        <v>1</v>
      </c>
      <c r="F337" s="223" t="s">
        <v>2473</v>
      </c>
      <c r="G337" s="221"/>
      <c r="H337" s="224">
        <v>35.5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171</v>
      </c>
      <c r="AU337" s="230" t="s">
        <v>83</v>
      </c>
      <c r="AV337" s="13" t="s">
        <v>83</v>
      </c>
      <c r="AW337" s="13" t="s">
        <v>30</v>
      </c>
      <c r="AX337" s="13" t="s">
        <v>73</v>
      </c>
      <c r="AY337" s="230" t="s">
        <v>160</v>
      </c>
    </row>
    <row r="338" spans="2:51" s="15" customFormat="1" ht="11.25">
      <c r="B338" s="242"/>
      <c r="C338" s="243"/>
      <c r="D338" s="216" t="s">
        <v>171</v>
      </c>
      <c r="E338" s="244" t="s">
        <v>1</v>
      </c>
      <c r="F338" s="245" t="s">
        <v>2474</v>
      </c>
      <c r="G338" s="243"/>
      <c r="H338" s="244" t="s">
        <v>1</v>
      </c>
      <c r="I338" s="246"/>
      <c r="J338" s="243"/>
      <c r="K338" s="243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171</v>
      </c>
      <c r="AU338" s="251" t="s">
        <v>83</v>
      </c>
      <c r="AV338" s="15" t="s">
        <v>81</v>
      </c>
      <c r="AW338" s="15" t="s">
        <v>30</v>
      </c>
      <c r="AX338" s="15" t="s">
        <v>73</v>
      </c>
      <c r="AY338" s="251" t="s">
        <v>160</v>
      </c>
    </row>
    <row r="339" spans="2:51" s="13" customFormat="1" ht="11.25">
      <c r="B339" s="220"/>
      <c r="C339" s="221"/>
      <c r="D339" s="216" t="s">
        <v>171</v>
      </c>
      <c r="E339" s="222" t="s">
        <v>1</v>
      </c>
      <c r="F339" s="223" t="s">
        <v>2475</v>
      </c>
      <c r="G339" s="221"/>
      <c r="H339" s="224">
        <v>11.18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171</v>
      </c>
      <c r="AU339" s="230" t="s">
        <v>83</v>
      </c>
      <c r="AV339" s="13" t="s">
        <v>83</v>
      </c>
      <c r="AW339" s="13" t="s">
        <v>30</v>
      </c>
      <c r="AX339" s="13" t="s">
        <v>73</v>
      </c>
      <c r="AY339" s="230" t="s">
        <v>160</v>
      </c>
    </row>
    <row r="340" spans="2:51" s="14" customFormat="1" ht="11.25">
      <c r="B340" s="231"/>
      <c r="C340" s="232"/>
      <c r="D340" s="216" t="s">
        <v>171</v>
      </c>
      <c r="E340" s="233" t="s">
        <v>1</v>
      </c>
      <c r="F340" s="234" t="s">
        <v>174</v>
      </c>
      <c r="G340" s="232"/>
      <c r="H340" s="235">
        <v>46.68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171</v>
      </c>
      <c r="AU340" s="241" t="s">
        <v>83</v>
      </c>
      <c r="AV340" s="14" t="s">
        <v>167</v>
      </c>
      <c r="AW340" s="14" t="s">
        <v>30</v>
      </c>
      <c r="AX340" s="14" t="s">
        <v>81</v>
      </c>
      <c r="AY340" s="241" t="s">
        <v>160</v>
      </c>
    </row>
    <row r="341" spans="1:65" s="2" customFormat="1" ht="24.2" customHeight="1">
      <c r="A341" s="35"/>
      <c r="B341" s="36"/>
      <c r="C341" s="202" t="s">
        <v>315</v>
      </c>
      <c r="D341" s="202" t="s">
        <v>163</v>
      </c>
      <c r="E341" s="203" t="s">
        <v>703</v>
      </c>
      <c r="F341" s="204" t="s">
        <v>704</v>
      </c>
      <c r="G341" s="205" t="s">
        <v>247</v>
      </c>
      <c r="H341" s="206">
        <v>11.18</v>
      </c>
      <c r="I341" s="207"/>
      <c r="J341" s="208">
        <f>ROUND(I341*H341,2)</f>
        <v>0</v>
      </c>
      <c r="K341" s="209"/>
      <c r="L341" s="40"/>
      <c r="M341" s="210" t="s">
        <v>1</v>
      </c>
      <c r="N341" s="211" t="s">
        <v>38</v>
      </c>
      <c r="O341" s="72"/>
      <c r="P341" s="212">
        <f>O341*H341</f>
        <v>0</v>
      </c>
      <c r="Q341" s="212">
        <v>0.08922</v>
      </c>
      <c r="R341" s="212">
        <f>Q341*H341</f>
        <v>0.9974795999999999</v>
      </c>
      <c r="S341" s="212">
        <v>0</v>
      </c>
      <c r="T341" s="21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4" t="s">
        <v>167</v>
      </c>
      <c r="AT341" s="214" t="s">
        <v>163</v>
      </c>
      <c r="AU341" s="214" t="s">
        <v>83</v>
      </c>
      <c r="AY341" s="18" t="s">
        <v>160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18" t="s">
        <v>81</v>
      </c>
      <c r="BK341" s="215">
        <f>ROUND(I341*H341,2)</f>
        <v>0</v>
      </c>
      <c r="BL341" s="18" t="s">
        <v>167</v>
      </c>
      <c r="BM341" s="214" t="s">
        <v>2476</v>
      </c>
    </row>
    <row r="342" spans="1:47" s="2" customFormat="1" ht="48.75">
      <c r="A342" s="35"/>
      <c r="B342" s="36"/>
      <c r="C342" s="37"/>
      <c r="D342" s="216" t="s">
        <v>169</v>
      </c>
      <c r="E342" s="37"/>
      <c r="F342" s="217" t="s">
        <v>706</v>
      </c>
      <c r="G342" s="37"/>
      <c r="H342" s="37"/>
      <c r="I342" s="169"/>
      <c r="J342" s="37"/>
      <c r="K342" s="37"/>
      <c r="L342" s="40"/>
      <c r="M342" s="218"/>
      <c r="N342" s="219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169</v>
      </c>
      <c r="AU342" s="18" t="s">
        <v>83</v>
      </c>
    </row>
    <row r="343" spans="2:51" s="15" customFormat="1" ht="11.25">
      <c r="B343" s="242"/>
      <c r="C343" s="243"/>
      <c r="D343" s="216" t="s">
        <v>171</v>
      </c>
      <c r="E343" s="244" t="s">
        <v>1</v>
      </c>
      <c r="F343" s="245" t="s">
        <v>2474</v>
      </c>
      <c r="G343" s="243"/>
      <c r="H343" s="244" t="s">
        <v>1</v>
      </c>
      <c r="I343" s="246"/>
      <c r="J343" s="243"/>
      <c r="K343" s="243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171</v>
      </c>
      <c r="AU343" s="251" t="s">
        <v>83</v>
      </c>
      <c r="AV343" s="15" t="s">
        <v>81</v>
      </c>
      <c r="AW343" s="15" t="s">
        <v>30</v>
      </c>
      <c r="AX343" s="15" t="s">
        <v>73</v>
      </c>
      <c r="AY343" s="251" t="s">
        <v>160</v>
      </c>
    </row>
    <row r="344" spans="2:51" s="13" customFormat="1" ht="11.25">
      <c r="B344" s="220"/>
      <c r="C344" s="221"/>
      <c r="D344" s="216" t="s">
        <v>171</v>
      </c>
      <c r="E344" s="222" t="s">
        <v>1</v>
      </c>
      <c r="F344" s="223" t="s">
        <v>2477</v>
      </c>
      <c r="G344" s="221"/>
      <c r="H344" s="224">
        <v>11.18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171</v>
      </c>
      <c r="AU344" s="230" t="s">
        <v>83</v>
      </c>
      <c r="AV344" s="13" t="s">
        <v>83</v>
      </c>
      <c r="AW344" s="13" t="s">
        <v>30</v>
      </c>
      <c r="AX344" s="13" t="s">
        <v>81</v>
      </c>
      <c r="AY344" s="230" t="s">
        <v>160</v>
      </c>
    </row>
    <row r="345" spans="1:65" s="2" customFormat="1" ht="16.5" customHeight="1">
      <c r="A345" s="35"/>
      <c r="B345" s="36"/>
      <c r="C345" s="256" t="s">
        <v>322</v>
      </c>
      <c r="D345" s="256" t="s">
        <v>494</v>
      </c>
      <c r="E345" s="257" t="s">
        <v>710</v>
      </c>
      <c r="F345" s="258" t="s">
        <v>711</v>
      </c>
      <c r="G345" s="259" t="s">
        <v>247</v>
      </c>
      <c r="H345" s="260">
        <v>11.739</v>
      </c>
      <c r="I345" s="261"/>
      <c r="J345" s="262">
        <f>ROUND(I345*H345,2)</f>
        <v>0</v>
      </c>
      <c r="K345" s="263"/>
      <c r="L345" s="264"/>
      <c r="M345" s="265" t="s">
        <v>1</v>
      </c>
      <c r="N345" s="266" t="s">
        <v>38</v>
      </c>
      <c r="O345" s="72"/>
      <c r="P345" s="212">
        <f>O345*H345</f>
        <v>0</v>
      </c>
      <c r="Q345" s="212">
        <v>0.113</v>
      </c>
      <c r="R345" s="212">
        <f>Q345*H345</f>
        <v>1.326507</v>
      </c>
      <c r="S345" s="212">
        <v>0</v>
      </c>
      <c r="T345" s="21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4" t="s">
        <v>207</v>
      </c>
      <c r="AT345" s="214" t="s">
        <v>494</v>
      </c>
      <c r="AU345" s="214" t="s">
        <v>83</v>
      </c>
      <c r="AY345" s="18" t="s">
        <v>160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18" t="s">
        <v>81</v>
      </c>
      <c r="BK345" s="215">
        <f>ROUND(I345*H345,2)</f>
        <v>0</v>
      </c>
      <c r="BL345" s="18" t="s">
        <v>167</v>
      </c>
      <c r="BM345" s="214" t="s">
        <v>2478</v>
      </c>
    </row>
    <row r="346" spans="1:47" s="2" customFormat="1" ht="11.25">
      <c r="A346" s="35"/>
      <c r="B346" s="36"/>
      <c r="C346" s="37"/>
      <c r="D346" s="216" t="s">
        <v>169</v>
      </c>
      <c r="E346" s="37"/>
      <c r="F346" s="217" t="s">
        <v>711</v>
      </c>
      <c r="G346" s="37"/>
      <c r="H346" s="37"/>
      <c r="I346" s="169"/>
      <c r="J346" s="37"/>
      <c r="K346" s="37"/>
      <c r="L346" s="40"/>
      <c r="M346" s="218"/>
      <c r="N346" s="219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169</v>
      </c>
      <c r="AU346" s="18" t="s">
        <v>83</v>
      </c>
    </row>
    <row r="347" spans="2:51" s="13" customFormat="1" ht="11.25">
      <c r="B347" s="220"/>
      <c r="C347" s="221"/>
      <c r="D347" s="216" t="s">
        <v>171</v>
      </c>
      <c r="E347" s="222" t="s">
        <v>1</v>
      </c>
      <c r="F347" s="223" t="s">
        <v>2479</v>
      </c>
      <c r="G347" s="221"/>
      <c r="H347" s="224">
        <v>11.739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171</v>
      </c>
      <c r="AU347" s="230" t="s">
        <v>83</v>
      </c>
      <c r="AV347" s="13" t="s">
        <v>83</v>
      </c>
      <c r="AW347" s="13" t="s">
        <v>30</v>
      </c>
      <c r="AX347" s="13" t="s">
        <v>81</v>
      </c>
      <c r="AY347" s="230" t="s">
        <v>160</v>
      </c>
    </row>
    <row r="348" spans="2:63" s="12" customFormat="1" ht="22.9" customHeight="1">
      <c r="B348" s="186"/>
      <c r="C348" s="187"/>
      <c r="D348" s="188" t="s">
        <v>72</v>
      </c>
      <c r="E348" s="200" t="s">
        <v>197</v>
      </c>
      <c r="F348" s="200" t="s">
        <v>726</v>
      </c>
      <c r="G348" s="187"/>
      <c r="H348" s="187"/>
      <c r="I348" s="190"/>
      <c r="J348" s="201">
        <f>BK348</f>
        <v>0</v>
      </c>
      <c r="K348" s="187"/>
      <c r="L348" s="192"/>
      <c r="M348" s="193"/>
      <c r="N348" s="194"/>
      <c r="O348" s="194"/>
      <c r="P348" s="195">
        <f>SUM(P349:P365)</f>
        <v>0</v>
      </c>
      <c r="Q348" s="194"/>
      <c r="R348" s="195">
        <f>SUM(R349:R365)</f>
        <v>3.57935754</v>
      </c>
      <c r="S348" s="194"/>
      <c r="T348" s="196">
        <f>SUM(T349:T365)</f>
        <v>0</v>
      </c>
      <c r="AR348" s="197" t="s">
        <v>81</v>
      </c>
      <c r="AT348" s="198" t="s">
        <v>72</v>
      </c>
      <c r="AU348" s="198" t="s">
        <v>81</v>
      </c>
      <c r="AY348" s="197" t="s">
        <v>160</v>
      </c>
      <c r="BK348" s="199">
        <f>SUM(BK349:BK365)</f>
        <v>0</v>
      </c>
    </row>
    <row r="349" spans="1:65" s="2" customFormat="1" ht="24.2" customHeight="1">
      <c r="A349" s="35"/>
      <c r="B349" s="36"/>
      <c r="C349" s="202" t="s">
        <v>332</v>
      </c>
      <c r="D349" s="202" t="s">
        <v>163</v>
      </c>
      <c r="E349" s="203" t="s">
        <v>815</v>
      </c>
      <c r="F349" s="204" t="s">
        <v>816</v>
      </c>
      <c r="G349" s="205" t="s">
        <v>247</v>
      </c>
      <c r="H349" s="206">
        <v>82.798</v>
      </c>
      <c r="I349" s="207"/>
      <c r="J349" s="208">
        <f>ROUND(I349*H349,2)</f>
        <v>0</v>
      </c>
      <c r="K349" s="209"/>
      <c r="L349" s="40"/>
      <c r="M349" s="210" t="s">
        <v>1</v>
      </c>
      <c r="N349" s="211" t="s">
        <v>38</v>
      </c>
      <c r="O349" s="72"/>
      <c r="P349" s="212">
        <f>O349*H349</f>
        <v>0</v>
      </c>
      <c r="Q349" s="212">
        <v>0.00735</v>
      </c>
      <c r="R349" s="212">
        <f>Q349*H349</f>
        <v>0.6085653</v>
      </c>
      <c r="S349" s="212">
        <v>0</v>
      </c>
      <c r="T349" s="21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4" t="s">
        <v>167</v>
      </c>
      <c r="AT349" s="214" t="s">
        <v>163</v>
      </c>
      <c r="AU349" s="214" t="s">
        <v>83</v>
      </c>
      <c r="AY349" s="18" t="s">
        <v>160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18" t="s">
        <v>81</v>
      </c>
      <c r="BK349" s="215">
        <f>ROUND(I349*H349,2)</f>
        <v>0</v>
      </c>
      <c r="BL349" s="18" t="s">
        <v>167</v>
      </c>
      <c r="BM349" s="214" t="s">
        <v>2480</v>
      </c>
    </row>
    <row r="350" spans="1:47" s="2" customFormat="1" ht="19.5">
      <c r="A350" s="35"/>
      <c r="B350" s="36"/>
      <c r="C350" s="37"/>
      <c r="D350" s="216" t="s">
        <v>169</v>
      </c>
      <c r="E350" s="37"/>
      <c r="F350" s="217" t="s">
        <v>818</v>
      </c>
      <c r="G350" s="37"/>
      <c r="H350" s="37"/>
      <c r="I350" s="169"/>
      <c r="J350" s="37"/>
      <c r="K350" s="37"/>
      <c r="L350" s="40"/>
      <c r="M350" s="218"/>
      <c r="N350" s="219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169</v>
      </c>
      <c r="AU350" s="18" t="s">
        <v>83</v>
      </c>
    </row>
    <row r="351" spans="2:51" s="15" customFormat="1" ht="22.5">
      <c r="B351" s="242"/>
      <c r="C351" s="243"/>
      <c r="D351" s="216" t="s">
        <v>171</v>
      </c>
      <c r="E351" s="244" t="s">
        <v>1</v>
      </c>
      <c r="F351" s="245" t="s">
        <v>2481</v>
      </c>
      <c r="G351" s="243"/>
      <c r="H351" s="244" t="s">
        <v>1</v>
      </c>
      <c r="I351" s="246"/>
      <c r="J351" s="243"/>
      <c r="K351" s="243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171</v>
      </c>
      <c r="AU351" s="251" t="s">
        <v>83</v>
      </c>
      <c r="AV351" s="15" t="s">
        <v>81</v>
      </c>
      <c r="AW351" s="15" t="s">
        <v>30</v>
      </c>
      <c r="AX351" s="15" t="s">
        <v>73</v>
      </c>
      <c r="AY351" s="251" t="s">
        <v>160</v>
      </c>
    </row>
    <row r="352" spans="2:51" s="13" customFormat="1" ht="11.25">
      <c r="B352" s="220"/>
      <c r="C352" s="221"/>
      <c r="D352" s="216" t="s">
        <v>171</v>
      </c>
      <c r="E352" s="222" t="s">
        <v>1</v>
      </c>
      <c r="F352" s="223" t="s">
        <v>2482</v>
      </c>
      <c r="G352" s="221"/>
      <c r="H352" s="224">
        <v>82.798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171</v>
      </c>
      <c r="AU352" s="230" t="s">
        <v>83</v>
      </c>
      <c r="AV352" s="13" t="s">
        <v>83</v>
      </c>
      <c r="AW352" s="13" t="s">
        <v>30</v>
      </c>
      <c r="AX352" s="13" t="s">
        <v>81</v>
      </c>
      <c r="AY352" s="230" t="s">
        <v>160</v>
      </c>
    </row>
    <row r="353" spans="1:65" s="2" customFormat="1" ht="24.2" customHeight="1">
      <c r="A353" s="35"/>
      <c r="B353" s="36"/>
      <c r="C353" s="202" t="s">
        <v>341</v>
      </c>
      <c r="D353" s="202" t="s">
        <v>163</v>
      </c>
      <c r="E353" s="203" t="s">
        <v>833</v>
      </c>
      <c r="F353" s="204" t="s">
        <v>834</v>
      </c>
      <c r="G353" s="205" t="s">
        <v>247</v>
      </c>
      <c r="H353" s="206">
        <v>82.798</v>
      </c>
      <c r="I353" s="207"/>
      <c r="J353" s="208">
        <f>ROUND(I353*H353,2)</f>
        <v>0</v>
      </c>
      <c r="K353" s="209"/>
      <c r="L353" s="40"/>
      <c r="M353" s="210" t="s">
        <v>1</v>
      </c>
      <c r="N353" s="211" t="s">
        <v>38</v>
      </c>
      <c r="O353" s="72"/>
      <c r="P353" s="212">
        <f>O353*H353</f>
        <v>0</v>
      </c>
      <c r="Q353" s="212">
        <v>0.00438</v>
      </c>
      <c r="R353" s="212">
        <f>Q353*H353</f>
        <v>0.36265524000000005</v>
      </c>
      <c r="S353" s="212">
        <v>0</v>
      </c>
      <c r="T353" s="21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4" t="s">
        <v>167</v>
      </c>
      <c r="AT353" s="214" t="s">
        <v>163</v>
      </c>
      <c r="AU353" s="214" t="s">
        <v>83</v>
      </c>
      <c r="AY353" s="18" t="s">
        <v>160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18" t="s">
        <v>81</v>
      </c>
      <c r="BK353" s="215">
        <f>ROUND(I353*H353,2)</f>
        <v>0</v>
      </c>
      <c r="BL353" s="18" t="s">
        <v>167</v>
      </c>
      <c r="BM353" s="214" t="s">
        <v>2483</v>
      </c>
    </row>
    <row r="354" spans="1:47" s="2" customFormat="1" ht="19.5">
      <c r="A354" s="35"/>
      <c r="B354" s="36"/>
      <c r="C354" s="37"/>
      <c r="D354" s="216" t="s">
        <v>169</v>
      </c>
      <c r="E354" s="37"/>
      <c r="F354" s="217" t="s">
        <v>836</v>
      </c>
      <c r="G354" s="37"/>
      <c r="H354" s="37"/>
      <c r="I354" s="169"/>
      <c r="J354" s="37"/>
      <c r="K354" s="37"/>
      <c r="L354" s="40"/>
      <c r="M354" s="218"/>
      <c r="N354" s="219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169</v>
      </c>
      <c r="AU354" s="18" t="s">
        <v>83</v>
      </c>
    </row>
    <row r="355" spans="1:65" s="2" customFormat="1" ht="24.2" customHeight="1">
      <c r="A355" s="35"/>
      <c r="B355" s="36"/>
      <c r="C355" s="202" t="s">
        <v>349</v>
      </c>
      <c r="D355" s="202" t="s">
        <v>163</v>
      </c>
      <c r="E355" s="203" t="s">
        <v>2484</v>
      </c>
      <c r="F355" s="204" t="s">
        <v>2485</v>
      </c>
      <c r="G355" s="205" t="s">
        <v>247</v>
      </c>
      <c r="H355" s="206">
        <v>82.798</v>
      </c>
      <c r="I355" s="207"/>
      <c r="J355" s="208">
        <f>ROUND(I355*H355,2)</f>
        <v>0</v>
      </c>
      <c r="K355" s="209"/>
      <c r="L355" s="40"/>
      <c r="M355" s="210" t="s">
        <v>1</v>
      </c>
      <c r="N355" s="211" t="s">
        <v>38</v>
      </c>
      <c r="O355" s="72"/>
      <c r="P355" s="212">
        <f>O355*H355</f>
        <v>0</v>
      </c>
      <c r="Q355" s="212">
        <v>0.0315</v>
      </c>
      <c r="R355" s="212">
        <f>Q355*H355</f>
        <v>2.608137</v>
      </c>
      <c r="S355" s="212">
        <v>0</v>
      </c>
      <c r="T355" s="21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4" t="s">
        <v>167</v>
      </c>
      <c r="AT355" s="214" t="s">
        <v>163</v>
      </c>
      <c r="AU355" s="214" t="s">
        <v>83</v>
      </c>
      <c r="AY355" s="18" t="s">
        <v>160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18" t="s">
        <v>81</v>
      </c>
      <c r="BK355" s="215">
        <f>ROUND(I355*H355,2)</f>
        <v>0</v>
      </c>
      <c r="BL355" s="18" t="s">
        <v>167</v>
      </c>
      <c r="BM355" s="214" t="s">
        <v>2486</v>
      </c>
    </row>
    <row r="356" spans="1:47" s="2" customFormat="1" ht="19.5">
      <c r="A356" s="35"/>
      <c r="B356" s="36"/>
      <c r="C356" s="37"/>
      <c r="D356" s="216" t="s">
        <v>169</v>
      </c>
      <c r="E356" s="37"/>
      <c r="F356" s="217" t="s">
        <v>2487</v>
      </c>
      <c r="G356" s="37"/>
      <c r="H356" s="37"/>
      <c r="I356" s="169"/>
      <c r="J356" s="37"/>
      <c r="K356" s="37"/>
      <c r="L356" s="40"/>
      <c r="M356" s="218"/>
      <c r="N356" s="219"/>
      <c r="O356" s="72"/>
      <c r="P356" s="72"/>
      <c r="Q356" s="72"/>
      <c r="R356" s="72"/>
      <c r="S356" s="72"/>
      <c r="T356" s="73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169</v>
      </c>
      <c r="AU356" s="18" t="s">
        <v>83</v>
      </c>
    </row>
    <row r="357" spans="1:65" s="2" customFormat="1" ht="24.2" customHeight="1">
      <c r="A357" s="35"/>
      <c r="B357" s="36"/>
      <c r="C357" s="202" t="s">
        <v>355</v>
      </c>
      <c r="D357" s="202" t="s">
        <v>163</v>
      </c>
      <c r="E357" s="203" t="s">
        <v>884</v>
      </c>
      <c r="F357" s="204" t="s">
        <v>885</v>
      </c>
      <c r="G357" s="205" t="s">
        <v>247</v>
      </c>
      <c r="H357" s="206">
        <v>82.798</v>
      </c>
      <c r="I357" s="207"/>
      <c r="J357" s="208">
        <f>ROUND(I357*H357,2)</f>
        <v>0</v>
      </c>
      <c r="K357" s="209"/>
      <c r="L357" s="40"/>
      <c r="M357" s="210" t="s">
        <v>1</v>
      </c>
      <c r="N357" s="211" t="s">
        <v>38</v>
      </c>
      <c r="O357" s="72"/>
      <c r="P357" s="212">
        <f>O357*H357</f>
        <v>0</v>
      </c>
      <c r="Q357" s="212">
        <v>0</v>
      </c>
      <c r="R357" s="212">
        <f>Q357*H357</f>
        <v>0</v>
      </c>
      <c r="S357" s="212">
        <v>0</v>
      </c>
      <c r="T357" s="21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4" t="s">
        <v>167</v>
      </c>
      <c r="AT357" s="214" t="s">
        <v>163</v>
      </c>
      <c r="AU357" s="214" t="s">
        <v>83</v>
      </c>
      <c r="AY357" s="18" t="s">
        <v>160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8" t="s">
        <v>81</v>
      </c>
      <c r="BK357" s="215">
        <f>ROUND(I357*H357,2)</f>
        <v>0</v>
      </c>
      <c r="BL357" s="18" t="s">
        <v>167</v>
      </c>
      <c r="BM357" s="214" t="s">
        <v>2488</v>
      </c>
    </row>
    <row r="358" spans="1:47" s="2" customFormat="1" ht="19.5">
      <c r="A358" s="35"/>
      <c r="B358" s="36"/>
      <c r="C358" s="37"/>
      <c r="D358" s="216" t="s">
        <v>169</v>
      </c>
      <c r="E358" s="37"/>
      <c r="F358" s="217" t="s">
        <v>887</v>
      </c>
      <c r="G358" s="37"/>
      <c r="H358" s="37"/>
      <c r="I358" s="169"/>
      <c r="J358" s="37"/>
      <c r="K358" s="37"/>
      <c r="L358" s="40"/>
      <c r="M358" s="218"/>
      <c r="N358" s="219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169</v>
      </c>
      <c r="AU358" s="18" t="s">
        <v>83</v>
      </c>
    </row>
    <row r="359" spans="1:65" s="2" customFormat="1" ht="24.2" customHeight="1">
      <c r="A359" s="35"/>
      <c r="B359" s="36"/>
      <c r="C359" s="202" t="s">
        <v>362</v>
      </c>
      <c r="D359" s="202" t="s">
        <v>163</v>
      </c>
      <c r="E359" s="203" t="s">
        <v>2489</v>
      </c>
      <c r="F359" s="204" t="s">
        <v>2490</v>
      </c>
      <c r="G359" s="205" t="s">
        <v>247</v>
      </c>
      <c r="H359" s="206">
        <v>54.015</v>
      </c>
      <c r="I359" s="207"/>
      <c r="J359" s="208">
        <f>ROUND(I359*H359,2)</f>
        <v>0</v>
      </c>
      <c r="K359" s="209"/>
      <c r="L359" s="40"/>
      <c r="M359" s="210" t="s">
        <v>1</v>
      </c>
      <c r="N359" s="211" t="s">
        <v>38</v>
      </c>
      <c r="O359" s="72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4" t="s">
        <v>167</v>
      </c>
      <c r="AT359" s="214" t="s">
        <v>163</v>
      </c>
      <c r="AU359" s="214" t="s">
        <v>83</v>
      </c>
      <c r="AY359" s="18" t="s">
        <v>160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18" t="s">
        <v>81</v>
      </c>
      <c r="BK359" s="215">
        <f>ROUND(I359*H359,2)</f>
        <v>0</v>
      </c>
      <c r="BL359" s="18" t="s">
        <v>167</v>
      </c>
      <c r="BM359" s="214" t="s">
        <v>2491</v>
      </c>
    </row>
    <row r="360" spans="1:47" s="2" customFormat="1" ht="11.25">
      <c r="A360" s="35"/>
      <c r="B360" s="36"/>
      <c r="C360" s="37"/>
      <c r="D360" s="216" t="s">
        <v>169</v>
      </c>
      <c r="E360" s="37"/>
      <c r="F360" s="217" t="s">
        <v>2492</v>
      </c>
      <c r="G360" s="37"/>
      <c r="H360" s="37"/>
      <c r="I360" s="169"/>
      <c r="J360" s="37"/>
      <c r="K360" s="37"/>
      <c r="L360" s="40"/>
      <c r="M360" s="218"/>
      <c r="N360" s="219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169</v>
      </c>
      <c r="AU360" s="18" t="s">
        <v>83</v>
      </c>
    </row>
    <row r="361" spans="2:51" s="15" customFormat="1" ht="11.25">
      <c r="B361" s="242"/>
      <c r="C361" s="243"/>
      <c r="D361" s="216" t="s">
        <v>171</v>
      </c>
      <c r="E361" s="244" t="s">
        <v>1</v>
      </c>
      <c r="F361" s="245" t="s">
        <v>2313</v>
      </c>
      <c r="G361" s="243"/>
      <c r="H361" s="244" t="s">
        <v>1</v>
      </c>
      <c r="I361" s="246"/>
      <c r="J361" s="243"/>
      <c r="K361" s="243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171</v>
      </c>
      <c r="AU361" s="251" t="s">
        <v>83</v>
      </c>
      <c r="AV361" s="15" t="s">
        <v>81</v>
      </c>
      <c r="AW361" s="15" t="s">
        <v>30</v>
      </c>
      <c r="AX361" s="15" t="s">
        <v>73</v>
      </c>
      <c r="AY361" s="251" t="s">
        <v>160</v>
      </c>
    </row>
    <row r="362" spans="2:51" s="13" customFormat="1" ht="11.25">
      <c r="B362" s="220"/>
      <c r="C362" s="221"/>
      <c r="D362" s="216" t="s">
        <v>171</v>
      </c>
      <c r="E362" s="222" t="s">
        <v>1</v>
      </c>
      <c r="F362" s="223" t="s">
        <v>2493</v>
      </c>
      <c r="G362" s="221"/>
      <c r="H362" s="224">
        <v>34.5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171</v>
      </c>
      <c r="AU362" s="230" t="s">
        <v>83</v>
      </c>
      <c r="AV362" s="13" t="s">
        <v>83</v>
      </c>
      <c r="AW362" s="13" t="s">
        <v>30</v>
      </c>
      <c r="AX362" s="13" t="s">
        <v>73</v>
      </c>
      <c r="AY362" s="230" t="s">
        <v>160</v>
      </c>
    </row>
    <row r="363" spans="2:51" s="13" customFormat="1" ht="11.25">
      <c r="B363" s="220"/>
      <c r="C363" s="221"/>
      <c r="D363" s="216" t="s">
        <v>171</v>
      </c>
      <c r="E363" s="222" t="s">
        <v>1</v>
      </c>
      <c r="F363" s="223" t="s">
        <v>2494</v>
      </c>
      <c r="G363" s="221"/>
      <c r="H363" s="224">
        <v>15.75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171</v>
      </c>
      <c r="AU363" s="230" t="s">
        <v>83</v>
      </c>
      <c r="AV363" s="13" t="s">
        <v>83</v>
      </c>
      <c r="AW363" s="13" t="s">
        <v>30</v>
      </c>
      <c r="AX363" s="13" t="s">
        <v>73</v>
      </c>
      <c r="AY363" s="230" t="s">
        <v>160</v>
      </c>
    </row>
    <row r="364" spans="2:51" s="13" customFormat="1" ht="11.25">
      <c r="B364" s="220"/>
      <c r="C364" s="221"/>
      <c r="D364" s="216" t="s">
        <v>171</v>
      </c>
      <c r="E364" s="222" t="s">
        <v>1</v>
      </c>
      <c r="F364" s="223" t="s">
        <v>2495</v>
      </c>
      <c r="G364" s="221"/>
      <c r="H364" s="224">
        <v>3.765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171</v>
      </c>
      <c r="AU364" s="230" t="s">
        <v>83</v>
      </c>
      <c r="AV364" s="13" t="s">
        <v>83</v>
      </c>
      <c r="AW364" s="13" t="s">
        <v>30</v>
      </c>
      <c r="AX364" s="13" t="s">
        <v>73</v>
      </c>
      <c r="AY364" s="230" t="s">
        <v>160</v>
      </c>
    </row>
    <row r="365" spans="2:51" s="14" customFormat="1" ht="11.25">
      <c r="B365" s="231"/>
      <c r="C365" s="232"/>
      <c r="D365" s="216" t="s">
        <v>171</v>
      </c>
      <c r="E365" s="233" t="s">
        <v>1</v>
      </c>
      <c r="F365" s="234" t="s">
        <v>174</v>
      </c>
      <c r="G365" s="232"/>
      <c r="H365" s="235">
        <v>54.015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171</v>
      </c>
      <c r="AU365" s="241" t="s">
        <v>83</v>
      </c>
      <c r="AV365" s="14" t="s">
        <v>167</v>
      </c>
      <c r="AW365" s="14" t="s">
        <v>30</v>
      </c>
      <c r="AX365" s="14" t="s">
        <v>81</v>
      </c>
      <c r="AY365" s="241" t="s">
        <v>160</v>
      </c>
    </row>
    <row r="366" spans="2:63" s="12" customFormat="1" ht="22.9" customHeight="1">
      <c r="B366" s="186"/>
      <c r="C366" s="187"/>
      <c r="D366" s="188" t="s">
        <v>72</v>
      </c>
      <c r="E366" s="200" t="s">
        <v>207</v>
      </c>
      <c r="F366" s="200" t="s">
        <v>911</v>
      </c>
      <c r="G366" s="187"/>
      <c r="H366" s="187"/>
      <c r="I366" s="190"/>
      <c r="J366" s="201">
        <f>BK366</f>
        <v>0</v>
      </c>
      <c r="K366" s="187"/>
      <c r="L366" s="192"/>
      <c r="M366" s="193"/>
      <c r="N366" s="194"/>
      <c r="O366" s="194"/>
      <c r="P366" s="195">
        <f>SUM(P367:P373)</f>
        <v>0</v>
      </c>
      <c r="Q366" s="194"/>
      <c r="R366" s="195">
        <f>SUM(R367:R373)</f>
        <v>1.15507</v>
      </c>
      <c r="S366" s="194"/>
      <c r="T366" s="196">
        <f>SUM(T367:T373)</f>
        <v>0</v>
      </c>
      <c r="AR366" s="197" t="s">
        <v>81</v>
      </c>
      <c r="AT366" s="198" t="s">
        <v>72</v>
      </c>
      <c r="AU366" s="198" t="s">
        <v>81</v>
      </c>
      <c r="AY366" s="197" t="s">
        <v>160</v>
      </c>
      <c r="BK366" s="199">
        <f>SUM(BK367:BK373)</f>
        <v>0</v>
      </c>
    </row>
    <row r="367" spans="1:65" s="2" customFormat="1" ht="24.2" customHeight="1">
      <c r="A367" s="35"/>
      <c r="B367" s="36"/>
      <c r="C367" s="202" t="s">
        <v>636</v>
      </c>
      <c r="D367" s="202" t="s">
        <v>163</v>
      </c>
      <c r="E367" s="203" t="s">
        <v>2496</v>
      </c>
      <c r="F367" s="204" t="s">
        <v>2497</v>
      </c>
      <c r="G367" s="205" t="s">
        <v>218</v>
      </c>
      <c r="H367" s="206">
        <v>17</v>
      </c>
      <c r="I367" s="207"/>
      <c r="J367" s="208">
        <f>ROUND(I367*H367,2)</f>
        <v>0</v>
      </c>
      <c r="K367" s="209"/>
      <c r="L367" s="40"/>
      <c r="M367" s="210" t="s">
        <v>1</v>
      </c>
      <c r="N367" s="211" t="s">
        <v>38</v>
      </c>
      <c r="O367" s="72"/>
      <c r="P367" s="212">
        <f>O367*H367</f>
        <v>0</v>
      </c>
      <c r="Q367" s="212">
        <v>0.01235</v>
      </c>
      <c r="R367" s="212">
        <f>Q367*H367</f>
        <v>0.20995</v>
      </c>
      <c r="S367" s="212">
        <v>0</v>
      </c>
      <c r="T367" s="21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4" t="s">
        <v>167</v>
      </c>
      <c r="AT367" s="214" t="s">
        <v>163</v>
      </c>
      <c r="AU367" s="214" t="s">
        <v>83</v>
      </c>
      <c r="AY367" s="18" t="s">
        <v>160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8" t="s">
        <v>81</v>
      </c>
      <c r="BK367" s="215">
        <f>ROUND(I367*H367,2)</f>
        <v>0</v>
      </c>
      <c r="BL367" s="18" t="s">
        <v>167</v>
      </c>
      <c r="BM367" s="214" t="s">
        <v>2498</v>
      </c>
    </row>
    <row r="368" spans="1:47" s="2" customFormat="1" ht="29.25">
      <c r="A368" s="35"/>
      <c r="B368" s="36"/>
      <c r="C368" s="37"/>
      <c r="D368" s="216" t="s">
        <v>169</v>
      </c>
      <c r="E368" s="37"/>
      <c r="F368" s="217" t="s">
        <v>2499</v>
      </c>
      <c r="G368" s="37"/>
      <c r="H368" s="37"/>
      <c r="I368" s="169"/>
      <c r="J368" s="37"/>
      <c r="K368" s="37"/>
      <c r="L368" s="40"/>
      <c r="M368" s="218"/>
      <c r="N368" s="219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169</v>
      </c>
      <c r="AU368" s="18" t="s">
        <v>83</v>
      </c>
    </row>
    <row r="369" spans="2:51" s="13" customFormat="1" ht="11.25">
      <c r="B369" s="220"/>
      <c r="C369" s="221"/>
      <c r="D369" s="216" t="s">
        <v>171</v>
      </c>
      <c r="E369" s="222" t="s">
        <v>1</v>
      </c>
      <c r="F369" s="223" t="s">
        <v>2500</v>
      </c>
      <c r="G369" s="221"/>
      <c r="H369" s="224">
        <v>17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171</v>
      </c>
      <c r="AU369" s="230" t="s">
        <v>83</v>
      </c>
      <c r="AV369" s="13" t="s">
        <v>83</v>
      </c>
      <c r="AW369" s="13" t="s">
        <v>30</v>
      </c>
      <c r="AX369" s="13" t="s">
        <v>81</v>
      </c>
      <c r="AY369" s="230" t="s">
        <v>160</v>
      </c>
    </row>
    <row r="370" spans="1:65" s="2" customFormat="1" ht="24.2" customHeight="1">
      <c r="A370" s="35"/>
      <c r="B370" s="36"/>
      <c r="C370" s="202" t="s">
        <v>643</v>
      </c>
      <c r="D370" s="202" t="s">
        <v>163</v>
      </c>
      <c r="E370" s="203" t="s">
        <v>2501</v>
      </c>
      <c r="F370" s="204" t="s">
        <v>2502</v>
      </c>
      <c r="G370" s="205" t="s">
        <v>218</v>
      </c>
      <c r="H370" s="206">
        <v>48</v>
      </c>
      <c r="I370" s="207"/>
      <c r="J370" s="208">
        <f>ROUND(I370*H370,2)</f>
        <v>0</v>
      </c>
      <c r="K370" s="209"/>
      <c r="L370" s="40"/>
      <c r="M370" s="210" t="s">
        <v>1</v>
      </c>
      <c r="N370" s="211" t="s">
        <v>38</v>
      </c>
      <c r="O370" s="72"/>
      <c r="P370" s="212">
        <f>O370*H370</f>
        <v>0</v>
      </c>
      <c r="Q370" s="212">
        <v>0.01969</v>
      </c>
      <c r="R370" s="212">
        <f>Q370*H370</f>
        <v>0.94512</v>
      </c>
      <c r="S370" s="212">
        <v>0</v>
      </c>
      <c r="T370" s="21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4" t="s">
        <v>167</v>
      </c>
      <c r="AT370" s="214" t="s">
        <v>163</v>
      </c>
      <c r="AU370" s="214" t="s">
        <v>83</v>
      </c>
      <c r="AY370" s="18" t="s">
        <v>160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18" t="s">
        <v>81</v>
      </c>
      <c r="BK370" s="215">
        <f>ROUND(I370*H370,2)</f>
        <v>0</v>
      </c>
      <c r="BL370" s="18" t="s">
        <v>167</v>
      </c>
      <c r="BM370" s="214" t="s">
        <v>2503</v>
      </c>
    </row>
    <row r="371" spans="1:47" s="2" customFormat="1" ht="29.25">
      <c r="A371" s="35"/>
      <c r="B371" s="36"/>
      <c r="C371" s="37"/>
      <c r="D371" s="216" t="s">
        <v>169</v>
      </c>
      <c r="E371" s="37"/>
      <c r="F371" s="217" t="s">
        <v>2504</v>
      </c>
      <c r="G371" s="37"/>
      <c r="H371" s="37"/>
      <c r="I371" s="169"/>
      <c r="J371" s="37"/>
      <c r="K371" s="37"/>
      <c r="L371" s="40"/>
      <c r="M371" s="218"/>
      <c r="N371" s="219"/>
      <c r="O371" s="72"/>
      <c r="P371" s="72"/>
      <c r="Q371" s="72"/>
      <c r="R371" s="72"/>
      <c r="S371" s="72"/>
      <c r="T371" s="73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169</v>
      </c>
      <c r="AU371" s="18" t="s">
        <v>83</v>
      </c>
    </row>
    <row r="372" spans="2:51" s="15" customFormat="1" ht="22.5">
      <c r="B372" s="242"/>
      <c r="C372" s="243"/>
      <c r="D372" s="216" t="s">
        <v>171</v>
      </c>
      <c r="E372" s="244" t="s">
        <v>1</v>
      </c>
      <c r="F372" s="245" t="s">
        <v>2505</v>
      </c>
      <c r="G372" s="243"/>
      <c r="H372" s="244" t="s">
        <v>1</v>
      </c>
      <c r="I372" s="246"/>
      <c r="J372" s="243"/>
      <c r="K372" s="243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171</v>
      </c>
      <c r="AU372" s="251" t="s">
        <v>83</v>
      </c>
      <c r="AV372" s="15" t="s">
        <v>81</v>
      </c>
      <c r="AW372" s="15" t="s">
        <v>30</v>
      </c>
      <c r="AX372" s="15" t="s">
        <v>73</v>
      </c>
      <c r="AY372" s="251" t="s">
        <v>160</v>
      </c>
    </row>
    <row r="373" spans="2:51" s="13" customFormat="1" ht="11.25">
      <c r="B373" s="220"/>
      <c r="C373" s="221"/>
      <c r="D373" s="216" t="s">
        <v>171</v>
      </c>
      <c r="E373" s="222" t="s">
        <v>1</v>
      </c>
      <c r="F373" s="223" t="s">
        <v>2506</v>
      </c>
      <c r="G373" s="221"/>
      <c r="H373" s="224">
        <v>48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171</v>
      </c>
      <c r="AU373" s="230" t="s">
        <v>83</v>
      </c>
      <c r="AV373" s="13" t="s">
        <v>83</v>
      </c>
      <c r="AW373" s="13" t="s">
        <v>30</v>
      </c>
      <c r="AX373" s="13" t="s">
        <v>81</v>
      </c>
      <c r="AY373" s="230" t="s">
        <v>160</v>
      </c>
    </row>
    <row r="374" spans="2:63" s="12" customFormat="1" ht="22.9" customHeight="1">
      <c r="B374" s="186"/>
      <c r="C374" s="187"/>
      <c r="D374" s="188" t="s">
        <v>72</v>
      </c>
      <c r="E374" s="200" t="s">
        <v>161</v>
      </c>
      <c r="F374" s="200" t="s">
        <v>162</v>
      </c>
      <c r="G374" s="187"/>
      <c r="H374" s="187"/>
      <c r="I374" s="190"/>
      <c r="J374" s="201">
        <f>BK374</f>
        <v>0</v>
      </c>
      <c r="K374" s="187"/>
      <c r="L374" s="192"/>
      <c r="M374" s="193"/>
      <c r="N374" s="194"/>
      <c r="O374" s="194"/>
      <c r="P374" s="195">
        <f>SUM(P375:P390)</f>
        <v>0</v>
      </c>
      <c r="Q374" s="194"/>
      <c r="R374" s="195">
        <f>SUM(R375:R390)</f>
        <v>36.166117400000005</v>
      </c>
      <c r="S374" s="194"/>
      <c r="T374" s="196">
        <f>SUM(T375:T390)</f>
        <v>0</v>
      </c>
      <c r="AR374" s="197" t="s">
        <v>81</v>
      </c>
      <c r="AT374" s="198" t="s">
        <v>72</v>
      </c>
      <c r="AU374" s="198" t="s">
        <v>81</v>
      </c>
      <c r="AY374" s="197" t="s">
        <v>160</v>
      </c>
      <c r="BK374" s="199">
        <f>SUM(BK375:BK390)</f>
        <v>0</v>
      </c>
    </row>
    <row r="375" spans="1:65" s="2" customFormat="1" ht="33" customHeight="1">
      <c r="A375" s="35"/>
      <c r="B375" s="36"/>
      <c r="C375" s="202" t="s">
        <v>653</v>
      </c>
      <c r="D375" s="202" t="s">
        <v>163</v>
      </c>
      <c r="E375" s="203" t="s">
        <v>922</v>
      </c>
      <c r="F375" s="204" t="s">
        <v>923</v>
      </c>
      <c r="G375" s="205" t="s">
        <v>218</v>
      </c>
      <c r="H375" s="206">
        <v>57.01</v>
      </c>
      <c r="I375" s="207"/>
      <c r="J375" s="208">
        <f>ROUND(I375*H375,2)</f>
        <v>0</v>
      </c>
      <c r="K375" s="209"/>
      <c r="L375" s="40"/>
      <c r="M375" s="210" t="s">
        <v>1</v>
      </c>
      <c r="N375" s="211" t="s">
        <v>38</v>
      </c>
      <c r="O375" s="72"/>
      <c r="P375" s="212">
        <f>O375*H375</f>
        <v>0</v>
      </c>
      <c r="Q375" s="212">
        <v>0.16849</v>
      </c>
      <c r="R375" s="212">
        <f>Q375*H375</f>
        <v>9.605614899999999</v>
      </c>
      <c r="S375" s="212">
        <v>0</v>
      </c>
      <c r="T375" s="21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4" t="s">
        <v>167</v>
      </c>
      <c r="AT375" s="214" t="s">
        <v>163</v>
      </c>
      <c r="AU375" s="214" t="s">
        <v>83</v>
      </c>
      <c r="AY375" s="18" t="s">
        <v>160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18" t="s">
        <v>81</v>
      </c>
      <c r="BK375" s="215">
        <f>ROUND(I375*H375,2)</f>
        <v>0</v>
      </c>
      <c r="BL375" s="18" t="s">
        <v>167</v>
      </c>
      <c r="BM375" s="214" t="s">
        <v>2507</v>
      </c>
    </row>
    <row r="376" spans="1:47" s="2" customFormat="1" ht="29.25">
      <c r="A376" s="35"/>
      <c r="B376" s="36"/>
      <c r="C376" s="37"/>
      <c r="D376" s="216" t="s">
        <v>169</v>
      </c>
      <c r="E376" s="37"/>
      <c r="F376" s="217" t="s">
        <v>925</v>
      </c>
      <c r="G376" s="37"/>
      <c r="H376" s="37"/>
      <c r="I376" s="169"/>
      <c r="J376" s="37"/>
      <c r="K376" s="37"/>
      <c r="L376" s="40"/>
      <c r="M376" s="218"/>
      <c r="N376" s="219"/>
      <c r="O376" s="72"/>
      <c r="P376" s="72"/>
      <c r="Q376" s="72"/>
      <c r="R376" s="72"/>
      <c r="S376" s="72"/>
      <c r="T376" s="73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169</v>
      </c>
      <c r="AU376" s="18" t="s">
        <v>83</v>
      </c>
    </row>
    <row r="377" spans="1:65" s="2" customFormat="1" ht="16.5" customHeight="1">
      <c r="A377" s="35"/>
      <c r="B377" s="36"/>
      <c r="C377" s="256" t="s">
        <v>661</v>
      </c>
      <c r="D377" s="256" t="s">
        <v>494</v>
      </c>
      <c r="E377" s="257" t="s">
        <v>927</v>
      </c>
      <c r="F377" s="258" t="s">
        <v>928</v>
      </c>
      <c r="G377" s="259" t="s">
        <v>218</v>
      </c>
      <c r="H377" s="260">
        <v>57.01</v>
      </c>
      <c r="I377" s="261"/>
      <c r="J377" s="262">
        <f>ROUND(I377*H377,2)</f>
        <v>0</v>
      </c>
      <c r="K377" s="263"/>
      <c r="L377" s="264"/>
      <c r="M377" s="265" t="s">
        <v>1</v>
      </c>
      <c r="N377" s="266" t="s">
        <v>38</v>
      </c>
      <c r="O377" s="72"/>
      <c r="P377" s="212">
        <f>O377*H377</f>
        <v>0</v>
      </c>
      <c r="Q377" s="212">
        <v>0.028</v>
      </c>
      <c r="R377" s="212">
        <f>Q377*H377</f>
        <v>1.59628</v>
      </c>
      <c r="S377" s="212">
        <v>0</v>
      </c>
      <c r="T377" s="213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4" t="s">
        <v>207</v>
      </c>
      <c r="AT377" s="214" t="s">
        <v>494</v>
      </c>
      <c r="AU377" s="214" t="s">
        <v>83</v>
      </c>
      <c r="AY377" s="18" t="s">
        <v>160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18" t="s">
        <v>81</v>
      </c>
      <c r="BK377" s="215">
        <f>ROUND(I377*H377,2)</f>
        <v>0</v>
      </c>
      <c r="BL377" s="18" t="s">
        <v>167</v>
      </c>
      <c r="BM377" s="214" t="s">
        <v>2508</v>
      </c>
    </row>
    <row r="378" spans="1:47" s="2" customFormat="1" ht="11.25">
      <c r="A378" s="35"/>
      <c r="B378" s="36"/>
      <c r="C378" s="37"/>
      <c r="D378" s="216" t="s">
        <v>169</v>
      </c>
      <c r="E378" s="37"/>
      <c r="F378" s="217" t="s">
        <v>928</v>
      </c>
      <c r="G378" s="37"/>
      <c r="H378" s="37"/>
      <c r="I378" s="169"/>
      <c r="J378" s="37"/>
      <c r="K378" s="37"/>
      <c r="L378" s="40"/>
      <c r="M378" s="218"/>
      <c r="N378" s="219"/>
      <c r="O378" s="72"/>
      <c r="P378" s="72"/>
      <c r="Q378" s="72"/>
      <c r="R378" s="72"/>
      <c r="S378" s="72"/>
      <c r="T378" s="73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169</v>
      </c>
      <c r="AU378" s="18" t="s">
        <v>83</v>
      </c>
    </row>
    <row r="379" spans="2:51" s="13" customFormat="1" ht="11.25">
      <c r="B379" s="220"/>
      <c r="C379" s="221"/>
      <c r="D379" s="216" t="s">
        <v>171</v>
      </c>
      <c r="E379" s="222" t="s">
        <v>1</v>
      </c>
      <c r="F379" s="223" t="s">
        <v>2509</v>
      </c>
      <c r="G379" s="221"/>
      <c r="H379" s="224">
        <v>37.415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171</v>
      </c>
      <c r="AU379" s="230" t="s">
        <v>83</v>
      </c>
      <c r="AV379" s="13" t="s">
        <v>83</v>
      </c>
      <c r="AW379" s="13" t="s">
        <v>30</v>
      </c>
      <c r="AX379" s="13" t="s">
        <v>73</v>
      </c>
      <c r="AY379" s="230" t="s">
        <v>160</v>
      </c>
    </row>
    <row r="380" spans="2:51" s="13" customFormat="1" ht="11.25">
      <c r="B380" s="220"/>
      <c r="C380" s="221"/>
      <c r="D380" s="216" t="s">
        <v>171</v>
      </c>
      <c r="E380" s="222" t="s">
        <v>1</v>
      </c>
      <c r="F380" s="223" t="s">
        <v>2510</v>
      </c>
      <c r="G380" s="221"/>
      <c r="H380" s="224">
        <v>4.505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171</v>
      </c>
      <c r="AU380" s="230" t="s">
        <v>83</v>
      </c>
      <c r="AV380" s="13" t="s">
        <v>83</v>
      </c>
      <c r="AW380" s="13" t="s">
        <v>30</v>
      </c>
      <c r="AX380" s="13" t="s">
        <v>73</v>
      </c>
      <c r="AY380" s="230" t="s">
        <v>160</v>
      </c>
    </row>
    <row r="381" spans="2:51" s="13" customFormat="1" ht="11.25">
      <c r="B381" s="220"/>
      <c r="C381" s="221"/>
      <c r="D381" s="216" t="s">
        <v>171</v>
      </c>
      <c r="E381" s="222" t="s">
        <v>1</v>
      </c>
      <c r="F381" s="223" t="s">
        <v>2298</v>
      </c>
      <c r="G381" s="221"/>
      <c r="H381" s="224">
        <v>6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171</v>
      </c>
      <c r="AU381" s="230" t="s">
        <v>83</v>
      </c>
      <c r="AV381" s="13" t="s">
        <v>83</v>
      </c>
      <c r="AW381" s="13" t="s">
        <v>30</v>
      </c>
      <c r="AX381" s="13" t="s">
        <v>73</v>
      </c>
      <c r="AY381" s="230" t="s">
        <v>160</v>
      </c>
    </row>
    <row r="382" spans="2:51" s="13" customFormat="1" ht="11.25">
      <c r="B382" s="220"/>
      <c r="C382" s="221"/>
      <c r="D382" s="216" t="s">
        <v>171</v>
      </c>
      <c r="E382" s="222" t="s">
        <v>1</v>
      </c>
      <c r="F382" s="223" t="s">
        <v>2511</v>
      </c>
      <c r="G382" s="221"/>
      <c r="H382" s="224">
        <v>2.86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171</v>
      </c>
      <c r="AU382" s="230" t="s">
        <v>83</v>
      </c>
      <c r="AV382" s="13" t="s">
        <v>83</v>
      </c>
      <c r="AW382" s="13" t="s">
        <v>30</v>
      </c>
      <c r="AX382" s="13" t="s">
        <v>73</v>
      </c>
      <c r="AY382" s="230" t="s">
        <v>160</v>
      </c>
    </row>
    <row r="383" spans="2:51" s="13" customFormat="1" ht="11.25">
      <c r="B383" s="220"/>
      <c r="C383" s="221"/>
      <c r="D383" s="216" t="s">
        <v>171</v>
      </c>
      <c r="E383" s="222" t="s">
        <v>1</v>
      </c>
      <c r="F383" s="223" t="s">
        <v>2512</v>
      </c>
      <c r="G383" s="221"/>
      <c r="H383" s="224">
        <v>4.07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171</v>
      </c>
      <c r="AU383" s="230" t="s">
        <v>83</v>
      </c>
      <c r="AV383" s="13" t="s">
        <v>83</v>
      </c>
      <c r="AW383" s="13" t="s">
        <v>30</v>
      </c>
      <c r="AX383" s="13" t="s">
        <v>73</v>
      </c>
      <c r="AY383" s="230" t="s">
        <v>160</v>
      </c>
    </row>
    <row r="384" spans="2:51" s="13" customFormat="1" ht="11.25">
      <c r="B384" s="220"/>
      <c r="C384" s="221"/>
      <c r="D384" s="216" t="s">
        <v>171</v>
      </c>
      <c r="E384" s="222" t="s">
        <v>1</v>
      </c>
      <c r="F384" s="223" t="s">
        <v>2513</v>
      </c>
      <c r="G384" s="221"/>
      <c r="H384" s="224">
        <v>2.16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171</v>
      </c>
      <c r="AU384" s="230" t="s">
        <v>83</v>
      </c>
      <c r="AV384" s="13" t="s">
        <v>83</v>
      </c>
      <c r="AW384" s="13" t="s">
        <v>30</v>
      </c>
      <c r="AX384" s="13" t="s">
        <v>73</v>
      </c>
      <c r="AY384" s="230" t="s">
        <v>160</v>
      </c>
    </row>
    <row r="385" spans="2:51" s="14" customFormat="1" ht="11.25">
      <c r="B385" s="231"/>
      <c r="C385" s="232"/>
      <c r="D385" s="216" t="s">
        <v>171</v>
      </c>
      <c r="E385" s="233" t="s">
        <v>1</v>
      </c>
      <c r="F385" s="234" t="s">
        <v>174</v>
      </c>
      <c r="G385" s="232"/>
      <c r="H385" s="235">
        <v>57.010000000000005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171</v>
      </c>
      <c r="AU385" s="241" t="s">
        <v>83</v>
      </c>
      <c r="AV385" s="14" t="s">
        <v>167</v>
      </c>
      <c r="AW385" s="14" t="s">
        <v>30</v>
      </c>
      <c r="AX385" s="14" t="s">
        <v>81</v>
      </c>
      <c r="AY385" s="241" t="s">
        <v>160</v>
      </c>
    </row>
    <row r="386" spans="1:65" s="2" customFormat="1" ht="33" customHeight="1">
      <c r="A386" s="35"/>
      <c r="B386" s="36"/>
      <c r="C386" s="202" t="s">
        <v>666</v>
      </c>
      <c r="D386" s="202" t="s">
        <v>163</v>
      </c>
      <c r="E386" s="203" t="s">
        <v>2514</v>
      </c>
      <c r="F386" s="204" t="s">
        <v>2515</v>
      </c>
      <c r="G386" s="205" t="s">
        <v>218</v>
      </c>
      <c r="H386" s="206">
        <v>97.65</v>
      </c>
      <c r="I386" s="207"/>
      <c r="J386" s="208">
        <f>ROUND(I386*H386,2)</f>
        <v>0</v>
      </c>
      <c r="K386" s="209"/>
      <c r="L386" s="40"/>
      <c r="M386" s="210" t="s">
        <v>1</v>
      </c>
      <c r="N386" s="211" t="s">
        <v>38</v>
      </c>
      <c r="O386" s="72"/>
      <c r="P386" s="212">
        <f>O386*H386</f>
        <v>0</v>
      </c>
      <c r="Q386" s="212">
        <v>0.25565</v>
      </c>
      <c r="R386" s="212">
        <f>Q386*H386</f>
        <v>24.9642225</v>
      </c>
      <c r="S386" s="212">
        <v>0</v>
      </c>
      <c r="T386" s="213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4" t="s">
        <v>167</v>
      </c>
      <c r="AT386" s="214" t="s">
        <v>163</v>
      </c>
      <c r="AU386" s="214" t="s">
        <v>83</v>
      </c>
      <c r="AY386" s="18" t="s">
        <v>160</v>
      </c>
      <c r="BE386" s="215">
        <f>IF(N386="základní",J386,0)</f>
        <v>0</v>
      </c>
      <c r="BF386" s="215">
        <f>IF(N386="snížená",J386,0)</f>
        <v>0</v>
      </c>
      <c r="BG386" s="215">
        <f>IF(N386="zákl. přenesená",J386,0)</f>
        <v>0</v>
      </c>
      <c r="BH386" s="215">
        <f>IF(N386="sníž. přenesená",J386,0)</f>
        <v>0</v>
      </c>
      <c r="BI386" s="215">
        <f>IF(N386="nulová",J386,0)</f>
        <v>0</v>
      </c>
      <c r="BJ386" s="18" t="s">
        <v>81</v>
      </c>
      <c r="BK386" s="215">
        <f>ROUND(I386*H386,2)</f>
        <v>0</v>
      </c>
      <c r="BL386" s="18" t="s">
        <v>167</v>
      </c>
      <c r="BM386" s="214" t="s">
        <v>2516</v>
      </c>
    </row>
    <row r="387" spans="1:47" s="2" customFormat="1" ht="29.25">
      <c r="A387" s="35"/>
      <c r="B387" s="36"/>
      <c r="C387" s="37"/>
      <c r="D387" s="216" t="s">
        <v>169</v>
      </c>
      <c r="E387" s="37"/>
      <c r="F387" s="217" t="s">
        <v>2517</v>
      </c>
      <c r="G387" s="37"/>
      <c r="H387" s="37"/>
      <c r="I387" s="169"/>
      <c r="J387" s="37"/>
      <c r="K387" s="37"/>
      <c r="L387" s="40"/>
      <c r="M387" s="218"/>
      <c r="N387" s="219"/>
      <c r="O387" s="72"/>
      <c r="P387" s="72"/>
      <c r="Q387" s="72"/>
      <c r="R387" s="72"/>
      <c r="S387" s="72"/>
      <c r="T387" s="73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169</v>
      </c>
      <c r="AU387" s="18" t="s">
        <v>83</v>
      </c>
    </row>
    <row r="388" spans="2:51" s="13" customFormat="1" ht="11.25">
      <c r="B388" s="220"/>
      <c r="C388" s="221"/>
      <c r="D388" s="216" t="s">
        <v>171</v>
      </c>
      <c r="E388" s="222" t="s">
        <v>1</v>
      </c>
      <c r="F388" s="223" t="s">
        <v>2518</v>
      </c>
      <c r="G388" s="221"/>
      <c r="H388" s="224">
        <v>44.635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171</v>
      </c>
      <c r="AU388" s="230" t="s">
        <v>83</v>
      </c>
      <c r="AV388" s="13" t="s">
        <v>83</v>
      </c>
      <c r="AW388" s="13" t="s">
        <v>30</v>
      </c>
      <c r="AX388" s="13" t="s">
        <v>73</v>
      </c>
      <c r="AY388" s="230" t="s">
        <v>160</v>
      </c>
    </row>
    <row r="389" spans="2:51" s="13" customFormat="1" ht="11.25">
      <c r="B389" s="220"/>
      <c r="C389" s="221"/>
      <c r="D389" s="216" t="s">
        <v>171</v>
      </c>
      <c r="E389" s="222" t="s">
        <v>1</v>
      </c>
      <c r="F389" s="223" t="s">
        <v>2519</v>
      </c>
      <c r="G389" s="221"/>
      <c r="H389" s="224">
        <v>53.015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171</v>
      </c>
      <c r="AU389" s="230" t="s">
        <v>83</v>
      </c>
      <c r="AV389" s="13" t="s">
        <v>83</v>
      </c>
      <c r="AW389" s="13" t="s">
        <v>30</v>
      </c>
      <c r="AX389" s="13" t="s">
        <v>73</v>
      </c>
      <c r="AY389" s="230" t="s">
        <v>160</v>
      </c>
    </row>
    <row r="390" spans="2:51" s="14" customFormat="1" ht="11.25">
      <c r="B390" s="231"/>
      <c r="C390" s="232"/>
      <c r="D390" s="216" t="s">
        <v>171</v>
      </c>
      <c r="E390" s="233" t="s">
        <v>1</v>
      </c>
      <c r="F390" s="234" t="s">
        <v>174</v>
      </c>
      <c r="G390" s="232"/>
      <c r="H390" s="235">
        <v>97.65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171</v>
      </c>
      <c r="AU390" s="241" t="s">
        <v>83</v>
      </c>
      <c r="AV390" s="14" t="s">
        <v>167</v>
      </c>
      <c r="AW390" s="14" t="s">
        <v>30</v>
      </c>
      <c r="AX390" s="14" t="s">
        <v>81</v>
      </c>
      <c r="AY390" s="241" t="s">
        <v>160</v>
      </c>
    </row>
    <row r="391" spans="2:63" s="12" customFormat="1" ht="22.9" customHeight="1">
      <c r="B391" s="186"/>
      <c r="C391" s="187"/>
      <c r="D391" s="188" t="s">
        <v>72</v>
      </c>
      <c r="E391" s="200" t="s">
        <v>960</v>
      </c>
      <c r="F391" s="200" t="s">
        <v>961</v>
      </c>
      <c r="G391" s="187"/>
      <c r="H391" s="187"/>
      <c r="I391" s="190"/>
      <c r="J391" s="201">
        <f>BK391</f>
        <v>0</v>
      </c>
      <c r="K391" s="187"/>
      <c r="L391" s="192"/>
      <c r="M391" s="193"/>
      <c r="N391" s="194"/>
      <c r="O391" s="194"/>
      <c r="P391" s="195">
        <f>SUM(P392:P393)</f>
        <v>0</v>
      </c>
      <c r="Q391" s="194"/>
      <c r="R391" s="195">
        <f>SUM(R392:R393)</f>
        <v>0</v>
      </c>
      <c r="S391" s="194"/>
      <c r="T391" s="196">
        <f>SUM(T392:T393)</f>
        <v>0</v>
      </c>
      <c r="AR391" s="197" t="s">
        <v>81</v>
      </c>
      <c r="AT391" s="198" t="s">
        <v>72</v>
      </c>
      <c r="AU391" s="198" t="s">
        <v>81</v>
      </c>
      <c r="AY391" s="197" t="s">
        <v>160</v>
      </c>
      <c r="BK391" s="199">
        <f>SUM(BK392:BK393)</f>
        <v>0</v>
      </c>
    </row>
    <row r="392" spans="1:65" s="2" customFormat="1" ht="24.2" customHeight="1">
      <c r="A392" s="35"/>
      <c r="B392" s="36"/>
      <c r="C392" s="202" t="s">
        <v>671</v>
      </c>
      <c r="D392" s="202" t="s">
        <v>163</v>
      </c>
      <c r="E392" s="203" t="s">
        <v>2520</v>
      </c>
      <c r="F392" s="204" t="s">
        <v>2521</v>
      </c>
      <c r="G392" s="205" t="s">
        <v>179</v>
      </c>
      <c r="H392" s="206">
        <v>371.562</v>
      </c>
      <c r="I392" s="207"/>
      <c r="J392" s="208">
        <f>ROUND(I392*H392,2)</f>
        <v>0</v>
      </c>
      <c r="K392" s="209"/>
      <c r="L392" s="40"/>
      <c r="M392" s="210" t="s">
        <v>1</v>
      </c>
      <c r="N392" s="211" t="s">
        <v>38</v>
      </c>
      <c r="O392" s="72"/>
      <c r="P392" s="212">
        <f>O392*H392</f>
        <v>0</v>
      </c>
      <c r="Q392" s="212">
        <v>0</v>
      </c>
      <c r="R392" s="212">
        <f>Q392*H392</f>
        <v>0</v>
      </c>
      <c r="S392" s="212">
        <v>0</v>
      </c>
      <c r="T392" s="21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4" t="s">
        <v>167</v>
      </c>
      <c r="AT392" s="214" t="s">
        <v>163</v>
      </c>
      <c r="AU392" s="214" t="s">
        <v>83</v>
      </c>
      <c r="AY392" s="18" t="s">
        <v>160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18" t="s">
        <v>81</v>
      </c>
      <c r="BK392" s="215">
        <f>ROUND(I392*H392,2)</f>
        <v>0</v>
      </c>
      <c r="BL392" s="18" t="s">
        <v>167</v>
      </c>
      <c r="BM392" s="214" t="s">
        <v>2522</v>
      </c>
    </row>
    <row r="393" spans="1:47" s="2" customFormat="1" ht="19.5">
      <c r="A393" s="35"/>
      <c r="B393" s="36"/>
      <c r="C393" s="37"/>
      <c r="D393" s="216" t="s">
        <v>169</v>
      </c>
      <c r="E393" s="37"/>
      <c r="F393" s="217" t="s">
        <v>2523</v>
      </c>
      <c r="G393" s="37"/>
      <c r="H393" s="37"/>
      <c r="I393" s="169"/>
      <c r="J393" s="37"/>
      <c r="K393" s="37"/>
      <c r="L393" s="40"/>
      <c r="M393" s="218"/>
      <c r="N393" s="219"/>
      <c r="O393" s="72"/>
      <c r="P393" s="72"/>
      <c r="Q393" s="72"/>
      <c r="R393" s="72"/>
      <c r="S393" s="72"/>
      <c r="T393" s="73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169</v>
      </c>
      <c r="AU393" s="18" t="s">
        <v>83</v>
      </c>
    </row>
    <row r="394" spans="2:63" s="12" customFormat="1" ht="25.9" customHeight="1">
      <c r="B394" s="186"/>
      <c r="C394" s="187"/>
      <c r="D394" s="188" t="s">
        <v>72</v>
      </c>
      <c r="E394" s="189" t="s">
        <v>212</v>
      </c>
      <c r="F394" s="189" t="s">
        <v>213</v>
      </c>
      <c r="G394" s="187"/>
      <c r="H394" s="187"/>
      <c r="I394" s="190"/>
      <c r="J394" s="191">
        <f>BK394</f>
        <v>0</v>
      </c>
      <c r="K394" s="187"/>
      <c r="L394" s="192"/>
      <c r="M394" s="193"/>
      <c r="N394" s="194"/>
      <c r="O394" s="194"/>
      <c r="P394" s="195">
        <f>P395+P411+P426</f>
        <v>0</v>
      </c>
      <c r="Q394" s="194"/>
      <c r="R394" s="195">
        <f>R395+R411+R426</f>
        <v>4.13536584</v>
      </c>
      <c r="S394" s="194"/>
      <c r="T394" s="196">
        <f>T395+T411+T426</f>
        <v>0</v>
      </c>
      <c r="AR394" s="197" t="s">
        <v>83</v>
      </c>
      <c r="AT394" s="198" t="s">
        <v>72</v>
      </c>
      <c r="AU394" s="198" t="s">
        <v>73</v>
      </c>
      <c r="AY394" s="197" t="s">
        <v>160</v>
      </c>
      <c r="BK394" s="199">
        <f>BK395+BK411+BK426</f>
        <v>0</v>
      </c>
    </row>
    <row r="395" spans="2:63" s="12" customFormat="1" ht="22.9" customHeight="1">
      <c r="B395" s="186"/>
      <c r="C395" s="187"/>
      <c r="D395" s="188" t="s">
        <v>72</v>
      </c>
      <c r="E395" s="200" t="s">
        <v>967</v>
      </c>
      <c r="F395" s="200" t="s">
        <v>968</v>
      </c>
      <c r="G395" s="187"/>
      <c r="H395" s="187"/>
      <c r="I395" s="190"/>
      <c r="J395" s="201">
        <f>BK395</f>
        <v>0</v>
      </c>
      <c r="K395" s="187"/>
      <c r="L395" s="192"/>
      <c r="M395" s="193"/>
      <c r="N395" s="194"/>
      <c r="O395" s="194"/>
      <c r="P395" s="195">
        <f>SUM(P396:P410)</f>
        <v>0</v>
      </c>
      <c r="Q395" s="194"/>
      <c r="R395" s="195">
        <f>SUM(R396:R410)</f>
        <v>0.04679039999999999</v>
      </c>
      <c r="S395" s="194"/>
      <c r="T395" s="196">
        <f>SUM(T396:T410)</f>
        <v>0</v>
      </c>
      <c r="AR395" s="197" t="s">
        <v>83</v>
      </c>
      <c r="AT395" s="198" t="s">
        <v>72</v>
      </c>
      <c r="AU395" s="198" t="s">
        <v>81</v>
      </c>
      <c r="AY395" s="197" t="s">
        <v>160</v>
      </c>
      <c r="BK395" s="199">
        <f>SUM(BK396:BK410)</f>
        <v>0</v>
      </c>
    </row>
    <row r="396" spans="1:65" s="2" customFormat="1" ht="24.2" customHeight="1">
      <c r="A396" s="35"/>
      <c r="B396" s="36"/>
      <c r="C396" s="202" t="s">
        <v>678</v>
      </c>
      <c r="D396" s="202" t="s">
        <v>163</v>
      </c>
      <c r="E396" s="203" t="s">
        <v>1054</v>
      </c>
      <c r="F396" s="204" t="s">
        <v>1055</v>
      </c>
      <c r="G396" s="205" t="s">
        <v>247</v>
      </c>
      <c r="H396" s="206">
        <v>97.12</v>
      </c>
      <c r="I396" s="207"/>
      <c r="J396" s="208">
        <f>ROUND(I396*H396,2)</f>
        <v>0</v>
      </c>
      <c r="K396" s="209"/>
      <c r="L396" s="40"/>
      <c r="M396" s="210" t="s">
        <v>1</v>
      </c>
      <c r="N396" s="211" t="s">
        <v>38</v>
      </c>
      <c r="O396" s="72"/>
      <c r="P396" s="212">
        <f>O396*H396</f>
        <v>0</v>
      </c>
      <c r="Q396" s="212">
        <v>4E-05</v>
      </c>
      <c r="R396" s="212">
        <f>Q396*H396</f>
        <v>0.0038848000000000003</v>
      </c>
      <c r="S396" s="212">
        <v>0</v>
      </c>
      <c r="T396" s="21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4" t="s">
        <v>219</v>
      </c>
      <c r="AT396" s="214" t="s">
        <v>163</v>
      </c>
      <c r="AU396" s="214" t="s">
        <v>83</v>
      </c>
      <c r="AY396" s="18" t="s">
        <v>160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18" t="s">
        <v>81</v>
      </c>
      <c r="BK396" s="215">
        <f>ROUND(I396*H396,2)</f>
        <v>0</v>
      </c>
      <c r="BL396" s="18" t="s">
        <v>219</v>
      </c>
      <c r="BM396" s="214" t="s">
        <v>2524</v>
      </c>
    </row>
    <row r="397" spans="1:47" s="2" customFormat="1" ht="19.5">
      <c r="A397" s="35"/>
      <c r="B397" s="36"/>
      <c r="C397" s="37"/>
      <c r="D397" s="216" t="s">
        <v>169</v>
      </c>
      <c r="E397" s="37"/>
      <c r="F397" s="217" t="s">
        <v>1057</v>
      </c>
      <c r="G397" s="37"/>
      <c r="H397" s="37"/>
      <c r="I397" s="169"/>
      <c r="J397" s="37"/>
      <c r="K397" s="37"/>
      <c r="L397" s="40"/>
      <c r="M397" s="218"/>
      <c r="N397" s="219"/>
      <c r="O397" s="72"/>
      <c r="P397" s="72"/>
      <c r="Q397" s="72"/>
      <c r="R397" s="72"/>
      <c r="S397" s="72"/>
      <c r="T397" s="73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169</v>
      </c>
      <c r="AU397" s="18" t="s">
        <v>83</v>
      </c>
    </row>
    <row r="398" spans="2:51" s="15" customFormat="1" ht="11.25">
      <c r="B398" s="242"/>
      <c r="C398" s="243"/>
      <c r="D398" s="216" t="s">
        <v>171</v>
      </c>
      <c r="E398" s="244" t="s">
        <v>1</v>
      </c>
      <c r="F398" s="245" t="s">
        <v>2525</v>
      </c>
      <c r="G398" s="243"/>
      <c r="H398" s="244" t="s">
        <v>1</v>
      </c>
      <c r="I398" s="246"/>
      <c r="J398" s="243"/>
      <c r="K398" s="243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171</v>
      </c>
      <c r="AU398" s="251" t="s">
        <v>83</v>
      </c>
      <c r="AV398" s="15" t="s">
        <v>81</v>
      </c>
      <c r="AW398" s="15" t="s">
        <v>30</v>
      </c>
      <c r="AX398" s="15" t="s">
        <v>73</v>
      </c>
      <c r="AY398" s="251" t="s">
        <v>160</v>
      </c>
    </row>
    <row r="399" spans="2:51" s="13" customFormat="1" ht="11.25">
      <c r="B399" s="220"/>
      <c r="C399" s="221"/>
      <c r="D399" s="216" t="s">
        <v>171</v>
      </c>
      <c r="E399" s="222" t="s">
        <v>1</v>
      </c>
      <c r="F399" s="223" t="s">
        <v>2526</v>
      </c>
      <c r="G399" s="221"/>
      <c r="H399" s="224">
        <v>97.12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171</v>
      </c>
      <c r="AU399" s="230" t="s">
        <v>83</v>
      </c>
      <c r="AV399" s="13" t="s">
        <v>83</v>
      </c>
      <c r="AW399" s="13" t="s">
        <v>30</v>
      </c>
      <c r="AX399" s="13" t="s">
        <v>81</v>
      </c>
      <c r="AY399" s="230" t="s">
        <v>160</v>
      </c>
    </row>
    <row r="400" spans="1:65" s="2" customFormat="1" ht="24.2" customHeight="1">
      <c r="A400" s="35"/>
      <c r="B400" s="36"/>
      <c r="C400" s="256" t="s">
        <v>685</v>
      </c>
      <c r="D400" s="256" t="s">
        <v>494</v>
      </c>
      <c r="E400" s="257" t="s">
        <v>1060</v>
      </c>
      <c r="F400" s="258" t="s">
        <v>1061</v>
      </c>
      <c r="G400" s="259" t="s">
        <v>247</v>
      </c>
      <c r="H400" s="260">
        <v>116.544</v>
      </c>
      <c r="I400" s="261"/>
      <c r="J400" s="262">
        <f>ROUND(I400*H400,2)</f>
        <v>0</v>
      </c>
      <c r="K400" s="263"/>
      <c r="L400" s="264"/>
      <c r="M400" s="265" t="s">
        <v>1</v>
      </c>
      <c r="N400" s="266" t="s">
        <v>38</v>
      </c>
      <c r="O400" s="72"/>
      <c r="P400" s="212">
        <f>O400*H400</f>
        <v>0</v>
      </c>
      <c r="Q400" s="212">
        <v>0.0003</v>
      </c>
      <c r="R400" s="212">
        <f>Q400*H400</f>
        <v>0.03496319999999999</v>
      </c>
      <c r="S400" s="212">
        <v>0</v>
      </c>
      <c r="T400" s="213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4" t="s">
        <v>636</v>
      </c>
      <c r="AT400" s="214" t="s">
        <v>494</v>
      </c>
      <c r="AU400" s="214" t="s">
        <v>83</v>
      </c>
      <c r="AY400" s="18" t="s">
        <v>160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18" t="s">
        <v>81</v>
      </c>
      <c r="BK400" s="215">
        <f>ROUND(I400*H400,2)</f>
        <v>0</v>
      </c>
      <c r="BL400" s="18" t="s">
        <v>219</v>
      </c>
      <c r="BM400" s="214" t="s">
        <v>2527</v>
      </c>
    </row>
    <row r="401" spans="1:47" s="2" customFormat="1" ht="11.25">
      <c r="A401" s="35"/>
      <c r="B401" s="36"/>
      <c r="C401" s="37"/>
      <c r="D401" s="216" t="s">
        <v>169</v>
      </c>
      <c r="E401" s="37"/>
      <c r="F401" s="217" t="s">
        <v>1061</v>
      </c>
      <c r="G401" s="37"/>
      <c r="H401" s="37"/>
      <c r="I401" s="169"/>
      <c r="J401" s="37"/>
      <c r="K401" s="37"/>
      <c r="L401" s="40"/>
      <c r="M401" s="218"/>
      <c r="N401" s="219"/>
      <c r="O401" s="72"/>
      <c r="P401" s="72"/>
      <c r="Q401" s="72"/>
      <c r="R401" s="72"/>
      <c r="S401" s="72"/>
      <c r="T401" s="73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169</v>
      </c>
      <c r="AU401" s="18" t="s">
        <v>83</v>
      </c>
    </row>
    <row r="402" spans="2:51" s="13" customFormat="1" ht="11.25">
      <c r="B402" s="220"/>
      <c r="C402" s="221"/>
      <c r="D402" s="216" t="s">
        <v>171</v>
      </c>
      <c r="E402" s="222" t="s">
        <v>1</v>
      </c>
      <c r="F402" s="223" t="s">
        <v>2528</v>
      </c>
      <c r="G402" s="221"/>
      <c r="H402" s="224">
        <v>116.544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171</v>
      </c>
      <c r="AU402" s="230" t="s">
        <v>83</v>
      </c>
      <c r="AV402" s="13" t="s">
        <v>83</v>
      </c>
      <c r="AW402" s="13" t="s">
        <v>30</v>
      </c>
      <c r="AX402" s="13" t="s">
        <v>81</v>
      </c>
      <c r="AY402" s="230" t="s">
        <v>160</v>
      </c>
    </row>
    <row r="403" spans="1:65" s="2" customFormat="1" ht="24.2" customHeight="1">
      <c r="A403" s="35"/>
      <c r="B403" s="36"/>
      <c r="C403" s="202" t="s">
        <v>692</v>
      </c>
      <c r="D403" s="202" t="s">
        <v>163</v>
      </c>
      <c r="E403" s="203" t="s">
        <v>1066</v>
      </c>
      <c r="F403" s="204" t="s">
        <v>1067</v>
      </c>
      <c r="G403" s="205" t="s">
        <v>218</v>
      </c>
      <c r="H403" s="206">
        <v>48.56</v>
      </c>
      <c r="I403" s="207"/>
      <c r="J403" s="208">
        <f>ROUND(I403*H403,2)</f>
        <v>0</v>
      </c>
      <c r="K403" s="209"/>
      <c r="L403" s="40"/>
      <c r="M403" s="210" t="s">
        <v>1</v>
      </c>
      <c r="N403" s="211" t="s">
        <v>38</v>
      </c>
      <c r="O403" s="72"/>
      <c r="P403" s="212">
        <f>O403*H403</f>
        <v>0</v>
      </c>
      <c r="Q403" s="212">
        <v>4E-05</v>
      </c>
      <c r="R403" s="212">
        <f>Q403*H403</f>
        <v>0.0019424000000000002</v>
      </c>
      <c r="S403" s="212">
        <v>0</v>
      </c>
      <c r="T403" s="21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4" t="s">
        <v>219</v>
      </c>
      <c r="AT403" s="214" t="s">
        <v>163</v>
      </c>
      <c r="AU403" s="214" t="s">
        <v>83</v>
      </c>
      <c r="AY403" s="18" t="s">
        <v>160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18" t="s">
        <v>81</v>
      </c>
      <c r="BK403" s="215">
        <f>ROUND(I403*H403,2)</f>
        <v>0</v>
      </c>
      <c r="BL403" s="18" t="s">
        <v>219</v>
      </c>
      <c r="BM403" s="214" t="s">
        <v>2529</v>
      </c>
    </row>
    <row r="404" spans="1:47" s="2" customFormat="1" ht="19.5">
      <c r="A404" s="35"/>
      <c r="B404" s="36"/>
      <c r="C404" s="37"/>
      <c r="D404" s="216" t="s">
        <v>169</v>
      </c>
      <c r="E404" s="37"/>
      <c r="F404" s="217" t="s">
        <v>1069</v>
      </c>
      <c r="G404" s="37"/>
      <c r="H404" s="37"/>
      <c r="I404" s="169"/>
      <c r="J404" s="37"/>
      <c r="K404" s="37"/>
      <c r="L404" s="40"/>
      <c r="M404" s="218"/>
      <c r="N404" s="219"/>
      <c r="O404" s="72"/>
      <c r="P404" s="72"/>
      <c r="Q404" s="72"/>
      <c r="R404" s="72"/>
      <c r="S404" s="72"/>
      <c r="T404" s="73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169</v>
      </c>
      <c r="AU404" s="18" t="s">
        <v>83</v>
      </c>
    </row>
    <row r="405" spans="2:51" s="13" customFormat="1" ht="11.25">
      <c r="B405" s="220"/>
      <c r="C405" s="221"/>
      <c r="D405" s="216" t="s">
        <v>171</v>
      </c>
      <c r="E405" s="222" t="s">
        <v>1</v>
      </c>
      <c r="F405" s="223" t="s">
        <v>2530</v>
      </c>
      <c r="G405" s="221"/>
      <c r="H405" s="224">
        <v>48.56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171</v>
      </c>
      <c r="AU405" s="230" t="s">
        <v>83</v>
      </c>
      <c r="AV405" s="13" t="s">
        <v>83</v>
      </c>
      <c r="AW405" s="13" t="s">
        <v>30</v>
      </c>
      <c r="AX405" s="13" t="s">
        <v>81</v>
      </c>
      <c r="AY405" s="230" t="s">
        <v>160</v>
      </c>
    </row>
    <row r="406" spans="1:65" s="2" customFormat="1" ht="21.75" customHeight="1">
      <c r="A406" s="35"/>
      <c r="B406" s="36"/>
      <c r="C406" s="256" t="s">
        <v>702</v>
      </c>
      <c r="D406" s="256" t="s">
        <v>494</v>
      </c>
      <c r="E406" s="257" t="s">
        <v>1073</v>
      </c>
      <c r="F406" s="258" t="s">
        <v>1074</v>
      </c>
      <c r="G406" s="259" t="s">
        <v>218</v>
      </c>
      <c r="H406" s="260">
        <v>50</v>
      </c>
      <c r="I406" s="261"/>
      <c r="J406" s="262">
        <f>ROUND(I406*H406,2)</f>
        <v>0</v>
      </c>
      <c r="K406" s="263"/>
      <c r="L406" s="264"/>
      <c r="M406" s="265" t="s">
        <v>1</v>
      </c>
      <c r="N406" s="266" t="s">
        <v>38</v>
      </c>
      <c r="O406" s="72"/>
      <c r="P406" s="212">
        <f>O406*H406</f>
        <v>0</v>
      </c>
      <c r="Q406" s="212">
        <v>0.00012</v>
      </c>
      <c r="R406" s="212">
        <f>Q406*H406</f>
        <v>0.006</v>
      </c>
      <c r="S406" s="212">
        <v>0</v>
      </c>
      <c r="T406" s="213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4" t="s">
        <v>636</v>
      </c>
      <c r="AT406" s="214" t="s">
        <v>494</v>
      </c>
      <c r="AU406" s="214" t="s">
        <v>83</v>
      </c>
      <c r="AY406" s="18" t="s">
        <v>160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8" t="s">
        <v>81</v>
      </c>
      <c r="BK406" s="215">
        <f>ROUND(I406*H406,2)</f>
        <v>0</v>
      </c>
      <c r="BL406" s="18" t="s">
        <v>219</v>
      </c>
      <c r="BM406" s="214" t="s">
        <v>2531</v>
      </c>
    </row>
    <row r="407" spans="1:47" s="2" customFormat="1" ht="11.25">
      <c r="A407" s="35"/>
      <c r="B407" s="36"/>
      <c r="C407" s="37"/>
      <c r="D407" s="216" t="s">
        <v>169</v>
      </c>
      <c r="E407" s="37"/>
      <c r="F407" s="217" t="s">
        <v>1074</v>
      </c>
      <c r="G407" s="37"/>
      <c r="H407" s="37"/>
      <c r="I407" s="169"/>
      <c r="J407" s="37"/>
      <c r="K407" s="37"/>
      <c r="L407" s="40"/>
      <c r="M407" s="218"/>
      <c r="N407" s="219"/>
      <c r="O407" s="72"/>
      <c r="P407" s="72"/>
      <c r="Q407" s="72"/>
      <c r="R407" s="72"/>
      <c r="S407" s="72"/>
      <c r="T407" s="73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169</v>
      </c>
      <c r="AU407" s="18" t="s">
        <v>83</v>
      </c>
    </row>
    <row r="408" spans="2:51" s="13" customFormat="1" ht="11.25">
      <c r="B408" s="220"/>
      <c r="C408" s="221"/>
      <c r="D408" s="216" t="s">
        <v>171</v>
      </c>
      <c r="E408" s="222" t="s">
        <v>1</v>
      </c>
      <c r="F408" s="223" t="s">
        <v>785</v>
      </c>
      <c r="G408" s="221"/>
      <c r="H408" s="224">
        <v>50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171</v>
      </c>
      <c r="AU408" s="230" t="s">
        <v>83</v>
      </c>
      <c r="AV408" s="13" t="s">
        <v>83</v>
      </c>
      <c r="AW408" s="13" t="s">
        <v>30</v>
      </c>
      <c r="AX408" s="13" t="s">
        <v>81</v>
      </c>
      <c r="AY408" s="230" t="s">
        <v>160</v>
      </c>
    </row>
    <row r="409" spans="1:65" s="2" customFormat="1" ht="24.2" customHeight="1">
      <c r="A409" s="35"/>
      <c r="B409" s="36"/>
      <c r="C409" s="202" t="s">
        <v>709</v>
      </c>
      <c r="D409" s="202" t="s">
        <v>163</v>
      </c>
      <c r="E409" s="203" t="s">
        <v>1078</v>
      </c>
      <c r="F409" s="204" t="s">
        <v>1079</v>
      </c>
      <c r="G409" s="205" t="s">
        <v>179</v>
      </c>
      <c r="H409" s="206">
        <v>0.047</v>
      </c>
      <c r="I409" s="207"/>
      <c r="J409" s="208">
        <f>ROUND(I409*H409,2)</f>
        <v>0</v>
      </c>
      <c r="K409" s="209"/>
      <c r="L409" s="40"/>
      <c r="M409" s="210" t="s">
        <v>1</v>
      </c>
      <c r="N409" s="211" t="s">
        <v>38</v>
      </c>
      <c r="O409" s="72"/>
      <c r="P409" s="212">
        <f>O409*H409</f>
        <v>0</v>
      </c>
      <c r="Q409" s="212">
        <v>0</v>
      </c>
      <c r="R409" s="212">
        <f>Q409*H409</f>
        <v>0</v>
      </c>
      <c r="S409" s="212">
        <v>0</v>
      </c>
      <c r="T409" s="21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4" t="s">
        <v>219</v>
      </c>
      <c r="AT409" s="214" t="s">
        <v>163</v>
      </c>
      <c r="AU409" s="214" t="s">
        <v>83</v>
      </c>
      <c r="AY409" s="18" t="s">
        <v>160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8" t="s">
        <v>81</v>
      </c>
      <c r="BK409" s="215">
        <f>ROUND(I409*H409,2)</f>
        <v>0</v>
      </c>
      <c r="BL409" s="18" t="s">
        <v>219</v>
      </c>
      <c r="BM409" s="214" t="s">
        <v>2532</v>
      </c>
    </row>
    <row r="410" spans="1:47" s="2" customFormat="1" ht="29.25">
      <c r="A410" s="35"/>
      <c r="B410" s="36"/>
      <c r="C410" s="37"/>
      <c r="D410" s="216" t="s">
        <v>169</v>
      </c>
      <c r="E410" s="37"/>
      <c r="F410" s="217" t="s">
        <v>1081</v>
      </c>
      <c r="G410" s="37"/>
      <c r="H410" s="37"/>
      <c r="I410" s="169"/>
      <c r="J410" s="37"/>
      <c r="K410" s="37"/>
      <c r="L410" s="40"/>
      <c r="M410" s="218"/>
      <c r="N410" s="219"/>
      <c r="O410" s="72"/>
      <c r="P410" s="72"/>
      <c r="Q410" s="72"/>
      <c r="R410" s="72"/>
      <c r="S410" s="72"/>
      <c r="T410" s="73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169</v>
      </c>
      <c r="AU410" s="18" t="s">
        <v>83</v>
      </c>
    </row>
    <row r="411" spans="2:63" s="12" customFormat="1" ht="22.9" customHeight="1">
      <c r="B411" s="186"/>
      <c r="C411" s="187"/>
      <c r="D411" s="188" t="s">
        <v>72</v>
      </c>
      <c r="E411" s="200" t="s">
        <v>313</v>
      </c>
      <c r="F411" s="200" t="s">
        <v>314</v>
      </c>
      <c r="G411" s="187"/>
      <c r="H411" s="187"/>
      <c r="I411" s="190"/>
      <c r="J411" s="201">
        <f>BK411</f>
        <v>0</v>
      </c>
      <c r="K411" s="187"/>
      <c r="L411" s="192"/>
      <c r="M411" s="193"/>
      <c r="N411" s="194"/>
      <c r="O411" s="194"/>
      <c r="P411" s="195">
        <f>SUM(P412:P425)</f>
        <v>0</v>
      </c>
      <c r="Q411" s="194"/>
      <c r="R411" s="195">
        <f>SUM(R412:R425)</f>
        <v>3.52</v>
      </c>
      <c r="S411" s="194"/>
      <c r="T411" s="196">
        <f>SUM(T412:T425)</f>
        <v>0</v>
      </c>
      <c r="AR411" s="197" t="s">
        <v>83</v>
      </c>
      <c r="AT411" s="198" t="s">
        <v>72</v>
      </c>
      <c r="AU411" s="198" t="s">
        <v>81</v>
      </c>
      <c r="AY411" s="197" t="s">
        <v>160</v>
      </c>
      <c r="BK411" s="199">
        <f>SUM(BK412:BK425)</f>
        <v>0</v>
      </c>
    </row>
    <row r="412" spans="1:65" s="2" customFormat="1" ht="16.5" customHeight="1">
      <c r="A412" s="35"/>
      <c r="B412" s="36"/>
      <c r="C412" s="202" t="s">
        <v>714</v>
      </c>
      <c r="D412" s="202" t="s">
        <v>163</v>
      </c>
      <c r="E412" s="203" t="s">
        <v>1734</v>
      </c>
      <c r="F412" s="204" t="s">
        <v>2533</v>
      </c>
      <c r="G412" s="205" t="s">
        <v>1709</v>
      </c>
      <c r="H412" s="206">
        <v>1</v>
      </c>
      <c r="I412" s="207"/>
      <c r="J412" s="208">
        <f>ROUND(I412*H412,2)</f>
        <v>0</v>
      </c>
      <c r="K412" s="209"/>
      <c r="L412" s="40"/>
      <c r="M412" s="210" t="s">
        <v>1</v>
      </c>
      <c r="N412" s="211" t="s">
        <v>38</v>
      </c>
      <c r="O412" s="72"/>
      <c r="P412" s="212">
        <f>O412*H412</f>
        <v>0</v>
      </c>
      <c r="Q412" s="212">
        <v>0</v>
      </c>
      <c r="R412" s="212">
        <f>Q412*H412</f>
        <v>0</v>
      </c>
      <c r="S412" s="212">
        <v>0</v>
      </c>
      <c r="T412" s="21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4" t="s">
        <v>219</v>
      </c>
      <c r="AT412" s="214" t="s">
        <v>163</v>
      </c>
      <c r="AU412" s="214" t="s">
        <v>83</v>
      </c>
      <c r="AY412" s="18" t="s">
        <v>160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18" t="s">
        <v>81</v>
      </c>
      <c r="BK412" s="215">
        <f>ROUND(I412*H412,2)</f>
        <v>0</v>
      </c>
      <c r="BL412" s="18" t="s">
        <v>219</v>
      </c>
      <c r="BM412" s="214" t="s">
        <v>2534</v>
      </c>
    </row>
    <row r="413" spans="1:47" s="2" customFormat="1" ht="11.25">
      <c r="A413" s="35"/>
      <c r="B413" s="36"/>
      <c r="C413" s="37"/>
      <c r="D413" s="216" t="s">
        <v>169</v>
      </c>
      <c r="E413" s="37"/>
      <c r="F413" s="217" t="s">
        <v>2533</v>
      </c>
      <c r="G413" s="37"/>
      <c r="H413" s="37"/>
      <c r="I413" s="169"/>
      <c r="J413" s="37"/>
      <c r="K413" s="37"/>
      <c r="L413" s="40"/>
      <c r="M413" s="218"/>
      <c r="N413" s="219"/>
      <c r="O413" s="72"/>
      <c r="P413" s="72"/>
      <c r="Q413" s="72"/>
      <c r="R413" s="72"/>
      <c r="S413" s="72"/>
      <c r="T413" s="73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169</v>
      </c>
      <c r="AU413" s="18" t="s">
        <v>83</v>
      </c>
    </row>
    <row r="414" spans="1:65" s="2" customFormat="1" ht="16.5" customHeight="1">
      <c r="A414" s="35"/>
      <c r="B414" s="36"/>
      <c r="C414" s="202" t="s">
        <v>720</v>
      </c>
      <c r="D414" s="202" t="s">
        <v>163</v>
      </c>
      <c r="E414" s="203" t="s">
        <v>2535</v>
      </c>
      <c r="F414" s="204" t="s">
        <v>2536</v>
      </c>
      <c r="G414" s="205" t="s">
        <v>1709</v>
      </c>
      <c r="H414" s="206">
        <v>1</v>
      </c>
      <c r="I414" s="207"/>
      <c r="J414" s="208">
        <f>ROUND(I414*H414,2)</f>
        <v>0</v>
      </c>
      <c r="K414" s="209"/>
      <c r="L414" s="40"/>
      <c r="M414" s="210" t="s">
        <v>1</v>
      </c>
      <c r="N414" s="211" t="s">
        <v>38</v>
      </c>
      <c r="O414" s="72"/>
      <c r="P414" s="212">
        <f>O414*H414</f>
        <v>0</v>
      </c>
      <c r="Q414" s="212">
        <v>0.52</v>
      </c>
      <c r="R414" s="212">
        <f>Q414*H414</f>
        <v>0.52</v>
      </c>
      <c r="S414" s="212">
        <v>0</v>
      </c>
      <c r="T414" s="21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14" t="s">
        <v>219</v>
      </c>
      <c r="AT414" s="214" t="s">
        <v>163</v>
      </c>
      <c r="AU414" s="214" t="s">
        <v>83</v>
      </c>
      <c r="AY414" s="18" t="s">
        <v>160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18" t="s">
        <v>81</v>
      </c>
      <c r="BK414" s="215">
        <f>ROUND(I414*H414,2)</f>
        <v>0</v>
      </c>
      <c r="BL414" s="18" t="s">
        <v>219</v>
      </c>
      <c r="BM414" s="214" t="s">
        <v>2537</v>
      </c>
    </row>
    <row r="415" spans="1:47" s="2" customFormat="1" ht="11.25">
      <c r="A415" s="35"/>
      <c r="B415" s="36"/>
      <c r="C415" s="37"/>
      <c r="D415" s="216" t="s">
        <v>169</v>
      </c>
      <c r="E415" s="37"/>
      <c r="F415" s="217" t="s">
        <v>2536</v>
      </c>
      <c r="G415" s="37"/>
      <c r="H415" s="37"/>
      <c r="I415" s="169"/>
      <c r="J415" s="37"/>
      <c r="K415" s="37"/>
      <c r="L415" s="40"/>
      <c r="M415" s="218"/>
      <c r="N415" s="219"/>
      <c r="O415" s="72"/>
      <c r="P415" s="72"/>
      <c r="Q415" s="72"/>
      <c r="R415" s="72"/>
      <c r="S415" s="72"/>
      <c r="T415" s="73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169</v>
      </c>
      <c r="AU415" s="18" t="s">
        <v>83</v>
      </c>
    </row>
    <row r="416" spans="1:65" s="2" customFormat="1" ht="21.75" customHeight="1">
      <c r="A416" s="35"/>
      <c r="B416" s="36"/>
      <c r="C416" s="202" t="s">
        <v>727</v>
      </c>
      <c r="D416" s="202" t="s">
        <v>163</v>
      </c>
      <c r="E416" s="203" t="s">
        <v>2538</v>
      </c>
      <c r="F416" s="204" t="s">
        <v>2539</v>
      </c>
      <c r="G416" s="205" t="s">
        <v>1709</v>
      </c>
      <c r="H416" s="206">
        <v>1</v>
      </c>
      <c r="I416" s="207"/>
      <c r="J416" s="208">
        <f>ROUND(I416*H416,2)</f>
        <v>0</v>
      </c>
      <c r="K416" s="209"/>
      <c r="L416" s="40"/>
      <c r="M416" s="210" t="s">
        <v>1</v>
      </c>
      <c r="N416" s="211" t="s">
        <v>38</v>
      </c>
      <c r="O416" s="72"/>
      <c r="P416" s="212">
        <f>O416*H416</f>
        <v>0</v>
      </c>
      <c r="Q416" s="212">
        <v>0.3</v>
      </c>
      <c r="R416" s="212">
        <f>Q416*H416</f>
        <v>0.3</v>
      </c>
      <c r="S416" s="212">
        <v>0</v>
      </c>
      <c r="T416" s="213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4" t="s">
        <v>219</v>
      </c>
      <c r="AT416" s="214" t="s">
        <v>163</v>
      </c>
      <c r="AU416" s="214" t="s">
        <v>83</v>
      </c>
      <c r="AY416" s="18" t="s">
        <v>160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18" t="s">
        <v>81</v>
      </c>
      <c r="BK416" s="215">
        <f>ROUND(I416*H416,2)</f>
        <v>0</v>
      </c>
      <c r="BL416" s="18" t="s">
        <v>219</v>
      </c>
      <c r="BM416" s="214" t="s">
        <v>2540</v>
      </c>
    </row>
    <row r="417" spans="1:47" s="2" customFormat="1" ht="11.25">
      <c r="A417" s="35"/>
      <c r="B417" s="36"/>
      <c r="C417" s="37"/>
      <c r="D417" s="216" t="s">
        <v>169</v>
      </c>
      <c r="E417" s="37"/>
      <c r="F417" s="217" t="s">
        <v>2539</v>
      </c>
      <c r="G417" s="37"/>
      <c r="H417" s="37"/>
      <c r="I417" s="169"/>
      <c r="J417" s="37"/>
      <c r="K417" s="37"/>
      <c r="L417" s="40"/>
      <c r="M417" s="218"/>
      <c r="N417" s="219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169</v>
      </c>
      <c r="AU417" s="18" t="s">
        <v>83</v>
      </c>
    </row>
    <row r="418" spans="1:65" s="2" customFormat="1" ht="21.75" customHeight="1">
      <c r="A418" s="35"/>
      <c r="B418" s="36"/>
      <c r="C418" s="202" t="s">
        <v>737</v>
      </c>
      <c r="D418" s="202" t="s">
        <v>163</v>
      </c>
      <c r="E418" s="203" t="s">
        <v>2541</v>
      </c>
      <c r="F418" s="204" t="s">
        <v>2542</v>
      </c>
      <c r="G418" s="205" t="s">
        <v>1709</v>
      </c>
      <c r="H418" s="206">
        <v>1</v>
      </c>
      <c r="I418" s="207"/>
      <c r="J418" s="208">
        <f>ROUND(I418*H418,2)</f>
        <v>0</v>
      </c>
      <c r="K418" s="209"/>
      <c r="L418" s="40"/>
      <c r="M418" s="210" t="s">
        <v>1</v>
      </c>
      <c r="N418" s="211" t="s">
        <v>38</v>
      </c>
      <c r="O418" s="72"/>
      <c r="P418" s="212">
        <f>O418*H418</f>
        <v>0</v>
      </c>
      <c r="Q418" s="212">
        <v>1.7</v>
      </c>
      <c r="R418" s="212">
        <f>Q418*H418</f>
        <v>1.7</v>
      </c>
      <c r="S418" s="212">
        <v>0</v>
      </c>
      <c r="T418" s="21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4" t="s">
        <v>219</v>
      </c>
      <c r="AT418" s="214" t="s">
        <v>163</v>
      </c>
      <c r="AU418" s="214" t="s">
        <v>83</v>
      </c>
      <c r="AY418" s="18" t="s">
        <v>160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18" t="s">
        <v>81</v>
      </c>
      <c r="BK418" s="215">
        <f>ROUND(I418*H418,2)</f>
        <v>0</v>
      </c>
      <c r="BL418" s="18" t="s">
        <v>219</v>
      </c>
      <c r="BM418" s="214" t="s">
        <v>2543</v>
      </c>
    </row>
    <row r="419" spans="1:47" s="2" customFormat="1" ht="11.25">
      <c r="A419" s="35"/>
      <c r="B419" s="36"/>
      <c r="C419" s="37"/>
      <c r="D419" s="216" t="s">
        <v>169</v>
      </c>
      <c r="E419" s="37"/>
      <c r="F419" s="217" t="s">
        <v>2542</v>
      </c>
      <c r="G419" s="37"/>
      <c r="H419" s="37"/>
      <c r="I419" s="169"/>
      <c r="J419" s="37"/>
      <c r="K419" s="37"/>
      <c r="L419" s="40"/>
      <c r="M419" s="218"/>
      <c r="N419" s="219"/>
      <c r="O419" s="72"/>
      <c r="P419" s="72"/>
      <c r="Q419" s="72"/>
      <c r="R419" s="72"/>
      <c r="S419" s="72"/>
      <c r="T419" s="73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169</v>
      </c>
      <c r="AU419" s="18" t="s">
        <v>83</v>
      </c>
    </row>
    <row r="420" spans="1:65" s="2" customFormat="1" ht="21.75" customHeight="1">
      <c r="A420" s="35"/>
      <c r="B420" s="36"/>
      <c r="C420" s="202" t="s">
        <v>742</v>
      </c>
      <c r="D420" s="202" t="s">
        <v>163</v>
      </c>
      <c r="E420" s="203" t="s">
        <v>2544</v>
      </c>
      <c r="F420" s="204" t="s">
        <v>2545</v>
      </c>
      <c r="G420" s="205" t="s">
        <v>1709</v>
      </c>
      <c r="H420" s="206">
        <v>1</v>
      </c>
      <c r="I420" s="207"/>
      <c r="J420" s="208">
        <f>ROUND(I420*H420,2)</f>
        <v>0</v>
      </c>
      <c r="K420" s="209"/>
      <c r="L420" s="40"/>
      <c r="M420" s="210" t="s">
        <v>1</v>
      </c>
      <c r="N420" s="211" t="s">
        <v>38</v>
      </c>
      <c r="O420" s="72"/>
      <c r="P420" s="212">
        <f>O420*H420</f>
        <v>0</v>
      </c>
      <c r="Q420" s="212">
        <v>1</v>
      </c>
      <c r="R420" s="212">
        <f>Q420*H420</f>
        <v>1</v>
      </c>
      <c r="S420" s="212">
        <v>0</v>
      </c>
      <c r="T420" s="21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4" t="s">
        <v>219</v>
      </c>
      <c r="AT420" s="214" t="s">
        <v>163</v>
      </c>
      <c r="AU420" s="214" t="s">
        <v>83</v>
      </c>
      <c r="AY420" s="18" t="s">
        <v>160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8" t="s">
        <v>81</v>
      </c>
      <c r="BK420" s="215">
        <f>ROUND(I420*H420,2)</f>
        <v>0</v>
      </c>
      <c r="BL420" s="18" t="s">
        <v>219</v>
      </c>
      <c r="BM420" s="214" t="s">
        <v>2546</v>
      </c>
    </row>
    <row r="421" spans="1:47" s="2" customFormat="1" ht="11.25">
      <c r="A421" s="35"/>
      <c r="B421" s="36"/>
      <c r="C421" s="37"/>
      <c r="D421" s="216" t="s">
        <v>169</v>
      </c>
      <c r="E421" s="37"/>
      <c r="F421" s="217" t="s">
        <v>2545</v>
      </c>
      <c r="G421" s="37"/>
      <c r="H421" s="37"/>
      <c r="I421" s="169"/>
      <c r="J421" s="37"/>
      <c r="K421" s="37"/>
      <c r="L421" s="40"/>
      <c r="M421" s="218"/>
      <c r="N421" s="219"/>
      <c r="O421" s="72"/>
      <c r="P421" s="72"/>
      <c r="Q421" s="72"/>
      <c r="R421" s="72"/>
      <c r="S421" s="72"/>
      <c r="T421" s="73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169</v>
      </c>
      <c r="AU421" s="18" t="s">
        <v>83</v>
      </c>
    </row>
    <row r="422" spans="1:65" s="2" customFormat="1" ht="16.5" customHeight="1">
      <c r="A422" s="35"/>
      <c r="B422" s="36"/>
      <c r="C422" s="202" t="s">
        <v>747</v>
      </c>
      <c r="D422" s="202" t="s">
        <v>163</v>
      </c>
      <c r="E422" s="203" t="s">
        <v>2547</v>
      </c>
      <c r="F422" s="204" t="s">
        <v>2548</v>
      </c>
      <c r="G422" s="205" t="s">
        <v>1709</v>
      </c>
      <c r="H422" s="206">
        <v>1</v>
      </c>
      <c r="I422" s="207"/>
      <c r="J422" s="208">
        <f>ROUND(I422*H422,2)</f>
        <v>0</v>
      </c>
      <c r="K422" s="209"/>
      <c r="L422" s="40"/>
      <c r="M422" s="210" t="s">
        <v>1</v>
      </c>
      <c r="N422" s="211" t="s">
        <v>38</v>
      </c>
      <c r="O422" s="72"/>
      <c r="P422" s="212">
        <f>O422*H422</f>
        <v>0</v>
      </c>
      <c r="Q422" s="212">
        <v>0</v>
      </c>
      <c r="R422" s="212">
        <f>Q422*H422</f>
        <v>0</v>
      </c>
      <c r="S422" s="212">
        <v>0</v>
      </c>
      <c r="T422" s="213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4" t="s">
        <v>219</v>
      </c>
      <c r="AT422" s="214" t="s">
        <v>163</v>
      </c>
      <c r="AU422" s="214" t="s">
        <v>83</v>
      </c>
      <c r="AY422" s="18" t="s">
        <v>160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18" t="s">
        <v>81</v>
      </c>
      <c r="BK422" s="215">
        <f>ROUND(I422*H422,2)</f>
        <v>0</v>
      </c>
      <c r="BL422" s="18" t="s">
        <v>219</v>
      </c>
      <c r="BM422" s="214" t="s">
        <v>2549</v>
      </c>
    </row>
    <row r="423" spans="1:47" s="2" customFormat="1" ht="11.25">
      <c r="A423" s="35"/>
      <c r="B423" s="36"/>
      <c r="C423" s="37"/>
      <c r="D423" s="216" t="s">
        <v>169</v>
      </c>
      <c r="E423" s="37"/>
      <c r="F423" s="217" t="s">
        <v>2548</v>
      </c>
      <c r="G423" s="37"/>
      <c r="H423" s="37"/>
      <c r="I423" s="169"/>
      <c r="J423" s="37"/>
      <c r="K423" s="37"/>
      <c r="L423" s="40"/>
      <c r="M423" s="218"/>
      <c r="N423" s="219"/>
      <c r="O423" s="72"/>
      <c r="P423" s="72"/>
      <c r="Q423" s="72"/>
      <c r="R423" s="72"/>
      <c r="S423" s="72"/>
      <c r="T423" s="73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169</v>
      </c>
      <c r="AU423" s="18" t="s">
        <v>83</v>
      </c>
    </row>
    <row r="424" spans="1:65" s="2" customFormat="1" ht="24.2" customHeight="1">
      <c r="A424" s="35"/>
      <c r="B424" s="36"/>
      <c r="C424" s="202" t="s">
        <v>753</v>
      </c>
      <c r="D424" s="202" t="s">
        <v>163</v>
      </c>
      <c r="E424" s="203" t="s">
        <v>1845</v>
      </c>
      <c r="F424" s="204" t="s">
        <v>1846</v>
      </c>
      <c r="G424" s="205" t="s">
        <v>179</v>
      </c>
      <c r="H424" s="206">
        <v>3.52</v>
      </c>
      <c r="I424" s="207"/>
      <c r="J424" s="208">
        <f>ROUND(I424*H424,2)</f>
        <v>0</v>
      </c>
      <c r="K424" s="209"/>
      <c r="L424" s="40"/>
      <c r="M424" s="210" t="s">
        <v>1</v>
      </c>
      <c r="N424" s="211" t="s">
        <v>38</v>
      </c>
      <c r="O424" s="72"/>
      <c r="P424" s="212">
        <f>O424*H424</f>
        <v>0</v>
      </c>
      <c r="Q424" s="212">
        <v>0</v>
      </c>
      <c r="R424" s="212">
        <f>Q424*H424</f>
        <v>0</v>
      </c>
      <c r="S424" s="212">
        <v>0</v>
      </c>
      <c r="T424" s="213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4" t="s">
        <v>219</v>
      </c>
      <c r="AT424" s="214" t="s">
        <v>163</v>
      </c>
      <c r="AU424" s="214" t="s">
        <v>83</v>
      </c>
      <c r="AY424" s="18" t="s">
        <v>160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8" t="s">
        <v>81</v>
      </c>
      <c r="BK424" s="215">
        <f>ROUND(I424*H424,2)</f>
        <v>0</v>
      </c>
      <c r="BL424" s="18" t="s">
        <v>219</v>
      </c>
      <c r="BM424" s="214" t="s">
        <v>2550</v>
      </c>
    </row>
    <row r="425" spans="1:47" s="2" customFormat="1" ht="29.25">
      <c r="A425" s="35"/>
      <c r="B425" s="36"/>
      <c r="C425" s="37"/>
      <c r="D425" s="216" t="s">
        <v>169</v>
      </c>
      <c r="E425" s="37"/>
      <c r="F425" s="217" t="s">
        <v>1848</v>
      </c>
      <c r="G425" s="37"/>
      <c r="H425" s="37"/>
      <c r="I425" s="169"/>
      <c r="J425" s="37"/>
      <c r="K425" s="37"/>
      <c r="L425" s="40"/>
      <c r="M425" s="218"/>
      <c r="N425" s="219"/>
      <c r="O425" s="72"/>
      <c r="P425" s="72"/>
      <c r="Q425" s="72"/>
      <c r="R425" s="72"/>
      <c r="S425" s="72"/>
      <c r="T425" s="73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169</v>
      </c>
      <c r="AU425" s="18" t="s">
        <v>83</v>
      </c>
    </row>
    <row r="426" spans="2:63" s="12" customFormat="1" ht="22.9" customHeight="1">
      <c r="B426" s="186"/>
      <c r="C426" s="187"/>
      <c r="D426" s="188" t="s">
        <v>72</v>
      </c>
      <c r="E426" s="200" t="s">
        <v>2551</v>
      </c>
      <c r="F426" s="200" t="s">
        <v>2552</v>
      </c>
      <c r="G426" s="187"/>
      <c r="H426" s="187"/>
      <c r="I426" s="190"/>
      <c r="J426" s="201">
        <f>BK426</f>
        <v>0</v>
      </c>
      <c r="K426" s="187"/>
      <c r="L426" s="192"/>
      <c r="M426" s="193"/>
      <c r="N426" s="194"/>
      <c r="O426" s="194"/>
      <c r="P426" s="195">
        <f>SUM(P427:P442)</f>
        <v>0</v>
      </c>
      <c r="Q426" s="194"/>
      <c r="R426" s="195">
        <f>SUM(R427:R442)</f>
        <v>0.56857544</v>
      </c>
      <c r="S426" s="194"/>
      <c r="T426" s="196">
        <f>SUM(T427:T442)</f>
        <v>0</v>
      </c>
      <c r="AR426" s="197" t="s">
        <v>83</v>
      </c>
      <c r="AT426" s="198" t="s">
        <v>72</v>
      </c>
      <c r="AU426" s="198" t="s">
        <v>81</v>
      </c>
      <c r="AY426" s="197" t="s">
        <v>160</v>
      </c>
      <c r="BK426" s="199">
        <f>SUM(BK427:BK442)</f>
        <v>0</v>
      </c>
    </row>
    <row r="427" spans="1:65" s="2" customFormat="1" ht="16.5" customHeight="1">
      <c r="A427" s="35"/>
      <c r="B427" s="36"/>
      <c r="C427" s="202" t="s">
        <v>785</v>
      </c>
      <c r="D427" s="202" t="s">
        <v>163</v>
      </c>
      <c r="E427" s="203" t="s">
        <v>2553</v>
      </c>
      <c r="F427" s="204" t="s">
        <v>2554</v>
      </c>
      <c r="G427" s="205" t="s">
        <v>247</v>
      </c>
      <c r="H427" s="206">
        <v>82.798</v>
      </c>
      <c r="I427" s="207"/>
      <c r="J427" s="208">
        <f>ROUND(I427*H427,2)</f>
        <v>0</v>
      </c>
      <c r="K427" s="209"/>
      <c r="L427" s="40"/>
      <c r="M427" s="210" t="s">
        <v>1</v>
      </c>
      <c r="N427" s="211" t="s">
        <v>38</v>
      </c>
      <c r="O427" s="72"/>
      <c r="P427" s="212">
        <f>O427*H427</f>
        <v>0</v>
      </c>
      <c r="Q427" s="212">
        <v>0</v>
      </c>
      <c r="R427" s="212">
        <f>Q427*H427</f>
        <v>0</v>
      </c>
      <c r="S427" s="212">
        <v>0</v>
      </c>
      <c r="T427" s="213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14" t="s">
        <v>219</v>
      </c>
      <c r="AT427" s="214" t="s">
        <v>163</v>
      </c>
      <c r="AU427" s="214" t="s">
        <v>83</v>
      </c>
      <c r="AY427" s="18" t="s">
        <v>160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8" t="s">
        <v>81</v>
      </c>
      <c r="BK427" s="215">
        <f>ROUND(I427*H427,2)</f>
        <v>0</v>
      </c>
      <c r="BL427" s="18" t="s">
        <v>219</v>
      </c>
      <c r="BM427" s="214" t="s">
        <v>2555</v>
      </c>
    </row>
    <row r="428" spans="1:47" s="2" customFormat="1" ht="11.25">
      <c r="A428" s="35"/>
      <c r="B428" s="36"/>
      <c r="C428" s="37"/>
      <c r="D428" s="216" t="s">
        <v>169</v>
      </c>
      <c r="E428" s="37"/>
      <c r="F428" s="217" t="s">
        <v>2556</v>
      </c>
      <c r="G428" s="37"/>
      <c r="H428" s="37"/>
      <c r="I428" s="169"/>
      <c r="J428" s="37"/>
      <c r="K428" s="37"/>
      <c r="L428" s="40"/>
      <c r="M428" s="218"/>
      <c r="N428" s="219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169</v>
      </c>
      <c r="AU428" s="18" t="s">
        <v>83</v>
      </c>
    </row>
    <row r="429" spans="1:65" s="2" customFormat="1" ht="16.5" customHeight="1">
      <c r="A429" s="35"/>
      <c r="B429" s="36"/>
      <c r="C429" s="202" t="s">
        <v>793</v>
      </c>
      <c r="D429" s="202" t="s">
        <v>163</v>
      </c>
      <c r="E429" s="203" t="s">
        <v>2557</v>
      </c>
      <c r="F429" s="204" t="s">
        <v>2558</v>
      </c>
      <c r="G429" s="205" t="s">
        <v>247</v>
      </c>
      <c r="H429" s="206">
        <v>82.798</v>
      </c>
      <c r="I429" s="207"/>
      <c r="J429" s="208">
        <f>ROUND(I429*H429,2)</f>
        <v>0</v>
      </c>
      <c r="K429" s="209"/>
      <c r="L429" s="40"/>
      <c r="M429" s="210" t="s">
        <v>1</v>
      </c>
      <c r="N429" s="211" t="s">
        <v>38</v>
      </c>
      <c r="O429" s="72"/>
      <c r="P429" s="212">
        <f>O429*H429</f>
        <v>0</v>
      </c>
      <c r="Q429" s="212">
        <v>0</v>
      </c>
      <c r="R429" s="212">
        <f>Q429*H429</f>
        <v>0</v>
      </c>
      <c r="S429" s="212">
        <v>0</v>
      </c>
      <c r="T429" s="213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4" t="s">
        <v>219</v>
      </c>
      <c r="AT429" s="214" t="s">
        <v>163</v>
      </c>
      <c r="AU429" s="214" t="s">
        <v>83</v>
      </c>
      <c r="AY429" s="18" t="s">
        <v>160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18" t="s">
        <v>81</v>
      </c>
      <c r="BK429" s="215">
        <f>ROUND(I429*H429,2)</f>
        <v>0</v>
      </c>
      <c r="BL429" s="18" t="s">
        <v>219</v>
      </c>
      <c r="BM429" s="214" t="s">
        <v>2559</v>
      </c>
    </row>
    <row r="430" spans="1:47" s="2" customFormat="1" ht="11.25">
      <c r="A430" s="35"/>
      <c r="B430" s="36"/>
      <c r="C430" s="37"/>
      <c r="D430" s="216" t="s">
        <v>169</v>
      </c>
      <c r="E430" s="37"/>
      <c r="F430" s="217" t="s">
        <v>2560</v>
      </c>
      <c r="G430" s="37"/>
      <c r="H430" s="37"/>
      <c r="I430" s="169"/>
      <c r="J430" s="37"/>
      <c r="K430" s="37"/>
      <c r="L430" s="40"/>
      <c r="M430" s="218"/>
      <c r="N430" s="219"/>
      <c r="O430" s="72"/>
      <c r="P430" s="72"/>
      <c r="Q430" s="72"/>
      <c r="R430" s="72"/>
      <c r="S430" s="72"/>
      <c r="T430" s="73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169</v>
      </c>
      <c r="AU430" s="18" t="s">
        <v>83</v>
      </c>
    </row>
    <row r="431" spans="1:65" s="2" customFormat="1" ht="33" customHeight="1">
      <c r="A431" s="35"/>
      <c r="B431" s="36"/>
      <c r="C431" s="202" t="s">
        <v>798</v>
      </c>
      <c r="D431" s="202" t="s">
        <v>163</v>
      </c>
      <c r="E431" s="203" t="s">
        <v>2561</v>
      </c>
      <c r="F431" s="204" t="s">
        <v>2562</v>
      </c>
      <c r="G431" s="205" t="s">
        <v>247</v>
      </c>
      <c r="H431" s="206">
        <v>82.798</v>
      </c>
      <c r="I431" s="207"/>
      <c r="J431" s="208">
        <f>ROUND(I431*H431,2)</f>
        <v>0</v>
      </c>
      <c r="K431" s="209"/>
      <c r="L431" s="40"/>
      <c r="M431" s="210" t="s">
        <v>1</v>
      </c>
      <c r="N431" s="211" t="s">
        <v>38</v>
      </c>
      <c r="O431" s="72"/>
      <c r="P431" s="212">
        <f>O431*H431</f>
        <v>0</v>
      </c>
      <c r="Q431" s="212">
        <v>0.00472</v>
      </c>
      <c r="R431" s="212">
        <f>Q431*H431</f>
        <v>0.39080656</v>
      </c>
      <c r="S431" s="212">
        <v>0</v>
      </c>
      <c r="T431" s="213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4" t="s">
        <v>219</v>
      </c>
      <c r="AT431" s="214" t="s">
        <v>163</v>
      </c>
      <c r="AU431" s="214" t="s">
        <v>83</v>
      </c>
      <c r="AY431" s="18" t="s">
        <v>160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18" t="s">
        <v>81</v>
      </c>
      <c r="BK431" s="215">
        <f>ROUND(I431*H431,2)</f>
        <v>0</v>
      </c>
      <c r="BL431" s="18" t="s">
        <v>219</v>
      </c>
      <c r="BM431" s="214" t="s">
        <v>2563</v>
      </c>
    </row>
    <row r="432" spans="1:47" s="2" customFormat="1" ht="19.5">
      <c r="A432" s="35"/>
      <c r="B432" s="36"/>
      <c r="C432" s="37"/>
      <c r="D432" s="216" t="s">
        <v>169</v>
      </c>
      <c r="E432" s="37"/>
      <c r="F432" s="217" t="s">
        <v>2564</v>
      </c>
      <c r="G432" s="37"/>
      <c r="H432" s="37"/>
      <c r="I432" s="169"/>
      <c r="J432" s="37"/>
      <c r="K432" s="37"/>
      <c r="L432" s="40"/>
      <c r="M432" s="218"/>
      <c r="N432" s="219"/>
      <c r="O432" s="72"/>
      <c r="P432" s="72"/>
      <c r="Q432" s="72"/>
      <c r="R432" s="72"/>
      <c r="S432" s="72"/>
      <c r="T432" s="73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169</v>
      </c>
      <c r="AU432" s="18" t="s">
        <v>83</v>
      </c>
    </row>
    <row r="433" spans="1:65" s="2" customFormat="1" ht="24.2" customHeight="1">
      <c r="A433" s="35"/>
      <c r="B433" s="36"/>
      <c r="C433" s="202" t="s">
        <v>804</v>
      </c>
      <c r="D433" s="202" t="s">
        <v>163</v>
      </c>
      <c r="E433" s="203" t="s">
        <v>2565</v>
      </c>
      <c r="F433" s="204" t="s">
        <v>2566</v>
      </c>
      <c r="G433" s="205" t="s">
        <v>247</v>
      </c>
      <c r="H433" s="206">
        <v>82.798</v>
      </c>
      <c r="I433" s="207"/>
      <c r="J433" s="208">
        <f>ROUND(I433*H433,2)</f>
        <v>0</v>
      </c>
      <c r="K433" s="209"/>
      <c r="L433" s="40"/>
      <c r="M433" s="210" t="s">
        <v>1</v>
      </c>
      <c r="N433" s="211" t="s">
        <v>38</v>
      </c>
      <c r="O433" s="72"/>
      <c r="P433" s="212">
        <f>O433*H433</f>
        <v>0</v>
      </c>
      <c r="Q433" s="212">
        <v>0.00011</v>
      </c>
      <c r="R433" s="212">
        <f>Q433*H433</f>
        <v>0.009107780000000001</v>
      </c>
      <c r="S433" s="212">
        <v>0</v>
      </c>
      <c r="T433" s="213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4" t="s">
        <v>219</v>
      </c>
      <c r="AT433" s="214" t="s">
        <v>163</v>
      </c>
      <c r="AU433" s="214" t="s">
        <v>83</v>
      </c>
      <c r="AY433" s="18" t="s">
        <v>160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18" t="s">
        <v>81</v>
      </c>
      <c r="BK433" s="215">
        <f>ROUND(I433*H433,2)</f>
        <v>0</v>
      </c>
      <c r="BL433" s="18" t="s">
        <v>219</v>
      </c>
      <c r="BM433" s="214" t="s">
        <v>2567</v>
      </c>
    </row>
    <row r="434" spans="1:47" s="2" customFormat="1" ht="19.5">
      <c r="A434" s="35"/>
      <c r="B434" s="36"/>
      <c r="C434" s="37"/>
      <c r="D434" s="216" t="s">
        <v>169</v>
      </c>
      <c r="E434" s="37"/>
      <c r="F434" s="217" t="s">
        <v>2568</v>
      </c>
      <c r="G434" s="37"/>
      <c r="H434" s="37"/>
      <c r="I434" s="169"/>
      <c r="J434" s="37"/>
      <c r="K434" s="37"/>
      <c r="L434" s="40"/>
      <c r="M434" s="218"/>
      <c r="N434" s="219"/>
      <c r="O434" s="72"/>
      <c r="P434" s="72"/>
      <c r="Q434" s="72"/>
      <c r="R434" s="72"/>
      <c r="S434" s="72"/>
      <c r="T434" s="73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169</v>
      </c>
      <c r="AU434" s="18" t="s">
        <v>83</v>
      </c>
    </row>
    <row r="435" spans="1:65" s="2" customFormat="1" ht="16.5" customHeight="1">
      <c r="A435" s="35"/>
      <c r="B435" s="36"/>
      <c r="C435" s="202" t="s">
        <v>814</v>
      </c>
      <c r="D435" s="202" t="s">
        <v>163</v>
      </c>
      <c r="E435" s="203" t="s">
        <v>2569</v>
      </c>
      <c r="F435" s="204" t="s">
        <v>2570</v>
      </c>
      <c r="G435" s="205" t="s">
        <v>247</v>
      </c>
      <c r="H435" s="206">
        <v>82.798</v>
      </c>
      <c r="I435" s="207"/>
      <c r="J435" s="208">
        <f>ROUND(I435*H435,2)</f>
        <v>0</v>
      </c>
      <c r="K435" s="209"/>
      <c r="L435" s="40"/>
      <c r="M435" s="210" t="s">
        <v>1</v>
      </c>
      <c r="N435" s="211" t="s">
        <v>38</v>
      </c>
      <c r="O435" s="72"/>
      <c r="P435" s="212">
        <f>O435*H435</f>
        <v>0</v>
      </c>
      <c r="Q435" s="212">
        <v>0.00098</v>
      </c>
      <c r="R435" s="212">
        <f>Q435*H435</f>
        <v>0.08114204</v>
      </c>
      <c r="S435" s="212">
        <v>0</v>
      </c>
      <c r="T435" s="213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4" t="s">
        <v>219</v>
      </c>
      <c r="AT435" s="214" t="s">
        <v>163</v>
      </c>
      <c r="AU435" s="214" t="s">
        <v>83</v>
      </c>
      <c r="AY435" s="18" t="s">
        <v>160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8" t="s">
        <v>81</v>
      </c>
      <c r="BK435" s="215">
        <f>ROUND(I435*H435,2)</f>
        <v>0</v>
      </c>
      <c r="BL435" s="18" t="s">
        <v>219</v>
      </c>
      <c r="BM435" s="214" t="s">
        <v>2571</v>
      </c>
    </row>
    <row r="436" spans="1:47" s="2" customFormat="1" ht="19.5">
      <c r="A436" s="35"/>
      <c r="B436" s="36"/>
      <c r="C436" s="37"/>
      <c r="D436" s="216" t="s">
        <v>169</v>
      </c>
      <c r="E436" s="37"/>
      <c r="F436" s="217" t="s">
        <v>2572</v>
      </c>
      <c r="G436" s="37"/>
      <c r="H436" s="37"/>
      <c r="I436" s="169"/>
      <c r="J436" s="37"/>
      <c r="K436" s="37"/>
      <c r="L436" s="40"/>
      <c r="M436" s="218"/>
      <c r="N436" s="219"/>
      <c r="O436" s="72"/>
      <c r="P436" s="72"/>
      <c r="Q436" s="72"/>
      <c r="R436" s="72"/>
      <c r="S436" s="72"/>
      <c r="T436" s="73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169</v>
      </c>
      <c r="AU436" s="18" t="s">
        <v>83</v>
      </c>
    </row>
    <row r="437" spans="1:65" s="2" customFormat="1" ht="24.2" customHeight="1">
      <c r="A437" s="35"/>
      <c r="B437" s="36"/>
      <c r="C437" s="202" t="s">
        <v>832</v>
      </c>
      <c r="D437" s="202" t="s">
        <v>163</v>
      </c>
      <c r="E437" s="203" t="s">
        <v>2573</v>
      </c>
      <c r="F437" s="204" t="s">
        <v>2574</v>
      </c>
      <c r="G437" s="205" t="s">
        <v>247</v>
      </c>
      <c r="H437" s="206">
        <v>85.803</v>
      </c>
      <c r="I437" s="207"/>
      <c r="J437" s="208">
        <f>ROUND(I437*H437,2)</f>
        <v>0</v>
      </c>
      <c r="K437" s="209"/>
      <c r="L437" s="40"/>
      <c r="M437" s="210" t="s">
        <v>1</v>
      </c>
      <c r="N437" s="211" t="s">
        <v>38</v>
      </c>
      <c r="O437" s="72"/>
      <c r="P437" s="212">
        <f>O437*H437</f>
        <v>0</v>
      </c>
      <c r="Q437" s="212">
        <v>0.00036</v>
      </c>
      <c r="R437" s="212">
        <f>Q437*H437</f>
        <v>0.03088908</v>
      </c>
      <c r="S437" s="212">
        <v>0</v>
      </c>
      <c r="T437" s="213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4" t="s">
        <v>219</v>
      </c>
      <c r="AT437" s="214" t="s">
        <v>163</v>
      </c>
      <c r="AU437" s="214" t="s">
        <v>83</v>
      </c>
      <c r="AY437" s="18" t="s">
        <v>160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18" t="s">
        <v>81</v>
      </c>
      <c r="BK437" s="215">
        <f>ROUND(I437*H437,2)</f>
        <v>0</v>
      </c>
      <c r="BL437" s="18" t="s">
        <v>219</v>
      </c>
      <c r="BM437" s="214" t="s">
        <v>2575</v>
      </c>
    </row>
    <row r="438" spans="1:47" s="2" customFormat="1" ht="19.5">
      <c r="A438" s="35"/>
      <c r="B438" s="36"/>
      <c r="C438" s="37"/>
      <c r="D438" s="216" t="s">
        <v>169</v>
      </c>
      <c r="E438" s="37"/>
      <c r="F438" s="217" t="s">
        <v>2576</v>
      </c>
      <c r="G438" s="37"/>
      <c r="H438" s="37"/>
      <c r="I438" s="169"/>
      <c r="J438" s="37"/>
      <c r="K438" s="37"/>
      <c r="L438" s="40"/>
      <c r="M438" s="218"/>
      <c r="N438" s="219"/>
      <c r="O438" s="72"/>
      <c r="P438" s="72"/>
      <c r="Q438" s="72"/>
      <c r="R438" s="72"/>
      <c r="S438" s="72"/>
      <c r="T438" s="73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169</v>
      </c>
      <c r="AU438" s="18" t="s">
        <v>83</v>
      </c>
    </row>
    <row r="439" spans="1:65" s="2" customFormat="1" ht="24.2" customHeight="1">
      <c r="A439" s="35"/>
      <c r="B439" s="36"/>
      <c r="C439" s="202" t="s">
        <v>840</v>
      </c>
      <c r="D439" s="202" t="s">
        <v>163</v>
      </c>
      <c r="E439" s="203" t="s">
        <v>2577</v>
      </c>
      <c r="F439" s="204" t="s">
        <v>2578</v>
      </c>
      <c r="G439" s="205" t="s">
        <v>247</v>
      </c>
      <c r="H439" s="206">
        <v>85.803</v>
      </c>
      <c r="I439" s="207"/>
      <c r="J439" s="208">
        <f>ROUND(I439*H439,2)</f>
        <v>0</v>
      </c>
      <c r="K439" s="209"/>
      <c r="L439" s="40"/>
      <c r="M439" s="210" t="s">
        <v>1</v>
      </c>
      <c r="N439" s="211" t="s">
        <v>38</v>
      </c>
      <c r="O439" s="72"/>
      <c r="P439" s="212">
        <f>O439*H439</f>
        <v>0</v>
      </c>
      <c r="Q439" s="212">
        <v>0.00066</v>
      </c>
      <c r="R439" s="212">
        <f>Q439*H439</f>
        <v>0.056629979999999996</v>
      </c>
      <c r="S439" s="212">
        <v>0</v>
      </c>
      <c r="T439" s="213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14" t="s">
        <v>219</v>
      </c>
      <c r="AT439" s="214" t="s">
        <v>163</v>
      </c>
      <c r="AU439" s="214" t="s">
        <v>83</v>
      </c>
      <c r="AY439" s="18" t="s">
        <v>160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18" t="s">
        <v>81</v>
      </c>
      <c r="BK439" s="215">
        <f>ROUND(I439*H439,2)</f>
        <v>0</v>
      </c>
      <c r="BL439" s="18" t="s">
        <v>219</v>
      </c>
      <c r="BM439" s="214" t="s">
        <v>2579</v>
      </c>
    </row>
    <row r="440" spans="1:47" s="2" customFormat="1" ht="19.5">
      <c r="A440" s="35"/>
      <c r="B440" s="36"/>
      <c r="C440" s="37"/>
      <c r="D440" s="216" t="s">
        <v>169</v>
      </c>
      <c r="E440" s="37"/>
      <c r="F440" s="217" t="s">
        <v>2580</v>
      </c>
      <c r="G440" s="37"/>
      <c r="H440" s="37"/>
      <c r="I440" s="169"/>
      <c r="J440" s="37"/>
      <c r="K440" s="37"/>
      <c r="L440" s="40"/>
      <c r="M440" s="218"/>
      <c r="N440" s="219"/>
      <c r="O440" s="72"/>
      <c r="P440" s="72"/>
      <c r="Q440" s="72"/>
      <c r="R440" s="72"/>
      <c r="S440" s="72"/>
      <c r="T440" s="73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169</v>
      </c>
      <c r="AU440" s="18" t="s">
        <v>83</v>
      </c>
    </row>
    <row r="441" spans="2:51" s="15" customFormat="1" ht="11.25">
      <c r="B441" s="242"/>
      <c r="C441" s="243"/>
      <c r="D441" s="216" t="s">
        <v>171</v>
      </c>
      <c r="E441" s="244" t="s">
        <v>1</v>
      </c>
      <c r="F441" s="245" t="s">
        <v>2581</v>
      </c>
      <c r="G441" s="243"/>
      <c r="H441" s="244" t="s">
        <v>1</v>
      </c>
      <c r="I441" s="246"/>
      <c r="J441" s="243"/>
      <c r="K441" s="243"/>
      <c r="L441" s="247"/>
      <c r="M441" s="248"/>
      <c r="N441" s="249"/>
      <c r="O441" s="249"/>
      <c r="P441" s="249"/>
      <c r="Q441" s="249"/>
      <c r="R441" s="249"/>
      <c r="S441" s="249"/>
      <c r="T441" s="250"/>
      <c r="AT441" s="251" t="s">
        <v>171</v>
      </c>
      <c r="AU441" s="251" t="s">
        <v>83</v>
      </c>
      <c r="AV441" s="15" t="s">
        <v>81</v>
      </c>
      <c r="AW441" s="15" t="s">
        <v>30</v>
      </c>
      <c r="AX441" s="15" t="s">
        <v>73</v>
      </c>
      <c r="AY441" s="251" t="s">
        <v>160</v>
      </c>
    </row>
    <row r="442" spans="2:51" s="13" customFormat="1" ht="11.25">
      <c r="B442" s="220"/>
      <c r="C442" s="221"/>
      <c r="D442" s="216" t="s">
        <v>171</v>
      </c>
      <c r="E442" s="222" t="s">
        <v>1</v>
      </c>
      <c r="F442" s="223" t="s">
        <v>2582</v>
      </c>
      <c r="G442" s="221"/>
      <c r="H442" s="224">
        <v>85.803</v>
      </c>
      <c r="I442" s="225"/>
      <c r="J442" s="221"/>
      <c r="K442" s="221"/>
      <c r="L442" s="226"/>
      <c r="M442" s="279"/>
      <c r="N442" s="280"/>
      <c r="O442" s="280"/>
      <c r="P442" s="280"/>
      <c r="Q442" s="280"/>
      <c r="R442" s="280"/>
      <c r="S442" s="280"/>
      <c r="T442" s="281"/>
      <c r="AT442" s="230" t="s">
        <v>171</v>
      </c>
      <c r="AU442" s="230" t="s">
        <v>83</v>
      </c>
      <c r="AV442" s="13" t="s">
        <v>83</v>
      </c>
      <c r="AW442" s="13" t="s">
        <v>30</v>
      </c>
      <c r="AX442" s="13" t="s">
        <v>81</v>
      </c>
      <c r="AY442" s="230" t="s">
        <v>160</v>
      </c>
    </row>
    <row r="443" spans="1:31" s="2" customFormat="1" ht="6.95" customHeight="1">
      <c r="A443" s="35"/>
      <c r="B443" s="55"/>
      <c r="C443" s="56"/>
      <c r="D443" s="56"/>
      <c r="E443" s="56"/>
      <c r="F443" s="56"/>
      <c r="G443" s="56"/>
      <c r="H443" s="56"/>
      <c r="I443" s="56"/>
      <c r="J443" s="56"/>
      <c r="K443" s="56"/>
      <c r="L443" s="40"/>
      <c r="M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</row>
  </sheetData>
  <sheetProtection algorithmName="SHA-512" hashValue="U8MKVORs5zBqlZ5NBu+m3DZMr6jcYVxyFHa3221X0FbgkkBl6C95Fn9CEaK1Zeby/Kp2sg0wr4Bu6y30eBIsmA==" saltValue="IeQBmO98Ph+EzQ8rpYeyHP3rdvPoZOgqUVk8vrCjxDUxPQgtdwlKkNVHSlf8mYbB+zXXt5lLzJdcvZzmCyOHgg==" spinCount="100000" sheet="1" objects="1" scenarios="1" formatColumns="0" formatRows="0" autoFilter="0"/>
  <autoFilter ref="C139:K442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25" t="s">
        <v>2583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J105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ROUND((SUM(BE105:BE112)+SUM(BE132:BE193)),2)</f>
        <v>0</v>
      </c>
      <c r="G35" s="35"/>
      <c r="H35" s="35"/>
      <c r="I35" s="127">
        <v>0.21</v>
      </c>
      <c r="J35" s="126">
        <f>ROUND(((SUM(BE105:BE112)+SUM(BE132:BE193))*I35),2)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ROUND((SUM(BF105:BF112)+SUM(BF132:BF193)),2)</f>
        <v>0</v>
      </c>
      <c r="G36" s="35"/>
      <c r="H36" s="35"/>
      <c r="I36" s="127">
        <v>0.15</v>
      </c>
      <c r="J36" s="126">
        <f>ROUND(((SUM(BF105:BF112)+SUM(BF132:BF193))*I36),2)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ROUND((SUM(BG105:BG112)+SUM(BG132:BG193)),2)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ROUND((SUM(BH105:BH112)+SUM(BH132:BH193)),2)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ROUND((SUM(BI105:BI112)+SUM(BI132:BI193)),2)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286" t="str">
        <f>E9</f>
        <v>07 DPS SO01.7 - Přípojka Ovanet, kamerový systém, wifi příprava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2584</v>
      </c>
      <c r="E97" s="153"/>
      <c r="F97" s="153"/>
      <c r="G97" s="153"/>
      <c r="H97" s="153"/>
      <c r="I97" s="153"/>
      <c r="J97" s="154">
        <f>J133</f>
        <v>0</v>
      </c>
      <c r="K97" s="151"/>
      <c r="L97" s="155"/>
    </row>
    <row r="98" spans="2:12" s="10" customFormat="1" ht="19.9" customHeight="1">
      <c r="B98" s="156"/>
      <c r="C98" s="157"/>
      <c r="D98" s="158" t="s">
        <v>2585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2:12" s="10" customFormat="1" ht="19.9" customHeight="1">
      <c r="B99" s="156"/>
      <c r="C99" s="157"/>
      <c r="D99" s="158" t="s">
        <v>2586</v>
      </c>
      <c r="E99" s="159"/>
      <c r="F99" s="159"/>
      <c r="G99" s="159"/>
      <c r="H99" s="159"/>
      <c r="I99" s="159"/>
      <c r="J99" s="160">
        <f>J141</f>
        <v>0</v>
      </c>
      <c r="K99" s="157"/>
      <c r="L99" s="161"/>
    </row>
    <row r="100" spans="2:12" s="10" customFormat="1" ht="19.9" customHeight="1">
      <c r="B100" s="156"/>
      <c r="C100" s="157"/>
      <c r="D100" s="158" t="s">
        <v>2587</v>
      </c>
      <c r="E100" s="159"/>
      <c r="F100" s="159"/>
      <c r="G100" s="159"/>
      <c r="H100" s="159"/>
      <c r="I100" s="159"/>
      <c r="J100" s="160">
        <f>J164</f>
        <v>0</v>
      </c>
      <c r="K100" s="157"/>
      <c r="L100" s="161"/>
    </row>
    <row r="101" spans="2:12" s="9" customFormat="1" ht="24.95" customHeight="1">
      <c r="B101" s="150"/>
      <c r="C101" s="151"/>
      <c r="D101" s="152" t="s">
        <v>435</v>
      </c>
      <c r="E101" s="153"/>
      <c r="F101" s="153"/>
      <c r="G101" s="153"/>
      <c r="H101" s="153"/>
      <c r="I101" s="153"/>
      <c r="J101" s="154">
        <f>J188</f>
        <v>0</v>
      </c>
      <c r="K101" s="151"/>
      <c r="L101" s="155"/>
    </row>
    <row r="102" spans="2:12" s="10" customFormat="1" ht="19.9" customHeight="1">
      <c r="B102" s="156"/>
      <c r="C102" s="157"/>
      <c r="D102" s="158" t="s">
        <v>436</v>
      </c>
      <c r="E102" s="159"/>
      <c r="F102" s="159"/>
      <c r="G102" s="159"/>
      <c r="H102" s="159"/>
      <c r="I102" s="159"/>
      <c r="J102" s="160">
        <f>J189</f>
        <v>0</v>
      </c>
      <c r="K102" s="157"/>
      <c r="L102" s="161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9.25" customHeight="1">
      <c r="A105" s="35"/>
      <c r="B105" s="36"/>
      <c r="C105" s="149" t="s">
        <v>135</v>
      </c>
      <c r="D105" s="37"/>
      <c r="E105" s="37"/>
      <c r="F105" s="37"/>
      <c r="G105" s="37"/>
      <c r="H105" s="37"/>
      <c r="I105" s="37"/>
      <c r="J105" s="162">
        <f>ROUND(J106+J107+J108+J109+J110+J111,2)</f>
        <v>0</v>
      </c>
      <c r="K105" s="37"/>
      <c r="L105" s="52"/>
      <c r="N105" s="163" t="s">
        <v>37</v>
      </c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18" customHeight="1">
      <c r="A106" s="35"/>
      <c r="B106" s="36"/>
      <c r="C106" s="37"/>
      <c r="D106" s="333" t="s">
        <v>136</v>
      </c>
      <c r="E106" s="334"/>
      <c r="F106" s="334"/>
      <c r="G106" s="37"/>
      <c r="H106" s="37"/>
      <c r="I106" s="37"/>
      <c r="J106" s="165"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137</v>
      </c>
      <c r="AZ106" s="167"/>
      <c r="BA106" s="167"/>
      <c r="BB106" s="167"/>
      <c r="BC106" s="167"/>
      <c r="BD106" s="167"/>
      <c r="BE106" s="171">
        <f aca="true" t="shared" si="0" ref="BE106:BE111">IF(N106="základní",J106,0)</f>
        <v>0</v>
      </c>
      <c r="BF106" s="171">
        <f aca="true" t="shared" si="1" ref="BF106:BF111">IF(N106="snížená",J106,0)</f>
        <v>0</v>
      </c>
      <c r="BG106" s="171">
        <f aca="true" t="shared" si="2" ref="BG106:BG111">IF(N106="zákl. přenesená",J106,0)</f>
        <v>0</v>
      </c>
      <c r="BH106" s="171">
        <f aca="true" t="shared" si="3" ref="BH106:BH111">IF(N106="sníž. přenesená",J106,0)</f>
        <v>0</v>
      </c>
      <c r="BI106" s="171">
        <f aca="true" t="shared" si="4" ref="BI106:BI111">IF(N106="nulová",J106,0)</f>
        <v>0</v>
      </c>
      <c r="BJ106" s="170" t="s">
        <v>81</v>
      </c>
      <c r="BK106" s="167"/>
      <c r="BL106" s="167"/>
      <c r="BM106" s="167"/>
    </row>
    <row r="107" spans="1:65" s="2" customFormat="1" ht="18" customHeight="1">
      <c r="A107" s="35"/>
      <c r="B107" s="36"/>
      <c r="C107" s="37"/>
      <c r="D107" s="333" t="s">
        <v>138</v>
      </c>
      <c r="E107" s="334"/>
      <c r="F107" s="334"/>
      <c r="G107" s="37"/>
      <c r="H107" s="37"/>
      <c r="I107" s="37"/>
      <c r="J107" s="165">
        <v>0</v>
      </c>
      <c r="K107" s="37"/>
      <c r="L107" s="166"/>
      <c r="M107" s="167"/>
      <c r="N107" s="168" t="s">
        <v>38</v>
      </c>
      <c r="O107" s="167"/>
      <c r="P107" s="167"/>
      <c r="Q107" s="167"/>
      <c r="R107" s="167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70" t="s">
        <v>137</v>
      </c>
      <c r="AZ107" s="167"/>
      <c r="BA107" s="167"/>
      <c r="BB107" s="167"/>
      <c r="BC107" s="167"/>
      <c r="BD107" s="167"/>
      <c r="BE107" s="171">
        <f t="shared" si="0"/>
        <v>0</v>
      </c>
      <c r="BF107" s="171">
        <f t="shared" si="1"/>
        <v>0</v>
      </c>
      <c r="BG107" s="171">
        <f t="shared" si="2"/>
        <v>0</v>
      </c>
      <c r="BH107" s="171">
        <f t="shared" si="3"/>
        <v>0</v>
      </c>
      <c r="BI107" s="171">
        <f t="shared" si="4"/>
        <v>0</v>
      </c>
      <c r="BJ107" s="170" t="s">
        <v>81</v>
      </c>
      <c r="BK107" s="167"/>
      <c r="BL107" s="167"/>
      <c r="BM107" s="167"/>
    </row>
    <row r="108" spans="1:65" s="2" customFormat="1" ht="18" customHeight="1">
      <c r="A108" s="35"/>
      <c r="B108" s="36"/>
      <c r="C108" s="37"/>
      <c r="D108" s="333" t="s">
        <v>139</v>
      </c>
      <c r="E108" s="334"/>
      <c r="F108" s="334"/>
      <c r="G108" s="37"/>
      <c r="H108" s="37"/>
      <c r="I108" s="37"/>
      <c r="J108" s="165">
        <v>0</v>
      </c>
      <c r="K108" s="37"/>
      <c r="L108" s="166"/>
      <c r="M108" s="167"/>
      <c r="N108" s="168" t="s">
        <v>38</v>
      </c>
      <c r="O108" s="167"/>
      <c r="P108" s="167"/>
      <c r="Q108" s="167"/>
      <c r="R108" s="167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70" t="s">
        <v>137</v>
      </c>
      <c r="AZ108" s="167"/>
      <c r="BA108" s="167"/>
      <c r="BB108" s="167"/>
      <c r="BC108" s="167"/>
      <c r="BD108" s="167"/>
      <c r="BE108" s="171">
        <f t="shared" si="0"/>
        <v>0</v>
      </c>
      <c r="BF108" s="171">
        <f t="shared" si="1"/>
        <v>0</v>
      </c>
      <c r="BG108" s="171">
        <f t="shared" si="2"/>
        <v>0</v>
      </c>
      <c r="BH108" s="171">
        <f t="shared" si="3"/>
        <v>0</v>
      </c>
      <c r="BI108" s="171">
        <f t="shared" si="4"/>
        <v>0</v>
      </c>
      <c r="BJ108" s="170" t="s">
        <v>81</v>
      </c>
      <c r="BK108" s="167"/>
      <c r="BL108" s="167"/>
      <c r="BM108" s="167"/>
    </row>
    <row r="109" spans="1:65" s="2" customFormat="1" ht="18" customHeight="1">
      <c r="A109" s="35"/>
      <c r="B109" s="36"/>
      <c r="C109" s="37"/>
      <c r="D109" s="333" t="s">
        <v>140</v>
      </c>
      <c r="E109" s="334"/>
      <c r="F109" s="334"/>
      <c r="G109" s="37"/>
      <c r="H109" s="37"/>
      <c r="I109" s="37"/>
      <c r="J109" s="165">
        <v>0</v>
      </c>
      <c r="K109" s="37"/>
      <c r="L109" s="166"/>
      <c r="M109" s="167"/>
      <c r="N109" s="168" t="s">
        <v>38</v>
      </c>
      <c r="O109" s="167"/>
      <c r="P109" s="167"/>
      <c r="Q109" s="167"/>
      <c r="R109" s="167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70" t="s">
        <v>137</v>
      </c>
      <c r="AZ109" s="167"/>
      <c r="BA109" s="167"/>
      <c r="BB109" s="167"/>
      <c r="BC109" s="167"/>
      <c r="BD109" s="167"/>
      <c r="BE109" s="171">
        <f t="shared" si="0"/>
        <v>0</v>
      </c>
      <c r="BF109" s="171">
        <f t="shared" si="1"/>
        <v>0</v>
      </c>
      <c r="BG109" s="171">
        <f t="shared" si="2"/>
        <v>0</v>
      </c>
      <c r="BH109" s="171">
        <f t="shared" si="3"/>
        <v>0</v>
      </c>
      <c r="BI109" s="171">
        <f t="shared" si="4"/>
        <v>0</v>
      </c>
      <c r="BJ109" s="170" t="s">
        <v>81</v>
      </c>
      <c r="BK109" s="167"/>
      <c r="BL109" s="167"/>
      <c r="BM109" s="167"/>
    </row>
    <row r="110" spans="1:65" s="2" customFormat="1" ht="18" customHeight="1">
      <c r="A110" s="35"/>
      <c r="B110" s="36"/>
      <c r="C110" s="37"/>
      <c r="D110" s="333" t="s">
        <v>141</v>
      </c>
      <c r="E110" s="334"/>
      <c r="F110" s="334"/>
      <c r="G110" s="37"/>
      <c r="H110" s="37"/>
      <c r="I110" s="37"/>
      <c r="J110" s="165">
        <v>0</v>
      </c>
      <c r="K110" s="37"/>
      <c r="L110" s="166"/>
      <c r="M110" s="167"/>
      <c r="N110" s="168" t="s">
        <v>38</v>
      </c>
      <c r="O110" s="167"/>
      <c r="P110" s="167"/>
      <c r="Q110" s="167"/>
      <c r="R110" s="167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70" t="s">
        <v>137</v>
      </c>
      <c r="AZ110" s="167"/>
      <c r="BA110" s="167"/>
      <c r="BB110" s="167"/>
      <c r="BC110" s="167"/>
      <c r="BD110" s="167"/>
      <c r="BE110" s="171">
        <f t="shared" si="0"/>
        <v>0</v>
      </c>
      <c r="BF110" s="171">
        <f t="shared" si="1"/>
        <v>0</v>
      </c>
      <c r="BG110" s="171">
        <f t="shared" si="2"/>
        <v>0</v>
      </c>
      <c r="BH110" s="171">
        <f t="shared" si="3"/>
        <v>0</v>
      </c>
      <c r="BI110" s="171">
        <f t="shared" si="4"/>
        <v>0</v>
      </c>
      <c r="BJ110" s="170" t="s">
        <v>81</v>
      </c>
      <c r="BK110" s="167"/>
      <c r="BL110" s="167"/>
      <c r="BM110" s="167"/>
    </row>
    <row r="111" spans="1:65" s="2" customFormat="1" ht="18" customHeight="1">
      <c r="A111" s="35"/>
      <c r="B111" s="36"/>
      <c r="C111" s="37"/>
      <c r="D111" s="164" t="s">
        <v>142</v>
      </c>
      <c r="E111" s="37"/>
      <c r="F111" s="37"/>
      <c r="G111" s="37"/>
      <c r="H111" s="37"/>
      <c r="I111" s="37"/>
      <c r="J111" s="165">
        <f>ROUND(J30*T111,2)</f>
        <v>0</v>
      </c>
      <c r="K111" s="37"/>
      <c r="L111" s="166"/>
      <c r="M111" s="167"/>
      <c r="N111" s="168" t="s">
        <v>38</v>
      </c>
      <c r="O111" s="167"/>
      <c r="P111" s="167"/>
      <c r="Q111" s="167"/>
      <c r="R111" s="167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70" t="s">
        <v>143</v>
      </c>
      <c r="AZ111" s="167"/>
      <c r="BA111" s="167"/>
      <c r="BB111" s="167"/>
      <c r="BC111" s="167"/>
      <c r="BD111" s="167"/>
      <c r="BE111" s="171">
        <f t="shared" si="0"/>
        <v>0</v>
      </c>
      <c r="BF111" s="171">
        <f t="shared" si="1"/>
        <v>0</v>
      </c>
      <c r="BG111" s="171">
        <f t="shared" si="2"/>
        <v>0</v>
      </c>
      <c r="BH111" s="171">
        <f t="shared" si="3"/>
        <v>0</v>
      </c>
      <c r="BI111" s="171">
        <f t="shared" si="4"/>
        <v>0</v>
      </c>
      <c r="BJ111" s="170" t="s">
        <v>81</v>
      </c>
      <c r="BK111" s="167"/>
      <c r="BL111" s="167"/>
      <c r="BM111" s="167"/>
    </row>
    <row r="112" spans="1:31" s="2" customFormat="1" ht="11.2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9.25" customHeight="1">
      <c r="A113" s="35"/>
      <c r="B113" s="36"/>
      <c r="C113" s="172" t="s">
        <v>144</v>
      </c>
      <c r="D113" s="147"/>
      <c r="E113" s="147"/>
      <c r="F113" s="147"/>
      <c r="G113" s="147"/>
      <c r="H113" s="147"/>
      <c r="I113" s="147"/>
      <c r="J113" s="173">
        <f>ROUND(J96+J105,2)</f>
        <v>0</v>
      </c>
      <c r="K113" s="14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30" t="str">
        <f>E7</f>
        <v>Rekonstrukce areálu - Skatepark Ostrava-Výškovice</v>
      </c>
      <c r="F122" s="331"/>
      <c r="G122" s="331"/>
      <c r="H122" s="331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112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30" customHeight="1">
      <c r="A124" s="35"/>
      <c r="B124" s="36"/>
      <c r="C124" s="37"/>
      <c r="D124" s="37"/>
      <c r="E124" s="286" t="str">
        <f>E9</f>
        <v>07 DPS SO01.7 - Přípojka Ovanet, kamerový systém, wifi příprava</v>
      </c>
      <c r="F124" s="332"/>
      <c r="G124" s="332"/>
      <c r="H124" s="33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 xml:space="preserve"> 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 xml:space="preserve"> </v>
      </c>
      <c r="G128" s="37"/>
      <c r="H128" s="37"/>
      <c r="I128" s="30" t="s">
        <v>29</v>
      </c>
      <c r="J128" s="33" t="str">
        <f>E21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27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74"/>
      <c r="B131" s="175"/>
      <c r="C131" s="176" t="s">
        <v>146</v>
      </c>
      <c r="D131" s="177" t="s">
        <v>58</v>
      </c>
      <c r="E131" s="177" t="s">
        <v>54</v>
      </c>
      <c r="F131" s="177" t="s">
        <v>55</v>
      </c>
      <c r="G131" s="177" t="s">
        <v>147</v>
      </c>
      <c r="H131" s="177" t="s">
        <v>148</v>
      </c>
      <c r="I131" s="177" t="s">
        <v>149</v>
      </c>
      <c r="J131" s="178" t="s">
        <v>119</v>
      </c>
      <c r="K131" s="179" t="s">
        <v>150</v>
      </c>
      <c r="L131" s="180"/>
      <c r="M131" s="76" t="s">
        <v>1</v>
      </c>
      <c r="N131" s="77" t="s">
        <v>37</v>
      </c>
      <c r="O131" s="77" t="s">
        <v>151</v>
      </c>
      <c r="P131" s="77" t="s">
        <v>152</v>
      </c>
      <c r="Q131" s="77" t="s">
        <v>153</v>
      </c>
      <c r="R131" s="77" t="s">
        <v>154</v>
      </c>
      <c r="S131" s="77" t="s">
        <v>155</v>
      </c>
      <c r="T131" s="78" t="s">
        <v>156</v>
      </c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</row>
    <row r="132" spans="1:63" s="2" customFormat="1" ht="22.9" customHeight="1">
      <c r="A132" s="35"/>
      <c r="B132" s="36"/>
      <c r="C132" s="83" t="s">
        <v>157</v>
      </c>
      <c r="D132" s="37"/>
      <c r="E132" s="37"/>
      <c r="F132" s="37"/>
      <c r="G132" s="37"/>
      <c r="H132" s="37"/>
      <c r="I132" s="37"/>
      <c r="J132" s="181">
        <f>BK132</f>
        <v>0</v>
      </c>
      <c r="K132" s="37"/>
      <c r="L132" s="40"/>
      <c r="M132" s="79"/>
      <c r="N132" s="182"/>
      <c r="O132" s="80"/>
      <c r="P132" s="183">
        <f>P133+P188</f>
        <v>0</v>
      </c>
      <c r="Q132" s="80"/>
      <c r="R132" s="183">
        <f>R133+R188</f>
        <v>0.134338</v>
      </c>
      <c r="S132" s="80"/>
      <c r="T132" s="184">
        <f>T133+T188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72</v>
      </c>
      <c r="AU132" s="18" t="s">
        <v>121</v>
      </c>
      <c r="BK132" s="185">
        <f>BK133+BK188</f>
        <v>0</v>
      </c>
    </row>
    <row r="133" spans="2:63" s="12" customFormat="1" ht="25.9" customHeight="1">
      <c r="B133" s="186"/>
      <c r="C133" s="187"/>
      <c r="D133" s="188" t="s">
        <v>72</v>
      </c>
      <c r="E133" s="189" t="s">
        <v>494</v>
      </c>
      <c r="F133" s="189" t="s">
        <v>2588</v>
      </c>
      <c r="G133" s="187"/>
      <c r="H133" s="187"/>
      <c r="I133" s="190"/>
      <c r="J133" s="191">
        <f>BK133</f>
        <v>0</v>
      </c>
      <c r="K133" s="187"/>
      <c r="L133" s="192"/>
      <c r="M133" s="193"/>
      <c r="N133" s="194"/>
      <c r="O133" s="194"/>
      <c r="P133" s="195">
        <f>P134+P141+P164</f>
        <v>0</v>
      </c>
      <c r="Q133" s="194"/>
      <c r="R133" s="195">
        <f>R134+R141+R164</f>
        <v>0.134338</v>
      </c>
      <c r="S133" s="194"/>
      <c r="T133" s="196">
        <f>T134+T141+T164</f>
        <v>0</v>
      </c>
      <c r="AR133" s="197" t="s">
        <v>182</v>
      </c>
      <c r="AT133" s="198" t="s">
        <v>72</v>
      </c>
      <c r="AU133" s="198" t="s">
        <v>73</v>
      </c>
      <c r="AY133" s="197" t="s">
        <v>160</v>
      </c>
      <c r="BK133" s="199">
        <f>BK134+BK141+BK164</f>
        <v>0</v>
      </c>
    </row>
    <row r="134" spans="2:63" s="12" customFormat="1" ht="22.9" customHeight="1">
      <c r="B134" s="186"/>
      <c r="C134" s="187"/>
      <c r="D134" s="188" t="s">
        <v>72</v>
      </c>
      <c r="E134" s="200" t="s">
        <v>2589</v>
      </c>
      <c r="F134" s="200" t="s">
        <v>2590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SUM(P135:P140)</f>
        <v>0</v>
      </c>
      <c r="Q134" s="194"/>
      <c r="R134" s="195">
        <f>SUM(R135:R140)</f>
        <v>0</v>
      </c>
      <c r="S134" s="194"/>
      <c r="T134" s="196">
        <f>SUM(T135:T140)</f>
        <v>0</v>
      </c>
      <c r="AR134" s="197" t="s">
        <v>182</v>
      </c>
      <c r="AT134" s="198" t="s">
        <v>72</v>
      </c>
      <c r="AU134" s="198" t="s">
        <v>81</v>
      </c>
      <c r="AY134" s="197" t="s">
        <v>160</v>
      </c>
      <c r="BK134" s="199">
        <f>SUM(BK135:BK140)</f>
        <v>0</v>
      </c>
    </row>
    <row r="135" spans="1:65" s="2" customFormat="1" ht="44.25" customHeight="1">
      <c r="A135" s="35"/>
      <c r="B135" s="36"/>
      <c r="C135" s="202" t="s">
        <v>81</v>
      </c>
      <c r="D135" s="202" t="s">
        <v>163</v>
      </c>
      <c r="E135" s="203" t="s">
        <v>2591</v>
      </c>
      <c r="F135" s="204" t="s">
        <v>2592</v>
      </c>
      <c r="G135" s="205" t="s">
        <v>305</v>
      </c>
      <c r="H135" s="206">
        <v>1</v>
      </c>
      <c r="I135" s="207"/>
      <c r="J135" s="208">
        <f>ROUND(I135*H135,2)</f>
        <v>0</v>
      </c>
      <c r="K135" s="209"/>
      <c r="L135" s="40"/>
      <c r="M135" s="210" t="s">
        <v>1</v>
      </c>
      <c r="N135" s="211" t="s">
        <v>38</v>
      </c>
      <c r="O135" s="72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888</v>
      </c>
      <c r="AT135" s="214" t="s">
        <v>163</v>
      </c>
      <c r="AU135" s="214" t="s">
        <v>83</v>
      </c>
      <c r="AY135" s="18" t="s">
        <v>160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888</v>
      </c>
      <c r="BM135" s="214" t="s">
        <v>2593</v>
      </c>
    </row>
    <row r="136" spans="1:47" s="2" customFormat="1" ht="29.25">
      <c r="A136" s="35"/>
      <c r="B136" s="36"/>
      <c r="C136" s="37"/>
      <c r="D136" s="216" t="s">
        <v>169</v>
      </c>
      <c r="E136" s="37"/>
      <c r="F136" s="217" t="s">
        <v>2592</v>
      </c>
      <c r="G136" s="37"/>
      <c r="H136" s="37"/>
      <c r="I136" s="169"/>
      <c r="J136" s="37"/>
      <c r="K136" s="37"/>
      <c r="L136" s="40"/>
      <c r="M136" s="218"/>
      <c r="N136" s="21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169</v>
      </c>
      <c r="AU136" s="18" t="s">
        <v>83</v>
      </c>
    </row>
    <row r="137" spans="1:65" s="2" customFormat="1" ht="21.75" customHeight="1">
      <c r="A137" s="35"/>
      <c r="B137" s="36"/>
      <c r="C137" s="256" t="s">
        <v>83</v>
      </c>
      <c r="D137" s="256" t="s">
        <v>494</v>
      </c>
      <c r="E137" s="257" t="s">
        <v>2594</v>
      </c>
      <c r="F137" s="258" t="s">
        <v>2595</v>
      </c>
      <c r="G137" s="259" t="s">
        <v>1</v>
      </c>
      <c r="H137" s="260">
        <v>1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38</v>
      </c>
      <c r="O137" s="72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4" t="s">
        <v>1284</v>
      </c>
      <c r="AT137" s="214" t="s">
        <v>494</v>
      </c>
      <c r="AU137" s="214" t="s">
        <v>83</v>
      </c>
      <c r="AY137" s="18" t="s">
        <v>160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81</v>
      </c>
      <c r="BK137" s="215">
        <f>ROUND(I137*H137,2)</f>
        <v>0</v>
      </c>
      <c r="BL137" s="18" t="s">
        <v>1284</v>
      </c>
      <c r="BM137" s="214" t="s">
        <v>2596</v>
      </c>
    </row>
    <row r="138" spans="1:47" s="2" customFormat="1" ht="11.25">
      <c r="A138" s="35"/>
      <c r="B138" s="36"/>
      <c r="C138" s="37"/>
      <c r="D138" s="216" t="s">
        <v>169</v>
      </c>
      <c r="E138" s="37"/>
      <c r="F138" s="217" t="s">
        <v>2595</v>
      </c>
      <c r="G138" s="37"/>
      <c r="H138" s="37"/>
      <c r="I138" s="169"/>
      <c r="J138" s="37"/>
      <c r="K138" s="37"/>
      <c r="L138" s="40"/>
      <c r="M138" s="218"/>
      <c r="N138" s="21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169</v>
      </c>
      <c r="AU138" s="18" t="s">
        <v>83</v>
      </c>
    </row>
    <row r="139" spans="1:65" s="2" customFormat="1" ht="49.15" customHeight="1">
      <c r="A139" s="35"/>
      <c r="B139" s="36"/>
      <c r="C139" s="202" t="s">
        <v>182</v>
      </c>
      <c r="D139" s="202" t="s">
        <v>163</v>
      </c>
      <c r="E139" s="203" t="s">
        <v>2597</v>
      </c>
      <c r="F139" s="204" t="s">
        <v>2598</v>
      </c>
      <c r="G139" s="205" t="s">
        <v>305</v>
      </c>
      <c r="H139" s="206">
        <v>1</v>
      </c>
      <c r="I139" s="207"/>
      <c r="J139" s="208">
        <f>ROUND(I139*H139,2)</f>
        <v>0</v>
      </c>
      <c r="K139" s="209"/>
      <c r="L139" s="40"/>
      <c r="M139" s="210" t="s">
        <v>1</v>
      </c>
      <c r="N139" s="211" t="s">
        <v>38</v>
      </c>
      <c r="O139" s="72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4" t="s">
        <v>888</v>
      </c>
      <c r="AT139" s="214" t="s">
        <v>163</v>
      </c>
      <c r="AU139" s="214" t="s">
        <v>83</v>
      </c>
      <c r="AY139" s="18" t="s">
        <v>160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888</v>
      </c>
      <c r="BM139" s="214" t="s">
        <v>2599</v>
      </c>
    </row>
    <row r="140" spans="1:47" s="2" customFormat="1" ht="29.25">
      <c r="A140" s="35"/>
      <c r="B140" s="36"/>
      <c r="C140" s="37"/>
      <c r="D140" s="216" t="s">
        <v>169</v>
      </c>
      <c r="E140" s="37"/>
      <c r="F140" s="217" t="s">
        <v>2598</v>
      </c>
      <c r="G140" s="37"/>
      <c r="H140" s="37"/>
      <c r="I140" s="169"/>
      <c r="J140" s="37"/>
      <c r="K140" s="37"/>
      <c r="L140" s="40"/>
      <c r="M140" s="218"/>
      <c r="N140" s="21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169</v>
      </c>
      <c r="AU140" s="18" t="s">
        <v>83</v>
      </c>
    </row>
    <row r="141" spans="2:63" s="12" customFormat="1" ht="22.9" customHeight="1">
      <c r="B141" s="186"/>
      <c r="C141" s="187"/>
      <c r="D141" s="188" t="s">
        <v>72</v>
      </c>
      <c r="E141" s="200" t="s">
        <v>2600</v>
      </c>
      <c r="F141" s="200" t="s">
        <v>2601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SUM(P142:P163)</f>
        <v>0</v>
      </c>
      <c r="Q141" s="194"/>
      <c r="R141" s="195">
        <f>SUM(R142:R163)</f>
        <v>0.109</v>
      </c>
      <c r="S141" s="194"/>
      <c r="T141" s="196">
        <f>SUM(T142:T163)</f>
        <v>0</v>
      </c>
      <c r="AR141" s="197" t="s">
        <v>182</v>
      </c>
      <c r="AT141" s="198" t="s">
        <v>72</v>
      </c>
      <c r="AU141" s="198" t="s">
        <v>81</v>
      </c>
      <c r="AY141" s="197" t="s">
        <v>160</v>
      </c>
      <c r="BK141" s="199">
        <f>SUM(BK142:BK163)</f>
        <v>0</v>
      </c>
    </row>
    <row r="142" spans="1:65" s="2" customFormat="1" ht="76.35" customHeight="1">
      <c r="A142" s="35"/>
      <c r="B142" s="36"/>
      <c r="C142" s="202" t="s">
        <v>167</v>
      </c>
      <c r="D142" s="202" t="s">
        <v>163</v>
      </c>
      <c r="E142" s="203" t="s">
        <v>2602</v>
      </c>
      <c r="F142" s="204" t="s">
        <v>2603</v>
      </c>
      <c r="G142" s="205" t="s">
        <v>218</v>
      </c>
      <c r="H142" s="206">
        <v>300</v>
      </c>
      <c r="I142" s="207"/>
      <c r="J142" s="208">
        <f>ROUND(I142*H142,2)</f>
        <v>0</v>
      </c>
      <c r="K142" s="209"/>
      <c r="L142" s="40"/>
      <c r="M142" s="210" t="s">
        <v>1</v>
      </c>
      <c r="N142" s="211" t="s">
        <v>38</v>
      </c>
      <c r="O142" s="72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4" t="s">
        <v>888</v>
      </c>
      <c r="AT142" s="214" t="s">
        <v>163</v>
      </c>
      <c r="AU142" s="214" t="s">
        <v>83</v>
      </c>
      <c r="AY142" s="18" t="s">
        <v>160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81</v>
      </c>
      <c r="BK142" s="215">
        <f>ROUND(I142*H142,2)</f>
        <v>0</v>
      </c>
      <c r="BL142" s="18" t="s">
        <v>888</v>
      </c>
      <c r="BM142" s="214" t="s">
        <v>2604</v>
      </c>
    </row>
    <row r="143" spans="1:47" s="2" customFormat="1" ht="48.75">
      <c r="A143" s="35"/>
      <c r="B143" s="36"/>
      <c r="C143" s="37"/>
      <c r="D143" s="216" t="s">
        <v>169</v>
      </c>
      <c r="E143" s="37"/>
      <c r="F143" s="217" t="s">
        <v>2605</v>
      </c>
      <c r="G143" s="37"/>
      <c r="H143" s="37"/>
      <c r="I143" s="169"/>
      <c r="J143" s="37"/>
      <c r="K143" s="37"/>
      <c r="L143" s="40"/>
      <c r="M143" s="218"/>
      <c r="N143" s="21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169</v>
      </c>
      <c r="AU143" s="18" t="s">
        <v>83</v>
      </c>
    </row>
    <row r="144" spans="1:65" s="2" customFormat="1" ht="24.2" customHeight="1">
      <c r="A144" s="35"/>
      <c r="B144" s="36"/>
      <c r="C144" s="256" t="s">
        <v>192</v>
      </c>
      <c r="D144" s="256" t="s">
        <v>494</v>
      </c>
      <c r="E144" s="257" t="s">
        <v>2606</v>
      </c>
      <c r="F144" s="258" t="s">
        <v>2607</v>
      </c>
      <c r="G144" s="259" t="s">
        <v>218</v>
      </c>
      <c r="H144" s="260">
        <v>300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38</v>
      </c>
      <c r="O144" s="72"/>
      <c r="P144" s="212">
        <f>O144*H144</f>
        <v>0</v>
      </c>
      <c r="Q144" s="212">
        <v>4E-05</v>
      </c>
      <c r="R144" s="212">
        <f>Q144*H144</f>
        <v>0.012</v>
      </c>
      <c r="S144" s="212">
        <v>0</v>
      </c>
      <c r="T144" s="21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4" t="s">
        <v>1284</v>
      </c>
      <c r="AT144" s="214" t="s">
        <v>494</v>
      </c>
      <c r="AU144" s="214" t="s">
        <v>83</v>
      </c>
      <c r="AY144" s="18" t="s">
        <v>160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81</v>
      </c>
      <c r="BK144" s="215">
        <f>ROUND(I144*H144,2)</f>
        <v>0</v>
      </c>
      <c r="BL144" s="18" t="s">
        <v>1284</v>
      </c>
      <c r="BM144" s="214" t="s">
        <v>2608</v>
      </c>
    </row>
    <row r="145" spans="1:47" s="2" customFormat="1" ht="19.5">
      <c r="A145" s="35"/>
      <c r="B145" s="36"/>
      <c r="C145" s="37"/>
      <c r="D145" s="216" t="s">
        <v>169</v>
      </c>
      <c r="E145" s="37"/>
      <c r="F145" s="217" t="s">
        <v>2607</v>
      </c>
      <c r="G145" s="37"/>
      <c r="H145" s="37"/>
      <c r="I145" s="169"/>
      <c r="J145" s="37"/>
      <c r="K145" s="37"/>
      <c r="L145" s="40"/>
      <c r="M145" s="218"/>
      <c r="N145" s="21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169</v>
      </c>
      <c r="AU145" s="18" t="s">
        <v>83</v>
      </c>
    </row>
    <row r="146" spans="1:65" s="2" customFormat="1" ht="24.2" customHeight="1">
      <c r="A146" s="35"/>
      <c r="B146" s="36"/>
      <c r="C146" s="202" t="s">
        <v>197</v>
      </c>
      <c r="D146" s="202" t="s">
        <v>163</v>
      </c>
      <c r="E146" s="203" t="s">
        <v>2609</v>
      </c>
      <c r="F146" s="204" t="s">
        <v>2610</v>
      </c>
      <c r="G146" s="205" t="s">
        <v>218</v>
      </c>
      <c r="H146" s="206">
        <v>5</v>
      </c>
      <c r="I146" s="207"/>
      <c r="J146" s="208">
        <f>ROUND(I146*H146,2)</f>
        <v>0</v>
      </c>
      <c r="K146" s="209"/>
      <c r="L146" s="40"/>
      <c r="M146" s="210" t="s">
        <v>1</v>
      </c>
      <c r="N146" s="211" t="s">
        <v>38</v>
      </c>
      <c r="O146" s="7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4" t="s">
        <v>888</v>
      </c>
      <c r="AT146" s="214" t="s">
        <v>163</v>
      </c>
      <c r="AU146" s="214" t="s">
        <v>83</v>
      </c>
      <c r="AY146" s="18" t="s">
        <v>160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81</v>
      </c>
      <c r="BK146" s="215">
        <f>ROUND(I146*H146,2)</f>
        <v>0</v>
      </c>
      <c r="BL146" s="18" t="s">
        <v>888</v>
      </c>
      <c r="BM146" s="214" t="s">
        <v>2611</v>
      </c>
    </row>
    <row r="147" spans="1:47" s="2" customFormat="1" ht="19.5">
      <c r="A147" s="35"/>
      <c r="B147" s="36"/>
      <c r="C147" s="37"/>
      <c r="D147" s="216" t="s">
        <v>169</v>
      </c>
      <c r="E147" s="37"/>
      <c r="F147" s="217" t="s">
        <v>2610</v>
      </c>
      <c r="G147" s="37"/>
      <c r="H147" s="37"/>
      <c r="I147" s="169"/>
      <c r="J147" s="37"/>
      <c r="K147" s="37"/>
      <c r="L147" s="40"/>
      <c r="M147" s="218"/>
      <c r="N147" s="21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169</v>
      </c>
      <c r="AU147" s="18" t="s">
        <v>83</v>
      </c>
    </row>
    <row r="148" spans="1:65" s="2" customFormat="1" ht="16.5" customHeight="1">
      <c r="A148" s="35"/>
      <c r="B148" s="36"/>
      <c r="C148" s="256" t="s">
        <v>202</v>
      </c>
      <c r="D148" s="256" t="s">
        <v>494</v>
      </c>
      <c r="E148" s="257" t="s">
        <v>2612</v>
      </c>
      <c r="F148" s="258" t="s">
        <v>2613</v>
      </c>
      <c r="G148" s="259" t="s">
        <v>218</v>
      </c>
      <c r="H148" s="260">
        <v>5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38</v>
      </c>
      <c r="O148" s="72"/>
      <c r="P148" s="212">
        <f>O148*H148</f>
        <v>0</v>
      </c>
      <c r="Q148" s="212">
        <v>0.014</v>
      </c>
      <c r="R148" s="212">
        <f>Q148*H148</f>
        <v>0.07</v>
      </c>
      <c r="S148" s="212">
        <v>0</v>
      </c>
      <c r="T148" s="21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4" t="s">
        <v>1284</v>
      </c>
      <c r="AT148" s="214" t="s">
        <v>494</v>
      </c>
      <c r="AU148" s="214" t="s">
        <v>83</v>
      </c>
      <c r="AY148" s="18" t="s">
        <v>160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81</v>
      </c>
      <c r="BK148" s="215">
        <f>ROUND(I148*H148,2)</f>
        <v>0</v>
      </c>
      <c r="BL148" s="18" t="s">
        <v>1284</v>
      </c>
      <c r="BM148" s="214" t="s">
        <v>2614</v>
      </c>
    </row>
    <row r="149" spans="1:47" s="2" customFormat="1" ht="11.25">
      <c r="A149" s="35"/>
      <c r="B149" s="36"/>
      <c r="C149" s="37"/>
      <c r="D149" s="216" t="s">
        <v>169</v>
      </c>
      <c r="E149" s="37"/>
      <c r="F149" s="217" t="s">
        <v>2613</v>
      </c>
      <c r="G149" s="37"/>
      <c r="H149" s="37"/>
      <c r="I149" s="169"/>
      <c r="J149" s="37"/>
      <c r="K149" s="37"/>
      <c r="L149" s="40"/>
      <c r="M149" s="218"/>
      <c r="N149" s="21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169</v>
      </c>
      <c r="AU149" s="18" t="s">
        <v>83</v>
      </c>
    </row>
    <row r="150" spans="1:65" s="2" customFormat="1" ht="24.2" customHeight="1">
      <c r="A150" s="35"/>
      <c r="B150" s="36"/>
      <c r="C150" s="202" t="s">
        <v>207</v>
      </c>
      <c r="D150" s="202" t="s">
        <v>163</v>
      </c>
      <c r="E150" s="203" t="s">
        <v>2615</v>
      </c>
      <c r="F150" s="204" t="s">
        <v>2616</v>
      </c>
      <c r="G150" s="205" t="s">
        <v>218</v>
      </c>
      <c r="H150" s="206">
        <v>135</v>
      </c>
      <c r="I150" s="207"/>
      <c r="J150" s="208">
        <f>ROUND(I150*H150,2)</f>
        <v>0</v>
      </c>
      <c r="K150" s="209"/>
      <c r="L150" s="40"/>
      <c r="M150" s="210" t="s">
        <v>1</v>
      </c>
      <c r="N150" s="211" t="s">
        <v>38</v>
      </c>
      <c r="O150" s="72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4" t="s">
        <v>888</v>
      </c>
      <c r="AT150" s="214" t="s">
        <v>163</v>
      </c>
      <c r="AU150" s="214" t="s">
        <v>83</v>
      </c>
      <c r="AY150" s="18" t="s">
        <v>160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888</v>
      </c>
      <c r="BM150" s="214" t="s">
        <v>2617</v>
      </c>
    </row>
    <row r="151" spans="1:47" s="2" customFormat="1" ht="19.5">
      <c r="A151" s="35"/>
      <c r="B151" s="36"/>
      <c r="C151" s="37"/>
      <c r="D151" s="216" t="s">
        <v>169</v>
      </c>
      <c r="E151" s="37"/>
      <c r="F151" s="217" t="s">
        <v>2616</v>
      </c>
      <c r="G151" s="37"/>
      <c r="H151" s="37"/>
      <c r="I151" s="169"/>
      <c r="J151" s="37"/>
      <c r="K151" s="37"/>
      <c r="L151" s="40"/>
      <c r="M151" s="218"/>
      <c r="N151" s="21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169</v>
      </c>
      <c r="AU151" s="18" t="s">
        <v>83</v>
      </c>
    </row>
    <row r="152" spans="1:65" s="2" customFormat="1" ht="24.2" customHeight="1">
      <c r="A152" s="35"/>
      <c r="B152" s="36"/>
      <c r="C152" s="256" t="s">
        <v>161</v>
      </c>
      <c r="D152" s="256" t="s">
        <v>494</v>
      </c>
      <c r="E152" s="257" t="s">
        <v>2618</v>
      </c>
      <c r="F152" s="258" t="s">
        <v>2619</v>
      </c>
      <c r="G152" s="259" t="s">
        <v>218</v>
      </c>
      <c r="H152" s="260">
        <v>135</v>
      </c>
      <c r="I152" s="261"/>
      <c r="J152" s="262">
        <f>ROUND(I152*H152,2)</f>
        <v>0</v>
      </c>
      <c r="K152" s="263"/>
      <c r="L152" s="264"/>
      <c r="M152" s="265" t="s">
        <v>1</v>
      </c>
      <c r="N152" s="266" t="s">
        <v>38</v>
      </c>
      <c r="O152" s="72"/>
      <c r="P152" s="212">
        <f>O152*H152</f>
        <v>0</v>
      </c>
      <c r="Q152" s="212">
        <v>0.0002</v>
      </c>
      <c r="R152" s="212">
        <f>Q152*H152</f>
        <v>0.027</v>
      </c>
      <c r="S152" s="212">
        <v>0</v>
      </c>
      <c r="T152" s="21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4" t="s">
        <v>1284</v>
      </c>
      <c r="AT152" s="214" t="s">
        <v>494</v>
      </c>
      <c r="AU152" s="214" t="s">
        <v>83</v>
      </c>
      <c r="AY152" s="18" t="s">
        <v>160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81</v>
      </c>
      <c r="BK152" s="215">
        <f>ROUND(I152*H152,2)</f>
        <v>0</v>
      </c>
      <c r="BL152" s="18" t="s">
        <v>1284</v>
      </c>
      <c r="BM152" s="214" t="s">
        <v>2620</v>
      </c>
    </row>
    <row r="153" spans="1:47" s="2" customFormat="1" ht="19.5">
      <c r="A153" s="35"/>
      <c r="B153" s="36"/>
      <c r="C153" s="37"/>
      <c r="D153" s="216" t="s">
        <v>169</v>
      </c>
      <c r="E153" s="37"/>
      <c r="F153" s="217" t="s">
        <v>2619</v>
      </c>
      <c r="G153" s="37"/>
      <c r="H153" s="37"/>
      <c r="I153" s="169"/>
      <c r="J153" s="37"/>
      <c r="K153" s="37"/>
      <c r="L153" s="40"/>
      <c r="M153" s="218"/>
      <c r="N153" s="21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169</v>
      </c>
      <c r="AU153" s="18" t="s">
        <v>83</v>
      </c>
    </row>
    <row r="154" spans="1:65" s="2" customFormat="1" ht="21.75" customHeight="1">
      <c r="A154" s="35"/>
      <c r="B154" s="36"/>
      <c r="C154" s="202" t="s">
        <v>224</v>
      </c>
      <c r="D154" s="202" t="s">
        <v>163</v>
      </c>
      <c r="E154" s="203" t="s">
        <v>2621</v>
      </c>
      <c r="F154" s="204" t="s">
        <v>2622</v>
      </c>
      <c r="G154" s="205" t="s">
        <v>305</v>
      </c>
      <c r="H154" s="206">
        <v>3</v>
      </c>
      <c r="I154" s="207"/>
      <c r="J154" s="208">
        <f>ROUND(I154*H154,2)</f>
        <v>0</v>
      </c>
      <c r="K154" s="209"/>
      <c r="L154" s="40"/>
      <c r="M154" s="210" t="s">
        <v>1</v>
      </c>
      <c r="N154" s="211" t="s">
        <v>38</v>
      </c>
      <c r="O154" s="72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4" t="s">
        <v>888</v>
      </c>
      <c r="AT154" s="214" t="s">
        <v>163</v>
      </c>
      <c r="AU154" s="214" t="s">
        <v>83</v>
      </c>
      <c r="AY154" s="18" t="s">
        <v>160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81</v>
      </c>
      <c r="BK154" s="215">
        <f>ROUND(I154*H154,2)</f>
        <v>0</v>
      </c>
      <c r="BL154" s="18" t="s">
        <v>888</v>
      </c>
      <c r="BM154" s="214" t="s">
        <v>2623</v>
      </c>
    </row>
    <row r="155" spans="1:47" s="2" customFormat="1" ht="11.25">
      <c r="A155" s="35"/>
      <c r="B155" s="36"/>
      <c r="C155" s="37"/>
      <c r="D155" s="216" t="s">
        <v>169</v>
      </c>
      <c r="E155" s="37"/>
      <c r="F155" s="217" t="s">
        <v>2622</v>
      </c>
      <c r="G155" s="37"/>
      <c r="H155" s="37"/>
      <c r="I155" s="169"/>
      <c r="J155" s="37"/>
      <c r="K155" s="37"/>
      <c r="L155" s="40"/>
      <c r="M155" s="218"/>
      <c r="N155" s="21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169</v>
      </c>
      <c r="AU155" s="18" t="s">
        <v>83</v>
      </c>
    </row>
    <row r="156" spans="1:65" s="2" customFormat="1" ht="24.2" customHeight="1">
      <c r="A156" s="35"/>
      <c r="B156" s="36"/>
      <c r="C156" s="202" t="s">
        <v>231</v>
      </c>
      <c r="D156" s="202" t="s">
        <v>163</v>
      </c>
      <c r="E156" s="203" t="s">
        <v>2624</v>
      </c>
      <c r="F156" s="204" t="s">
        <v>2625</v>
      </c>
      <c r="G156" s="205" t="s">
        <v>305</v>
      </c>
      <c r="H156" s="206">
        <v>3</v>
      </c>
      <c r="I156" s="207"/>
      <c r="J156" s="208">
        <f>ROUND(I156*H156,2)</f>
        <v>0</v>
      </c>
      <c r="K156" s="209"/>
      <c r="L156" s="40"/>
      <c r="M156" s="210" t="s">
        <v>1</v>
      </c>
      <c r="N156" s="211" t="s">
        <v>38</v>
      </c>
      <c r="O156" s="72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4" t="s">
        <v>888</v>
      </c>
      <c r="AT156" s="214" t="s">
        <v>163</v>
      </c>
      <c r="AU156" s="214" t="s">
        <v>83</v>
      </c>
      <c r="AY156" s="18" t="s">
        <v>160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81</v>
      </c>
      <c r="BK156" s="215">
        <f>ROUND(I156*H156,2)</f>
        <v>0</v>
      </c>
      <c r="BL156" s="18" t="s">
        <v>888</v>
      </c>
      <c r="BM156" s="214" t="s">
        <v>2626</v>
      </c>
    </row>
    <row r="157" spans="1:47" s="2" customFormat="1" ht="19.5">
      <c r="A157" s="35"/>
      <c r="B157" s="36"/>
      <c r="C157" s="37"/>
      <c r="D157" s="216" t="s">
        <v>169</v>
      </c>
      <c r="E157" s="37"/>
      <c r="F157" s="217" t="s">
        <v>2625</v>
      </c>
      <c r="G157" s="37"/>
      <c r="H157" s="37"/>
      <c r="I157" s="169"/>
      <c r="J157" s="37"/>
      <c r="K157" s="37"/>
      <c r="L157" s="40"/>
      <c r="M157" s="218"/>
      <c r="N157" s="21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169</v>
      </c>
      <c r="AU157" s="18" t="s">
        <v>83</v>
      </c>
    </row>
    <row r="158" spans="1:65" s="2" customFormat="1" ht="16.5" customHeight="1">
      <c r="A158" s="35"/>
      <c r="B158" s="36"/>
      <c r="C158" s="256" t="s">
        <v>237</v>
      </c>
      <c r="D158" s="256" t="s">
        <v>494</v>
      </c>
      <c r="E158" s="257" t="s">
        <v>2627</v>
      </c>
      <c r="F158" s="258" t="s">
        <v>2628</v>
      </c>
      <c r="G158" s="259" t="s">
        <v>305</v>
      </c>
      <c r="H158" s="260">
        <v>3</v>
      </c>
      <c r="I158" s="261"/>
      <c r="J158" s="262">
        <f>ROUND(I158*H158,2)</f>
        <v>0</v>
      </c>
      <c r="K158" s="263"/>
      <c r="L158" s="264"/>
      <c r="M158" s="265" t="s">
        <v>1</v>
      </c>
      <c r="N158" s="266" t="s">
        <v>38</v>
      </c>
      <c r="O158" s="72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4" t="s">
        <v>2019</v>
      </c>
      <c r="AT158" s="214" t="s">
        <v>494</v>
      </c>
      <c r="AU158" s="214" t="s">
        <v>83</v>
      </c>
      <c r="AY158" s="18" t="s">
        <v>160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81</v>
      </c>
      <c r="BK158" s="215">
        <f>ROUND(I158*H158,2)</f>
        <v>0</v>
      </c>
      <c r="BL158" s="18" t="s">
        <v>888</v>
      </c>
      <c r="BM158" s="214" t="s">
        <v>2629</v>
      </c>
    </row>
    <row r="159" spans="1:47" s="2" customFormat="1" ht="11.25">
      <c r="A159" s="35"/>
      <c r="B159" s="36"/>
      <c r="C159" s="37"/>
      <c r="D159" s="216" t="s">
        <v>169</v>
      </c>
      <c r="E159" s="37"/>
      <c r="F159" s="217" t="s">
        <v>2628</v>
      </c>
      <c r="G159" s="37"/>
      <c r="H159" s="37"/>
      <c r="I159" s="169"/>
      <c r="J159" s="37"/>
      <c r="K159" s="37"/>
      <c r="L159" s="40"/>
      <c r="M159" s="218"/>
      <c r="N159" s="21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169</v>
      </c>
      <c r="AU159" s="18" t="s">
        <v>83</v>
      </c>
    </row>
    <row r="160" spans="1:65" s="2" customFormat="1" ht="21.75" customHeight="1">
      <c r="A160" s="35"/>
      <c r="B160" s="36"/>
      <c r="C160" s="202" t="s">
        <v>244</v>
      </c>
      <c r="D160" s="202" t="s">
        <v>163</v>
      </c>
      <c r="E160" s="203" t="s">
        <v>2630</v>
      </c>
      <c r="F160" s="204" t="s">
        <v>2631</v>
      </c>
      <c r="G160" s="205" t="s">
        <v>2632</v>
      </c>
      <c r="H160" s="206">
        <v>0.135</v>
      </c>
      <c r="I160" s="207"/>
      <c r="J160" s="208">
        <f>ROUND(I160*H160,2)</f>
        <v>0</v>
      </c>
      <c r="K160" s="209"/>
      <c r="L160" s="40"/>
      <c r="M160" s="210" t="s">
        <v>1</v>
      </c>
      <c r="N160" s="211" t="s">
        <v>38</v>
      </c>
      <c r="O160" s="72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4" t="s">
        <v>888</v>
      </c>
      <c r="AT160" s="214" t="s">
        <v>163</v>
      </c>
      <c r="AU160" s="214" t="s">
        <v>83</v>
      </c>
      <c r="AY160" s="18" t="s">
        <v>160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81</v>
      </c>
      <c r="BK160" s="215">
        <f>ROUND(I160*H160,2)</f>
        <v>0</v>
      </c>
      <c r="BL160" s="18" t="s">
        <v>888</v>
      </c>
      <c r="BM160" s="214" t="s">
        <v>2633</v>
      </c>
    </row>
    <row r="161" spans="1:47" s="2" customFormat="1" ht="11.25">
      <c r="A161" s="35"/>
      <c r="B161" s="36"/>
      <c r="C161" s="37"/>
      <c r="D161" s="216" t="s">
        <v>169</v>
      </c>
      <c r="E161" s="37"/>
      <c r="F161" s="217" t="s">
        <v>2631</v>
      </c>
      <c r="G161" s="37"/>
      <c r="H161" s="37"/>
      <c r="I161" s="169"/>
      <c r="J161" s="37"/>
      <c r="K161" s="37"/>
      <c r="L161" s="40"/>
      <c r="M161" s="218"/>
      <c r="N161" s="219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169</v>
      </c>
      <c r="AU161" s="18" t="s">
        <v>83</v>
      </c>
    </row>
    <row r="162" spans="1:65" s="2" customFormat="1" ht="24.2" customHeight="1">
      <c r="A162" s="35"/>
      <c r="B162" s="36"/>
      <c r="C162" s="202" t="s">
        <v>251</v>
      </c>
      <c r="D162" s="202" t="s">
        <v>163</v>
      </c>
      <c r="E162" s="203" t="s">
        <v>2634</v>
      </c>
      <c r="F162" s="204" t="s">
        <v>2635</v>
      </c>
      <c r="G162" s="205" t="s">
        <v>305</v>
      </c>
      <c r="H162" s="206">
        <v>3</v>
      </c>
      <c r="I162" s="207"/>
      <c r="J162" s="208">
        <f>ROUND(I162*H162,2)</f>
        <v>0</v>
      </c>
      <c r="K162" s="209"/>
      <c r="L162" s="40"/>
      <c r="M162" s="210" t="s">
        <v>1</v>
      </c>
      <c r="N162" s="211" t="s">
        <v>38</v>
      </c>
      <c r="O162" s="72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4" t="s">
        <v>219</v>
      </c>
      <c r="AT162" s="214" t="s">
        <v>163</v>
      </c>
      <c r="AU162" s="214" t="s">
        <v>83</v>
      </c>
      <c r="AY162" s="18" t="s">
        <v>160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81</v>
      </c>
      <c r="BK162" s="215">
        <f>ROUND(I162*H162,2)</f>
        <v>0</v>
      </c>
      <c r="BL162" s="18" t="s">
        <v>219</v>
      </c>
      <c r="BM162" s="214" t="s">
        <v>2636</v>
      </c>
    </row>
    <row r="163" spans="1:47" s="2" customFormat="1" ht="19.5">
      <c r="A163" s="35"/>
      <c r="B163" s="36"/>
      <c r="C163" s="37"/>
      <c r="D163" s="216" t="s">
        <v>169</v>
      </c>
      <c r="E163" s="37"/>
      <c r="F163" s="217" t="s">
        <v>2635</v>
      </c>
      <c r="G163" s="37"/>
      <c r="H163" s="37"/>
      <c r="I163" s="169"/>
      <c r="J163" s="37"/>
      <c r="K163" s="37"/>
      <c r="L163" s="40"/>
      <c r="M163" s="218"/>
      <c r="N163" s="219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169</v>
      </c>
      <c r="AU163" s="18" t="s">
        <v>83</v>
      </c>
    </row>
    <row r="164" spans="2:63" s="12" customFormat="1" ht="22.9" customHeight="1">
      <c r="B164" s="186"/>
      <c r="C164" s="187"/>
      <c r="D164" s="188" t="s">
        <v>72</v>
      </c>
      <c r="E164" s="200" t="s">
        <v>2637</v>
      </c>
      <c r="F164" s="200" t="s">
        <v>2638</v>
      </c>
      <c r="G164" s="187"/>
      <c r="H164" s="187"/>
      <c r="I164" s="190"/>
      <c r="J164" s="201">
        <f>BK164</f>
        <v>0</v>
      </c>
      <c r="K164" s="187"/>
      <c r="L164" s="192"/>
      <c r="M164" s="193"/>
      <c r="N164" s="194"/>
      <c r="O164" s="194"/>
      <c r="P164" s="195">
        <f>SUM(P165:P187)</f>
        <v>0</v>
      </c>
      <c r="Q164" s="194"/>
      <c r="R164" s="195">
        <f>SUM(R165:R187)</f>
        <v>0.025338</v>
      </c>
      <c r="S164" s="194"/>
      <c r="T164" s="196">
        <f>SUM(T165:T187)</f>
        <v>0</v>
      </c>
      <c r="AR164" s="197" t="s">
        <v>182</v>
      </c>
      <c r="AT164" s="198" t="s">
        <v>72</v>
      </c>
      <c r="AU164" s="198" t="s">
        <v>81</v>
      </c>
      <c r="AY164" s="197" t="s">
        <v>160</v>
      </c>
      <c r="BK164" s="199">
        <f>SUM(BK165:BK187)</f>
        <v>0</v>
      </c>
    </row>
    <row r="165" spans="1:65" s="2" customFormat="1" ht="21.75" customHeight="1">
      <c r="A165" s="35"/>
      <c r="B165" s="36"/>
      <c r="C165" s="202" t="s">
        <v>8</v>
      </c>
      <c r="D165" s="202" t="s">
        <v>163</v>
      </c>
      <c r="E165" s="203" t="s">
        <v>2639</v>
      </c>
      <c r="F165" s="204" t="s">
        <v>2640</v>
      </c>
      <c r="G165" s="205" t="s">
        <v>2632</v>
      </c>
      <c r="H165" s="206">
        <v>1</v>
      </c>
      <c r="I165" s="207"/>
      <c r="J165" s="208">
        <f>ROUND(I165*H165,2)</f>
        <v>0</v>
      </c>
      <c r="K165" s="209"/>
      <c r="L165" s="40"/>
      <c r="M165" s="210" t="s">
        <v>1</v>
      </c>
      <c r="N165" s="211" t="s">
        <v>38</v>
      </c>
      <c r="O165" s="72"/>
      <c r="P165" s="212">
        <f>O165*H165</f>
        <v>0</v>
      </c>
      <c r="Q165" s="212">
        <v>0.0099</v>
      </c>
      <c r="R165" s="212">
        <f>Q165*H165</f>
        <v>0.0099</v>
      </c>
      <c r="S165" s="212">
        <v>0</v>
      </c>
      <c r="T165" s="21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4" t="s">
        <v>888</v>
      </c>
      <c r="AT165" s="214" t="s">
        <v>163</v>
      </c>
      <c r="AU165" s="214" t="s">
        <v>83</v>
      </c>
      <c r="AY165" s="18" t="s">
        <v>160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81</v>
      </c>
      <c r="BK165" s="215">
        <f>ROUND(I165*H165,2)</f>
        <v>0</v>
      </c>
      <c r="BL165" s="18" t="s">
        <v>888</v>
      </c>
      <c r="BM165" s="214" t="s">
        <v>2641</v>
      </c>
    </row>
    <row r="166" spans="1:47" s="2" customFormat="1" ht="11.25">
      <c r="A166" s="35"/>
      <c r="B166" s="36"/>
      <c r="C166" s="37"/>
      <c r="D166" s="216" t="s">
        <v>169</v>
      </c>
      <c r="E166" s="37"/>
      <c r="F166" s="217" t="s">
        <v>2640</v>
      </c>
      <c r="G166" s="37"/>
      <c r="H166" s="37"/>
      <c r="I166" s="169"/>
      <c r="J166" s="37"/>
      <c r="K166" s="37"/>
      <c r="L166" s="40"/>
      <c r="M166" s="218"/>
      <c r="N166" s="21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169</v>
      </c>
      <c r="AU166" s="18" t="s">
        <v>83</v>
      </c>
    </row>
    <row r="167" spans="1:65" s="2" customFormat="1" ht="55.5" customHeight="1">
      <c r="A167" s="35"/>
      <c r="B167" s="36"/>
      <c r="C167" s="202" t="s">
        <v>219</v>
      </c>
      <c r="D167" s="202" t="s">
        <v>163</v>
      </c>
      <c r="E167" s="203" t="s">
        <v>2642</v>
      </c>
      <c r="F167" s="204" t="s">
        <v>2643</v>
      </c>
      <c r="G167" s="205" t="s">
        <v>166</v>
      </c>
      <c r="H167" s="206">
        <v>65</v>
      </c>
      <c r="I167" s="207"/>
      <c r="J167" s="208">
        <f>ROUND(I167*H167,2)</f>
        <v>0</v>
      </c>
      <c r="K167" s="209"/>
      <c r="L167" s="40"/>
      <c r="M167" s="210" t="s">
        <v>1</v>
      </c>
      <c r="N167" s="211" t="s">
        <v>38</v>
      </c>
      <c r="O167" s="72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4" t="s">
        <v>888</v>
      </c>
      <c r="AT167" s="214" t="s">
        <v>163</v>
      </c>
      <c r="AU167" s="214" t="s">
        <v>83</v>
      </c>
      <c r="AY167" s="18" t="s">
        <v>160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81</v>
      </c>
      <c r="BK167" s="215">
        <f>ROUND(I167*H167,2)</f>
        <v>0</v>
      </c>
      <c r="BL167" s="18" t="s">
        <v>888</v>
      </c>
      <c r="BM167" s="214" t="s">
        <v>2644</v>
      </c>
    </row>
    <row r="168" spans="1:47" s="2" customFormat="1" ht="39">
      <c r="A168" s="35"/>
      <c r="B168" s="36"/>
      <c r="C168" s="37"/>
      <c r="D168" s="216" t="s">
        <v>169</v>
      </c>
      <c r="E168" s="37"/>
      <c r="F168" s="217" t="s">
        <v>2643</v>
      </c>
      <c r="G168" s="37"/>
      <c r="H168" s="37"/>
      <c r="I168" s="169"/>
      <c r="J168" s="37"/>
      <c r="K168" s="37"/>
      <c r="L168" s="40"/>
      <c r="M168" s="218"/>
      <c r="N168" s="21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169</v>
      </c>
      <c r="AU168" s="18" t="s">
        <v>83</v>
      </c>
    </row>
    <row r="169" spans="1:65" s="2" customFormat="1" ht="66.75" customHeight="1">
      <c r="A169" s="35"/>
      <c r="B169" s="36"/>
      <c r="C169" s="202" t="s">
        <v>267</v>
      </c>
      <c r="D169" s="202" t="s">
        <v>163</v>
      </c>
      <c r="E169" s="203" t="s">
        <v>2645</v>
      </c>
      <c r="F169" s="204" t="s">
        <v>2646</v>
      </c>
      <c r="G169" s="205" t="s">
        <v>218</v>
      </c>
      <c r="H169" s="206">
        <v>4</v>
      </c>
      <c r="I169" s="207"/>
      <c r="J169" s="208">
        <f>ROUND(I169*H169,2)</f>
        <v>0</v>
      </c>
      <c r="K169" s="209"/>
      <c r="L169" s="40"/>
      <c r="M169" s="210" t="s">
        <v>1</v>
      </c>
      <c r="N169" s="211" t="s">
        <v>38</v>
      </c>
      <c r="O169" s="72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4" t="s">
        <v>888</v>
      </c>
      <c r="AT169" s="214" t="s">
        <v>163</v>
      </c>
      <c r="AU169" s="214" t="s">
        <v>83</v>
      </c>
      <c r="AY169" s="18" t="s">
        <v>160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81</v>
      </c>
      <c r="BK169" s="215">
        <f>ROUND(I169*H169,2)</f>
        <v>0</v>
      </c>
      <c r="BL169" s="18" t="s">
        <v>888</v>
      </c>
      <c r="BM169" s="214" t="s">
        <v>2647</v>
      </c>
    </row>
    <row r="170" spans="1:47" s="2" customFormat="1" ht="39">
      <c r="A170" s="35"/>
      <c r="B170" s="36"/>
      <c r="C170" s="37"/>
      <c r="D170" s="216" t="s">
        <v>169</v>
      </c>
      <c r="E170" s="37"/>
      <c r="F170" s="217" t="s">
        <v>2646</v>
      </c>
      <c r="G170" s="37"/>
      <c r="H170" s="37"/>
      <c r="I170" s="169"/>
      <c r="J170" s="37"/>
      <c r="K170" s="37"/>
      <c r="L170" s="40"/>
      <c r="M170" s="218"/>
      <c r="N170" s="21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169</v>
      </c>
      <c r="AU170" s="18" t="s">
        <v>83</v>
      </c>
    </row>
    <row r="171" spans="1:65" s="2" customFormat="1" ht="49.15" customHeight="1">
      <c r="A171" s="35"/>
      <c r="B171" s="36"/>
      <c r="C171" s="202" t="s">
        <v>278</v>
      </c>
      <c r="D171" s="202" t="s">
        <v>163</v>
      </c>
      <c r="E171" s="203" t="s">
        <v>2648</v>
      </c>
      <c r="F171" s="204" t="s">
        <v>2649</v>
      </c>
      <c r="G171" s="205" t="s">
        <v>166</v>
      </c>
      <c r="H171" s="206">
        <v>65</v>
      </c>
      <c r="I171" s="207"/>
      <c r="J171" s="208">
        <f>ROUND(I171*H171,2)</f>
        <v>0</v>
      </c>
      <c r="K171" s="209"/>
      <c r="L171" s="40"/>
      <c r="M171" s="210" t="s">
        <v>1</v>
      </c>
      <c r="N171" s="211" t="s">
        <v>38</v>
      </c>
      <c r="O171" s="72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888</v>
      </c>
      <c r="AT171" s="214" t="s">
        <v>163</v>
      </c>
      <c r="AU171" s="214" t="s">
        <v>83</v>
      </c>
      <c r="AY171" s="18" t="s">
        <v>160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81</v>
      </c>
      <c r="BK171" s="215">
        <f>ROUND(I171*H171,2)</f>
        <v>0</v>
      </c>
      <c r="BL171" s="18" t="s">
        <v>888</v>
      </c>
      <c r="BM171" s="214" t="s">
        <v>2650</v>
      </c>
    </row>
    <row r="172" spans="1:47" s="2" customFormat="1" ht="29.25">
      <c r="A172" s="35"/>
      <c r="B172" s="36"/>
      <c r="C172" s="37"/>
      <c r="D172" s="216" t="s">
        <v>169</v>
      </c>
      <c r="E172" s="37"/>
      <c r="F172" s="217" t="s">
        <v>2649</v>
      </c>
      <c r="G172" s="37"/>
      <c r="H172" s="37"/>
      <c r="I172" s="169"/>
      <c r="J172" s="37"/>
      <c r="K172" s="37"/>
      <c r="L172" s="40"/>
      <c r="M172" s="218"/>
      <c r="N172" s="21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83</v>
      </c>
    </row>
    <row r="173" spans="1:65" s="2" customFormat="1" ht="55.5" customHeight="1">
      <c r="A173" s="35"/>
      <c r="B173" s="36"/>
      <c r="C173" s="202" t="s">
        <v>273</v>
      </c>
      <c r="D173" s="202" t="s">
        <v>163</v>
      </c>
      <c r="E173" s="203" t="s">
        <v>2651</v>
      </c>
      <c r="F173" s="204" t="s">
        <v>2652</v>
      </c>
      <c r="G173" s="205" t="s">
        <v>218</v>
      </c>
      <c r="H173" s="206">
        <v>4</v>
      </c>
      <c r="I173" s="207"/>
      <c r="J173" s="208">
        <f>ROUND(I173*H173,2)</f>
        <v>0</v>
      </c>
      <c r="K173" s="209"/>
      <c r="L173" s="40"/>
      <c r="M173" s="210" t="s">
        <v>1</v>
      </c>
      <c r="N173" s="211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888</v>
      </c>
      <c r="AT173" s="214" t="s">
        <v>163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888</v>
      </c>
      <c r="BM173" s="214" t="s">
        <v>2653</v>
      </c>
    </row>
    <row r="174" spans="1:47" s="2" customFormat="1" ht="39">
      <c r="A174" s="35"/>
      <c r="B174" s="36"/>
      <c r="C174" s="37"/>
      <c r="D174" s="216" t="s">
        <v>169</v>
      </c>
      <c r="E174" s="37"/>
      <c r="F174" s="217" t="s">
        <v>2652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1:65" s="2" customFormat="1" ht="33" customHeight="1">
      <c r="A175" s="35"/>
      <c r="B175" s="36"/>
      <c r="C175" s="202" t="s">
        <v>286</v>
      </c>
      <c r="D175" s="202" t="s">
        <v>163</v>
      </c>
      <c r="E175" s="203" t="s">
        <v>2654</v>
      </c>
      <c r="F175" s="204" t="s">
        <v>2655</v>
      </c>
      <c r="G175" s="205" t="s">
        <v>218</v>
      </c>
      <c r="H175" s="206">
        <v>64</v>
      </c>
      <c r="I175" s="207"/>
      <c r="J175" s="208">
        <f>ROUND(I175*H175,2)</f>
        <v>0</v>
      </c>
      <c r="K175" s="209"/>
      <c r="L175" s="40"/>
      <c r="M175" s="210" t="s">
        <v>1</v>
      </c>
      <c r="N175" s="211" t="s">
        <v>38</v>
      </c>
      <c r="O175" s="72"/>
      <c r="P175" s="212">
        <f>O175*H175</f>
        <v>0</v>
      </c>
      <c r="Q175" s="212">
        <v>0.00012</v>
      </c>
      <c r="R175" s="212">
        <f>Q175*H175</f>
        <v>0.00768</v>
      </c>
      <c r="S175" s="212">
        <v>0</v>
      </c>
      <c r="T175" s="21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4" t="s">
        <v>888</v>
      </c>
      <c r="AT175" s="214" t="s">
        <v>163</v>
      </c>
      <c r="AU175" s="214" t="s">
        <v>83</v>
      </c>
      <c r="AY175" s="18" t="s">
        <v>160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81</v>
      </c>
      <c r="BK175" s="215">
        <f>ROUND(I175*H175,2)</f>
        <v>0</v>
      </c>
      <c r="BL175" s="18" t="s">
        <v>888</v>
      </c>
      <c r="BM175" s="214" t="s">
        <v>2656</v>
      </c>
    </row>
    <row r="176" spans="1:47" s="2" customFormat="1" ht="19.5">
      <c r="A176" s="35"/>
      <c r="B176" s="36"/>
      <c r="C176" s="37"/>
      <c r="D176" s="216" t="s">
        <v>169</v>
      </c>
      <c r="E176" s="37"/>
      <c r="F176" s="217" t="s">
        <v>2655</v>
      </c>
      <c r="G176" s="37"/>
      <c r="H176" s="37"/>
      <c r="I176" s="169"/>
      <c r="J176" s="37"/>
      <c r="K176" s="37"/>
      <c r="L176" s="40"/>
      <c r="M176" s="218"/>
      <c r="N176" s="21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169</v>
      </c>
      <c r="AU176" s="18" t="s">
        <v>83</v>
      </c>
    </row>
    <row r="177" spans="1:65" s="2" customFormat="1" ht="33" customHeight="1">
      <c r="A177" s="35"/>
      <c r="B177" s="36"/>
      <c r="C177" s="202" t="s">
        <v>7</v>
      </c>
      <c r="D177" s="202" t="s">
        <v>163</v>
      </c>
      <c r="E177" s="203" t="s">
        <v>2657</v>
      </c>
      <c r="F177" s="204" t="s">
        <v>2658</v>
      </c>
      <c r="G177" s="205" t="s">
        <v>218</v>
      </c>
      <c r="H177" s="206">
        <v>1</v>
      </c>
      <c r="I177" s="207"/>
      <c r="J177" s="208">
        <f>ROUND(I177*H177,2)</f>
        <v>0</v>
      </c>
      <c r="K177" s="209"/>
      <c r="L177" s="40"/>
      <c r="M177" s="210" t="s">
        <v>1</v>
      </c>
      <c r="N177" s="211" t="s">
        <v>38</v>
      </c>
      <c r="O177" s="72"/>
      <c r="P177" s="212">
        <f>O177*H177</f>
        <v>0</v>
      </c>
      <c r="Q177" s="212">
        <v>3E-05</v>
      </c>
      <c r="R177" s="212">
        <f>Q177*H177</f>
        <v>3E-05</v>
      </c>
      <c r="S177" s="212">
        <v>0</v>
      </c>
      <c r="T177" s="21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4" t="s">
        <v>888</v>
      </c>
      <c r="AT177" s="214" t="s">
        <v>163</v>
      </c>
      <c r="AU177" s="214" t="s">
        <v>83</v>
      </c>
      <c r="AY177" s="18" t="s">
        <v>160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8" t="s">
        <v>81</v>
      </c>
      <c r="BK177" s="215">
        <f>ROUND(I177*H177,2)</f>
        <v>0</v>
      </c>
      <c r="BL177" s="18" t="s">
        <v>888</v>
      </c>
      <c r="BM177" s="214" t="s">
        <v>2659</v>
      </c>
    </row>
    <row r="178" spans="1:47" s="2" customFormat="1" ht="19.5">
      <c r="A178" s="35"/>
      <c r="B178" s="36"/>
      <c r="C178" s="37"/>
      <c r="D178" s="216" t="s">
        <v>169</v>
      </c>
      <c r="E178" s="37"/>
      <c r="F178" s="217" t="s">
        <v>2658</v>
      </c>
      <c r="G178" s="37"/>
      <c r="H178" s="37"/>
      <c r="I178" s="169"/>
      <c r="J178" s="37"/>
      <c r="K178" s="37"/>
      <c r="L178" s="40"/>
      <c r="M178" s="218"/>
      <c r="N178" s="219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169</v>
      </c>
      <c r="AU178" s="18" t="s">
        <v>83</v>
      </c>
    </row>
    <row r="179" spans="1:65" s="2" customFormat="1" ht="37.9" customHeight="1">
      <c r="A179" s="35"/>
      <c r="B179" s="36"/>
      <c r="C179" s="202" t="s">
        <v>295</v>
      </c>
      <c r="D179" s="202" t="s">
        <v>163</v>
      </c>
      <c r="E179" s="203" t="s">
        <v>2660</v>
      </c>
      <c r="F179" s="204" t="s">
        <v>2661</v>
      </c>
      <c r="G179" s="205" t="s">
        <v>218</v>
      </c>
      <c r="H179" s="206">
        <v>60</v>
      </c>
      <c r="I179" s="207"/>
      <c r="J179" s="208">
        <f>ROUND(I179*H179,2)</f>
        <v>0</v>
      </c>
      <c r="K179" s="209"/>
      <c r="L179" s="40"/>
      <c r="M179" s="210" t="s">
        <v>1</v>
      </c>
      <c r="N179" s="211" t="s">
        <v>38</v>
      </c>
      <c r="O179" s="72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4" t="s">
        <v>888</v>
      </c>
      <c r="AT179" s="214" t="s">
        <v>163</v>
      </c>
      <c r="AU179" s="214" t="s">
        <v>83</v>
      </c>
      <c r="AY179" s="18" t="s">
        <v>160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8" t="s">
        <v>81</v>
      </c>
      <c r="BK179" s="215">
        <f>ROUND(I179*H179,2)</f>
        <v>0</v>
      </c>
      <c r="BL179" s="18" t="s">
        <v>888</v>
      </c>
      <c r="BM179" s="214" t="s">
        <v>2662</v>
      </c>
    </row>
    <row r="180" spans="1:47" s="2" customFormat="1" ht="19.5">
      <c r="A180" s="35"/>
      <c r="B180" s="36"/>
      <c r="C180" s="37"/>
      <c r="D180" s="216" t="s">
        <v>169</v>
      </c>
      <c r="E180" s="37"/>
      <c r="F180" s="217" t="s">
        <v>2661</v>
      </c>
      <c r="G180" s="37"/>
      <c r="H180" s="37"/>
      <c r="I180" s="169"/>
      <c r="J180" s="37"/>
      <c r="K180" s="37"/>
      <c r="L180" s="40"/>
      <c r="M180" s="218"/>
      <c r="N180" s="21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169</v>
      </c>
      <c r="AU180" s="18" t="s">
        <v>83</v>
      </c>
    </row>
    <row r="181" spans="1:65" s="2" customFormat="1" ht="37.9" customHeight="1">
      <c r="A181" s="35"/>
      <c r="B181" s="36"/>
      <c r="C181" s="202" t="s">
        <v>302</v>
      </c>
      <c r="D181" s="202" t="s">
        <v>163</v>
      </c>
      <c r="E181" s="203" t="s">
        <v>2663</v>
      </c>
      <c r="F181" s="204" t="s">
        <v>2664</v>
      </c>
      <c r="G181" s="205" t="s">
        <v>218</v>
      </c>
      <c r="H181" s="206">
        <v>4</v>
      </c>
      <c r="I181" s="207"/>
      <c r="J181" s="208">
        <f>ROUND(I181*H181,2)</f>
        <v>0</v>
      </c>
      <c r="K181" s="209"/>
      <c r="L181" s="40"/>
      <c r="M181" s="210" t="s">
        <v>1</v>
      </c>
      <c r="N181" s="211" t="s">
        <v>38</v>
      </c>
      <c r="O181" s="72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4" t="s">
        <v>888</v>
      </c>
      <c r="AT181" s="214" t="s">
        <v>163</v>
      </c>
      <c r="AU181" s="214" t="s">
        <v>83</v>
      </c>
      <c r="AY181" s="18" t="s">
        <v>160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8" t="s">
        <v>81</v>
      </c>
      <c r="BK181" s="215">
        <f>ROUND(I181*H181,2)</f>
        <v>0</v>
      </c>
      <c r="BL181" s="18" t="s">
        <v>888</v>
      </c>
      <c r="BM181" s="214" t="s">
        <v>2665</v>
      </c>
    </row>
    <row r="182" spans="1:47" s="2" customFormat="1" ht="19.5">
      <c r="A182" s="35"/>
      <c r="B182" s="36"/>
      <c r="C182" s="37"/>
      <c r="D182" s="216" t="s">
        <v>169</v>
      </c>
      <c r="E182" s="37"/>
      <c r="F182" s="217" t="s">
        <v>2664</v>
      </c>
      <c r="G182" s="37"/>
      <c r="H182" s="37"/>
      <c r="I182" s="169"/>
      <c r="J182" s="37"/>
      <c r="K182" s="37"/>
      <c r="L182" s="40"/>
      <c r="M182" s="218"/>
      <c r="N182" s="219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169</v>
      </c>
      <c r="AU182" s="18" t="s">
        <v>83</v>
      </c>
    </row>
    <row r="183" spans="1:65" s="2" customFormat="1" ht="37.9" customHeight="1">
      <c r="A183" s="35"/>
      <c r="B183" s="36"/>
      <c r="C183" s="202" t="s">
        <v>308</v>
      </c>
      <c r="D183" s="202" t="s">
        <v>163</v>
      </c>
      <c r="E183" s="203" t="s">
        <v>2666</v>
      </c>
      <c r="F183" s="204" t="s">
        <v>2667</v>
      </c>
      <c r="G183" s="205" t="s">
        <v>218</v>
      </c>
      <c r="H183" s="206">
        <v>8</v>
      </c>
      <c r="I183" s="207"/>
      <c r="J183" s="208">
        <f>ROUND(I183*H183,2)</f>
        <v>0</v>
      </c>
      <c r="K183" s="209"/>
      <c r="L183" s="40"/>
      <c r="M183" s="210" t="s">
        <v>1</v>
      </c>
      <c r="N183" s="211" t="s">
        <v>38</v>
      </c>
      <c r="O183" s="72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4" t="s">
        <v>888</v>
      </c>
      <c r="AT183" s="214" t="s">
        <v>163</v>
      </c>
      <c r="AU183" s="214" t="s">
        <v>83</v>
      </c>
      <c r="AY183" s="18" t="s">
        <v>160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8" t="s">
        <v>81</v>
      </c>
      <c r="BK183" s="215">
        <f>ROUND(I183*H183,2)</f>
        <v>0</v>
      </c>
      <c r="BL183" s="18" t="s">
        <v>888</v>
      </c>
      <c r="BM183" s="214" t="s">
        <v>2668</v>
      </c>
    </row>
    <row r="184" spans="1:47" s="2" customFormat="1" ht="19.5">
      <c r="A184" s="35"/>
      <c r="B184" s="36"/>
      <c r="C184" s="37"/>
      <c r="D184" s="216" t="s">
        <v>169</v>
      </c>
      <c r="E184" s="37"/>
      <c r="F184" s="217" t="s">
        <v>2667</v>
      </c>
      <c r="G184" s="37"/>
      <c r="H184" s="37"/>
      <c r="I184" s="169"/>
      <c r="J184" s="37"/>
      <c r="K184" s="37"/>
      <c r="L184" s="40"/>
      <c r="M184" s="218"/>
      <c r="N184" s="21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169</v>
      </c>
      <c r="AU184" s="18" t="s">
        <v>83</v>
      </c>
    </row>
    <row r="185" spans="1:65" s="2" customFormat="1" ht="24.2" customHeight="1">
      <c r="A185" s="35"/>
      <c r="B185" s="36"/>
      <c r="C185" s="256" t="s">
        <v>315</v>
      </c>
      <c r="D185" s="256" t="s">
        <v>494</v>
      </c>
      <c r="E185" s="257" t="s">
        <v>2669</v>
      </c>
      <c r="F185" s="258" t="s">
        <v>2670</v>
      </c>
      <c r="G185" s="259" t="s">
        <v>218</v>
      </c>
      <c r="H185" s="260">
        <v>8.4</v>
      </c>
      <c r="I185" s="261"/>
      <c r="J185" s="262">
        <f>ROUND(I185*H185,2)</f>
        <v>0</v>
      </c>
      <c r="K185" s="263"/>
      <c r="L185" s="264"/>
      <c r="M185" s="265" t="s">
        <v>1</v>
      </c>
      <c r="N185" s="266" t="s">
        <v>38</v>
      </c>
      <c r="O185" s="72"/>
      <c r="P185" s="212">
        <f>O185*H185</f>
        <v>0</v>
      </c>
      <c r="Q185" s="212">
        <v>0.00092</v>
      </c>
      <c r="R185" s="212">
        <f>Q185*H185</f>
        <v>0.0077280000000000005</v>
      </c>
      <c r="S185" s="212">
        <v>0</v>
      </c>
      <c r="T185" s="21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4" t="s">
        <v>1284</v>
      </c>
      <c r="AT185" s="214" t="s">
        <v>494</v>
      </c>
      <c r="AU185" s="214" t="s">
        <v>83</v>
      </c>
      <c r="AY185" s="18" t="s">
        <v>160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81</v>
      </c>
      <c r="BK185" s="215">
        <f>ROUND(I185*H185,2)</f>
        <v>0</v>
      </c>
      <c r="BL185" s="18" t="s">
        <v>1284</v>
      </c>
      <c r="BM185" s="214" t="s">
        <v>2671</v>
      </c>
    </row>
    <row r="186" spans="1:47" s="2" customFormat="1" ht="19.5">
      <c r="A186" s="35"/>
      <c r="B186" s="36"/>
      <c r="C186" s="37"/>
      <c r="D186" s="216" t="s">
        <v>169</v>
      </c>
      <c r="E186" s="37"/>
      <c r="F186" s="217" t="s">
        <v>2670</v>
      </c>
      <c r="G186" s="37"/>
      <c r="H186" s="37"/>
      <c r="I186" s="169"/>
      <c r="J186" s="37"/>
      <c r="K186" s="37"/>
      <c r="L186" s="40"/>
      <c r="M186" s="218"/>
      <c r="N186" s="219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169</v>
      </c>
      <c r="AU186" s="18" t="s">
        <v>83</v>
      </c>
    </row>
    <row r="187" spans="2:51" s="13" customFormat="1" ht="11.25">
      <c r="B187" s="220"/>
      <c r="C187" s="221"/>
      <c r="D187" s="216" t="s">
        <v>171</v>
      </c>
      <c r="E187" s="222" t="s">
        <v>1</v>
      </c>
      <c r="F187" s="223" t="s">
        <v>2672</v>
      </c>
      <c r="G187" s="221"/>
      <c r="H187" s="224">
        <v>8.4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171</v>
      </c>
      <c r="AU187" s="230" t="s">
        <v>83</v>
      </c>
      <c r="AV187" s="13" t="s">
        <v>83</v>
      </c>
      <c r="AW187" s="13" t="s">
        <v>30</v>
      </c>
      <c r="AX187" s="13" t="s">
        <v>81</v>
      </c>
      <c r="AY187" s="230" t="s">
        <v>160</v>
      </c>
    </row>
    <row r="188" spans="2:63" s="12" customFormat="1" ht="25.9" customHeight="1">
      <c r="B188" s="186"/>
      <c r="C188" s="187"/>
      <c r="D188" s="188" t="s">
        <v>72</v>
      </c>
      <c r="E188" s="189" t="s">
        <v>137</v>
      </c>
      <c r="F188" s="189" t="s">
        <v>2016</v>
      </c>
      <c r="G188" s="187"/>
      <c r="H188" s="187"/>
      <c r="I188" s="190"/>
      <c r="J188" s="191">
        <f>BK188</f>
        <v>0</v>
      </c>
      <c r="K188" s="187"/>
      <c r="L188" s="192"/>
      <c r="M188" s="193"/>
      <c r="N188" s="194"/>
      <c r="O188" s="194"/>
      <c r="P188" s="195">
        <f>P189</f>
        <v>0</v>
      </c>
      <c r="Q188" s="194"/>
      <c r="R188" s="195">
        <f>R189</f>
        <v>0</v>
      </c>
      <c r="S188" s="194"/>
      <c r="T188" s="196">
        <f>T189</f>
        <v>0</v>
      </c>
      <c r="AR188" s="197" t="s">
        <v>192</v>
      </c>
      <c r="AT188" s="198" t="s">
        <v>72</v>
      </c>
      <c r="AU188" s="198" t="s">
        <v>73</v>
      </c>
      <c r="AY188" s="197" t="s">
        <v>160</v>
      </c>
      <c r="BK188" s="199">
        <f>BK189</f>
        <v>0</v>
      </c>
    </row>
    <row r="189" spans="2:63" s="12" customFormat="1" ht="22.9" customHeight="1">
      <c r="B189" s="186"/>
      <c r="C189" s="187"/>
      <c r="D189" s="188" t="s">
        <v>72</v>
      </c>
      <c r="E189" s="200" t="s">
        <v>2017</v>
      </c>
      <c r="F189" s="200" t="s">
        <v>2018</v>
      </c>
      <c r="G189" s="187"/>
      <c r="H189" s="187"/>
      <c r="I189" s="190"/>
      <c r="J189" s="201">
        <f>BK189</f>
        <v>0</v>
      </c>
      <c r="K189" s="187"/>
      <c r="L189" s="192"/>
      <c r="M189" s="193"/>
      <c r="N189" s="194"/>
      <c r="O189" s="194"/>
      <c r="P189" s="195">
        <f>SUM(P190:P193)</f>
        <v>0</v>
      </c>
      <c r="Q189" s="194"/>
      <c r="R189" s="195">
        <f>SUM(R190:R193)</f>
        <v>0</v>
      </c>
      <c r="S189" s="194"/>
      <c r="T189" s="196">
        <f>SUM(T190:T193)</f>
        <v>0</v>
      </c>
      <c r="AR189" s="197" t="s">
        <v>192</v>
      </c>
      <c r="AT189" s="198" t="s">
        <v>72</v>
      </c>
      <c r="AU189" s="198" t="s">
        <v>81</v>
      </c>
      <c r="AY189" s="197" t="s">
        <v>160</v>
      </c>
      <c r="BK189" s="199">
        <f>SUM(BK190:BK193)</f>
        <v>0</v>
      </c>
    </row>
    <row r="190" spans="1:65" s="2" customFormat="1" ht="16.5" customHeight="1">
      <c r="A190" s="35"/>
      <c r="B190" s="36"/>
      <c r="C190" s="202" t="s">
        <v>322</v>
      </c>
      <c r="D190" s="202" t="s">
        <v>163</v>
      </c>
      <c r="E190" s="203" t="s">
        <v>2020</v>
      </c>
      <c r="F190" s="204" t="s">
        <v>2018</v>
      </c>
      <c r="G190" s="205" t="s">
        <v>2673</v>
      </c>
      <c r="H190" s="206">
        <v>1</v>
      </c>
      <c r="I190" s="207"/>
      <c r="J190" s="208">
        <f>ROUND(I190*H190,2)</f>
        <v>0</v>
      </c>
      <c r="K190" s="209"/>
      <c r="L190" s="40"/>
      <c r="M190" s="210" t="s">
        <v>1</v>
      </c>
      <c r="N190" s="211" t="s">
        <v>38</v>
      </c>
      <c r="O190" s="72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4" t="s">
        <v>2022</v>
      </c>
      <c r="AT190" s="214" t="s">
        <v>163</v>
      </c>
      <c r="AU190" s="214" t="s">
        <v>83</v>
      </c>
      <c r="AY190" s="18" t="s">
        <v>160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8" t="s">
        <v>81</v>
      </c>
      <c r="BK190" s="215">
        <f>ROUND(I190*H190,2)</f>
        <v>0</v>
      </c>
      <c r="BL190" s="18" t="s">
        <v>2022</v>
      </c>
      <c r="BM190" s="214" t="s">
        <v>2674</v>
      </c>
    </row>
    <row r="191" spans="1:47" s="2" customFormat="1" ht="11.25">
      <c r="A191" s="35"/>
      <c r="B191" s="36"/>
      <c r="C191" s="37"/>
      <c r="D191" s="216" t="s">
        <v>169</v>
      </c>
      <c r="E191" s="37"/>
      <c r="F191" s="217" t="s">
        <v>2018</v>
      </c>
      <c r="G191" s="37"/>
      <c r="H191" s="37"/>
      <c r="I191" s="169"/>
      <c r="J191" s="37"/>
      <c r="K191" s="37"/>
      <c r="L191" s="40"/>
      <c r="M191" s="218"/>
      <c r="N191" s="21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169</v>
      </c>
      <c r="AU191" s="18" t="s">
        <v>83</v>
      </c>
    </row>
    <row r="192" spans="1:65" s="2" customFormat="1" ht="16.5" customHeight="1">
      <c r="A192" s="35"/>
      <c r="B192" s="36"/>
      <c r="C192" s="202" t="s">
        <v>332</v>
      </c>
      <c r="D192" s="202" t="s">
        <v>163</v>
      </c>
      <c r="E192" s="203" t="s">
        <v>2675</v>
      </c>
      <c r="F192" s="204" t="s">
        <v>2676</v>
      </c>
      <c r="G192" s="205" t="s">
        <v>2673</v>
      </c>
      <c r="H192" s="206">
        <v>1</v>
      </c>
      <c r="I192" s="207"/>
      <c r="J192" s="208">
        <f>ROUND(I192*H192,2)</f>
        <v>0</v>
      </c>
      <c r="K192" s="209"/>
      <c r="L192" s="40"/>
      <c r="M192" s="210" t="s">
        <v>1</v>
      </c>
      <c r="N192" s="211" t="s">
        <v>38</v>
      </c>
      <c r="O192" s="72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4" t="s">
        <v>2022</v>
      </c>
      <c r="AT192" s="214" t="s">
        <v>163</v>
      </c>
      <c r="AU192" s="214" t="s">
        <v>83</v>
      </c>
      <c r="AY192" s="18" t="s">
        <v>160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8" t="s">
        <v>81</v>
      </c>
      <c r="BK192" s="215">
        <f>ROUND(I192*H192,2)</f>
        <v>0</v>
      </c>
      <c r="BL192" s="18" t="s">
        <v>2022</v>
      </c>
      <c r="BM192" s="214" t="s">
        <v>2677</v>
      </c>
    </row>
    <row r="193" spans="1:47" s="2" customFormat="1" ht="11.25">
      <c r="A193" s="35"/>
      <c r="B193" s="36"/>
      <c r="C193" s="37"/>
      <c r="D193" s="216" t="s">
        <v>169</v>
      </c>
      <c r="E193" s="37"/>
      <c r="F193" s="217" t="s">
        <v>2676</v>
      </c>
      <c r="G193" s="37"/>
      <c r="H193" s="37"/>
      <c r="I193" s="169"/>
      <c r="J193" s="37"/>
      <c r="K193" s="37"/>
      <c r="L193" s="40"/>
      <c r="M193" s="252"/>
      <c r="N193" s="253"/>
      <c r="O193" s="254"/>
      <c r="P193" s="254"/>
      <c r="Q193" s="254"/>
      <c r="R193" s="254"/>
      <c r="S193" s="254"/>
      <c r="T193" s="25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169</v>
      </c>
      <c r="AU193" s="18" t="s">
        <v>83</v>
      </c>
    </row>
    <row r="194" spans="1:31" s="2" customFormat="1" ht="6.95" customHeight="1">
      <c r="A194" s="35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40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algorithmName="SHA-512" hashValue="nckw/oPOYb8W65ulvH6FtoVRM2ByjU5y8VLWnecqoxvK8xyQ9ADK/ZC+FYAJmKOmJwGKyD+974opC1yuRXskBg==" saltValue="zZxoZ+Cu7znYxhqvsjcZnoUXdze7e5Y6jFUGO1A+bnD0ZHQgfETbbpZtIctJnpTpmqqv7pe0WIYrOG69PZWcRQ==" spinCount="100000" sheet="1" objects="1" scenarios="1" formatColumns="0" formatRows="0" autoFilter="0"/>
  <autoFilter ref="C131:K193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2678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2679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21</v>
      </c>
      <c r="F15" s="35"/>
      <c r="G15" s="35"/>
      <c r="H15" s="35"/>
      <c r="I15" s="113" t="s">
        <v>26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21</v>
      </c>
      <c r="F21" s="35"/>
      <c r="G21" s="35"/>
      <c r="H21" s="35"/>
      <c r="I21" s="113" t="s">
        <v>26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21</v>
      </c>
      <c r="F24" s="35"/>
      <c r="G24" s="35"/>
      <c r="H24" s="35"/>
      <c r="I24" s="113" t="s">
        <v>26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J103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ROUND((SUM(BE103:BE110)+SUM(BE130:BE190)),2)</f>
        <v>0</v>
      </c>
      <c r="G35" s="35"/>
      <c r="H35" s="35"/>
      <c r="I35" s="127">
        <v>0.21</v>
      </c>
      <c r="J35" s="126">
        <f>ROUND(((SUM(BE103:BE110)+SUM(BE130:BE190))*I35),2)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ROUND((SUM(BF103:BF110)+SUM(BF130:BF190)),2)</f>
        <v>0</v>
      </c>
      <c r="G36" s="35"/>
      <c r="H36" s="35"/>
      <c r="I36" s="127">
        <v>0.15</v>
      </c>
      <c r="J36" s="126">
        <f>ROUND(((SUM(BF103:BF110)+SUM(BF130:BF190))*I36),2)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ROUND((SUM(BG103:BG110)+SUM(BG130:BG190)),2)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ROUND((SUM(BH103:BH110)+SUM(BH130:BH190)),2)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ROUND((SUM(BI103:BI110)+SUM(BI130:BI190)),2)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08 DPS SO03 - Odvodnění areálu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Ostrava - Výškovice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2680</v>
      </c>
      <c r="E97" s="153"/>
      <c r="F97" s="153"/>
      <c r="G97" s="153"/>
      <c r="H97" s="153"/>
      <c r="I97" s="153"/>
      <c r="J97" s="154">
        <f>J131</f>
        <v>0</v>
      </c>
      <c r="K97" s="151"/>
      <c r="L97" s="155"/>
    </row>
    <row r="98" spans="2:12" s="10" customFormat="1" ht="19.9" customHeight="1">
      <c r="B98" s="156"/>
      <c r="C98" s="157"/>
      <c r="D98" s="158" t="s">
        <v>2681</v>
      </c>
      <c r="E98" s="159"/>
      <c r="F98" s="159"/>
      <c r="G98" s="159"/>
      <c r="H98" s="159"/>
      <c r="I98" s="159"/>
      <c r="J98" s="160">
        <f>J132</f>
        <v>0</v>
      </c>
      <c r="K98" s="157"/>
      <c r="L98" s="161"/>
    </row>
    <row r="99" spans="2:12" s="9" customFormat="1" ht="24.95" customHeight="1">
      <c r="B99" s="150"/>
      <c r="C99" s="151"/>
      <c r="D99" s="152" t="s">
        <v>435</v>
      </c>
      <c r="E99" s="153"/>
      <c r="F99" s="153"/>
      <c r="G99" s="153"/>
      <c r="H99" s="153"/>
      <c r="I99" s="153"/>
      <c r="J99" s="154">
        <f>J185</f>
        <v>0</v>
      </c>
      <c r="K99" s="151"/>
      <c r="L99" s="155"/>
    </row>
    <row r="100" spans="2:12" s="10" customFormat="1" ht="19.9" customHeight="1">
      <c r="B100" s="156"/>
      <c r="C100" s="157"/>
      <c r="D100" s="158" t="s">
        <v>436</v>
      </c>
      <c r="E100" s="159"/>
      <c r="F100" s="159"/>
      <c r="G100" s="159"/>
      <c r="H100" s="159"/>
      <c r="I100" s="159"/>
      <c r="J100" s="160">
        <f>J186</f>
        <v>0</v>
      </c>
      <c r="K100" s="157"/>
      <c r="L100" s="161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9.25" customHeight="1">
      <c r="A103" s="35"/>
      <c r="B103" s="36"/>
      <c r="C103" s="149" t="s">
        <v>135</v>
      </c>
      <c r="D103" s="37"/>
      <c r="E103" s="37"/>
      <c r="F103" s="37"/>
      <c r="G103" s="37"/>
      <c r="H103" s="37"/>
      <c r="I103" s="37"/>
      <c r="J103" s="162">
        <f>ROUND(J104+J105+J106+J107+J108+J109,2)</f>
        <v>0</v>
      </c>
      <c r="K103" s="37"/>
      <c r="L103" s="52"/>
      <c r="N103" s="163" t="s">
        <v>37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36"/>
      <c r="C104" s="37"/>
      <c r="D104" s="333" t="s">
        <v>136</v>
      </c>
      <c r="E104" s="334"/>
      <c r="F104" s="334"/>
      <c r="G104" s="37"/>
      <c r="H104" s="37"/>
      <c r="I104" s="37"/>
      <c r="J104" s="165">
        <v>0</v>
      </c>
      <c r="K104" s="37"/>
      <c r="L104" s="166"/>
      <c r="M104" s="167"/>
      <c r="N104" s="168" t="s">
        <v>38</v>
      </c>
      <c r="O104" s="167"/>
      <c r="P104" s="167"/>
      <c r="Q104" s="167"/>
      <c r="R104" s="167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70" t="s">
        <v>137</v>
      </c>
      <c r="AZ104" s="167"/>
      <c r="BA104" s="167"/>
      <c r="BB104" s="167"/>
      <c r="BC104" s="167"/>
      <c r="BD104" s="167"/>
      <c r="BE104" s="171">
        <f aca="true" t="shared" si="0" ref="BE104:BE109">IF(N104="základní",J104,0)</f>
        <v>0</v>
      </c>
      <c r="BF104" s="171">
        <f aca="true" t="shared" si="1" ref="BF104:BF109">IF(N104="snížená",J104,0)</f>
        <v>0</v>
      </c>
      <c r="BG104" s="171">
        <f aca="true" t="shared" si="2" ref="BG104:BG109">IF(N104="zákl. přenesená",J104,0)</f>
        <v>0</v>
      </c>
      <c r="BH104" s="171">
        <f aca="true" t="shared" si="3" ref="BH104:BH109">IF(N104="sníž. přenesená",J104,0)</f>
        <v>0</v>
      </c>
      <c r="BI104" s="171">
        <f aca="true" t="shared" si="4" ref="BI104:BI109">IF(N104="nulová",J104,0)</f>
        <v>0</v>
      </c>
      <c r="BJ104" s="170" t="s">
        <v>81</v>
      </c>
      <c r="BK104" s="167"/>
      <c r="BL104" s="167"/>
      <c r="BM104" s="167"/>
    </row>
    <row r="105" spans="1:65" s="2" customFormat="1" ht="18" customHeight="1">
      <c r="A105" s="35"/>
      <c r="B105" s="36"/>
      <c r="C105" s="37"/>
      <c r="D105" s="333" t="s">
        <v>2682</v>
      </c>
      <c r="E105" s="334"/>
      <c r="F105" s="334"/>
      <c r="G105" s="37"/>
      <c r="H105" s="37"/>
      <c r="I105" s="37"/>
      <c r="J105" s="165">
        <v>0</v>
      </c>
      <c r="K105" s="37"/>
      <c r="L105" s="166"/>
      <c r="M105" s="167"/>
      <c r="N105" s="168" t="s">
        <v>38</v>
      </c>
      <c r="O105" s="167"/>
      <c r="P105" s="167"/>
      <c r="Q105" s="167"/>
      <c r="R105" s="167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70" t="s">
        <v>137</v>
      </c>
      <c r="AZ105" s="167"/>
      <c r="BA105" s="167"/>
      <c r="BB105" s="167"/>
      <c r="BC105" s="167"/>
      <c r="BD105" s="167"/>
      <c r="BE105" s="171">
        <f t="shared" si="0"/>
        <v>0</v>
      </c>
      <c r="BF105" s="171">
        <f t="shared" si="1"/>
        <v>0</v>
      </c>
      <c r="BG105" s="171">
        <f t="shared" si="2"/>
        <v>0</v>
      </c>
      <c r="BH105" s="171">
        <f t="shared" si="3"/>
        <v>0</v>
      </c>
      <c r="BI105" s="171">
        <f t="shared" si="4"/>
        <v>0</v>
      </c>
      <c r="BJ105" s="170" t="s">
        <v>81</v>
      </c>
      <c r="BK105" s="167"/>
      <c r="BL105" s="167"/>
      <c r="BM105" s="167"/>
    </row>
    <row r="106" spans="1:65" s="2" customFormat="1" ht="18" customHeight="1">
      <c r="A106" s="35"/>
      <c r="B106" s="36"/>
      <c r="C106" s="37"/>
      <c r="D106" s="333" t="s">
        <v>139</v>
      </c>
      <c r="E106" s="334"/>
      <c r="F106" s="334"/>
      <c r="G106" s="37"/>
      <c r="H106" s="37"/>
      <c r="I106" s="37"/>
      <c r="J106" s="165"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137</v>
      </c>
      <c r="AZ106" s="167"/>
      <c r="BA106" s="167"/>
      <c r="BB106" s="167"/>
      <c r="BC106" s="167"/>
      <c r="BD106" s="167"/>
      <c r="BE106" s="171">
        <f t="shared" si="0"/>
        <v>0</v>
      </c>
      <c r="BF106" s="171">
        <f t="shared" si="1"/>
        <v>0</v>
      </c>
      <c r="BG106" s="171">
        <f t="shared" si="2"/>
        <v>0</v>
      </c>
      <c r="BH106" s="171">
        <f t="shared" si="3"/>
        <v>0</v>
      </c>
      <c r="BI106" s="171">
        <f t="shared" si="4"/>
        <v>0</v>
      </c>
      <c r="BJ106" s="170" t="s">
        <v>81</v>
      </c>
      <c r="BK106" s="167"/>
      <c r="BL106" s="167"/>
      <c r="BM106" s="167"/>
    </row>
    <row r="107" spans="1:65" s="2" customFormat="1" ht="18" customHeight="1">
      <c r="A107" s="35"/>
      <c r="B107" s="36"/>
      <c r="C107" s="37"/>
      <c r="D107" s="333" t="s">
        <v>140</v>
      </c>
      <c r="E107" s="334"/>
      <c r="F107" s="334"/>
      <c r="G107" s="37"/>
      <c r="H107" s="37"/>
      <c r="I107" s="37"/>
      <c r="J107" s="165">
        <v>0</v>
      </c>
      <c r="K107" s="37"/>
      <c r="L107" s="166"/>
      <c r="M107" s="167"/>
      <c r="N107" s="168" t="s">
        <v>38</v>
      </c>
      <c r="O107" s="167"/>
      <c r="P107" s="167"/>
      <c r="Q107" s="167"/>
      <c r="R107" s="167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70" t="s">
        <v>137</v>
      </c>
      <c r="AZ107" s="167"/>
      <c r="BA107" s="167"/>
      <c r="BB107" s="167"/>
      <c r="BC107" s="167"/>
      <c r="BD107" s="167"/>
      <c r="BE107" s="171">
        <f t="shared" si="0"/>
        <v>0</v>
      </c>
      <c r="BF107" s="171">
        <f t="shared" si="1"/>
        <v>0</v>
      </c>
      <c r="BG107" s="171">
        <f t="shared" si="2"/>
        <v>0</v>
      </c>
      <c r="BH107" s="171">
        <f t="shared" si="3"/>
        <v>0</v>
      </c>
      <c r="BI107" s="171">
        <f t="shared" si="4"/>
        <v>0</v>
      </c>
      <c r="BJ107" s="170" t="s">
        <v>81</v>
      </c>
      <c r="BK107" s="167"/>
      <c r="BL107" s="167"/>
      <c r="BM107" s="167"/>
    </row>
    <row r="108" spans="1:65" s="2" customFormat="1" ht="18" customHeight="1">
      <c r="A108" s="35"/>
      <c r="B108" s="36"/>
      <c r="C108" s="37"/>
      <c r="D108" s="333" t="s">
        <v>2683</v>
      </c>
      <c r="E108" s="334"/>
      <c r="F108" s="334"/>
      <c r="G108" s="37"/>
      <c r="H108" s="37"/>
      <c r="I108" s="37"/>
      <c r="J108" s="165">
        <v>0</v>
      </c>
      <c r="K108" s="37"/>
      <c r="L108" s="166"/>
      <c r="M108" s="167"/>
      <c r="N108" s="168" t="s">
        <v>38</v>
      </c>
      <c r="O108" s="167"/>
      <c r="P108" s="167"/>
      <c r="Q108" s="167"/>
      <c r="R108" s="167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70" t="s">
        <v>137</v>
      </c>
      <c r="AZ108" s="167"/>
      <c r="BA108" s="167"/>
      <c r="BB108" s="167"/>
      <c r="BC108" s="167"/>
      <c r="BD108" s="167"/>
      <c r="BE108" s="171">
        <f t="shared" si="0"/>
        <v>0</v>
      </c>
      <c r="BF108" s="171">
        <f t="shared" si="1"/>
        <v>0</v>
      </c>
      <c r="BG108" s="171">
        <f t="shared" si="2"/>
        <v>0</v>
      </c>
      <c r="BH108" s="171">
        <f t="shared" si="3"/>
        <v>0</v>
      </c>
      <c r="BI108" s="171">
        <f t="shared" si="4"/>
        <v>0</v>
      </c>
      <c r="BJ108" s="170" t="s">
        <v>81</v>
      </c>
      <c r="BK108" s="167"/>
      <c r="BL108" s="167"/>
      <c r="BM108" s="167"/>
    </row>
    <row r="109" spans="1:65" s="2" customFormat="1" ht="18" customHeight="1">
      <c r="A109" s="35"/>
      <c r="B109" s="36"/>
      <c r="C109" s="37"/>
      <c r="D109" s="164" t="s">
        <v>142</v>
      </c>
      <c r="E109" s="37"/>
      <c r="F109" s="37"/>
      <c r="G109" s="37"/>
      <c r="H109" s="37"/>
      <c r="I109" s="37"/>
      <c r="J109" s="165">
        <f>ROUND(J30*T109,2)</f>
        <v>0</v>
      </c>
      <c r="K109" s="37"/>
      <c r="L109" s="166"/>
      <c r="M109" s="167"/>
      <c r="N109" s="168" t="s">
        <v>38</v>
      </c>
      <c r="O109" s="167"/>
      <c r="P109" s="167"/>
      <c r="Q109" s="167"/>
      <c r="R109" s="167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70" t="s">
        <v>143</v>
      </c>
      <c r="AZ109" s="167"/>
      <c r="BA109" s="167"/>
      <c r="BB109" s="167"/>
      <c r="BC109" s="167"/>
      <c r="BD109" s="167"/>
      <c r="BE109" s="171">
        <f t="shared" si="0"/>
        <v>0</v>
      </c>
      <c r="BF109" s="171">
        <f t="shared" si="1"/>
        <v>0</v>
      </c>
      <c r="BG109" s="171">
        <f t="shared" si="2"/>
        <v>0</v>
      </c>
      <c r="BH109" s="171">
        <f t="shared" si="3"/>
        <v>0</v>
      </c>
      <c r="BI109" s="171">
        <f t="shared" si="4"/>
        <v>0</v>
      </c>
      <c r="BJ109" s="170" t="s">
        <v>81</v>
      </c>
      <c r="BK109" s="167"/>
      <c r="BL109" s="167"/>
      <c r="BM109" s="167"/>
    </row>
    <row r="110" spans="1:31" s="2" customFormat="1" ht="11.2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9.25" customHeight="1">
      <c r="A111" s="35"/>
      <c r="B111" s="36"/>
      <c r="C111" s="172" t="s">
        <v>144</v>
      </c>
      <c r="D111" s="147"/>
      <c r="E111" s="147"/>
      <c r="F111" s="147"/>
      <c r="G111" s="147"/>
      <c r="H111" s="147"/>
      <c r="I111" s="147"/>
      <c r="J111" s="173">
        <f>ROUND(J96+J103,2)</f>
        <v>0</v>
      </c>
      <c r="K111" s="14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145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30" t="str">
        <f>E7</f>
        <v>Rekonstrukce areálu - Skatepark Ostrava-Výškovice</v>
      </c>
      <c r="F120" s="331"/>
      <c r="G120" s="331"/>
      <c r="H120" s="331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112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86" t="str">
        <f>E9</f>
        <v>08 DPS SO03 - Odvodnění areálu</v>
      </c>
      <c r="F122" s="332"/>
      <c r="G122" s="332"/>
      <c r="H122" s="33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>Ostrava - Výškovice</v>
      </c>
      <c r="G124" s="37"/>
      <c r="H124" s="37"/>
      <c r="I124" s="30" t="s">
        <v>22</v>
      </c>
      <c r="J124" s="67" t="str">
        <f>IF(J12="","",J12)</f>
        <v>21. 8. 2023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24</v>
      </c>
      <c r="D126" s="37"/>
      <c r="E126" s="37"/>
      <c r="F126" s="28" t="str">
        <f>E15</f>
        <v xml:space="preserve"> </v>
      </c>
      <c r="G126" s="37"/>
      <c r="H126" s="37"/>
      <c r="I126" s="30" t="s">
        <v>29</v>
      </c>
      <c r="J126" s="33" t="str">
        <f>E21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30" t="s">
        <v>31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4"/>
      <c r="B129" s="175"/>
      <c r="C129" s="176" t="s">
        <v>146</v>
      </c>
      <c r="D129" s="177" t="s">
        <v>58</v>
      </c>
      <c r="E129" s="177" t="s">
        <v>54</v>
      </c>
      <c r="F129" s="177" t="s">
        <v>55</v>
      </c>
      <c r="G129" s="177" t="s">
        <v>147</v>
      </c>
      <c r="H129" s="177" t="s">
        <v>148</v>
      </c>
      <c r="I129" s="177" t="s">
        <v>149</v>
      </c>
      <c r="J129" s="178" t="s">
        <v>119</v>
      </c>
      <c r="K129" s="179" t="s">
        <v>150</v>
      </c>
      <c r="L129" s="180"/>
      <c r="M129" s="76" t="s">
        <v>1</v>
      </c>
      <c r="N129" s="77" t="s">
        <v>37</v>
      </c>
      <c r="O129" s="77" t="s">
        <v>151</v>
      </c>
      <c r="P129" s="77" t="s">
        <v>152</v>
      </c>
      <c r="Q129" s="77" t="s">
        <v>153</v>
      </c>
      <c r="R129" s="77" t="s">
        <v>154</v>
      </c>
      <c r="S129" s="77" t="s">
        <v>155</v>
      </c>
      <c r="T129" s="78" t="s">
        <v>156</v>
      </c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</row>
    <row r="130" spans="1:63" s="2" customFormat="1" ht="22.9" customHeight="1">
      <c r="A130" s="35"/>
      <c r="B130" s="36"/>
      <c r="C130" s="83" t="s">
        <v>157</v>
      </c>
      <c r="D130" s="37"/>
      <c r="E130" s="37"/>
      <c r="F130" s="37"/>
      <c r="G130" s="37"/>
      <c r="H130" s="37"/>
      <c r="I130" s="37"/>
      <c r="J130" s="181">
        <f>BK130</f>
        <v>0</v>
      </c>
      <c r="K130" s="37"/>
      <c r="L130" s="40"/>
      <c r="M130" s="79"/>
      <c r="N130" s="182"/>
      <c r="O130" s="80"/>
      <c r="P130" s="183">
        <f>P131+P185</f>
        <v>0</v>
      </c>
      <c r="Q130" s="80"/>
      <c r="R130" s="183">
        <f>R131+R185</f>
        <v>54.25512379</v>
      </c>
      <c r="S130" s="80"/>
      <c r="T130" s="184">
        <f>T131+T185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72</v>
      </c>
      <c r="AU130" s="18" t="s">
        <v>121</v>
      </c>
      <c r="BK130" s="185">
        <f>BK131+BK185</f>
        <v>0</v>
      </c>
    </row>
    <row r="131" spans="2:63" s="12" customFormat="1" ht="25.9" customHeight="1">
      <c r="B131" s="186"/>
      <c r="C131" s="187"/>
      <c r="D131" s="188" t="s">
        <v>72</v>
      </c>
      <c r="E131" s="189" t="s">
        <v>2684</v>
      </c>
      <c r="F131" s="189" t="s">
        <v>2685</v>
      </c>
      <c r="G131" s="187"/>
      <c r="H131" s="187"/>
      <c r="I131" s="190"/>
      <c r="J131" s="191">
        <f>BK131</f>
        <v>0</v>
      </c>
      <c r="K131" s="187"/>
      <c r="L131" s="192"/>
      <c r="M131" s="193"/>
      <c r="N131" s="194"/>
      <c r="O131" s="194"/>
      <c r="P131" s="195">
        <f>P132</f>
        <v>0</v>
      </c>
      <c r="Q131" s="194"/>
      <c r="R131" s="195">
        <f>R132</f>
        <v>54.25512379</v>
      </c>
      <c r="S131" s="194"/>
      <c r="T131" s="196">
        <f>T132</f>
        <v>0</v>
      </c>
      <c r="AR131" s="197" t="s">
        <v>167</v>
      </c>
      <c r="AT131" s="198" t="s">
        <v>72</v>
      </c>
      <c r="AU131" s="198" t="s">
        <v>73</v>
      </c>
      <c r="AY131" s="197" t="s">
        <v>160</v>
      </c>
      <c r="BK131" s="199">
        <f>BK132</f>
        <v>0</v>
      </c>
    </row>
    <row r="132" spans="2:63" s="12" customFormat="1" ht="22.9" customHeight="1">
      <c r="B132" s="186"/>
      <c r="C132" s="187"/>
      <c r="D132" s="188" t="s">
        <v>72</v>
      </c>
      <c r="E132" s="200" t="s">
        <v>2686</v>
      </c>
      <c r="F132" s="200" t="s">
        <v>2687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SUM(P133:P184)</f>
        <v>0</v>
      </c>
      <c r="Q132" s="194"/>
      <c r="R132" s="195">
        <f>SUM(R133:R184)</f>
        <v>54.25512379</v>
      </c>
      <c r="S132" s="194"/>
      <c r="T132" s="196">
        <f>SUM(T133:T184)</f>
        <v>0</v>
      </c>
      <c r="AR132" s="197" t="s">
        <v>167</v>
      </c>
      <c r="AT132" s="198" t="s">
        <v>72</v>
      </c>
      <c r="AU132" s="198" t="s">
        <v>81</v>
      </c>
      <c r="AY132" s="197" t="s">
        <v>160</v>
      </c>
      <c r="BK132" s="199">
        <f>SUM(BK133:BK184)</f>
        <v>0</v>
      </c>
    </row>
    <row r="133" spans="1:65" s="2" customFormat="1" ht="37.9" customHeight="1">
      <c r="A133" s="35"/>
      <c r="B133" s="36"/>
      <c r="C133" s="202" t="s">
        <v>81</v>
      </c>
      <c r="D133" s="202" t="s">
        <v>163</v>
      </c>
      <c r="E133" s="203" t="s">
        <v>78</v>
      </c>
      <c r="F133" s="204" t="s">
        <v>2688</v>
      </c>
      <c r="G133" s="205" t="s">
        <v>234</v>
      </c>
      <c r="H133" s="206">
        <v>1</v>
      </c>
      <c r="I133" s="207"/>
      <c r="J133" s="208">
        <f>ROUND(I133*H133,2)</f>
        <v>0</v>
      </c>
      <c r="K133" s="209"/>
      <c r="L133" s="40"/>
      <c r="M133" s="210" t="s">
        <v>1</v>
      </c>
      <c r="N133" s="211" t="s">
        <v>38</v>
      </c>
      <c r="O133" s="72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4" t="s">
        <v>345</v>
      </c>
      <c r="AT133" s="214" t="s">
        <v>163</v>
      </c>
      <c r="AU133" s="214" t="s">
        <v>83</v>
      </c>
      <c r="AY133" s="18" t="s">
        <v>160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8" t="s">
        <v>81</v>
      </c>
      <c r="BK133" s="215">
        <f>ROUND(I133*H133,2)</f>
        <v>0</v>
      </c>
      <c r="BL133" s="18" t="s">
        <v>345</v>
      </c>
      <c r="BM133" s="214" t="s">
        <v>2689</v>
      </c>
    </row>
    <row r="134" spans="1:47" s="2" customFormat="1" ht="19.5">
      <c r="A134" s="35"/>
      <c r="B134" s="36"/>
      <c r="C134" s="37"/>
      <c r="D134" s="216" t="s">
        <v>169</v>
      </c>
      <c r="E134" s="37"/>
      <c r="F134" s="217" t="s">
        <v>2688</v>
      </c>
      <c r="G134" s="37"/>
      <c r="H134" s="37"/>
      <c r="I134" s="169"/>
      <c r="J134" s="37"/>
      <c r="K134" s="37"/>
      <c r="L134" s="40"/>
      <c r="M134" s="218"/>
      <c r="N134" s="219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169</v>
      </c>
      <c r="AU134" s="18" t="s">
        <v>83</v>
      </c>
    </row>
    <row r="135" spans="1:65" s="2" customFormat="1" ht="24.2" customHeight="1">
      <c r="A135" s="35"/>
      <c r="B135" s="36"/>
      <c r="C135" s="202" t="s">
        <v>83</v>
      </c>
      <c r="D135" s="202" t="s">
        <v>163</v>
      </c>
      <c r="E135" s="203" t="s">
        <v>84</v>
      </c>
      <c r="F135" s="204" t="s">
        <v>2690</v>
      </c>
      <c r="G135" s="205" t="s">
        <v>234</v>
      </c>
      <c r="H135" s="206">
        <v>1</v>
      </c>
      <c r="I135" s="207"/>
      <c r="J135" s="208">
        <f>ROUND(I135*H135,2)</f>
        <v>0</v>
      </c>
      <c r="K135" s="209"/>
      <c r="L135" s="40"/>
      <c r="M135" s="210" t="s">
        <v>1</v>
      </c>
      <c r="N135" s="211" t="s">
        <v>38</v>
      </c>
      <c r="O135" s="72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345</v>
      </c>
      <c r="AT135" s="214" t="s">
        <v>163</v>
      </c>
      <c r="AU135" s="214" t="s">
        <v>83</v>
      </c>
      <c r="AY135" s="18" t="s">
        <v>160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81</v>
      </c>
      <c r="BK135" s="215">
        <f>ROUND(I135*H135,2)</f>
        <v>0</v>
      </c>
      <c r="BL135" s="18" t="s">
        <v>345</v>
      </c>
      <c r="BM135" s="214" t="s">
        <v>2691</v>
      </c>
    </row>
    <row r="136" spans="1:47" s="2" customFormat="1" ht="19.5">
      <c r="A136" s="35"/>
      <c r="B136" s="36"/>
      <c r="C136" s="37"/>
      <c r="D136" s="216" t="s">
        <v>169</v>
      </c>
      <c r="E136" s="37"/>
      <c r="F136" s="217" t="s">
        <v>2690</v>
      </c>
      <c r="G136" s="37"/>
      <c r="H136" s="37"/>
      <c r="I136" s="169"/>
      <c r="J136" s="37"/>
      <c r="K136" s="37"/>
      <c r="L136" s="40"/>
      <c r="M136" s="218"/>
      <c r="N136" s="219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169</v>
      </c>
      <c r="AU136" s="18" t="s">
        <v>83</v>
      </c>
    </row>
    <row r="137" spans="1:65" s="2" customFormat="1" ht="33" customHeight="1">
      <c r="A137" s="35"/>
      <c r="B137" s="36"/>
      <c r="C137" s="202" t="s">
        <v>182</v>
      </c>
      <c r="D137" s="202" t="s">
        <v>163</v>
      </c>
      <c r="E137" s="203" t="s">
        <v>2692</v>
      </c>
      <c r="F137" s="204" t="s">
        <v>2693</v>
      </c>
      <c r="G137" s="205" t="s">
        <v>234</v>
      </c>
      <c r="H137" s="206">
        <v>1</v>
      </c>
      <c r="I137" s="207"/>
      <c r="J137" s="208">
        <f>ROUND(I137*H137,2)</f>
        <v>0</v>
      </c>
      <c r="K137" s="209"/>
      <c r="L137" s="40"/>
      <c r="M137" s="210" t="s">
        <v>1</v>
      </c>
      <c r="N137" s="211" t="s">
        <v>38</v>
      </c>
      <c r="O137" s="72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4" t="s">
        <v>2022</v>
      </c>
      <c r="AT137" s="214" t="s">
        <v>163</v>
      </c>
      <c r="AU137" s="214" t="s">
        <v>83</v>
      </c>
      <c r="AY137" s="18" t="s">
        <v>160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81</v>
      </c>
      <c r="BK137" s="215">
        <f>ROUND(I137*H137,2)</f>
        <v>0</v>
      </c>
      <c r="BL137" s="18" t="s">
        <v>2022</v>
      </c>
      <c r="BM137" s="214" t="s">
        <v>2694</v>
      </c>
    </row>
    <row r="138" spans="1:47" s="2" customFormat="1" ht="19.5">
      <c r="A138" s="35"/>
      <c r="B138" s="36"/>
      <c r="C138" s="37"/>
      <c r="D138" s="216" t="s">
        <v>169</v>
      </c>
      <c r="E138" s="37"/>
      <c r="F138" s="217" t="s">
        <v>2693</v>
      </c>
      <c r="G138" s="37"/>
      <c r="H138" s="37"/>
      <c r="I138" s="169"/>
      <c r="J138" s="37"/>
      <c r="K138" s="37"/>
      <c r="L138" s="40"/>
      <c r="M138" s="218"/>
      <c r="N138" s="219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169</v>
      </c>
      <c r="AU138" s="18" t="s">
        <v>83</v>
      </c>
    </row>
    <row r="139" spans="1:65" s="2" customFormat="1" ht="16.5" customHeight="1">
      <c r="A139" s="35"/>
      <c r="B139" s="36"/>
      <c r="C139" s="202" t="s">
        <v>167</v>
      </c>
      <c r="D139" s="202" t="s">
        <v>163</v>
      </c>
      <c r="E139" s="203" t="s">
        <v>2695</v>
      </c>
      <c r="F139" s="204" t="s">
        <v>2696</v>
      </c>
      <c r="G139" s="205" t="s">
        <v>234</v>
      </c>
      <c r="H139" s="206">
        <v>2</v>
      </c>
      <c r="I139" s="207"/>
      <c r="J139" s="208">
        <f>ROUND(I139*H139,2)</f>
        <v>0</v>
      </c>
      <c r="K139" s="209"/>
      <c r="L139" s="40"/>
      <c r="M139" s="210" t="s">
        <v>1</v>
      </c>
      <c r="N139" s="211" t="s">
        <v>38</v>
      </c>
      <c r="O139" s="72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4" t="s">
        <v>2022</v>
      </c>
      <c r="AT139" s="214" t="s">
        <v>163</v>
      </c>
      <c r="AU139" s="214" t="s">
        <v>83</v>
      </c>
      <c r="AY139" s="18" t="s">
        <v>160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81</v>
      </c>
      <c r="BK139" s="215">
        <f>ROUND(I139*H139,2)</f>
        <v>0</v>
      </c>
      <c r="BL139" s="18" t="s">
        <v>2022</v>
      </c>
      <c r="BM139" s="214" t="s">
        <v>2697</v>
      </c>
    </row>
    <row r="140" spans="1:47" s="2" customFormat="1" ht="11.25">
      <c r="A140" s="35"/>
      <c r="B140" s="36"/>
      <c r="C140" s="37"/>
      <c r="D140" s="216" t="s">
        <v>169</v>
      </c>
      <c r="E140" s="37"/>
      <c r="F140" s="217" t="s">
        <v>2696</v>
      </c>
      <c r="G140" s="37"/>
      <c r="H140" s="37"/>
      <c r="I140" s="169"/>
      <c r="J140" s="37"/>
      <c r="K140" s="37"/>
      <c r="L140" s="40"/>
      <c r="M140" s="218"/>
      <c r="N140" s="219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169</v>
      </c>
      <c r="AU140" s="18" t="s">
        <v>83</v>
      </c>
    </row>
    <row r="141" spans="1:65" s="2" customFormat="1" ht="24.2" customHeight="1">
      <c r="A141" s="35"/>
      <c r="B141" s="36"/>
      <c r="C141" s="202" t="s">
        <v>192</v>
      </c>
      <c r="D141" s="202" t="s">
        <v>163</v>
      </c>
      <c r="E141" s="203" t="s">
        <v>2698</v>
      </c>
      <c r="F141" s="204" t="s">
        <v>2699</v>
      </c>
      <c r="G141" s="205" t="s">
        <v>234</v>
      </c>
      <c r="H141" s="206">
        <v>1</v>
      </c>
      <c r="I141" s="207"/>
      <c r="J141" s="208">
        <f>ROUND(I141*H141,2)</f>
        <v>0</v>
      </c>
      <c r="K141" s="209"/>
      <c r="L141" s="40"/>
      <c r="M141" s="210" t="s">
        <v>1</v>
      </c>
      <c r="N141" s="211" t="s">
        <v>38</v>
      </c>
      <c r="O141" s="72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4" t="s">
        <v>2022</v>
      </c>
      <c r="AT141" s="214" t="s">
        <v>163</v>
      </c>
      <c r="AU141" s="214" t="s">
        <v>83</v>
      </c>
      <c r="AY141" s="18" t="s">
        <v>160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8" t="s">
        <v>81</v>
      </c>
      <c r="BK141" s="215">
        <f>ROUND(I141*H141,2)</f>
        <v>0</v>
      </c>
      <c r="BL141" s="18" t="s">
        <v>2022</v>
      </c>
      <c r="BM141" s="214" t="s">
        <v>2700</v>
      </c>
    </row>
    <row r="142" spans="1:47" s="2" customFormat="1" ht="11.25">
      <c r="A142" s="35"/>
      <c r="B142" s="36"/>
      <c r="C142" s="37"/>
      <c r="D142" s="216" t="s">
        <v>169</v>
      </c>
      <c r="E142" s="37"/>
      <c r="F142" s="217" t="s">
        <v>2699</v>
      </c>
      <c r="G142" s="37"/>
      <c r="H142" s="37"/>
      <c r="I142" s="169"/>
      <c r="J142" s="37"/>
      <c r="K142" s="37"/>
      <c r="L142" s="40"/>
      <c r="M142" s="218"/>
      <c r="N142" s="219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169</v>
      </c>
      <c r="AU142" s="18" t="s">
        <v>83</v>
      </c>
    </row>
    <row r="143" spans="1:65" s="2" customFormat="1" ht="16.5" customHeight="1">
      <c r="A143" s="35"/>
      <c r="B143" s="36"/>
      <c r="C143" s="202" t="s">
        <v>197</v>
      </c>
      <c r="D143" s="202" t="s">
        <v>163</v>
      </c>
      <c r="E143" s="203" t="s">
        <v>2701</v>
      </c>
      <c r="F143" s="204" t="s">
        <v>2702</v>
      </c>
      <c r="G143" s="205" t="s">
        <v>179</v>
      </c>
      <c r="H143" s="206">
        <v>30</v>
      </c>
      <c r="I143" s="207"/>
      <c r="J143" s="208">
        <f>ROUND(I143*H143,2)</f>
        <v>0</v>
      </c>
      <c r="K143" s="209"/>
      <c r="L143" s="40"/>
      <c r="M143" s="210" t="s">
        <v>1</v>
      </c>
      <c r="N143" s="211" t="s">
        <v>38</v>
      </c>
      <c r="O143" s="72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4" t="s">
        <v>2022</v>
      </c>
      <c r="AT143" s="214" t="s">
        <v>163</v>
      </c>
      <c r="AU143" s="214" t="s">
        <v>83</v>
      </c>
      <c r="AY143" s="18" t="s">
        <v>160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8" t="s">
        <v>81</v>
      </c>
      <c r="BK143" s="215">
        <f>ROUND(I143*H143,2)</f>
        <v>0</v>
      </c>
      <c r="BL143" s="18" t="s">
        <v>2022</v>
      </c>
      <c r="BM143" s="214" t="s">
        <v>2703</v>
      </c>
    </row>
    <row r="144" spans="1:47" s="2" customFormat="1" ht="11.25">
      <c r="A144" s="35"/>
      <c r="B144" s="36"/>
      <c r="C144" s="37"/>
      <c r="D144" s="216" t="s">
        <v>169</v>
      </c>
      <c r="E144" s="37"/>
      <c r="F144" s="217" t="s">
        <v>2702</v>
      </c>
      <c r="G144" s="37"/>
      <c r="H144" s="37"/>
      <c r="I144" s="169"/>
      <c r="J144" s="37"/>
      <c r="K144" s="37"/>
      <c r="L144" s="40"/>
      <c r="M144" s="218"/>
      <c r="N144" s="219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169</v>
      </c>
      <c r="AU144" s="18" t="s">
        <v>83</v>
      </c>
    </row>
    <row r="145" spans="1:65" s="2" customFormat="1" ht="33" customHeight="1">
      <c r="A145" s="35"/>
      <c r="B145" s="36"/>
      <c r="C145" s="202" t="s">
        <v>202</v>
      </c>
      <c r="D145" s="202" t="s">
        <v>163</v>
      </c>
      <c r="E145" s="203" t="s">
        <v>2704</v>
      </c>
      <c r="F145" s="204" t="s">
        <v>2705</v>
      </c>
      <c r="G145" s="205" t="s">
        <v>166</v>
      </c>
      <c r="H145" s="206">
        <v>80.63</v>
      </c>
      <c r="I145" s="207"/>
      <c r="J145" s="208">
        <f>ROUND(I145*H145,2)</f>
        <v>0</v>
      </c>
      <c r="K145" s="209"/>
      <c r="L145" s="40"/>
      <c r="M145" s="210" t="s">
        <v>1</v>
      </c>
      <c r="N145" s="211" t="s">
        <v>38</v>
      </c>
      <c r="O145" s="72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4" t="s">
        <v>345</v>
      </c>
      <c r="AT145" s="214" t="s">
        <v>163</v>
      </c>
      <c r="AU145" s="214" t="s">
        <v>83</v>
      </c>
      <c r="AY145" s="18" t="s">
        <v>160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8" t="s">
        <v>81</v>
      </c>
      <c r="BK145" s="215">
        <f>ROUND(I145*H145,2)</f>
        <v>0</v>
      </c>
      <c r="BL145" s="18" t="s">
        <v>345</v>
      </c>
      <c r="BM145" s="214" t="s">
        <v>2706</v>
      </c>
    </row>
    <row r="146" spans="1:47" s="2" customFormat="1" ht="19.5">
      <c r="A146" s="35"/>
      <c r="B146" s="36"/>
      <c r="C146" s="37"/>
      <c r="D146" s="216" t="s">
        <v>169</v>
      </c>
      <c r="E146" s="37"/>
      <c r="F146" s="217" t="s">
        <v>2705</v>
      </c>
      <c r="G146" s="37"/>
      <c r="H146" s="37"/>
      <c r="I146" s="169"/>
      <c r="J146" s="37"/>
      <c r="K146" s="37"/>
      <c r="L146" s="40"/>
      <c r="M146" s="218"/>
      <c r="N146" s="219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169</v>
      </c>
      <c r="AU146" s="18" t="s">
        <v>83</v>
      </c>
    </row>
    <row r="147" spans="1:65" s="2" customFormat="1" ht="33" customHeight="1">
      <c r="A147" s="35"/>
      <c r="B147" s="36"/>
      <c r="C147" s="202" t="s">
        <v>207</v>
      </c>
      <c r="D147" s="202" t="s">
        <v>163</v>
      </c>
      <c r="E147" s="203" t="s">
        <v>437</v>
      </c>
      <c r="F147" s="204" t="s">
        <v>438</v>
      </c>
      <c r="G147" s="205" t="s">
        <v>166</v>
      </c>
      <c r="H147" s="206">
        <v>7.599</v>
      </c>
      <c r="I147" s="207"/>
      <c r="J147" s="208">
        <f>ROUND(I147*H147,2)</f>
        <v>0</v>
      </c>
      <c r="K147" s="209"/>
      <c r="L147" s="40"/>
      <c r="M147" s="210" t="s">
        <v>1</v>
      </c>
      <c r="N147" s="211" t="s">
        <v>38</v>
      </c>
      <c r="O147" s="72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4" t="s">
        <v>345</v>
      </c>
      <c r="AT147" s="214" t="s">
        <v>163</v>
      </c>
      <c r="AU147" s="214" t="s">
        <v>83</v>
      </c>
      <c r="AY147" s="18" t="s">
        <v>160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81</v>
      </c>
      <c r="BK147" s="215">
        <f>ROUND(I147*H147,2)</f>
        <v>0</v>
      </c>
      <c r="BL147" s="18" t="s">
        <v>345</v>
      </c>
      <c r="BM147" s="214" t="s">
        <v>2707</v>
      </c>
    </row>
    <row r="148" spans="1:47" s="2" customFormat="1" ht="19.5">
      <c r="A148" s="35"/>
      <c r="B148" s="36"/>
      <c r="C148" s="37"/>
      <c r="D148" s="216" t="s">
        <v>169</v>
      </c>
      <c r="E148" s="37"/>
      <c r="F148" s="217" t="s">
        <v>438</v>
      </c>
      <c r="G148" s="37"/>
      <c r="H148" s="37"/>
      <c r="I148" s="169"/>
      <c r="J148" s="37"/>
      <c r="K148" s="37"/>
      <c r="L148" s="40"/>
      <c r="M148" s="218"/>
      <c r="N148" s="219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169</v>
      </c>
      <c r="AU148" s="18" t="s">
        <v>83</v>
      </c>
    </row>
    <row r="149" spans="1:65" s="2" customFormat="1" ht="33" customHeight="1">
      <c r="A149" s="35"/>
      <c r="B149" s="36"/>
      <c r="C149" s="202" t="s">
        <v>161</v>
      </c>
      <c r="D149" s="202" t="s">
        <v>163</v>
      </c>
      <c r="E149" s="203" t="s">
        <v>2708</v>
      </c>
      <c r="F149" s="204" t="s">
        <v>2709</v>
      </c>
      <c r="G149" s="205" t="s">
        <v>166</v>
      </c>
      <c r="H149" s="206">
        <v>153.66</v>
      </c>
      <c r="I149" s="207"/>
      <c r="J149" s="208">
        <f>ROUND(I149*H149,2)</f>
        <v>0</v>
      </c>
      <c r="K149" s="209"/>
      <c r="L149" s="40"/>
      <c r="M149" s="210" t="s">
        <v>1</v>
      </c>
      <c r="N149" s="211" t="s">
        <v>38</v>
      </c>
      <c r="O149" s="72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4" t="s">
        <v>345</v>
      </c>
      <c r="AT149" s="214" t="s">
        <v>163</v>
      </c>
      <c r="AU149" s="214" t="s">
        <v>83</v>
      </c>
      <c r="AY149" s="18" t="s">
        <v>160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8" t="s">
        <v>81</v>
      </c>
      <c r="BK149" s="215">
        <f>ROUND(I149*H149,2)</f>
        <v>0</v>
      </c>
      <c r="BL149" s="18" t="s">
        <v>345</v>
      </c>
      <c r="BM149" s="214" t="s">
        <v>2710</v>
      </c>
    </row>
    <row r="150" spans="1:47" s="2" customFormat="1" ht="19.5">
      <c r="A150" s="35"/>
      <c r="B150" s="36"/>
      <c r="C150" s="37"/>
      <c r="D150" s="216" t="s">
        <v>169</v>
      </c>
      <c r="E150" s="37"/>
      <c r="F150" s="217" t="s">
        <v>2709</v>
      </c>
      <c r="G150" s="37"/>
      <c r="H150" s="37"/>
      <c r="I150" s="169"/>
      <c r="J150" s="37"/>
      <c r="K150" s="37"/>
      <c r="L150" s="40"/>
      <c r="M150" s="218"/>
      <c r="N150" s="219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169</v>
      </c>
      <c r="AU150" s="18" t="s">
        <v>83</v>
      </c>
    </row>
    <row r="151" spans="1:65" s="2" customFormat="1" ht="33" customHeight="1">
      <c r="A151" s="35"/>
      <c r="B151" s="36"/>
      <c r="C151" s="202" t="s">
        <v>224</v>
      </c>
      <c r="D151" s="202" t="s">
        <v>163</v>
      </c>
      <c r="E151" s="203" t="s">
        <v>456</v>
      </c>
      <c r="F151" s="204" t="s">
        <v>457</v>
      </c>
      <c r="G151" s="205" t="s">
        <v>166</v>
      </c>
      <c r="H151" s="206">
        <v>80.63</v>
      </c>
      <c r="I151" s="207"/>
      <c r="J151" s="208">
        <f>ROUND(I151*H151,2)</f>
        <v>0</v>
      </c>
      <c r="K151" s="209"/>
      <c r="L151" s="40"/>
      <c r="M151" s="210" t="s">
        <v>1</v>
      </c>
      <c r="N151" s="211" t="s">
        <v>38</v>
      </c>
      <c r="O151" s="72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4" t="s">
        <v>345</v>
      </c>
      <c r="AT151" s="214" t="s">
        <v>163</v>
      </c>
      <c r="AU151" s="214" t="s">
        <v>83</v>
      </c>
      <c r="AY151" s="18" t="s">
        <v>160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8" t="s">
        <v>81</v>
      </c>
      <c r="BK151" s="215">
        <f>ROUND(I151*H151,2)</f>
        <v>0</v>
      </c>
      <c r="BL151" s="18" t="s">
        <v>345</v>
      </c>
      <c r="BM151" s="214" t="s">
        <v>2711</v>
      </c>
    </row>
    <row r="152" spans="1:47" s="2" customFormat="1" ht="19.5">
      <c r="A152" s="35"/>
      <c r="B152" s="36"/>
      <c r="C152" s="37"/>
      <c r="D152" s="216" t="s">
        <v>169</v>
      </c>
      <c r="E152" s="37"/>
      <c r="F152" s="217" t="s">
        <v>457</v>
      </c>
      <c r="G152" s="37"/>
      <c r="H152" s="37"/>
      <c r="I152" s="169"/>
      <c r="J152" s="37"/>
      <c r="K152" s="37"/>
      <c r="L152" s="40"/>
      <c r="M152" s="218"/>
      <c r="N152" s="219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169</v>
      </c>
      <c r="AU152" s="18" t="s">
        <v>83</v>
      </c>
    </row>
    <row r="153" spans="1:65" s="2" customFormat="1" ht="24.2" customHeight="1">
      <c r="A153" s="35"/>
      <c r="B153" s="36"/>
      <c r="C153" s="202" t="s">
        <v>231</v>
      </c>
      <c r="D153" s="202" t="s">
        <v>163</v>
      </c>
      <c r="E153" s="203" t="s">
        <v>2712</v>
      </c>
      <c r="F153" s="204" t="s">
        <v>2713</v>
      </c>
      <c r="G153" s="205" t="s">
        <v>166</v>
      </c>
      <c r="H153" s="206">
        <v>80.63</v>
      </c>
      <c r="I153" s="207"/>
      <c r="J153" s="208">
        <f>ROUND(I153*H153,2)</f>
        <v>0</v>
      </c>
      <c r="K153" s="209"/>
      <c r="L153" s="40"/>
      <c r="M153" s="210" t="s">
        <v>1</v>
      </c>
      <c r="N153" s="211" t="s">
        <v>38</v>
      </c>
      <c r="O153" s="72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4" t="s">
        <v>345</v>
      </c>
      <c r="AT153" s="214" t="s">
        <v>163</v>
      </c>
      <c r="AU153" s="214" t="s">
        <v>83</v>
      </c>
      <c r="AY153" s="18" t="s">
        <v>160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81</v>
      </c>
      <c r="BK153" s="215">
        <f>ROUND(I153*H153,2)</f>
        <v>0</v>
      </c>
      <c r="BL153" s="18" t="s">
        <v>345</v>
      </c>
      <c r="BM153" s="214" t="s">
        <v>2714</v>
      </c>
    </row>
    <row r="154" spans="1:47" s="2" customFormat="1" ht="19.5">
      <c r="A154" s="35"/>
      <c r="B154" s="36"/>
      <c r="C154" s="37"/>
      <c r="D154" s="216" t="s">
        <v>169</v>
      </c>
      <c r="E154" s="37"/>
      <c r="F154" s="217" t="s">
        <v>2713</v>
      </c>
      <c r="G154" s="37"/>
      <c r="H154" s="37"/>
      <c r="I154" s="169"/>
      <c r="J154" s="37"/>
      <c r="K154" s="37"/>
      <c r="L154" s="40"/>
      <c r="M154" s="218"/>
      <c r="N154" s="219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169</v>
      </c>
      <c r="AU154" s="18" t="s">
        <v>83</v>
      </c>
    </row>
    <row r="155" spans="1:65" s="2" customFormat="1" ht="24.2" customHeight="1">
      <c r="A155" s="35"/>
      <c r="B155" s="36"/>
      <c r="C155" s="202" t="s">
        <v>237</v>
      </c>
      <c r="D155" s="202" t="s">
        <v>163</v>
      </c>
      <c r="E155" s="203" t="s">
        <v>2054</v>
      </c>
      <c r="F155" s="204" t="s">
        <v>414</v>
      </c>
      <c r="G155" s="205" t="s">
        <v>179</v>
      </c>
      <c r="H155" s="206">
        <v>80.63</v>
      </c>
      <c r="I155" s="207"/>
      <c r="J155" s="208">
        <f>ROUND(I155*H155,2)</f>
        <v>0</v>
      </c>
      <c r="K155" s="209"/>
      <c r="L155" s="40"/>
      <c r="M155" s="210" t="s">
        <v>1</v>
      </c>
      <c r="N155" s="211" t="s">
        <v>38</v>
      </c>
      <c r="O155" s="7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4" t="s">
        <v>345</v>
      </c>
      <c r="AT155" s="214" t="s">
        <v>163</v>
      </c>
      <c r="AU155" s="214" t="s">
        <v>83</v>
      </c>
      <c r="AY155" s="18" t="s">
        <v>160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81</v>
      </c>
      <c r="BK155" s="215">
        <f>ROUND(I155*H155,2)</f>
        <v>0</v>
      </c>
      <c r="BL155" s="18" t="s">
        <v>345</v>
      </c>
      <c r="BM155" s="214" t="s">
        <v>2715</v>
      </c>
    </row>
    <row r="156" spans="1:47" s="2" customFormat="1" ht="19.5">
      <c r="A156" s="35"/>
      <c r="B156" s="36"/>
      <c r="C156" s="37"/>
      <c r="D156" s="216" t="s">
        <v>169</v>
      </c>
      <c r="E156" s="37"/>
      <c r="F156" s="217" t="s">
        <v>414</v>
      </c>
      <c r="G156" s="37"/>
      <c r="H156" s="37"/>
      <c r="I156" s="169"/>
      <c r="J156" s="37"/>
      <c r="K156" s="37"/>
      <c r="L156" s="40"/>
      <c r="M156" s="218"/>
      <c r="N156" s="219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169</v>
      </c>
      <c r="AU156" s="18" t="s">
        <v>83</v>
      </c>
    </row>
    <row r="157" spans="1:65" s="2" customFormat="1" ht="24.2" customHeight="1">
      <c r="A157" s="35"/>
      <c r="B157" s="36"/>
      <c r="C157" s="202" t="s">
        <v>244</v>
      </c>
      <c r="D157" s="202" t="s">
        <v>163</v>
      </c>
      <c r="E157" s="203" t="s">
        <v>2063</v>
      </c>
      <c r="F157" s="204" t="s">
        <v>2064</v>
      </c>
      <c r="G157" s="205" t="s">
        <v>166</v>
      </c>
      <c r="H157" s="206">
        <v>80.63</v>
      </c>
      <c r="I157" s="207"/>
      <c r="J157" s="208">
        <f>ROUND(I157*H157,2)</f>
        <v>0</v>
      </c>
      <c r="K157" s="209"/>
      <c r="L157" s="40"/>
      <c r="M157" s="210" t="s">
        <v>1</v>
      </c>
      <c r="N157" s="211" t="s">
        <v>38</v>
      </c>
      <c r="O157" s="72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4" t="s">
        <v>345</v>
      </c>
      <c r="AT157" s="214" t="s">
        <v>163</v>
      </c>
      <c r="AU157" s="214" t="s">
        <v>83</v>
      </c>
      <c r="AY157" s="18" t="s">
        <v>160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81</v>
      </c>
      <c r="BK157" s="215">
        <f>ROUND(I157*H157,2)</f>
        <v>0</v>
      </c>
      <c r="BL157" s="18" t="s">
        <v>345</v>
      </c>
      <c r="BM157" s="214" t="s">
        <v>2716</v>
      </c>
    </row>
    <row r="158" spans="1:47" s="2" customFormat="1" ht="11.25">
      <c r="A158" s="35"/>
      <c r="B158" s="36"/>
      <c r="C158" s="37"/>
      <c r="D158" s="216" t="s">
        <v>169</v>
      </c>
      <c r="E158" s="37"/>
      <c r="F158" s="217" t="s">
        <v>2064</v>
      </c>
      <c r="G158" s="37"/>
      <c r="H158" s="37"/>
      <c r="I158" s="169"/>
      <c r="J158" s="37"/>
      <c r="K158" s="37"/>
      <c r="L158" s="40"/>
      <c r="M158" s="218"/>
      <c r="N158" s="219"/>
      <c r="O158" s="72"/>
      <c r="P158" s="72"/>
      <c r="Q158" s="72"/>
      <c r="R158" s="72"/>
      <c r="S158" s="72"/>
      <c r="T158" s="7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169</v>
      </c>
      <c r="AU158" s="18" t="s">
        <v>83</v>
      </c>
    </row>
    <row r="159" spans="1:65" s="2" customFormat="1" ht="24.2" customHeight="1">
      <c r="A159" s="35"/>
      <c r="B159" s="36"/>
      <c r="C159" s="202" t="s">
        <v>251</v>
      </c>
      <c r="D159" s="202" t="s">
        <v>163</v>
      </c>
      <c r="E159" s="203" t="s">
        <v>2717</v>
      </c>
      <c r="F159" s="204" t="s">
        <v>2718</v>
      </c>
      <c r="G159" s="205" t="s">
        <v>166</v>
      </c>
      <c r="H159" s="206">
        <v>0.938</v>
      </c>
      <c r="I159" s="207"/>
      <c r="J159" s="208">
        <f>ROUND(I159*H159,2)</f>
        <v>0</v>
      </c>
      <c r="K159" s="209"/>
      <c r="L159" s="40"/>
      <c r="M159" s="210" t="s">
        <v>1</v>
      </c>
      <c r="N159" s="211" t="s">
        <v>38</v>
      </c>
      <c r="O159" s="72"/>
      <c r="P159" s="212">
        <f>O159*H159</f>
        <v>0</v>
      </c>
      <c r="Q159" s="212">
        <v>2.47214</v>
      </c>
      <c r="R159" s="212">
        <f>Q159*H159</f>
        <v>2.31886732</v>
      </c>
      <c r="S159" s="212">
        <v>0</v>
      </c>
      <c r="T159" s="21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4" t="s">
        <v>345</v>
      </c>
      <c r="AT159" s="214" t="s">
        <v>163</v>
      </c>
      <c r="AU159" s="214" t="s">
        <v>83</v>
      </c>
      <c r="AY159" s="18" t="s">
        <v>160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345</v>
      </c>
      <c r="BM159" s="214" t="s">
        <v>2719</v>
      </c>
    </row>
    <row r="160" spans="1:47" s="2" customFormat="1" ht="11.25">
      <c r="A160" s="35"/>
      <c r="B160" s="36"/>
      <c r="C160" s="37"/>
      <c r="D160" s="216" t="s">
        <v>169</v>
      </c>
      <c r="E160" s="37"/>
      <c r="F160" s="217" t="s">
        <v>2718</v>
      </c>
      <c r="G160" s="37"/>
      <c r="H160" s="37"/>
      <c r="I160" s="169"/>
      <c r="J160" s="37"/>
      <c r="K160" s="37"/>
      <c r="L160" s="40"/>
      <c r="M160" s="218"/>
      <c r="N160" s="219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169</v>
      </c>
      <c r="AU160" s="18" t="s">
        <v>83</v>
      </c>
    </row>
    <row r="161" spans="1:65" s="2" customFormat="1" ht="24.2" customHeight="1">
      <c r="A161" s="35"/>
      <c r="B161" s="36"/>
      <c r="C161" s="202" t="s">
        <v>8</v>
      </c>
      <c r="D161" s="202" t="s">
        <v>163</v>
      </c>
      <c r="E161" s="203" t="s">
        <v>2720</v>
      </c>
      <c r="F161" s="204" t="s">
        <v>2721</v>
      </c>
      <c r="G161" s="205" t="s">
        <v>166</v>
      </c>
      <c r="H161" s="206">
        <v>10.244</v>
      </c>
      <c r="I161" s="207"/>
      <c r="J161" s="208">
        <f>ROUND(I161*H161,2)</f>
        <v>0</v>
      </c>
      <c r="K161" s="209"/>
      <c r="L161" s="40"/>
      <c r="M161" s="210" t="s">
        <v>1</v>
      </c>
      <c r="N161" s="211" t="s">
        <v>38</v>
      </c>
      <c r="O161" s="72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4" t="s">
        <v>345</v>
      </c>
      <c r="AT161" s="214" t="s">
        <v>163</v>
      </c>
      <c r="AU161" s="214" t="s">
        <v>83</v>
      </c>
      <c r="AY161" s="18" t="s">
        <v>160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345</v>
      </c>
      <c r="BM161" s="214" t="s">
        <v>2722</v>
      </c>
    </row>
    <row r="162" spans="1:47" s="2" customFormat="1" ht="11.25">
      <c r="A162" s="35"/>
      <c r="B162" s="36"/>
      <c r="C162" s="37"/>
      <c r="D162" s="216" t="s">
        <v>169</v>
      </c>
      <c r="E162" s="37"/>
      <c r="F162" s="217" t="s">
        <v>2721</v>
      </c>
      <c r="G162" s="37"/>
      <c r="H162" s="37"/>
      <c r="I162" s="169"/>
      <c r="J162" s="37"/>
      <c r="K162" s="37"/>
      <c r="L162" s="40"/>
      <c r="M162" s="218"/>
      <c r="N162" s="219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169</v>
      </c>
      <c r="AU162" s="18" t="s">
        <v>83</v>
      </c>
    </row>
    <row r="163" spans="1:65" s="2" customFormat="1" ht="16.5" customHeight="1">
      <c r="A163" s="35"/>
      <c r="B163" s="36"/>
      <c r="C163" s="256" t="s">
        <v>219</v>
      </c>
      <c r="D163" s="256" t="s">
        <v>494</v>
      </c>
      <c r="E163" s="257" t="s">
        <v>2723</v>
      </c>
      <c r="F163" s="258" t="s">
        <v>2724</v>
      </c>
      <c r="G163" s="259" t="s">
        <v>179</v>
      </c>
      <c r="H163" s="260">
        <v>25.61</v>
      </c>
      <c r="I163" s="261"/>
      <c r="J163" s="262">
        <f>ROUND(I163*H163,2)</f>
        <v>0</v>
      </c>
      <c r="K163" s="263"/>
      <c r="L163" s="264"/>
      <c r="M163" s="265" t="s">
        <v>1</v>
      </c>
      <c r="N163" s="266" t="s">
        <v>38</v>
      </c>
      <c r="O163" s="72"/>
      <c r="P163" s="212">
        <f>O163*H163</f>
        <v>0</v>
      </c>
      <c r="Q163" s="212">
        <v>1</v>
      </c>
      <c r="R163" s="212">
        <f>Q163*H163</f>
        <v>25.61</v>
      </c>
      <c r="S163" s="212">
        <v>0</v>
      </c>
      <c r="T163" s="21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4" t="s">
        <v>345</v>
      </c>
      <c r="AT163" s="214" t="s">
        <v>494</v>
      </c>
      <c r="AU163" s="214" t="s">
        <v>83</v>
      </c>
      <c r="AY163" s="18" t="s">
        <v>160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8" t="s">
        <v>81</v>
      </c>
      <c r="BK163" s="215">
        <f>ROUND(I163*H163,2)</f>
        <v>0</v>
      </c>
      <c r="BL163" s="18" t="s">
        <v>345</v>
      </c>
      <c r="BM163" s="214" t="s">
        <v>2725</v>
      </c>
    </row>
    <row r="164" spans="1:47" s="2" customFormat="1" ht="11.25">
      <c r="A164" s="35"/>
      <c r="B164" s="36"/>
      <c r="C164" s="37"/>
      <c r="D164" s="216" t="s">
        <v>169</v>
      </c>
      <c r="E164" s="37"/>
      <c r="F164" s="217" t="s">
        <v>2724</v>
      </c>
      <c r="G164" s="37"/>
      <c r="H164" s="37"/>
      <c r="I164" s="169"/>
      <c r="J164" s="37"/>
      <c r="K164" s="37"/>
      <c r="L164" s="40"/>
      <c r="M164" s="218"/>
      <c r="N164" s="219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169</v>
      </c>
      <c r="AU164" s="18" t="s">
        <v>83</v>
      </c>
    </row>
    <row r="165" spans="1:65" s="2" customFormat="1" ht="33" customHeight="1">
      <c r="A165" s="35"/>
      <c r="B165" s="36"/>
      <c r="C165" s="202" t="s">
        <v>267</v>
      </c>
      <c r="D165" s="202" t="s">
        <v>163</v>
      </c>
      <c r="E165" s="203" t="s">
        <v>2726</v>
      </c>
      <c r="F165" s="204" t="s">
        <v>2727</v>
      </c>
      <c r="G165" s="205" t="s">
        <v>218</v>
      </c>
      <c r="H165" s="206">
        <v>44.67</v>
      </c>
      <c r="I165" s="207"/>
      <c r="J165" s="208">
        <f>ROUND(I165*H165,2)</f>
        <v>0</v>
      </c>
      <c r="K165" s="209"/>
      <c r="L165" s="40"/>
      <c r="M165" s="210" t="s">
        <v>1</v>
      </c>
      <c r="N165" s="211" t="s">
        <v>38</v>
      </c>
      <c r="O165" s="72"/>
      <c r="P165" s="212">
        <f>O165*H165</f>
        <v>0</v>
      </c>
      <c r="Q165" s="212">
        <v>1E-05</v>
      </c>
      <c r="R165" s="212">
        <f>Q165*H165</f>
        <v>0.00044670000000000007</v>
      </c>
      <c r="S165" s="212">
        <v>0</v>
      </c>
      <c r="T165" s="21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4" t="s">
        <v>345</v>
      </c>
      <c r="AT165" s="214" t="s">
        <v>163</v>
      </c>
      <c r="AU165" s="214" t="s">
        <v>83</v>
      </c>
      <c r="AY165" s="18" t="s">
        <v>160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81</v>
      </c>
      <c r="BK165" s="215">
        <f>ROUND(I165*H165,2)</f>
        <v>0</v>
      </c>
      <c r="BL165" s="18" t="s">
        <v>345</v>
      </c>
      <c r="BM165" s="214" t="s">
        <v>2728</v>
      </c>
    </row>
    <row r="166" spans="1:47" s="2" customFormat="1" ht="19.5">
      <c r="A166" s="35"/>
      <c r="B166" s="36"/>
      <c r="C166" s="37"/>
      <c r="D166" s="216" t="s">
        <v>169</v>
      </c>
      <c r="E166" s="37"/>
      <c r="F166" s="217" t="s">
        <v>2727</v>
      </c>
      <c r="G166" s="37"/>
      <c r="H166" s="37"/>
      <c r="I166" s="169"/>
      <c r="J166" s="37"/>
      <c r="K166" s="37"/>
      <c r="L166" s="40"/>
      <c r="M166" s="218"/>
      <c r="N166" s="219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169</v>
      </c>
      <c r="AU166" s="18" t="s">
        <v>83</v>
      </c>
    </row>
    <row r="167" spans="1:65" s="2" customFormat="1" ht="16.5" customHeight="1">
      <c r="A167" s="35"/>
      <c r="B167" s="36"/>
      <c r="C167" s="256" t="s">
        <v>273</v>
      </c>
      <c r="D167" s="256" t="s">
        <v>494</v>
      </c>
      <c r="E167" s="257" t="s">
        <v>2729</v>
      </c>
      <c r="F167" s="258" t="s">
        <v>2730</v>
      </c>
      <c r="G167" s="259" t="s">
        <v>218</v>
      </c>
      <c r="H167" s="260">
        <v>38.5</v>
      </c>
      <c r="I167" s="261"/>
      <c r="J167" s="262">
        <f>ROUND(I167*H167,2)</f>
        <v>0</v>
      </c>
      <c r="K167" s="263"/>
      <c r="L167" s="264"/>
      <c r="M167" s="265" t="s">
        <v>1</v>
      </c>
      <c r="N167" s="266" t="s">
        <v>38</v>
      </c>
      <c r="O167" s="72"/>
      <c r="P167" s="212">
        <f>O167*H167</f>
        <v>0</v>
      </c>
      <c r="Q167" s="212">
        <v>0.01596</v>
      </c>
      <c r="R167" s="212">
        <f>Q167*H167</f>
        <v>0.6144599999999999</v>
      </c>
      <c r="S167" s="212">
        <v>0</v>
      </c>
      <c r="T167" s="21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4" t="s">
        <v>345</v>
      </c>
      <c r="AT167" s="214" t="s">
        <v>494</v>
      </c>
      <c r="AU167" s="214" t="s">
        <v>83</v>
      </c>
      <c r="AY167" s="18" t="s">
        <v>160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81</v>
      </c>
      <c r="BK167" s="215">
        <f>ROUND(I167*H167,2)</f>
        <v>0</v>
      </c>
      <c r="BL167" s="18" t="s">
        <v>345</v>
      </c>
      <c r="BM167" s="214" t="s">
        <v>2731</v>
      </c>
    </row>
    <row r="168" spans="1:47" s="2" customFormat="1" ht="11.25">
      <c r="A168" s="35"/>
      <c r="B168" s="36"/>
      <c r="C168" s="37"/>
      <c r="D168" s="216" t="s">
        <v>169</v>
      </c>
      <c r="E168" s="37"/>
      <c r="F168" s="217" t="s">
        <v>2730</v>
      </c>
      <c r="G168" s="37"/>
      <c r="H168" s="37"/>
      <c r="I168" s="169"/>
      <c r="J168" s="37"/>
      <c r="K168" s="37"/>
      <c r="L168" s="40"/>
      <c r="M168" s="218"/>
      <c r="N168" s="219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169</v>
      </c>
      <c r="AU168" s="18" t="s">
        <v>83</v>
      </c>
    </row>
    <row r="169" spans="1:65" s="2" customFormat="1" ht="16.5" customHeight="1">
      <c r="A169" s="35"/>
      <c r="B169" s="36"/>
      <c r="C169" s="256" t="s">
        <v>278</v>
      </c>
      <c r="D169" s="256" t="s">
        <v>494</v>
      </c>
      <c r="E169" s="257" t="s">
        <v>2732</v>
      </c>
      <c r="F169" s="258" t="s">
        <v>2733</v>
      </c>
      <c r="G169" s="259" t="s">
        <v>218</v>
      </c>
      <c r="H169" s="260">
        <v>53.13</v>
      </c>
      <c r="I169" s="261"/>
      <c r="J169" s="262">
        <f>ROUND(I169*H169,2)</f>
        <v>0</v>
      </c>
      <c r="K169" s="263"/>
      <c r="L169" s="264"/>
      <c r="M169" s="265" t="s">
        <v>1</v>
      </c>
      <c r="N169" s="266" t="s">
        <v>38</v>
      </c>
      <c r="O169" s="72"/>
      <c r="P169" s="212">
        <f>O169*H169</f>
        <v>0</v>
      </c>
      <c r="Q169" s="212">
        <v>0.00382</v>
      </c>
      <c r="R169" s="212">
        <f>Q169*H169</f>
        <v>0.20295660000000001</v>
      </c>
      <c r="S169" s="212">
        <v>0</v>
      </c>
      <c r="T169" s="21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4" t="s">
        <v>345</v>
      </c>
      <c r="AT169" s="214" t="s">
        <v>494</v>
      </c>
      <c r="AU169" s="214" t="s">
        <v>83</v>
      </c>
      <c r="AY169" s="18" t="s">
        <v>160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81</v>
      </c>
      <c r="BK169" s="215">
        <f>ROUND(I169*H169,2)</f>
        <v>0</v>
      </c>
      <c r="BL169" s="18" t="s">
        <v>345</v>
      </c>
      <c r="BM169" s="214" t="s">
        <v>2734</v>
      </c>
    </row>
    <row r="170" spans="1:47" s="2" customFormat="1" ht="11.25">
      <c r="A170" s="35"/>
      <c r="B170" s="36"/>
      <c r="C170" s="37"/>
      <c r="D170" s="216" t="s">
        <v>169</v>
      </c>
      <c r="E170" s="37"/>
      <c r="F170" s="217" t="s">
        <v>2733</v>
      </c>
      <c r="G170" s="37"/>
      <c r="H170" s="37"/>
      <c r="I170" s="169"/>
      <c r="J170" s="37"/>
      <c r="K170" s="37"/>
      <c r="L170" s="40"/>
      <c r="M170" s="218"/>
      <c r="N170" s="219"/>
      <c r="O170" s="72"/>
      <c r="P170" s="72"/>
      <c r="Q170" s="72"/>
      <c r="R170" s="72"/>
      <c r="S170" s="72"/>
      <c r="T170" s="7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169</v>
      </c>
      <c r="AU170" s="18" t="s">
        <v>83</v>
      </c>
    </row>
    <row r="171" spans="1:65" s="2" customFormat="1" ht="16.5" customHeight="1">
      <c r="A171" s="35"/>
      <c r="B171" s="36"/>
      <c r="C171" s="256" t="s">
        <v>286</v>
      </c>
      <c r="D171" s="256" t="s">
        <v>494</v>
      </c>
      <c r="E171" s="257" t="s">
        <v>2735</v>
      </c>
      <c r="F171" s="258" t="s">
        <v>2736</v>
      </c>
      <c r="G171" s="259" t="s">
        <v>218</v>
      </c>
      <c r="H171" s="260">
        <v>60.137</v>
      </c>
      <c r="I171" s="261"/>
      <c r="J171" s="262">
        <f>ROUND(I171*H171,2)</f>
        <v>0</v>
      </c>
      <c r="K171" s="263"/>
      <c r="L171" s="264"/>
      <c r="M171" s="265" t="s">
        <v>1</v>
      </c>
      <c r="N171" s="266" t="s">
        <v>38</v>
      </c>
      <c r="O171" s="72"/>
      <c r="P171" s="212">
        <f>O171*H171</f>
        <v>0</v>
      </c>
      <c r="Q171" s="212">
        <v>0.00241</v>
      </c>
      <c r="R171" s="212">
        <f>Q171*H171</f>
        <v>0.14493017</v>
      </c>
      <c r="S171" s="212">
        <v>0</v>
      </c>
      <c r="T171" s="21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345</v>
      </c>
      <c r="AT171" s="214" t="s">
        <v>494</v>
      </c>
      <c r="AU171" s="214" t="s">
        <v>83</v>
      </c>
      <c r="AY171" s="18" t="s">
        <v>160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8" t="s">
        <v>81</v>
      </c>
      <c r="BK171" s="215">
        <f>ROUND(I171*H171,2)</f>
        <v>0</v>
      </c>
      <c r="BL171" s="18" t="s">
        <v>345</v>
      </c>
      <c r="BM171" s="214" t="s">
        <v>2737</v>
      </c>
    </row>
    <row r="172" spans="1:47" s="2" customFormat="1" ht="11.25">
      <c r="A172" s="35"/>
      <c r="B172" s="36"/>
      <c r="C172" s="37"/>
      <c r="D172" s="216" t="s">
        <v>169</v>
      </c>
      <c r="E172" s="37"/>
      <c r="F172" s="217" t="s">
        <v>2736</v>
      </c>
      <c r="G172" s="37"/>
      <c r="H172" s="37"/>
      <c r="I172" s="169"/>
      <c r="J172" s="37"/>
      <c r="K172" s="37"/>
      <c r="L172" s="40"/>
      <c r="M172" s="218"/>
      <c r="N172" s="219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169</v>
      </c>
      <c r="AU172" s="18" t="s">
        <v>83</v>
      </c>
    </row>
    <row r="173" spans="1:65" s="2" customFormat="1" ht="44.25" customHeight="1">
      <c r="A173" s="35"/>
      <c r="B173" s="36"/>
      <c r="C173" s="256" t="s">
        <v>7</v>
      </c>
      <c r="D173" s="256" t="s">
        <v>494</v>
      </c>
      <c r="E173" s="257" t="s">
        <v>2738</v>
      </c>
      <c r="F173" s="258" t="s">
        <v>2739</v>
      </c>
      <c r="G173" s="259" t="s">
        <v>305</v>
      </c>
      <c r="H173" s="260">
        <v>10</v>
      </c>
      <c r="I173" s="261"/>
      <c r="J173" s="262">
        <f>ROUND(I173*H173,2)</f>
        <v>0</v>
      </c>
      <c r="K173" s="263"/>
      <c r="L173" s="264"/>
      <c r="M173" s="265" t="s">
        <v>1</v>
      </c>
      <c r="N173" s="266" t="s">
        <v>38</v>
      </c>
      <c r="O173" s="72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345</v>
      </c>
      <c r="AT173" s="214" t="s">
        <v>494</v>
      </c>
      <c r="AU173" s="214" t="s">
        <v>83</v>
      </c>
      <c r="AY173" s="18" t="s">
        <v>160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81</v>
      </c>
      <c r="BK173" s="215">
        <f>ROUND(I173*H173,2)</f>
        <v>0</v>
      </c>
      <c r="BL173" s="18" t="s">
        <v>345</v>
      </c>
      <c r="BM173" s="214" t="s">
        <v>2740</v>
      </c>
    </row>
    <row r="174" spans="1:47" s="2" customFormat="1" ht="19.5">
      <c r="A174" s="35"/>
      <c r="B174" s="36"/>
      <c r="C174" s="37"/>
      <c r="D174" s="216" t="s">
        <v>169</v>
      </c>
      <c r="E174" s="37"/>
      <c r="F174" s="217" t="s">
        <v>2741</v>
      </c>
      <c r="G174" s="37"/>
      <c r="H174" s="37"/>
      <c r="I174" s="169"/>
      <c r="J174" s="37"/>
      <c r="K174" s="37"/>
      <c r="L174" s="40"/>
      <c r="M174" s="218"/>
      <c r="N174" s="219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169</v>
      </c>
      <c r="AU174" s="18" t="s">
        <v>83</v>
      </c>
    </row>
    <row r="175" spans="1:65" s="2" customFormat="1" ht="24.2" customHeight="1">
      <c r="A175" s="35"/>
      <c r="B175" s="36"/>
      <c r="C175" s="256" t="s">
        <v>295</v>
      </c>
      <c r="D175" s="256" t="s">
        <v>494</v>
      </c>
      <c r="E175" s="257" t="s">
        <v>2742</v>
      </c>
      <c r="F175" s="258" t="s">
        <v>2743</v>
      </c>
      <c r="G175" s="259" t="s">
        <v>2673</v>
      </c>
      <c r="H175" s="260">
        <v>10</v>
      </c>
      <c r="I175" s="261"/>
      <c r="J175" s="262">
        <f>ROUND(I175*H175,2)</f>
        <v>0</v>
      </c>
      <c r="K175" s="263"/>
      <c r="L175" s="264"/>
      <c r="M175" s="265" t="s">
        <v>1</v>
      </c>
      <c r="N175" s="266" t="s">
        <v>38</v>
      </c>
      <c r="O175" s="72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4" t="s">
        <v>345</v>
      </c>
      <c r="AT175" s="214" t="s">
        <v>494</v>
      </c>
      <c r="AU175" s="214" t="s">
        <v>83</v>
      </c>
      <c r="AY175" s="18" t="s">
        <v>160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81</v>
      </c>
      <c r="BK175" s="215">
        <f>ROUND(I175*H175,2)</f>
        <v>0</v>
      </c>
      <c r="BL175" s="18" t="s">
        <v>345</v>
      </c>
      <c r="BM175" s="214" t="s">
        <v>2744</v>
      </c>
    </row>
    <row r="176" spans="1:47" s="2" customFormat="1" ht="19.5">
      <c r="A176" s="35"/>
      <c r="B176" s="36"/>
      <c r="C176" s="37"/>
      <c r="D176" s="216" t="s">
        <v>169</v>
      </c>
      <c r="E176" s="37"/>
      <c r="F176" s="217" t="s">
        <v>2743</v>
      </c>
      <c r="G176" s="37"/>
      <c r="H176" s="37"/>
      <c r="I176" s="169"/>
      <c r="J176" s="37"/>
      <c r="K176" s="37"/>
      <c r="L176" s="40"/>
      <c r="M176" s="218"/>
      <c r="N176" s="219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169</v>
      </c>
      <c r="AU176" s="18" t="s">
        <v>83</v>
      </c>
    </row>
    <row r="177" spans="1:65" s="2" customFormat="1" ht="33" customHeight="1">
      <c r="A177" s="35"/>
      <c r="B177" s="36"/>
      <c r="C177" s="202" t="s">
        <v>302</v>
      </c>
      <c r="D177" s="202" t="s">
        <v>163</v>
      </c>
      <c r="E177" s="203" t="s">
        <v>2745</v>
      </c>
      <c r="F177" s="204" t="s">
        <v>2746</v>
      </c>
      <c r="G177" s="205" t="s">
        <v>218</v>
      </c>
      <c r="H177" s="206">
        <v>48.3</v>
      </c>
      <c r="I177" s="207"/>
      <c r="J177" s="208">
        <f>ROUND(I177*H177,2)</f>
        <v>0</v>
      </c>
      <c r="K177" s="209"/>
      <c r="L177" s="40"/>
      <c r="M177" s="210" t="s">
        <v>1</v>
      </c>
      <c r="N177" s="211" t="s">
        <v>38</v>
      </c>
      <c r="O177" s="72"/>
      <c r="P177" s="212">
        <f>O177*H177</f>
        <v>0</v>
      </c>
      <c r="Q177" s="212">
        <v>1E-05</v>
      </c>
      <c r="R177" s="212">
        <f>Q177*H177</f>
        <v>0.00048300000000000003</v>
      </c>
      <c r="S177" s="212">
        <v>0</v>
      </c>
      <c r="T177" s="21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4" t="s">
        <v>345</v>
      </c>
      <c r="AT177" s="214" t="s">
        <v>163</v>
      </c>
      <c r="AU177" s="214" t="s">
        <v>83</v>
      </c>
      <c r="AY177" s="18" t="s">
        <v>160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8" t="s">
        <v>81</v>
      </c>
      <c r="BK177" s="215">
        <f>ROUND(I177*H177,2)</f>
        <v>0</v>
      </c>
      <c r="BL177" s="18" t="s">
        <v>345</v>
      </c>
      <c r="BM177" s="214" t="s">
        <v>2747</v>
      </c>
    </row>
    <row r="178" spans="1:47" s="2" customFormat="1" ht="19.5">
      <c r="A178" s="35"/>
      <c r="B178" s="36"/>
      <c r="C178" s="37"/>
      <c r="D178" s="216" t="s">
        <v>169</v>
      </c>
      <c r="E178" s="37"/>
      <c r="F178" s="217" t="s">
        <v>2746</v>
      </c>
      <c r="G178" s="37"/>
      <c r="H178" s="37"/>
      <c r="I178" s="169"/>
      <c r="J178" s="37"/>
      <c r="K178" s="37"/>
      <c r="L178" s="40"/>
      <c r="M178" s="218"/>
      <c r="N178" s="219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169</v>
      </c>
      <c r="AU178" s="18" t="s">
        <v>83</v>
      </c>
    </row>
    <row r="179" spans="1:65" s="2" customFormat="1" ht="33" customHeight="1">
      <c r="A179" s="35"/>
      <c r="B179" s="36"/>
      <c r="C179" s="202" t="s">
        <v>308</v>
      </c>
      <c r="D179" s="202" t="s">
        <v>163</v>
      </c>
      <c r="E179" s="203" t="s">
        <v>2748</v>
      </c>
      <c r="F179" s="204" t="s">
        <v>2749</v>
      </c>
      <c r="G179" s="205" t="s">
        <v>218</v>
      </c>
      <c r="H179" s="206">
        <v>35</v>
      </c>
      <c r="I179" s="207"/>
      <c r="J179" s="208">
        <f>ROUND(I179*H179,2)</f>
        <v>0</v>
      </c>
      <c r="K179" s="209"/>
      <c r="L179" s="40"/>
      <c r="M179" s="210" t="s">
        <v>1</v>
      </c>
      <c r="N179" s="211" t="s">
        <v>38</v>
      </c>
      <c r="O179" s="72"/>
      <c r="P179" s="212">
        <f>O179*H179</f>
        <v>0</v>
      </c>
      <c r="Q179" s="212">
        <v>2E-05</v>
      </c>
      <c r="R179" s="212">
        <f>Q179*H179</f>
        <v>0.0007000000000000001</v>
      </c>
      <c r="S179" s="212">
        <v>0</v>
      </c>
      <c r="T179" s="21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4" t="s">
        <v>345</v>
      </c>
      <c r="AT179" s="214" t="s">
        <v>163</v>
      </c>
      <c r="AU179" s="214" t="s">
        <v>83</v>
      </c>
      <c r="AY179" s="18" t="s">
        <v>160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8" t="s">
        <v>81</v>
      </c>
      <c r="BK179" s="215">
        <f>ROUND(I179*H179,2)</f>
        <v>0</v>
      </c>
      <c r="BL179" s="18" t="s">
        <v>345</v>
      </c>
      <c r="BM179" s="214" t="s">
        <v>2750</v>
      </c>
    </row>
    <row r="180" spans="1:47" s="2" customFormat="1" ht="19.5">
      <c r="A180" s="35"/>
      <c r="B180" s="36"/>
      <c r="C180" s="37"/>
      <c r="D180" s="216" t="s">
        <v>169</v>
      </c>
      <c r="E180" s="37"/>
      <c r="F180" s="217" t="s">
        <v>2749</v>
      </c>
      <c r="G180" s="37"/>
      <c r="H180" s="37"/>
      <c r="I180" s="169"/>
      <c r="J180" s="37"/>
      <c r="K180" s="37"/>
      <c r="L180" s="40"/>
      <c r="M180" s="218"/>
      <c r="N180" s="219"/>
      <c r="O180" s="72"/>
      <c r="P180" s="72"/>
      <c r="Q180" s="72"/>
      <c r="R180" s="72"/>
      <c r="S180" s="72"/>
      <c r="T180" s="7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169</v>
      </c>
      <c r="AU180" s="18" t="s">
        <v>83</v>
      </c>
    </row>
    <row r="181" spans="1:65" s="2" customFormat="1" ht="24.2" customHeight="1">
      <c r="A181" s="35"/>
      <c r="B181" s="36"/>
      <c r="C181" s="202" t="s">
        <v>315</v>
      </c>
      <c r="D181" s="202" t="s">
        <v>163</v>
      </c>
      <c r="E181" s="203" t="s">
        <v>2751</v>
      </c>
      <c r="F181" s="204" t="s">
        <v>2752</v>
      </c>
      <c r="G181" s="205" t="s">
        <v>2753</v>
      </c>
      <c r="H181" s="206">
        <v>10</v>
      </c>
      <c r="I181" s="207"/>
      <c r="J181" s="208">
        <f>ROUND(I181*H181,2)</f>
        <v>0</v>
      </c>
      <c r="K181" s="209"/>
      <c r="L181" s="40"/>
      <c r="M181" s="210" t="s">
        <v>1</v>
      </c>
      <c r="N181" s="211" t="s">
        <v>38</v>
      </c>
      <c r="O181" s="72"/>
      <c r="P181" s="212">
        <f>O181*H181</f>
        <v>0</v>
      </c>
      <c r="Q181" s="212">
        <v>0.00018</v>
      </c>
      <c r="R181" s="212">
        <f>Q181*H181</f>
        <v>0.0018000000000000002</v>
      </c>
      <c r="S181" s="212">
        <v>0</v>
      </c>
      <c r="T181" s="21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4" t="s">
        <v>345</v>
      </c>
      <c r="AT181" s="214" t="s">
        <v>163</v>
      </c>
      <c r="AU181" s="214" t="s">
        <v>83</v>
      </c>
      <c r="AY181" s="18" t="s">
        <v>160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8" t="s">
        <v>81</v>
      </c>
      <c r="BK181" s="215">
        <f>ROUND(I181*H181,2)</f>
        <v>0</v>
      </c>
      <c r="BL181" s="18" t="s">
        <v>345</v>
      </c>
      <c r="BM181" s="214" t="s">
        <v>2754</v>
      </c>
    </row>
    <row r="182" spans="1:47" s="2" customFormat="1" ht="19.5">
      <c r="A182" s="35"/>
      <c r="B182" s="36"/>
      <c r="C182" s="37"/>
      <c r="D182" s="216" t="s">
        <v>169</v>
      </c>
      <c r="E182" s="37"/>
      <c r="F182" s="217" t="s">
        <v>2752</v>
      </c>
      <c r="G182" s="37"/>
      <c r="H182" s="37"/>
      <c r="I182" s="169"/>
      <c r="J182" s="37"/>
      <c r="K182" s="37"/>
      <c r="L182" s="40"/>
      <c r="M182" s="218"/>
      <c r="N182" s="219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169</v>
      </c>
      <c r="AU182" s="18" t="s">
        <v>83</v>
      </c>
    </row>
    <row r="183" spans="1:65" s="2" customFormat="1" ht="33" customHeight="1">
      <c r="A183" s="35"/>
      <c r="B183" s="36"/>
      <c r="C183" s="202" t="s">
        <v>322</v>
      </c>
      <c r="D183" s="202" t="s">
        <v>163</v>
      </c>
      <c r="E183" s="203" t="s">
        <v>2514</v>
      </c>
      <c r="F183" s="204" t="s">
        <v>2515</v>
      </c>
      <c r="G183" s="205" t="s">
        <v>218</v>
      </c>
      <c r="H183" s="206">
        <v>99.2</v>
      </c>
      <c r="I183" s="207"/>
      <c r="J183" s="208">
        <f>ROUND(I183*H183,2)</f>
        <v>0</v>
      </c>
      <c r="K183" s="209"/>
      <c r="L183" s="40"/>
      <c r="M183" s="210" t="s">
        <v>1</v>
      </c>
      <c r="N183" s="211" t="s">
        <v>38</v>
      </c>
      <c r="O183" s="72"/>
      <c r="P183" s="212">
        <f>O183*H183</f>
        <v>0</v>
      </c>
      <c r="Q183" s="212">
        <v>0.25565</v>
      </c>
      <c r="R183" s="212">
        <f>Q183*H183</f>
        <v>25.36048</v>
      </c>
      <c r="S183" s="212">
        <v>0</v>
      </c>
      <c r="T183" s="21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4" t="s">
        <v>345</v>
      </c>
      <c r="AT183" s="214" t="s">
        <v>163</v>
      </c>
      <c r="AU183" s="214" t="s">
        <v>83</v>
      </c>
      <c r="AY183" s="18" t="s">
        <v>160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8" t="s">
        <v>81</v>
      </c>
      <c r="BK183" s="215">
        <f>ROUND(I183*H183,2)</f>
        <v>0</v>
      </c>
      <c r="BL183" s="18" t="s">
        <v>345</v>
      </c>
      <c r="BM183" s="214" t="s">
        <v>2755</v>
      </c>
    </row>
    <row r="184" spans="1:47" s="2" customFormat="1" ht="19.5">
      <c r="A184" s="35"/>
      <c r="B184" s="36"/>
      <c r="C184" s="37"/>
      <c r="D184" s="216" t="s">
        <v>169</v>
      </c>
      <c r="E184" s="37"/>
      <c r="F184" s="217" t="s">
        <v>2515</v>
      </c>
      <c r="G184" s="37"/>
      <c r="H184" s="37"/>
      <c r="I184" s="169"/>
      <c r="J184" s="37"/>
      <c r="K184" s="37"/>
      <c r="L184" s="40"/>
      <c r="M184" s="218"/>
      <c r="N184" s="219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169</v>
      </c>
      <c r="AU184" s="18" t="s">
        <v>83</v>
      </c>
    </row>
    <row r="185" spans="2:63" s="12" customFormat="1" ht="25.9" customHeight="1">
      <c r="B185" s="186"/>
      <c r="C185" s="187"/>
      <c r="D185" s="188" t="s">
        <v>72</v>
      </c>
      <c r="E185" s="189" t="s">
        <v>137</v>
      </c>
      <c r="F185" s="189" t="s">
        <v>2016</v>
      </c>
      <c r="G185" s="187"/>
      <c r="H185" s="187"/>
      <c r="I185" s="190"/>
      <c r="J185" s="191">
        <f>BK185</f>
        <v>0</v>
      </c>
      <c r="K185" s="187"/>
      <c r="L185" s="192"/>
      <c r="M185" s="193"/>
      <c r="N185" s="194"/>
      <c r="O185" s="194"/>
      <c r="P185" s="195">
        <f>P186</f>
        <v>0</v>
      </c>
      <c r="Q185" s="194"/>
      <c r="R185" s="195">
        <f>R186</f>
        <v>0</v>
      </c>
      <c r="S185" s="194"/>
      <c r="T185" s="196">
        <f>T186</f>
        <v>0</v>
      </c>
      <c r="AR185" s="197" t="s">
        <v>192</v>
      </c>
      <c r="AT185" s="198" t="s">
        <v>72</v>
      </c>
      <c r="AU185" s="198" t="s">
        <v>73</v>
      </c>
      <c r="AY185" s="197" t="s">
        <v>160</v>
      </c>
      <c r="BK185" s="199">
        <f>BK186</f>
        <v>0</v>
      </c>
    </row>
    <row r="186" spans="2:63" s="12" customFormat="1" ht="22.9" customHeight="1">
      <c r="B186" s="186"/>
      <c r="C186" s="187"/>
      <c r="D186" s="188" t="s">
        <v>72</v>
      </c>
      <c r="E186" s="200" t="s">
        <v>2017</v>
      </c>
      <c r="F186" s="200" t="s">
        <v>2018</v>
      </c>
      <c r="G186" s="187"/>
      <c r="H186" s="187"/>
      <c r="I186" s="190"/>
      <c r="J186" s="201">
        <f>BK186</f>
        <v>0</v>
      </c>
      <c r="K186" s="187"/>
      <c r="L186" s="192"/>
      <c r="M186" s="193"/>
      <c r="N186" s="194"/>
      <c r="O186" s="194"/>
      <c r="P186" s="195">
        <f>SUM(P187:P190)</f>
        <v>0</v>
      </c>
      <c r="Q186" s="194"/>
      <c r="R186" s="195">
        <f>SUM(R187:R190)</f>
        <v>0</v>
      </c>
      <c r="S186" s="194"/>
      <c r="T186" s="196">
        <f>SUM(T187:T190)</f>
        <v>0</v>
      </c>
      <c r="AR186" s="197" t="s">
        <v>192</v>
      </c>
      <c r="AT186" s="198" t="s">
        <v>72</v>
      </c>
      <c r="AU186" s="198" t="s">
        <v>81</v>
      </c>
      <c r="AY186" s="197" t="s">
        <v>160</v>
      </c>
      <c r="BK186" s="199">
        <f>SUM(BK187:BK190)</f>
        <v>0</v>
      </c>
    </row>
    <row r="187" spans="1:65" s="2" customFormat="1" ht="24.2" customHeight="1">
      <c r="A187" s="35"/>
      <c r="B187" s="36"/>
      <c r="C187" s="202" t="s">
        <v>332</v>
      </c>
      <c r="D187" s="202" t="s">
        <v>163</v>
      </c>
      <c r="E187" s="203" t="s">
        <v>2756</v>
      </c>
      <c r="F187" s="204" t="s">
        <v>2757</v>
      </c>
      <c r="G187" s="205" t="s">
        <v>234</v>
      </c>
      <c r="H187" s="206">
        <v>1</v>
      </c>
      <c r="I187" s="207"/>
      <c r="J187" s="208">
        <f>ROUND(I187*H187,2)</f>
        <v>0</v>
      </c>
      <c r="K187" s="209"/>
      <c r="L187" s="40"/>
      <c r="M187" s="210" t="s">
        <v>1</v>
      </c>
      <c r="N187" s="211" t="s">
        <v>38</v>
      </c>
      <c r="O187" s="72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4" t="s">
        <v>2022</v>
      </c>
      <c r="AT187" s="214" t="s">
        <v>163</v>
      </c>
      <c r="AU187" s="214" t="s">
        <v>83</v>
      </c>
      <c r="AY187" s="18" t="s">
        <v>160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81</v>
      </c>
      <c r="BK187" s="215">
        <f>ROUND(I187*H187,2)</f>
        <v>0</v>
      </c>
      <c r="BL187" s="18" t="s">
        <v>2022</v>
      </c>
      <c r="BM187" s="214" t="s">
        <v>2758</v>
      </c>
    </row>
    <row r="188" spans="1:47" s="2" customFormat="1" ht="11.25">
      <c r="A188" s="35"/>
      <c r="B188" s="36"/>
      <c r="C188" s="37"/>
      <c r="D188" s="216" t="s">
        <v>169</v>
      </c>
      <c r="E188" s="37"/>
      <c r="F188" s="217" t="s">
        <v>2759</v>
      </c>
      <c r="G188" s="37"/>
      <c r="H188" s="37"/>
      <c r="I188" s="169"/>
      <c r="J188" s="37"/>
      <c r="K188" s="37"/>
      <c r="L188" s="40"/>
      <c r="M188" s="218"/>
      <c r="N188" s="219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169</v>
      </c>
      <c r="AU188" s="18" t="s">
        <v>83</v>
      </c>
    </row>
    <row r="189" spans="1:65" s="2" customFormat="1" ht="16.5" customHeight="1">
      <c r="A189" s="35"/>
      <c r="B189" s="36"/>
      <c r="C189" s="202" t="s">
        <v>341</v>
      </c>
      <c r="D189" s="202" t="s">
        <v>163</v>
      </c>
      <c r="E189" s="203" t="s">
        <v>2675</v>
      </c>
      <c r="F189" s="204" t="s">
        <v>2676</v>
      </c>
      <c r="G189" s="205" t="s">
        <v>234</v>
      </c>
      <c r="H189" s="206">
        <v>1</v>
      </c>
      <c r="I189" s="207"/>
      <c r="J189" s="208">
        <f>ROUND(I189*H189,2)</f>
        <v>0</v>
      </c>
      <c r="K189" s="209"/>
      <c r="L189" s="40"/>
      <c r="M189" s="210" t="s">
        <v>1</v>
      </c>
      <c r="N189" s="211" t="s">
        <v>38</v>
      </c>
      <c r="O189" s="72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4" t="s">
        <v>2022</v>
      </c>
      <c r="AT189" s="214" t="s">
        <v>163</v>
      </c>
      <c r="AU189" s="214" t="s">
        <v>83</v>
      </c>
      <c r="AY189" s="18" t="s">
        <v>160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81</v>
      </c>
      <c r="BK189" s="215">
        <f>ROUND(I189*H189,2)</f>
        <v>0</v>
      </c>
      <c r="BL189" s="18" t="s">
        <v>2022</v>
      </c>
      <c r="BM189" s="214" t="s">
        <v>2760</v>
      </c>
    </row>
    <row r="190" spans="1:47" s="2" customFormat="1" ht="11.25">
      <c r="A190" s="35"/>
      <c r="B190" s="36"/>
      <c r="C190" s="37"/>
      <c r="D190" s="216" t="s">
        <v>169</v>
      </c>
      <c r="E190" s="37"/>
      <c r="F190" s="217" t="s">
        <v>2676</v>
      </c>
      <c r="G190" s="37"/>
      <c r="H190" s="37"/>
      <c r="I190" s="169"/>
      <c r="J190" s="37"/>
      <c r="K190" s="37"/>
      <c r="L190" s="40"/>
      <c r="M190" s="252"/>
      <c r="N190" s="253"/>
      <c r="O190" s="254"/>
      <c r="P190" s="254"/>
      <c r="Q190" s="254"/>
      <c r="R190" s="254"/>
      <c r="S190" s="254"/>
      <c r="T190" s="25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169</v>
      </c>
      <c r="AU190" s="18" t="s">
        <v>83</v>
      </c>
    </row>
    <row r="191" spans="1:31" s="2" customFormat="1" ht="6.95" customHeight="1">
      <c r="A191" s="35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40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sheetProtection algorithmName="SHA-512" hashValue="nmNGCbc1If+xCjHjzRv/QkeQ+lVfc9ueqoRU0wUSOa2ddHHCpdC6I0/HA7I4Zlpp2Q2jo2AHExSYCuo8HW+Kmw==" saltValue="YRW3G3Q+KvQD+5nH/m+1D7px5tEsgZrGIGFxlPzeCPFOVpcLfp9j/A9EKyxpq51WRqlgzqbm/OFJ6mrCtWbIRg==" spinCount="100000" sheet="1" objects="1" scenarios="1" formatColumns="0" formatRows="0" autoFilter="0"/>
  <autoFilter ref="C129:K19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8" t="s">
        <v>104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83</v>
      </c>
    </row>
    <row r="4" spans="2:46" s="1" customFormat="1" ht="24.95" customHeight="1">
      <c r="B4" s="21"/>
      <c r="D4" s="111" t="s">
        <v>111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23" t="str">
        <f>'Rekapitulace stavby'!K6</f>
        <v>Rekonstrukce areálu - Skatepark Ostrava-Výškovice</v>
      </c>
      <c r="F7" s="324"/>
      <c r="G7" s="324"/>
      <c r="H7" s="324"/>
      <c r="L7" s="21"/>
    </row>
    <row r="8" spans="1:31" s="2" customFormat="1" ht="12" customHeight="1">
      <c r="A8" s="35"/>
      <c r="B8" s="40"/>
      <c r="C8" s="35"/>
      <c r="D8" s="113" t="s">
        <v>112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2761</v>
      </c>
      <c r="F9" s="326"/>
      <c r="G9" s="326"/>
      <c r="H9" s="32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9" t="s">
        <v>1</v>
      </c>
      <c r="F27" s="329"/>
      <c r="G27" s="329"/>
      <c r="H27" s="32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4" t="s">
        <v>115</v>
      </c>
      <c r="E30" s="35"/>
      <c r="F30" s="35"/>
      <c r="G30" s="35"/>
      <c r="H30" s="35"/>
      <c r="I30" s="35"/>
      <c r="J30" s="120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1" t="s">
        <v>116</v>
      </c>
      <c r="E31" s="35"/>
      <c r="F31" s="35"/>
      <c r="G31" s="35"/>
      <c r="H31" s="35"/>
      <c r="I31" s="35"/>
      <c r="J31" s="120">
        <f>J102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2" t="s">
        <v>33</v>
      </c>
      <c r="E32" s="35"/>
      <c r="F32" s="35"/>
      <c r="G32" s="35"/>
      <c r="H32" s="35"/>
      <c r="I32" s="35"/>
      <c r="J32" s="123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4" t="s">
        <v>35</v>
      </c>
      <c r="G34" s="35"/>
      <c r="H34" s="35"/>
      <c r="I34" s="124" t="s">
        <v>34</v>
      </c>
      <c r="J34" s="12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5" t="s">
        <v>37</v>
      </c>
      <c r="E35" s="113" t="s">
        <v>38</v>
      </c>
      <c r="F35" s="126">
        <f>ROUND((SUM(BE102:BE109)+SUM(BE129:BE258)),2)</f>
        <v>0</v>
      </c>
      <c r="G35" s="35"/>
      <c r="H35" s="35"/>
      <c r="I35" s="127">
        <v>0.21</v>
      </c>
      <c r="J35" s="126">
        <f>ROUND(((SUM(BE102:BE109)+SUM(BE129:BE258))*I35),2)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39</v>
      </c>
      <c r="F36" s="126">
        <f>ROUND((SUM(BF102:BF109)+SUM(BF129:BF258)),2)</f>
        <v>0</v>
      </c>
      <c r="G36" s="35"/>
      <c r="H36" s="35"/>
      <c r="I36" s="127">
        <v>0.15</v>
      </c>
      <c r="J36" s="126">
        <f>ROUND(((SUM(BF102:BF109)+SUM(BF129:BF258))*I36),2)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40</v>
      </c>
      <c r="F37" s="126">
        <f>ROUND((SUM(BG102:BG109)+SUM(BG129:BG258)),2)</f>
        <v>0</v>
      </c>
      <c r="G37" s="35"/>
      <c r="H37" s="35"/>
      <c r="I37" s="127">
        <v>0.21</v>
      </c>
      <c r="J37" s="126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41</v>
      </c>
      <c r="F38" s="126">
        <f>ROUND((SUM(BH102:BH109)+SUM(BH129:BH258)),2)</f>
        <v>0</v>
      </c>
      <c r="G38" s="35"/>
      <c r="H38" s="35"/>
      <c r="I38" s="127">
        <v>0.15</v>
      </c>
      <c r="J38" s="126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42</v>
      </c>
      <c r="F39" s="126">
        <f>ROUND((SUM(BI102:BI109)+SUM(BI129:BI258)),2)</f>
        <v>0</v>
      </c>
      <c r="G39" s="35"/>
      <c r="H39" s="35"/>
      <c r="I39" s="127">
        <v>0</v>
      </c>
      <c r="J39" s="126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8"/>
      <c r="D41" s="129" t="s">
        <v>43</v>
      </c>
      <c r="E41" s="130"/>
      <c r="F41" s="130"/>
      <c r="G41" s="131" t="s">
        <v>44</v>
      </c>
      <c r="H41" s="132" t="s">
        <v>45</v>
      </c>
      <c r="I41" s="130"/>
      <c r="J41" s="133">
        <f>SUM(J32:J39)</f>
        <v>0</v>
      </c>
      <c r="K41" s="134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5" t="s">
        <v>46</v>
      </c>
      <c r="E50" s="136"/>
      <c r="F50" s="136"/>
      <c r="G50" s="135" t="s">
        <v>47</v>
      </c>
      <c r="H50" s="136"/>
      <c r="I50" s="136"/>
      <c r="J50" s="136"/>
      <c r="K50" s="136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7" t="s">
        <v>48</v>
      </c>
      <c r="E61" s="138"/>
      <c r="F61" s="139" t="s">
        <v>49</v>
      </c>
      <c r="G61" s="137" t="s">
        <v>48</v>
      </c>
      <c r="H61" s="138"/>
      <c r="I61" s="138"/>
      <c r="J61" s="140" t="s">
        <v>49</v>
      </c>
      <c r="K61" s="1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5" t="s">
        <v>50</v>
      </c>
      <c r="E65" s="141"/>
      <c r="F65" s="141"/>
      <c r="G65" s="135" t="s">
        <v>51</v>
      </c>
      <c r="H65" s="141"/>
      <c r="I65" s="141"/>
      <c r="J65" s="141"/>
      <c r="K65" s="14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7" t="s">
        <v>48</v>
      </c>
      <c r="E76" s="138"/>
      <c r="F76" s="139" t="s">
        <v>49</v>
      </c>
      <c r="G76" s="137" t="s">
        <v>48</v>
      </c>
      <c r="H76" s="138"/>
      <c r="I76" s="138"/>
      <c r="J76" s="140" t="s">
        <v>49</v>
      </c>
      <c r="K76" s="1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Rekonstrukce areálu - Skatepark Ostrava-Výškovice</v>
      </c>
      <c r="F85" s="331"/>
      <c r="G85" s="331"/>
      <c r="H85" s="33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6" t="str">
        <f>E9</f>
        <v>09 D 1.4 - Elektroinstalace</v>
      </c>
      <c r="F87" s="332"/>
      <c r="G87" s="332"/>
      <c r="H87" s="33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6" t="s">
        <v>118</v>
      </c>
      <c r="D94" s="147"/>
      <c r="E94" s="147"/>
      <c r="F94" s="147"/>
      <c r="G94" s="147"/>
      <c r="H94" s="147"/>
      <c r="I94" s="147"/>
      <c r="J94" s="148" t="s">
        <v>119</v>
      </c>
      <c r="K94" s="14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9" t="s">
        <v>120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121</v>
      </c>
    </row>
    <row r="97" spans="2:12" s="9" customFormat="1" ht="24.95" customHeight="1">
      <c r="B97" s="150"/>
      <c r="C97" s="151"/>
      <c r="D97" s="152" t="s">
        <v>2762</v>
      </c>
      <c r="E97" s="153"/>
      <c r="F97" s="153"/>
      <c r="G97" s="153"/>
      <c r="H97" s="153"/>
      <c r="I97" s="153"/>
      <c r="J97" s="154">
        <f>J130</f>
        <v>0</v>
      </c>
      <c r="K97" s="151"/>
      <c r="L97" s="155"/>
    </row>
    <row r="98" spans="2:12" s="10" customFormat="1" ht="19.9" customHeight="1">
      <c r="B98" s="156"/>
      <c r="C98" s="157"/>
      <c r="D98" s="158" t="s">
        <v>2763</v>
      </c>
      <c r="E98" s="159"/>
      <c r="F98" s="159"/>
      <c r="G98" s="159"/>
      <c r="H98" s="159"/>
      <c r="I98" s="159"/>
      <c r="J98" s="160">
        <f>J131</f>
        <v>0</v>
      </c>
      <c r="K98" s="157"/>
      <c r="L98" s="161"/>
    </row>
    <row r="99" spans="2:12" s="10" customFormat="1" ht="19.9" customHeight="1">
      <c r="B99" s="156"/>
      <c r="C99" s="157"/>
      <c r="D99" s="158" t="s">
        <v>2764</v>
      </c>
      <c r="E99" s="159"/>
      <c r="F99" s="159"/>
      <c r="G99" s="159"/>
      <c r="H99" s="159"/>
      <c r="I99" s="159"/>
      <c r="J99" s="160">
        <f>J236</f>
        <v>0</v>
      </c>
      <c r="K99" s="157"/>
      <c r="L99" s="161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29.25" customHeight="1">
      <c r="A102" s="35"/>
      <c r="B102" s="36"/>
      <c r="C102" s="149" t="s">
        <v>135</v>
      </c>
      <c r="D102" s="37"/>
      <c r="E102" s="37"/>
      <c r="F102" s="37"/>
      <c r="G102" s="37"/>
      <c r="H102" s="37"/>
      <c r="I102" s="37"/>
      <c r="J102" s="162">
        <f>ROUND(J103+J104+J105+J106+J107+J108,2)</f>
        <v>0</v>
      </c>
      <c r="K102" s="37"/>
      <c r="L102" s="52"/>
      <c r="N102" s="163" t="s">
        <v>37</v>
      </c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18" customHeight="1">
      <c r="A103" s="35"/>
      <c r="B103" s="36"/>
      <c r="C103" s="37"/>
      <c r="D103" s="333" t="s">
        <v>136</v>
      </c>
      <c r="E103" s="334"/>
      <c r="F103" s="334"/>
      <c r="G103" s="37"/>
      <c r="H103" s="37"/>
      <c r="I103" s="37"/>
      <c r="J103" s="165">
        <v>0</v>
      </c>
      <c r="K103" s="37"/>
      <c r="L103" s="166"/>
      <c r="M103" s="167"/>
      <c r="N103" s="168" t="s">
        <v>38</v>
      </c>
      <c r="O103" s="167"/>
      <c r="P103" s="167"/>
      <c r="Q103" s="167"/>
      <c r="R103" s="167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70" t="s">
        <v>137</v>
      </c>
      <c r="AZ103" s="167"/>
      <c r="BA103" s="167"/>
      <c r="BB103" s="167"/>
      <c r="BC103" s="167"/>
      <c r="BD103" s="167"/>
      <c r="BE103" s="171">
        <f aca="true" t="shared" si="0" ref="BE103:BE108">IF(N103="základní",J103,0)</f>
        <v>0</v>
      </c>
      <c r="BF103" s="171">
        <f aca="true" t="shared" si="1" ref="BF103:BF108">IF(N103="snížená",J103,0)</f>
        <v>0</v>
      </c>
      <c r="BG103" s="171">
        <f aca="true" t="shared" si="2" ref="BG103:BG108">IF(N103="zákl. přenesená",J103,0)</f>
        <v>0</v>
      </c>
      <c r="BH103" s="171">
        <f aca="true" t="shared" si="3" ref="BH103:BH108">IF(N103="sníž. přenesená",J103,0)</f>
        <v>0</v>
      </c>
      <c r="BI103" s="171">
        <f aca="true" t="shared" si="4" ref="BI103:BI108">IF(N103="nulová",J103,0)</f>
        <v>0</v>
      </c>
      <c r="BJ103" s="170" t="s">
        <v>81</v>
      </c>
      <c r="BK103" s="167"/>
      <c r="BL103" s="167"/>
      <c r="BM103" s="167"/>
    </row>
    <row r="104" spans="1:65" s="2" customFormat="1" ht="18" customHeight="1">
      <c r="A104" s="35"/>
      <c r="B104" s="36"/>
      <c r="C104" s="37"/>
      <c r="D104" s="333" t="s">
        <v>138</v>
      </c>
      <c r="E104" s="334"/>
      <c r="F104" s="334"/>
      <c r="G104" s="37"/>
      <c r="H104" s="37"/>
      <c r="I104" s="37"/>
      <c r="J104" s="165">
        <v>0</v>
      </c>
      <c r="K104" s="37"/>
      <c r="L104" s="166"/>
      <c r="M104" s="167"/>
      <c r="N104" s="168" t="s">
        <v>38</v>
      </c>
      <c r="O104" s="167"/>
      <c r="P104" s="167"/>
      <c r="Q104" s="167"/>
      <c r="R104" s="167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70" t="s">
        <v>137</v>
      </c>
      <c r="AZ104" s="167"/>
      <c r="BA104" s="167"/>
      <c r="BB104" s="167"/>
      <c r="BC104" s="167"/>
      <c r="BD104" s="167"/>
      <c r="BE104" s="171">
        <f t="shared" si="0"/>
        <v>0</v>
      </c>
      <c r="BF104" s="171">
        <f t="shared" si="1"/>
        <v>0</v>
      </c>
      <c r="BG104" s="171">
        <f t="shared" si="2"/>
        <v>0</v>
      </c>
      <c r="BH104" s="171">
        <f t="shared" si="3"/>
        <v>0</v>
      </c>
      <c r="BI104" s="171">
        <f t="shared" si="4"/>
        <v>0</v>
      </c>
      <c r="BJ104" s="170" t="s">
        <v>81</v>
      </c>
      <c r="BK104" s="167"/>
      <c r="BL104" s="167"/>
      <c r="BM104" s="167"/>
    </row>
    <row r="105" spans="1:65" s="2" customFormat="1" ht="18" customHeight="1">
      <c r="A105" s="35"/>
      <c r="B105" s="36"/>
      <c r="C105" s="37"/>
      <c r="D105" s="333" t="s">
        <v>139</v>
      </c>
      <c r="E105" s="334"/>
      <c r="F105" s="334"/>
      <c r="G105" s="37"/>
      <c r="H105" s="37"/>
      <c r="I105" s="37"/>
      <c r="J105" s="165">
        <v>0</v>
      </c>
      <c r="K105" s="37"/>
      <c r="L105" s="166"/>
      <c r="M105" s="167"/>
      <c r="N105" s="168" t="s">
        <v>38</v>
      </c>
      <c r="O105" s="167"/>
      <c r="P105" s="167"/>
      <c r="Q105" s="167"/>
      <c r="R105" s="167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70" t="s">
        <v>137</v>
      </c>
      <c r="AZ105" s="167"/>
      <c r="BA105" s="167"/>
      <c r="BB105" s="167"/>
      <c r="BC105" s="167"/>
      <c r="BD105" s="167"/>
      <c r="BE105" s="171">
        <f t="shared" si="0"/>
        <v>0</v>
      </c>
      <c r="BF105" s="171">
        <f t="shared" si="1"/>
        <v>0</v>
      </c>
      <c r="BG105" s="171">
        <f t="shared" si="2"/>
        <v>0</v>
      </c>
      <c r="BH105" s="171">
        <f t="shared" si="3"/>
        <v>0</v>
      </c>
      <c r="BI105" s="171">
        <f t="shared" si="4"/>
        <v>0</v>
      </c>
      <c r="BJ105" s="170" t="s">
        <v>81</v>
      </c>
      <c r="BK105" s="167"/>
      <c r="BL105" s="167"/>
      <c r="BM105" s="167"/>
    </row>
    <row r="106" spans="1:65" s="2" customFormat="1" ht="18" customHeight="1">
      <c r="A106" s="35"/>
      <c r="B106" s="36"/>
      <c r="C106" s="37"/>
      <c r="D106" s="333" t="s">
        <v>140</v>
      </c>
      <c r="E106" s="334"/>
      <c r="F106" s="334"/>
      <c r="G106" s="37"/>
      <c r="H106" s="37"/>
      <c r="I106" s="37"/>
      <c r="J106" s="165">
        <v>0</v>
      </c>
      <c r="K106" s="37"/>
      <c r="L106" s="166"/>
      <c r="M106" s="167"/>
      <c r="N106" s="168" t="s">
        <v>38</v>
      </c>
      <c r="O106" s="167"/>
      <c r="P106" s="167"/>
      <c r="Q106" s="167"/>
      <c r="R106" s="167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70" t="s">
        <v>137</v>
      </c>
      <c r="AZ106" s="167"/>
      <c r="BA106" s="167"/>
      <c r="BB106" s="167"/>
      <c r="BC106" s="167"/>
      <c r="BD106" s="167"/>
      <c r="BE106" s="171">
        <f t="shared" si="0"/>
        <v>0</v>
      </c>
      <c r="BF106" s="171">
        <f t="shared" si="1"/>
        <v>0</v>
      </c>
      <c r="BG106" s="171">
        <f t="shared" si="2"/>
        <v>0</v>
      </c>
      <c r="BH106" s="171">
        <f t="shared" si="3"/>
        <v>0</v>
      </c>
      <c r="BI106" s="171">
        <f t="shared" si="4"/>
        <v>0</v>
      </c>
      <c r="BJ106" s="170" t="s">
        <v>81</v>
      </c>
      <c r="BK106" s="167"/>
      <c r="BL106" s="167"/>
      <c r="BM106" s="167"/>
    </row>
    <row r="107" spans="1:65" s="2" customFormat="1" ht="18" customHeight="1">
      <c r="A107" s="35"/>
      <c r="B107" s="36"/>
      <c r="C107" s="37"/>
      <c r="D107" s="333" t="s">
        <v>141</v>
      </c>
      <c r="E107" s="334"/>
      <c r="F107" s="334"/>
      <c r="G107" s="37"/>
      <c r="H107" s="37"/>
      <c r="I107" s="37"/>
      <c r="J107" s="165">
        <v>0</v>
      </c>
      <c r="K107" s="37"/>
      <c r="L107" s="166"/>
      <c r="M107" s="167"/>
      <c r="N107" s="168" t="s">
        <v>38</v>
      </c>
      <c r="O107" s="167"/>
      <c r="P107" s="167"/>
      <c r="Q107" s="167"/>
      <c r="R107" s="167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70" t="s">
        <v>137</v>
      </c>
      <c r="AZ107" s="167"/>
      <c r="BA107" s="167"/>
      <c r="BB107" s="167"/>
      <c r="BC107" s="167"/>
      <c r="BD107" s="167"/>
      <c r="BE107" s="171">
        <f t="shared" si="0"/>
        <v>0</v>
      </c>
      <c r="BF107" s="171">
        <f t="shared" si="1"/>
        <v>0</v>
      </c>
      <c r="BG107" s="171">
        <f t="shared" si="2"/>
        <v>0</v>
      </c>
      <c r="BH107" s="171">
        <f t="shared" si="3"/>
        <v>0</v>
      </c>
      <c r="BI107" s="171">
        <f t="shared" si="4"/>
        <v>0</v>
      </c>
      <c r="BJ107" s="170" t="s">
        <v>81</v>
      </c>
      <c r="BK107" s="167"/>
      <c r="BL107" s="167"/>
      <c r="BM107" s="167"/>
    </row>
    <row r="108" spans="1:65" s="2" customFormat="1" ht="18" customHeight="1">
      <c r="A108" s="35"/>
      <c r="B108" s="36"/>
      <c r="C108" s="37"/>
      <c r="D108" s="164" t="s">
        <v>142</v>
      </c>
      <c r="E108" s="37"/>
      <c r="F108" s="37"/>
      <c r="G108" s="37"/>
      <c r="H108" s="37"/>
      <c r="I108" s="37"/>
      <c r="J108" s="165">
        <f>ROUND(J30*T108,2)</f>
        <v>0</v>
      </c>
      <c r="K108" s="37"/>
      <c r="L108" s="166"/>
      <c r="M108" s="167"/>
      <c r="N108" s="168" t="s">
        <v>38</v>
      </c>
      <c r="O108" s="167"/>
      <c r="P108" s="167"/>
      <c r="Q108" s="167"/>
      <c r="R108" s="167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70" t="s">
        <v>143</v>
      </c>
      <c r="AZ108" s="167"/>
      <c r="BA108" s="167"/>
      <c r="BB108" s="167"/>
      <c r="BC108" s="167"/>
      <c r="BD108" s="167"/>
      <c r="BE108" s="171">
        <f t="shared" si="0"/>
        <v>0</v>
      </c>
      <c r="BF108" s="171">
        <f t="shared" si="1"/>
        <v>0</v>
      </c>
      <c r="BG108" s="171">
        <f t="shared" si="2"/>
        <v>0</v>
      </c>
      <c r="BH108" s="171">
        <f t="shared" si="3"/>
        <v>0</v>
      </c>
      <c r="BI108" s="171">
        <f t="shared" si="4"/>
        <v>0</v>
      </c>
      <c r="BJ108" s="170" t="s">
        <v>81</v>
      </c>
      <c r="BK108" s="167"/>
      <c r="BL108" s="167"/>
      <c r="BM108" s="167"/>
    </row>
    <row r="109" spans="1:31" s="2" customFormat="1" ht="11.2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9.25" customHeight="1">
      <c r="A110" s="35"/>
      <c r="B110" s="36"/>
      <c r="C110" s="172" t="s">
        <v>144</v>
      </c>
      <c r="D110" s="147"/>
      <c r="E110" s="147"/>
      <c r="F110" s="147"/>
      <c r="G110" s="147"/>
      <c r="H110" s="147"/>
      <c r="I110" s="147"/>
      <c r="J110" s="173">
        <f>ROUND(J96+J102,2)</f>
        <v>0</v>
      </c>
      <c r="K110" s="14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145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30" t="str">
        <f>E7</f>
        <v>Rekonstrukce areálu - Skatepark Ostrava-Výškovice</v>
      </c>
      <c r="F119" s="331"/>
      <c r="G119" s="331"/>
      <c r="H119" s="33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112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86" t="str">
        <f>E9</f>
        <v>09 D 1.4 - Elektroinstalace</v>
      </c>
      <c r="F121" s="332"/>
      <c r="G121" s="332"/>
      <c r="H121" s="33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 xml:space="preserve"> </v>
      </c>
      <c r="G123" s="37"/>
      <c r="H123" s="37"/>
      <c r="I123" s="30" t="s">
        <v>22</v>
      </c>
      <c r="J123" s="67" t="str">
        <f>IF(J12="","",J12)</f>
        <v>21. 8. 2023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24</v>
      </c>
      <c r="D125" s="37"/>
      <c r="E125" s="37"/>
      <c r="F125" s="28" t="str">
        <f>E15</f>
        <v xml:space="preserve"> </v>
      </c>
      <c r="G125" s="37"/>
      <c r="H125" s="37"/>
      <c r="I125" s="30" t="s">
        <v>29</v>
      </c>
      <c r="J125" s="33" t="str">
        <f>E21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31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74"/>
      <c r="B128" s="175"/>
      <c r="C128" s="176" t="s">
        <v>146</v>
      </c>
      <c r="D128" s="177" t="s">
        <v>58</v>
      </c>
      <c r="E128" s="177" t="s">
        <v>54</v>
      </c>
      <c r="F128" s="177" t="s">
        <v>55</v>
      </c>
      <c r="G128" s="177" t="s">
        <v>147</v>
      </c>
      <c r="H128" s="177" t="s">
        <v>148</v>
      </c>
      <c r="I128" s="177" t="s">
        <v>149</v>
      </c>
      <c r="J128" s="178" t="s">
        <v>119</v>
      </c>
      <c r="K128" s="179" t="s">
        <v>150</v>
      </c>
      <c r="L128" s="180"/>
      <c r="M128" s="76" t="s">
        <v>1</v>
      </c>
      <c r="N128" s="77" t="s">
        <v>37</v>
      </c>
      <c r="O128" s="77" t="s">
        <v>151</v>
      </c>
      <c r="P128" s="77" t="s">
        <v>152</v>
      </c>
      <c r="Q128" s="77" t="s">
        <v>153</v>
      </c>
      <c r="R128" s="77" t="s">
        <v>154</v>
      </c>
      <c r="S128" s="77" t="s">
        <v>155</v>
      </c>
      <c r="T128" s="78" t="s">
        <v>156</v>
      </c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</row>
    <row r="129" spans="1:63" s="2" customFormat="1" ht="22.9" customHeight="1">
      <c r="A129" s="35"/>
      <c r="B129" s="36"/>
      <c r="C129" s="83" t="s">
        <v>157</v>
      </c>
      <c r="D129" s="37"/>
      <c r="E129" s="37"/>
      <c r="F129" s="37"/>
      <c r="G129" s="37"/>
      <c r="H129" s="37"/>
      <c r="I129" s="37"/>
      <c r="J129" s="181">
        <f>BK129</f>
        <v>0</v>
      </c>
      <c r="K129" s="37"/>
      <c r="L129" s="40"/>
      <c r="M129" s="79"/>
      <c r="N129" s="182"/>
      <c r="O129" s="80"/>
      <c r="P129" s="183">
        <f>P130</f>
        <v>0</v>
      </c>
      <c r="Q129" s="80"/>
      <c r="R129" s="183">
        <f>R130</f>
        <v>0</v>
      </c>
      <c r="S129" s="80"/>
      <c r="T129" s="184">
        <f>T130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72</v>
      </c>
      <c r="AU129" s="18" t="s">
        <v>121</v>
      </c>
      <c r="BK129" s="185">
        <f>BK130</f>
        <v>0</v>
      </c>
    </row>
    <row r="130" spans="2:63" s="12" customFormat="1" ht="25.9" customHeight="1">
      <c r="B130" s="186"/>
      <c r="C130" s="187"/>
      <c r="D130" s="188" t="s">
        <v>72</v>
      </c>
      <c r="E130" s="189" t="s">
        <v>72</v>
      </c>
      <c r="F130" s="189" t="s">
        <v>2765</v>
      </c>
      <c r="G130" s="187"/>
      <c r="H130" s="187"/>
      <c r="I130" s="190"/>
      <c r="J130" s="191">
        <f>BK130</f>
        <v>0</v>
      </c>
      <c r="K130" s="187"/>
      <c r="L130" s="192"/>
      <c r="M130" s="193"/>
      <c r="N130" s="194"/>
      <c r="O130" s="194"/>
      <c r="P130" s="195">
        <f>P131+P236</f>
        <v>0</v>
      </c>
      <c r="Q130" s="194"/>
      <c r="R130" s="195">
        <f>R131+R236</f>
        <v>0</v>
      </c>
      <c r="S130" s="194"/>
      <c r="T130" s="196">
        <f>T131+T236</f>
        <v>0</v>
      </c>
      <c r="AR130" s="197" t="s">
        <v>81</v>
      </c>
      <c r="AT130" s="198" t="s">
        <v>72</v>
      </c>
      <c r="AU130" s="198" t="s">
        <v>73</v>
      </c>
      <c r="AY130" s="197" t="s">
        <v>160</v>
      </c>
      <c r="BK130" s="199">
        <f>BK131+BK236</f>
        <v>0</v>
      </c>
    </row>
    <row r="131" spans="2:63" s="12" customFormat="1" ht="22.9" customHeight="1">
      <c r="B131" s="186"/>
      <c r="C131" s="187"/>
      <c r="D131" s="188" t="s">
        <v>72</v>
      </c>
      <c r="E131" s="200" t="s">
        <v>1743</v>
      </c>
      <c r="F131" s="200" t="s">
        <v>2766</v>
      </c>
      <c r="G131" s="187"/>
      <c r="H131" s="187"/>
      <c r="I131" s="190"/>
      <c r="J131" s="201">
        <f>BK131</f>
        <v>0</v>
      </c>
      <c r="K131" s="187"/>
      <c r="L131" s="192"/>
      <c r="M131" s="193"/>
      <c r="N131" s="194"/>
      <c r="O131" s="194"/>
      <c r="P131" s="195">
        <f>SUM(P132:P235)</f>
        <v>0</v>
      </c>
      <c r="Q131" s="194"/>
      <c r="R131" s="195">
        <f>SUM(R132:R235)</f>
        <v>0</v>
      </c>
      <c r="S131" s="194"/>
      <c r="T131" s="196">
        <f>SUM(T132:T235)</f>
        <v>0</v>
      </c>
      <c r="AR131" s="197" t="s">
        <v>81</v>
      </c>
      <c r="AT131" s="198" t="s">
        <v>72</v>
      </c>
      <c r="AU131" s="198" t="s">
        <v>81</v>
      </c>
      <c r="AY131" s="197" t="s">
        <v>160</v>
      </c>
      <c r="BK131" s="199">
        <f>SUM(BK132:BK235)</f>
        <v>0</v>
      </c>
    </row>
    <row r="132" spans="1:65" s="2" customFormat="1" ht="24.2" customHeight="1">
      <c r="A132" s="35"/>
      <c r="B132" s="36"/>
      <c r="C132" s="202" t="s">
        <v>81</v>
      </c>
      <c r="D132" s="202" t="s">
        <v>163</v>
      </c>
      <c r="E132" s="203" t="s">
        <v>163</v>
      </c>
      <c r="F132" s="204" t="s">
        <v>2767</v>
      </c>
      <c r="G132" s="205" t="s">
        <v>218</v>
      </c>
      <c r="H132" s="206">
        <v>50</v>
      </c>
      <c r="I132" s="207"/>
      <c r="J132" s="208">
        <f>ROUND(I132*H132,2)</f>
        <v>0</v>
      </c>
      <c r="K132" s="209"/>
      <c r="L132" s="40"/>
      <c r="M132" s="210" t="s">
        <v>1</v>
      </c>
      <c r="N132" s="211" t="s">
        <v>38</v>
      </c>
      <c r="O132" s="72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4" t="s">
        <v>167</v>
      </c>
      <c r="AT132" s="214" t="s">
        <v>163</v>
      </c>
      <c r="AU132" s="214" t="s">
        <v>83</v>
      </c>
      <c r="AY132" s="18" t="s">
        <v>160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81</v>
      </c>
      <c r="BK132" s="215">
        <f>ROUND(I132*H132,2)</f>
        <v>0</v>
      </c>
      <c r="BL132" s="18" t="s">
        <v>167</v>
      </c>
      <c r="BM132" s="214" t="s">
        <v>83</v>
      </c>
    </row>
    <row r="133" spans="1:47" s="2" customFormat="1" ht="11.25">
      <c r="A133" s="35"/>
      <c r="B133" s="36"/>
      <c r="C133" s="37"/>
      <c r="D133" s="216" t="s">
        <v>169</v>
      </c>
      <c r="E133" s="37"/>
      <c r="F133" s="217" t="s">
        <v>2767</v>
      </c>
      <c r="G133" s="37"/>
      <c r="H133" s="37"/>
      <c r="I133" s="169"/>
      <c r="J133" s="37"/>
      <c r="K133" s="37"/>
      <c r="L133" s="40"/>
      <c r="M133" s="218"/>
      <c r="N133" s="219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169</v>
      </c>
      <c r="AU133" s="18" t="s">
        <v>83</v>
      </c>
    </row>
    <row r="134" spans="1:65" s="2" customFormat="1" ht="21.75" customHeight="1">
      <c r="A134" s="35"/>
      <c r="B134" s="36"/>
      <c r="C134" s="202" t="s">
        <v>83</v>
      </c>
      <c r="D134" s="202" t="s">
        <v>163</v>
      </c>
      <c r="E134" s="203" t="s">
        <v>2768</v>
      </c>
      <c r="F134" s="204" t="s">
        <v>2769</v>
      </c>
      <c r="G134" s="205" t="s">
        <v>218</v>
      </c>
      <c r="H134" s="206">
        <v>40</v>
      </c>
      <c r="I134" s="207"/>
      <c r="J134" s="208">
        <f>ROUND(I134*H134,2)</f>
        <v>0</v>
      </c>
      <c r="K134" s="209"/>
      <c r="L134" s="40"/>
      <c r="M134" s="210" t="s">
        <v>1</v>
      </c>
      <c r="N134" s="211" t="s">
        <v>38</v>
      </c>
      <c r="O134" s="72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4" t="s">
        <v>167</v>
      </c>
      <c r="AT134" s="214" t="s">
        <v>163</v>
      </c>
      <c r="AU134" s="214" t="s">
        <v>83</v>
      </c>
      <c r="AY134" s="18" t="s">
        <v>160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81</v>
      </c>
      <c r="BK134" s="215">
        <f>ROUND(I134*H134,2)</f>
        <v>0</v>
      </c>
      <c r="BL134" s="18" t="s">
        <v>167</v>
      </c>
      <c r="BM134" s="214" t="s">
        <v>167</v>
      </c>
    </row>
    <row r="135" spans="1:47" s="2" customFormat="1" ht="11.25">
      <c r="A135" s="35"/>
      <c r="B135" s="36"/>
      <c r="C135" s="37"/>
      <c r="D135" s="216" t="s">
        <v>169</v>
      </c>
      <c r="E135" s="37"/>
      <c r="F135" s="217" t="s">
        <v>2769</v>
      </c>
      <c r="G135" s="37"/>
      <c r="H135" s="37"/>
      <c r="I135" s="169"/>
      <c r="J135" s="37"/>
      <c r="K135" s="37"/>
      <c r="L135" s="40"/>
      <c r="M135" s="218"/>
      <c r="N135" s="219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169</v>
      </c>
      <c r="AU135" s="18" t="s">
        <v>83</v>
      </c>
    </row>
    <row r="136" spans="1:65" s="2" customFormat="1" ht="16.5" customHeight="1">
      <c r="A136" s="35"/>
      <c r="B136" s="36"/>
      <c r="C136" s="202" t="s">
        <v>182</v>
      </c>
      <c r="D136" s="202" t="s">
        <v>163</v>
      </c>
      <c r="E136" s="203" t="s">
        <v>2770</v>
      </c>
      <c r="F136" s="204" t="s">
        <v>2771</v>
      </c>
      <c r="G136" s="205" t="s">
        <v>2673</v>
      </c>
      <c r="H136" s="206">
        <v>28</v>
      </c>
      <c r="I136" s="207"/>
      <c r="J136" s="208">
        <f>ROUND(I136*H136,2)</f>
        <v>0</v>
      </c>
      <c r="K136" s="209"/>
      <c r="L136" s="40"/>
      <c r="M136" s="210" t="s">
        <v>1</v>
      </c>
      <c r="N136" s="211" t="s">
        <v>38</v>
      </c>
      <c r="O136" s="72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4" t="s">
        <v>167</v>
      </c>
      <c r="AT136" s="214" t="s">
        <v>163</v>
      </c>
      <c r="AU136" s="214" t="s">
        <v>83</v>
      </c>
      <c r="AY136" s="18" t="s">
        <v>160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81</v>
      </c>
      <c r="BK136" s="215">
        <f>ROUND(I136*H136,2)</f>
        <v>0</v>
      </c>
      <c r="BL136" s="18" t="s">
        <v>167</v>
      </c>
      <c r="BM136" s="214" t="s">
        <v>197</v>
      </c>
    </row>
    <row r="137" spans="1:47" s="2" customFormat="1" ht="11.25">
      <c r="A137" s="35"/>
      <c r="B137" s="36"/>
      <c r="C137" s="37"/>
      <c r="D137" s="216" t="s">
        <v>169</v>
      </c>
      <c r="E137" s="37"/>
      <c r="F137" s="217" t="s">
        <v>2771</v>
      </c>
      <c r="G137" s="37"/>
      <c r="H137" s="37"/>
      <c r="I137" s="169"/>
      <c r="J137" s="37"/>
      <c r="K137" s="37"/>
      <c r="L137" s="40"/>
      <c r="M137" s="218"/>
      <c r="N137" s="219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169</v>
      </c>
      <c r="AU137" s="18" t="s">
        <v>83</v>
      </c>
    </row>
    <row r="138" spans="1:65" s="2" customFormat="1" ht="21.75" customHeight="1">
      <c r="A138" s="35"/>
      <c r="B138" s="36"/>
      <c r="C138" s="202" t="s">
        <v>167</v>
      </c>
      <c r="D138" s="202" t="s">
        <v>163</v>
      </c>
      <c r="E138" s="203" t="s">
        <v>2772</v>
      </c>
      <c r="F138" s="204" t="s">
        <v>2773</v>
      </c>
      <c r="G138" s="205" t="s">
        <v>2673</v>
      </c>
      <c r="H138" s="206">
        <v>26</v>
      </c>
      <c r="I138" s="207"/>
      <c r="J138" s="208">
        <f>ROUND(I138*H138,2)</f>
        <v>0</v>
      </c>
      <c r="K138" s="209"/>
      <c r="L138" s="40"/>
      <c r="M138" s="210" t="s">
        <v>1</v>
      </c>
      <c r="N138" s="211" t="s">
        <v>38</v>
      </c>
      <c r="O138" s="72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4" t="s">
        <v>167</v>
      </c>
      <c r="AT138" s="214" t="s">
        <v>163</v>
      </c>
      <c r="AU138" s="214" t="s">
        <v>83</v>
      </c>
      <c r="AY138" s="18" t="s">
        <v>160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81</v>
      </c>
      <c r="BK138" s="215">
        <f>ROUND(I138*H138,2)</f>
        <v>0</v>
      </c>
      <c r="BL138" s="18" t="s">
        <v>167</v>
      </c>
      <c r="BM138" s="214" t="s">
        <v>207</v>
      </c>
    </row>
    <row r="139" spans="1:47" s="2" customFormat="1" ht="11.25">
      <c r="A139" s="35"/>
      <c r="B139" s="36"/>
      <c r="C139" s="37"/>
      <c r="D139" s="216" t="s">
        <v>169</v>
      </c>
      <c r="E139" s="37"/>
      <c r="F139" s="217" t="s">
        <v>2773</v>
      </c>
      <c r="G139" s="37"/>
      <c r="H139" s="37"/>
      <c r="I139" s="169"/>
      <c r="J139" s="37"/>
      <c r="K139" s="37"/>
      <c r="L139" s="40"/>
      <c r="M139" s="218"/>
      <c r="N139" s="219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169</v>
      </c>
      <c r="AU139" s="18" t="s">
        <v>83</v>
      </c>
    </row>
    <row r="140" spans="1:65" s="2" customFormat="1" ht="16.5" customHeight="1">
      <c r="A140" s="35"/>
      <c r="B140" s="36"/>
      <c r="C140" s="202" t="s">
        <v>192</v>
      </c>
      <c r="D140" s="202" t="s">
        <v>163</v>
      </c>
      <c r="E140" s="203" t="s">
        <v>2774</v>
      </c>
      <c r="F140" s="204" t="s">
        <v>2775</v>
      </c>
      <c r="G140" s="205" t="s">
        <v>1</v>
      </c>
      <c r="H140" s="206">
        <v>4</v>
      </c>
      <c r="I140" s="207"/>
      <c r="J140" s="208">
        <f>ROUND(I140*H140,2)</f>
        <v>0</v>
      </c>
      <c r="K140" s="209"/>
      <c r="L140" s="40"/>
      <c r="M140" s="210" t="s">
        <v>1</v>
      </c>
      <c r="N140" s="211" t="s">
        <v>38</v>
      </c>
      <c r="O140" s="72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4" t="s">
        <v>167</v>
      </c>
      <c r="AT140" s="214" t="s">
        <v>163</v>
      </c>
      <c r="AU140" s="214" t="s">
        <v>83</v>
      </c>
      <c r="AY140" s="18" t="s">
        <v>160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81</v>
      </c>
      <c r="BK140" s="215">
        <f>ROUND(I140*H140,2)</f>
        <v>0</v>
      </c>
      <c r="BL140" s="18" t="s">
        <v>167</v>
      </c>
      <c r="BM140" s="214" t="s">
        <v>224</v>
      </c>
    </row>
    <row r="141" spans="1:47" s="2" customFormat="1" ht="11.25">
      <c r="A141" s="35"/>
      <c r="B141" s="36"/>
      <c r="C141" s="37"/>
      <c r="D141" s="216" t="s">
        <v>169</v>
      </c>
      <c r="E141" s="37"/>
      <c r="F141" s="217" t="s">
        <v>2775</v>
      </c>
      <c r="G141" s="37"/>
      <c r="H141" s="37"/>
      <c r="I141" s="169"/>
      <c r="J141" s="37"/>
      <c r="K141" s="37"/>
      <c r="L141" s="40"/>
      <c r="M141" s="218"/>
      <c r="N141" s="219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169</v>
      </c>
      <c r="AU141" s="18" t="s">
        <v>83</v>
      </c>
    </row>
    <row r="142" spans="1:65" s="2" customFormat="1" ht="16.5" customHeight="1">
      <c r="A142" s="35"/>
      <c r="B142" s="36"/>
      <c r="C142" s="202" t="s">
        <v>197</v>
      </c>
      <c r="D142" s="202" t="s">
        <v>163</v>
      </c>
      <c r="E142" s="203" t="s">
        <v>2776</v>
      </c>
      <c r="F142" s="204" t="s">
        <v>2777</v>
      </c>
      <c r="G142" s="205" t="s">
        <v>2673</v>
      </c>
      <c r="H142" s="206">
        <v>4</v>
      </c>
      <c r="I142" s="207"/>
      <c r="J142" s="208">
        <f>ROUND(I142*H142,2)</f>
        <v>0</v>
      </c>
      <c r="K142" s="209"/>
      <c r="L142" s="40"/>
      <c r="M142" s="210" t="s">
        <v>1</v>
      </c>
      <c r="N142" s="211" t="s">
        <v>38</v>
      </c>
      <c r="O142" s="72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4" t="s">
        <v>167</v>
      </c>
      <c r="AT142" s="214" t="s">
        <v>163</v>
      </c>
      <c r="AU142" s="214" t="s">
        <v>83</v>
      </c>
      <c r="AY142" s="18" t="s">
        <v>160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81</v>
      </c>
      <c r="BK142" s="215">
        <f>ROUND(I142*H142,2)</f>
        <v>0</v>
      </c>
      <c r="BL142" s="18" t="s">
        <v>167</v>
      </c>
      <c r="BM142" s="214" t="s">
        <v>237</v>
      </c>
    </row>
    <row r="143" spans="1:47" s="2" customFormat="1" ht="11.25">
      <c r="A143" s="35"/>
      <c r="B143" s="36"/>
      <c r="C143" s="37"/>
      <c r="D143" s="216" t="s">
        <v>169</v>
      </c>
      <c r="E143" s="37"/>
      <c r="F143" s="217" t="s">
        <v>2777</v>
      </c>
      <c r="G143" s="37"/>
      <c r="H143" s="37"/>
      <c r="I143" s="169"/>
      <c r="J143" s="37"/>
      <c r="K143" s="37"/>
      <c r="L143" s="40"/>
      <c r="M143" s="218"/>
      <c r="N143" s="219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169</v>
      </c>
      <c r="AU143" s="18" t="s">
        <v>83</v>
      </c>
    </row>
    <row r="144" spans="1:65" s="2" customFormat="1" ht="16.5" customHeight="1">
      <c r="A144" s="35"/>
      <c r="B144" s="36"/>
      <c r="C144" s="202" t="s">
        <v>202</v>
      </c>
      <c r="D144" s="202" t="s">
        <v>163</v>
      </c>
      <c r="E144" s="203" t="s">
        <v>2778</v>
      </c>
      <c r="F144" s="204" t="s">
        <v>2779</v>
      </c>
      <c r="G144" s="205" t="s">
        <v>2673</v>
      </c>
      <c r="H144" s="206">
        <v>1</v>
      </c>
      <c r="I144" s="207"/>
      <c r="J144" s="208">
        <f>ROUND(I144*H144,2)</f>
        <v>0</v>
      </c>
      <c r="K144" s="209"/>
      <c r="L144" s="40"/>
      <c r="M144" s="210" t="s">
        <v>1</v>
      </c>
      <c r="N144" s="211" t="s">
        <v>38</v>
      </c>
      <c r="O144" s="72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4" t="s">
        <v>167</v>
      </c>
      <c r="AT144" s="214" t="s">
        <v>163</v>
      </c>
      <c r="AU144" s="214" t="s">
        <v>83</v>
      </c>
      <c r="AY144" s="18" t="s">
        <v>160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81</v>
      </c>
      <c r="BK144" s="215">
        <f>ROUND(I144*H144,2)</f>
        <v>0</v>
      </c>
      <c r="BL144" s="18" t="s">
        <v>167</v>
      </c>
      <c r="BM144" s="214" t="s">
        <v>251</v>
      </c>
    </row>
    <row r="145" spans="1:47" s="2" customFormat="1" ht="11.25">
      <c r="A145" s="35"/>
      <c r="B145" s="36"/>
      <c r="C145" s="37"/>
      <c r="D145" s="216" t="s">
        <v>169</v>
      </c>
      <c r="E145" s="37"/>
      <c r="F145" s="217" t="s">
        <v>2779</v>
      </c>
      <c r="G145" s="37"/>
      <c r="H145" s="37"/>
      <c r="I145" s="169"/>
      <c r="J145" s="37"/>
      <c r="K145" s="37"/>
      <c r="L145" s="40"/>
      <c r="M145" s="218"/>
      <c r="N145" s="219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169</v>
      </c>
      <c r="AU145" s="18" t="s">
        <v>83</v>
      </c>
    </row>
    <row r="146" spans="1:65" s="2" customFormat="1" ht="16.5" customHeight="1">
      <c r="A146" s="35"/>
      <c r="B146" s="36"/>
      <c r="C146" s="202" t="s">
        <v>207</v>
      </c>
      <c r="D146" s="202" t="s">
        <v>163</v>
      </c>
      <c r="E146" s="203" t="s">
        <v>2780</v>
      </c>
      <c r="F146" s="204" t="s">
        <v>2781</v>
      </c>
      <c r="G146" s="205" t="s">
        <v>218</v>
      </c>
      <c r="H146" s="206">
        <v>56</v>
      </c>
      <c r="I146" s="207"/>
      <c r="J146" s="208">
        <f>ROUND(I146*H146,2)</f>
        <v>0</v>
      </c>
      <c r="K146" s="209"/>
      <c r="L146" s="40"/>
      <c r="M146" s="210" t="s">
        <v>1</v>
      </c>
      <c r="N146" s="211" t="s">
        <v>38</v>
      </c>
      <c r="O146" s="7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4" t="s">
        <v>167</v>
      </c>
      <c r="AT146" s="214" t="s">
        <v>163</v>
      </c>
      <c r="AU146" s="214" t="s">
        <v>83</v>
      </c>
      <c r="AY146" s="18" t="s">
        <v>160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81</v>
      </c>
      <c r="BK146" s="215">
        <f>ROUND(I146*H146,2)</f>
        <v>0</v>
      </c>
      <c r="BL146" s="18" t="s">
        <v>167</v>
      </c>
      <c r="BM146" s="214" t="s">
        <v>219</v>
      </c>
    </row>
    <row r="147" spans="1:47" s="2" customFormat="1" ht="11.25">
      <c r="A147" s="35"/>
      <c r="B147" s="36"/>
      <c r="C147" s="37"/>
      <c r="D147" s="216" t="s">
        <v>169</v>
      </c>
      <c r="E147" s="37"/>
      <c r="F147" s="217" t="s">
        <v>2781</v>
      </c>
      <c r="G147" s="37"/>
      <c r="H147" s="37"/>
      <c r="I147" s="169"/>
      <c r="J147" s="37"/>
      <c r="K147" s="37"/>
      <c r="L147" s="40"/>
      <c r="M147" s="218"/>
      <c r="N147" s="219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169</v>
      </c>
      <c r="AU147" s="18" t="s">
        <v>83</v>
      </c>
    </row>
    <row r="148" spans="1:65" s="2" customFormat="1" ht="16.5" customHeight="1">
      <c r="A148" s="35"/>
      <c r="B148" s="36"/>
      <c r="C148" s="202" t="s">
        <v>161</v>
      </c>
      <c r="D148" s="202" t="s">
        <v>163</v>
      </c>
      <c r="E148" s="203" t="s">
        <v>2782</v>
      </c>
      <c r="F148" s="204" t="s">
        <v>2783</v>
      </c>
      <c r="G148" s="205" t="s">
        <v>218</v>
      </c>
      <c r="H148" s="206">
        <v>60</v>
      </c>
      <c r="I148" s="207"/>
      <c r="J148" s="208">
        <f>ROUND(I148*H148,2)</f>
        <v>0</v>
      </c>
      <c r="K148" s="209"/>
      <c r="L148" s="40"/>
      <c r="M148" s="210" t="s">
        <v>1</v>
      </c>
      <c r="N148" s="211" t="s">
        <v>38</v>
      </c>
      <c r="O148" s="72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4" t="s">
        <v>167</v>
      </c>
      <c r="AT148" s="214" t="s">
        <v>163</v>
      </c>
      <c r="AU148" s="214" t="s">
        <v>83</v>
      </c>
      <c r="AY148" s="18" t="s">
        <v>160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81</v>
      </c>
      <c r="BK148" s="215">
        <f>ROUND(I148*H148,2)</f>
        <v>0</v>
      </c>
      <c r="BL148" s="18" t="s">
        <v>167</v>
      </c>
      <c r="BM148" s="214" t="s">
        <v>273</v>
      </c>
    </row>
    <row r="149" spans="1:47" s="2" customFormat="1" ht="11.25">
      <c r="A149" s="35"/>
      <c r="B149" s="36"/>
      <c r="C149" s="37"/>
      <c r="D149" s="216" t="s">
        <v>169</v>
      </c>
      <c r="E149" s="37"/>
      <c r="F149" s="217" t="s">
        <v>2783</v>
      </c>
      <c r="G149" s="37"/>
      <c r="H149" s="37"/>
      <c r="I149" s="169"/>
      <c r="J149" s="37"/>
      <c r="K149" s="37"/>
      <c r="L149" s="40"/>
      <c r="M149" s="218"/>
      <c r="N149" s="219"/>
      <c r="O149" s="72"/>
      <c r="P149" s="72"/>
      <c r="Q149" s="72"/>
      <c r="R149" s="72"/>
      <c r="S149" s="72"/>
      <c r="T149" s="73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169</v>
      </c>
      <c r="AU149" s="18" t="s">
        <v>83</v>
      </c>
    </row>
    <row r="150" spans="1:65" s="2" customFormat="1" ht="16.5" customHeight="1">
      <c r="A150" s="35"/>
      <c r="B150" s="36"/>
      <c r="C150" s="202" t="s">
        <v>224</v>
      </c>
      <c r="D150" s="202" t="s">
        <v>163</v>
      </c>
      <c r="E150" s="203" t="s">
        <v>2784</v>
      </c>
      <c r="F150" s="204" t="s">
        <v>2785</v>
      </c>
      <c r="G150" s="205" t="s">
        <v>218</v>
      </c>
      <c r="H150" s="206">
        <v>250</v>
      </c>
      <c r="I150" s="207"/>
      <c r="J150" s="208">
        <f>ROUND(I150*H150,2)</f>
        <v>0</v>
      </c>
      <c r="K150" s="209"/>
      <c r="L150" s="40"/>
      <c r="M150" s="210" t="s">
        <v>1</v>
      </c>
      <c r="N150" s="211" t="s">
        <v>38</v>
      </c>
      <c r="O150" s="72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4" t="s">
        <v>167</v>
      </c>
      <c r="AT150" s="214" t="s">
        <v>163</v>
      </c>
      <c r="AU150" s="214" t="s">
        <v>83</v>
      </c>
      <c r="AY150" s="18" t="s">
        <v>160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81</v>
      </c>
      <c r="BK150" s="215">
        <f>ROUND(I150*H150,2)</f>
        <v>0</v>
      </c>
      <c r="BL150" s="18" t="s">
        <v>167</v>
      </c>
      <c r="BM150" s="214" t="s">
        <v>286</v>
      </c>
    </row>
    <row r="151" spans="1:47" s="2" customFormat="1" ht="11.25">
      <c r="A151" s="35"/>
      <c r="B151" s="36"/>
      <c r="C151" s="37"/>
      <c r="D151" s="216" t="s">
        <v>169</v>
      </c>
      <c r="E151" s="37"/>
      <c r="F151" s="217" t="s">
        <v>2785</v>
      </c>
      <c r="G151" s="37"/>
      <c r="H151" s="37"/>
      <c r="I151" s="169"/>
      <c r="J151" s="37"/>
      <c r="K151" s="37"/>
      <c r="L151" s="40"/>
      <c r="M151" s="218"/>
      <c r="N151" s="219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169</v>
      </c>
      <c r="AU151" s="18" t="s">
        <v>83</v>
      </c>
    </row>
    <row r="152" spans="1:65" s="2" customFormat="1" ht="16.5" customHeight="1">
      <c r="A152" s="35"/>
      <c r="B152" s="36"/>
      <c r="C152" s="202" t="s">
        <v>231</v>
      </c>
      <c r="D152" s="202" t="s">
        <v>163</v>
      </c>
      <c r="E152" s="203" t="s">
        <v>2786</v>
      </c>
      <c r="F152" s="204" t="s">
        <v>2787</v>
      </c>
      <c r="G152" s="205" t="s">
        <v>218</v>
      </c>
      <c r="H152" s="206">
        <v>140</v>
      </c>
      <c r="I152" s="207"/>
      <c r="J152" s="208">
        <f>ROUND(I152*H152,2)</f>
        <v>0</v>
      </c>
      <c r="K152" s="209"/>
      <c r="L152" s="40"/>
      <c r="M152" s="210" t="s">
        <v>1</v>
      </c>
      <c r="N152" s="211" t="s">
        <v>38</v>
      </c>
      <c r="O152" s="72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4" t="s">
        <v>167</v>
      </c>
      <c r="AT152" s="214" t="s">
        <v>163</v>
      </c>
      <c r="AU152" s="214" t="s">
        <v>83</v>
      </c>
      <c r="AY152" s="18" t="s">
        <v>160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81</v>
      </c>
      <c r="BK152" s="215">
        <f>ROUND(I152*H152,2)</f>
        <v>0</v>
      </c>
      <c r="BL152" s="18" t="s">
        <v>167</v>
      </c>
      <c r="BM152" s="214" t="s">
        <v>295</v>
      </c>
    </row>
    <row r="153" spans="1:47" s="2" customFormat="1" ht="11.25">
      <c r="A153" s="35"/>
      <c r="B153" s="36"/>
      <c r="C153" s="37"/>
      <c r="D153" s="216" t="s">
        <v>169</v>
      </c>
      <c r="E153" s="37"/>
      <c r="F153" s="217" t="s">
        <v>2787</v>
      </c>
      <c r="G153" s="37"/>
      <c r="H153" s="37"/>
      <c r="I153" s="169"/>
      <c r="J153" s="37"/>
      <c r="K153" s="37"/>
      <c r="L153" s="40"/>
      <c r="M153" s="218"/>
      <c r="N153" s="219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169</v>
      </c>
      <c r="AU153" s="18" t="s">
        <v>83</v>
      </c>
    </row>
    <row r="154" spans="1:65" s="2" customFormat="1" ht="16.5" customHeight="1">
      <c r="A154" s="35"/>
      <c r="B154" s="36"/>
      <c r="C154" s="202" t="s">
        <v>237</v>
      </c>
      <c r="D154" s="202" t="s">
        <v>163</v>
      </c>
      <c r="E154" s="203" t="s">
        <v>2788</v>
      </c>
      <c r="F154" s="204" t="s">
        <v>2789</v>
      </c>
      <c r="G154" s="205" t="s">
        <v>218</v>
      </c>
      <c r="H154" s="206">
        <v>165</v>
      </c>
      <c r="I154" s="207"/>
      <c r="J154" s="208">
        <f>ROUND(I154*H154,2)</f>
        <v>0</v>
      </c>
      <c r="K154" s="209"/>
      <c r="L154" s="40"/>
      <c r="M154" s="210" t="s">
        <v>1</v>
      </c>
      <c r="N154" s="211" t="s">
        <v>38</v>
      </c>
      <c r="O154" s="72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4" t="s">
        <v>167</v>
      </c>
      <c r="AT154" s="214" t="s">
        <v>163</v>
      </c>
      <c r="AU154" s="214" t="s">
        <v>83</v>
      </c>
      <c r="AY154" s="18" t="s">
        <v>160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81</v>
      </c>
      <c r="BK154" s="215">
        <f>ROUND(I154*H154,2)</f>
        <v>0</v>
      </c>
      <c r="BL154" s="18" t="s">
        <v>167</v>
      </c>
      <c r="BM154" s="214" t="s">
        <v>308</v>
      </c>
    </row>
    <row r="155" spans="1:47" s="2" customFormat="1" ht="11.25">
      <c r="A155" s="35"/>
      <c r="B155" s="36"/>
      <c r="C155" s="37"/>
      <c r="D155" s="216" t="s">
        <v>169</v>
      </c>
      <c r="E155" s="37"/>
      <c r="F155" s="217" t="s">
        <v>2789</v>
      </c>
      <c r="G155" s="37"/>
      <c r="H155" s="37"/>
      <c r="I155" s="169"/>
      <c r="J155" s="37"/>
      <c r="K155" s="37"/>
      <c r="L155" s="40"/>
      <c r="M155" s="218"/>
      <c r="N155" s="219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169</v>
      </c>
      <c r="AU155" s="18" t="s">
        <v>83</v>
      </c>
    </row>
    <row r="156" spans="1:65" s="2" customFormat="1" ht="16.5" customHeight="1">
      <c r="A156" s="35"/>
      <c r="B156" s="36"/>
      <c r="C156" s="202" t="s">
        <v>244</v>
      </c>
      <c r="D156" s="202" t="s">
        <v>163</v>
      </c>
      <c r="E156" s="203" t="s">
        <v>2790</v>
      </c>
      <c r="F156" s="204" t="s">
        <v>2791</v>
      </c>
      <c r="G156" s="205" t="s">
        <v>218</v>
      </c>
      <c r="H156" s="206">
        <v>50</v>
      </c>
      <c r="I156" s="207"/>
      <c r="J156" s="208">
        <f>ROUND(I156*H156,2)</f>
        <v>0</v>
      </c>
      <c r="K156" s="209"/>
      <c r="L156" s="40"/>
      <c r="M156" s="210" t="s">
        <v>1</v>
      </c>
      <c r="N156" s="211" t="s">
        <v>38</v>
      </c>
      <c r="O156" s="72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4" t="s">
        <v>167</v>
      </c>
      <c r="AT156" s="214" t="s">
        <v>163</v>
      </c>
      <c r="AU156" s="214" t="s">
        <v>83</v>
      </c>
      <c r="AY156" s="18" t="s">
        <v>160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81</v>
      </c>
      <c r="BK156" s="215">
        <f>ROUND(I156*H156,2)</f>
        <v>0</v>
      </c>
      <c r="BL156" s="18" t="s">
        <v>167</v>
      </c>
      <c r="BM156" s="214" t="s">
        <v>322</v>
      </c>
    </row>
    <row r="157" spans="1:47" s="2" customFormat="1" ht="11.25">
      <c r="A157" s="35"/>
      <c r="B157" s="36"/>
      <c r="C157" s="37"/>
      <c r="D157" s="216" t="s">
        <v>169</v>
      </c>
      <c r="E157" s="37"/>
      <c r="F157" s="217" t="s">
        <v>2791</v>
      </c>
      <c r="G157" s="37"/>
      <c r="H157" s="37"/>
      <c r="I157" s="169"/>
      <c r="J157" s="37"/>
      <c r="K157" s="37"/>
      <c r="L157" s="40"/>
      <c r="M157" s="218"/>
      <c r="N157" s="219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169</v>
      </c>
      <c r="AU157" s="18" t="s">
        <v>83</v>
      </c>
    </row>
    <row r="158" spans="1:65" s="2" customFormat="1" ht="16.5" customHeight="1">
      <c r="A158" s="35"/>
      <c r="B158" s="36"/>
      <c r="C158" s="202" t="s">
        <v>251</v>
      </c>
      <c r="D158" s="202" t="s">
        <v>163</v>
      </c>
      <c r="E158" s="203" t="s">
        <v>2792</v>
      </c>
      <c r="F158" s="204" t="s">
        <v>2793</v>
      </c>
      <c r="G158" s="205" t="s">
        <v>218</v>
      </c>
      <c r="H158" s="206">
        <v>60</v>
      </c>
      <c r="I158" s="207"/>
      <c r="J158" s="208">
        <f>ROUND(I158*H158,2)</f>
        <v>0</v>
      </c>
      <c r="K158" s="209"/>
      <c r="L158" s="40"/>
      <c r="M158" s="210" t="s">
        <v>1</v>
      </c>
      <c r="N158" s="211" t="s">
        <v>38</v>
      </c>
      <c r="O158" s="72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4" t="s">
        <v>167</v>
      </c>
      <c r="AT158" s="214" t="s">
        <v>163</v>
      </c>
      <c r="AU158" s="214" t="s">
        <v>83</v>
      </c>
      <c r="AY158" s="18" t="s">
        <v>160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81</v>
      </c>
      <c r="BK158" s="215">
        <f>ROUND(I158*H158,2)</f>
        <v>0</v>
      </c>
      <c r="BL158" s="18" t="s">
        <v>167</v>
      </c>
      <c r="BM158" s="214" t="s">
        <v>341</v>
      </c>
    </row>
    <row r="159" spans="1:47" s="2" customFormat="1" ht="11.25">
      <c r="A159" s="35"/>
      <c r="B159" s="36"/>
      <c r="C159" s="37"/>
      <c r="D159" s="216" t="s">
        <v>169</v>
      </c>
      <c r="E159" s="37"/>
      <c r="F159" s="217" t="s">
        <v>2793</v>
      </c>
      <c r="G159" s="37"/>
      <c r="H159" s="37"/>
      <c r="I159" s="169"/>
      <c r="J159" s="37"/>
      <c r="K159" s="37"/>
      <c r="L159" s="40"/>
      <c r="M159" s="218"/>
      <c r="N159" s="219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169</v>
      </c>
      <c r="AU159" s="18" t="s">
        <v>83</v>
      </c>
    </row>
    <row r="160" spans="1:65" s="2" customFormat="1" ht="16.5" customHeight="1">
      <c r="A160" s="35"/>
      <c r="B160" s="36"/>
      <c r="C160" s="202" t="s">
        <v>8</v>
      </c>
      <c r="D160" s="202" t="s">
        <v>163</v>
      </c>
      <c r="E160" s="203" t="s">
        <v>2794</v>
      </c>
      <c r="F160" s="204" t="s">
        <v>2795</v>
      </c>
      <c r="G160" s="205" t="s">
        <v>218</v>
      </c>
      <c r="H160" s="206">
        <v>80</v>
      </c>
      <c r="I160" s="207"/>
      <c r="J160" s="208">
        <f>ROUND(I160*H160,2)</f>
        <v>0</v>
      </c>
      <c r="K160" s="209"/>
      <c r="L160" s="40"/>
      <c r="M160" s="210" t="s">
        <v>1</v>
      </c>
      <c r="N160" s="211" t="s">
        <v>38</v>
      </c>
      <c r="O160" s="72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4" t="s">
        <v>167</v>
      </c>
      <c r="AT160" s="214" t="s">
        <v>163</v>
      </c>
      <c r="AU160" s="214" t="s">
        <v>83</v>
      </c>
      <c r="AY160" s="18" t="s">
        <v>160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81</v>
      </c>
      <c r="BK160" s="215">
        <f>ROUND(I160*H160,2)</f>
        <v>0</v>
      </c>
      <c r="BL160" s="18" t="s">
        <v>167</v>
      </c>
      <c r="BM160" s="214" t="s">
        <v>355</v>
      </c>
    </row>
    <row r="161" spans="1:47" s="2" customFormat="1" ht="11.25">
      <c r="A161" s="35"/>
      <c r="B161" s="36"/>
      <c r="C161" s="37"/>
      <c r="D161" s="216" t="s">
        <v>169</v>
      </c>
      <c r="E161" s="37"/>
      <c r="F161" s="217" t="s">
        <v>2795</v>
      </c>
      <c r="G161" s="37"/>
      <c r="H161" s="37"/>
      <c r="I161" s="169"/>
      <c r="J161" s="37"/>
      <c r="K161" s="37"/>
      <c r="L161" s="40"/>
      <c r="M161" s="218"/>
      <c r="N161" s="219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169</v>
      </c>
      <c r="AU161" s="18" t="s">
        <v>83</v>
      </c>
    </row>
    <row r="162" spans="1:65" s="2" customFormat="1" ht="24.2" customHeight="1">
      <c r="A162" s="35"/>
      <c r="B162" s="36"/>
      <c r="C162" s="202" t="s">
        <v>219</v>
      </c>
      <c r="D162" s="202" t="s">
        <v>163</v>
      </c>
      <c r="E162" s="203" t="s">
        <v>2796</v>
      </c>
      <c r="F162" s="204" t="s">
        <v>2797</v>
      </c>
      <c r="G162" s="205" t="s">
        <v>2673</v>
      </c>
      <c r="H162" s="206">
        <v>1</v>
      </c>
      <c r="I162" s="207"/>
      <c r="J162" s="208">
        <f>ROUND(I162*H162,2)</f>
        <v>0</v>
      </c>
      <c r="K162" s="209"/>
      <c r="L162" s="40"/>
      <c r="M162" s="210" t="s">
        <v>1</v>
      </c>
      <c r="N162" s="211" t="s">
        <v>38</v>
      </c>
      <c r="O162" s="72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4" t="s">
        <v>167</v>
      </c>
      <c r="AT162" s="214" t="s">
        <v>163</v>
      </c>
      <c r="AU162" s="214" t="s">
        <v>83</v>
      </c>
      <c r="AY162" s="18" t="s">
        <v>160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81</v>
      </c>
      <c r="BK162" s="215">
        <f>ROUND(I162*H162,2)</f>
        <v>0</v>
      </c>
      <c r="BL162" s="18" t="s">
        <v>167</v>
      </c>
      <c r="BM162" s="214" t="s">
        <v>636</v>
      </c>
    </row>
    <row r="163" spans="1:47" s="2" customFormat="1" ht="19.5">
      <c r="A163" s="35"/>
      <c r="B163" s="36"/>
      <c r="C163" s="37"/>
      <c r="D163" s="216" t="s">
        <v>169</v>
      </c>
      <c r="E163" s="37"/>
      <c r="F163" s="217" t="s">
        <v>2797</v>
      </c>
      <c r="G163" s="37"/>
      <c r="H163" s="37"/>
      <c r="I163" s="169"/>
      <c r="J163" s="37"/>
      <c r="K163" s="37"/>
      <c r="L163" s="40"/>
      <c r="M163" s="218"/>
      <c r="N163" s="219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169</v>
      </c>
      <c r="AU163" s="18" t="s">
        <v>83</v>
      </c>
    </row>
    <row r="164" spans="1:65" s="2" customFormat="1" ht="24.2" customHeight="1">
      <c r="A164" s="35"/>
      <c r="B164" s="36"/>
      <c r="C164" s="202" t="s">
        <v>267</v>
      </c>
      <c r="D164" s="202" t="s">
        <v>163</v>
      </c>
      <c r="E164" s="203" t="s">
        <v>2798</v>
      </c>
      <c r="F164" s="204" t="s">
        <v>2799</v>
      </c>
      <c r="G164" s="205" t="s">
        <v>1</v>
      </c>
      <c r="H164" s="206">
        <v>1</v>
      </c>
      <c r="I164" s="207"/>
      <c r="J164" s="208">
        <f>ROUND(I164*H164,2)</f>
        <v>0</v>
      </c>
      <c r="K164" s="209"/>
      <c r="L164" s="40"/>
      <c r="M164" s="210" t="s">
        <v>1</v>
      </c>
      <c r="N164" s="211" t="s">
        <v>38</v>
      </c>
      <c r="O164" s="72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4" t="s">
        <v>167</v>
      </c>
      <c r="AT164" s="214" t="s">
        <v>163</v>
      </c>
      <c r="AU164" s="214" t="s">
        <v>83</v>
      </c>
      <c r="AY164" s="18" t="s">
        <v>160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8" t="s">
        <v>81</v>
      </c>
      <c r="BK164" s="215">
        <f>ROUND(I164*H164,2)</f>
        <v>0</v>
      </c>
      <c r="BL164" s="18" t="s">
        <v>167</v>
      </c>
      <c r="BM164" s="214" t="s">
        <v>653</v>
      </c>
    </row>
    <row r="165" spans="1:47" s="2" customFormat="1" ht="19.5">
      <c r="A165" s="35"/>
      <c r="B165" s="36"/>
      <c r="C165" s="37"/>
      <c r="D165" s="216" t="s">
        <v>169</v>
      </c>
      <c r="E165" s="37"/>
      <c r="F165" s="217" t="s">
        <v>2799</v>
      </c>
      <c r="G165" s="37"/>
      <c r="H165" s="37"/>
      <c r="I165" s="169"/>
      <c r="J165" s="37"/>
      <c r="K165" s="37"/>
      <c r="L165" s="40"/>
      <c r="M165" s="218"/>
      <c r="N165" s="219"/>
      <c r="O165" s="72"/>
      <c r="P165" s="72"/>
      <c r="Q165" s="72"/>
      <c r="R165" s="72"/>
      <c r="S165" s="72"/>
      <c r="T165" s="7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169</v>
      </c>
      <c r="AU165" s="18" t="s">
        <v>83</v>
      </c>
    </row>
    <row r="166" spans="1:65" s="2" customFormat="1" ht="16.5" customHeight="1">
      <c r="A166" s="35"/>
      <c r="B166" s="36"/>
      <c r="C166" s="202" t="s">
        <v>273</v>
      </c>
      <c r="D166" s="202" t="s">
        <v>163</v>
      </c>
      <c r="E166" s="203" t="s">
        <v>2800</v>
      </c>
      <c r="F166" s="204" t="s">
        <v>2801</v>
      </c>
      <c r="G166" s="205" t="s">
        <v>2673</v>
      </c>
      <c r="H166" s="206">
        <v>1</v>
      </c>
      <c r="I166" s="207"/>
      <c r="J166" s="208">
        <f>ROUND(I166*H166,2)</f>
        <v>0</v>
      </c>
      <c r="K166" s="209"/>
      <c r="L166" s="40"/>
      <c r="M166" s="210" t="s">
        <v>1</v>
      </c>
      <c r="N166" s="211" t="s">
        <v>38</v>
      </c>
      <c r="O166" s="72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4" t="s">
        <v>167</v>
      </c>
      <c r="AT166" s="214" t="s">
        <v>163</v>
      </c>
      <c r="AU166" s="214" t="s">
        <v>83</v>
      </c>
      <c r="AY166" s="18" t="s">
        <v>160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81</v>
      </c>
      <c r="BK166" s="215">
        <f>ROUND(I166*H166,2)</f>
        <v>0</v>
      </c>
      <c r="BL166" s="18" t="s">
        <v>167</v>
      </c>
      <c r="BM166" s="214" t="s">
        <v>666</v>
      </c>
    </row>
    <row r="167" spans="1:47" s="2" customFormat="1" ht="11.25">
      <c r="A167" s="35"/>
      <c r="B167" s="36"/>
      <c r="C167" s="37"/>
      <c r="D167" s="216" t="s">
        <v>169</v>
      </c>
      <c r="E167" s="37"/>
      <c r="F167" s="217" t="s">
        <v>2801</v>
      </c>
      <c r="G167" s="37"/>
      <c r="H167" s="37"/>
      <c r="I167" s="169"/>
      <c r="J167" s="37"/>
      <c r="K167" s="37"/>
      <c r="L167" s="40"/>
      <c r="M167" s="218"/>
      <c r="N167" s="219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169</v>
      </c>
      <c r="AU167" s="18" t="s">
        <v>83</v>
      </c>
    </row>
    <row r="168" spans="1:65" s="2" customFormat="1" ht="24.2" customHeight="1">
      <c r="A168" s="35"/>
      <c r="B168" s="36"/>
      <c r="C168" s="202" t="s">
        <v>278</v>
      </c>
      <c r="D168" s="202" t="s">
        <v>163</v>
      </c>
      <c r="E168" s="203" t="s">
        <v>2802</v>
      </c>
      <c r="F168" s="204" t="s">
        <v>2803</v>
      </c>
      <c r="G168" s="205" t="s">
        <v>2673</v>
      </c>
      <c r="H168" s="206">
        <v>1</v>
      </c>
      <c r="I168" s="207"/>
      <c r="J168" s="208">
        <f>ROUND(I168*H168,2)</f>
        <v>0</v>
      </c>
      <c r="K168" s="209"/>
      <c r="L168" s="40"/>
      <c r="M168" s="210" t="s">
        <v>1</v>
      </c>
      <c r="N168" s="211" t="s">
        <v>38</v>
      </c>
      <c r="O168" s="72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4" t="s">
        <v>167</v>
      </c>
      <c r="AT168" s="214" t="s">
        <v>163</v>
      </c>
      <c r="AU168" s="214" t="s">
        <v>83</v>
      </c>
      <c r="AY168" s="18" t="s">
        <v>160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81</v>
      </c>
      <c r="BK168" s="215">
        <f>ROUND(I168*H168,2)</f>
        <v>0</v>
      </c>
      <c r="BL168" s="18" t="s">
        <v>167</v>
      </c>
      <c r="BM168" s="214" t="s">
        <v>678</v>
      </c>
    </row>
    <row r="169" spans="1:47" s="2" customFormat="1" ht="19.5">
      <c r="A169" s="35"/>
      <c r="B169" s="36"/>
      <c r="C169" s="37"/>
      <c r="D169" s="216" t="s">
        <v>169</v>
      </c>
      <c r="E169" s="37"/>
      <c r="F169" s="217" t="s">
        <v>2803</v>
      </c>
      <c r="G169" s="37"/>
      <c r="H169" s="37"/>
      <c r="I169" s="169"/>
      <c r="J169" s="37"/>
      <c r="K169" s="37"/>
      <c r="L169" s="40"/>
      <c r="M169" s="218"/>
      <c r="N169" s="219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169</v>
      </c>
      <c r="AU169" s="18" t="s">
        <v>83</v>
      </c>
    </row>
    <row r="170" spans="1:65" s="2" customFormat="1" ht="16.5" customHeight="1">
      <c r="A170" s="35"/>
      <c r="B170" s="36"/>
      <c r="C170" s="202" t="s">
        <v>286</v>
      </c>
      <c r="D170" s="202" t="s">
        <v>163</v>
      </c>
      <c r="E170" s="203" t="s">
        <v>2804</v>
      </c>
      <c r="F170" s="204" t="s">
        <v>2805</v>
      </c>
      <c r="G170" s="205" t="s">
        <v>2673</v>
      </c>
      <c r="H170" s="206">
        <v>3</v>
      </c>
      <c r="I170" s="207"/>
      <c r="J170" s="208">
        <f>ROUND(I170*H170,2)</f>
        <v>0</v>
      </c>
      <c r="K170" s="209"/>
      <c r="L170" s="40"/>
      <c r="M170" s="210" t="s">
        <v>1</v>
      </c>
      <c r="N170" s="211" t="s">
        <v>38</v>
      </c>
      <c r="O170" s="72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4" t="s">
        <v>167</v>
      </c>
      <c r="AT170" s="214" t="s">
        <v>163</v>
      </c>
      <c r="AU170" s="214" t="s">
        <v>83</v>
      </c>
      <c r="AY170" s="18" t="s">
        <v>160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81</v>
      </c>
      <c r="BK170" s="215">
        <f>ROUND(I170*H170,2)</f>
        <v>0</v>
      </c>
      <c r="BL170" s="18" t="s">
        <v>167</v>
      </c>
      <c r="BM170" s="214" t="s">
        <v>692</v>
      </c>
    </row>
    <row r="171" spans="1:47" s="2" customFormat="1" ht="11.25">
      <c r="A171" s="35"/>
      <c r="B171" s="36"/>
      <c r="C171" s="37"/>
      <c r="D171" s="216" t="s">
        <v>169</v>
      </c>
      <c r="E171" s="37"/>
      <c r="F171" s="217" t="s">
        <v>2805</v>
      </c>
      <c r="G171" s="37"/>
      <c r="H171" s="37"/>
      <c r="I171" s="169"/>
      <c r="J171" s="37"/>
      <c r="K171" s="37"/>
      <c r="L171" s="40"/>
      <c r="M171" s="218"/>
      <c r="N171" s="219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169</v>
      </c>
      <c r="AU171" s="18" t="s">
        <v>83</v>
      </c>
    </row>
    <row r="172" spans="1:65" s="2" customFormat="1" ht="16.5" customHeight="1">
      <c r="A172" s="35"/>
      <c r="B172" s="36"/>
      <c r="C172" s="202" t="s">
        <v>7</v>
      </c>
      <c r="D172" s="202" t="s">
        <v>163</v>
      </c>
      <c r="E172" s="203" t="s">
        <v>2806</v>
      </c>
      <c r="F172" s="204" t="s">
        <v>2807</v>
      </c>
      <c r="G172" s="205" t="s">
        <v>2673</v>
      </c>
      <c r="H172" s="206">
        <v>8</v>
      </c>
      <c r="I172" s="207"/>
      <c r="J172" s="208">
        <f>ROUND(I172*H172,2)</f>
        <v>0</v>
      </c>
      <c r="K172" s="209"/>
      <c r="L172" s="40"/>
      <c r="M172" s="210" t="s">
        <v>1</v>
      </c>
      <c r="N172" s="211" t="s">
        <v>38</v>
      </c>
      <c r="O172" s="72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4" t="s">
        <v>167</v>
      </c>
      <c r="AT172" s="214" t="s">
        <v>163</v>
      </c>
      <c r="AU172" s="214" t="s">
        <v>83</v>
      </c>
      <c r="AY172" s="18" t="s">
        <v>160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81</v>
      </c>
      <c r="BK172" s="215">
        <f>ROUND(I172*H172,2)</f>
        <v>0</v>
      </c>
      <c r="BL172" s="18" t="s">
        <v>167</v>
      </c>
      <c r="BM172" s="214" t="s">
        <v>709</v>
      </c>
    </row>
    <row r="173" spans="1:47" s="2" customFormat="1" ht="11.25">
      <c r="A173" s="35"/>
      <c r="B173" s="36"/>
      <c r="C173" s="37"/>
      <c r="D173" s="216" t="s">
        <v>169</v>
      </c>
      <c r="E173" s="37"/>
      <c r="F173" s="217" t="s">
        <v>2807</v>
      </c>
      <c r="G173" s="37"/>
      <c r="H173" s="37"/>
      <c r="I173" s="169"/>
      <c r="J173" s="37"/>
      <c r="K173" s="37"/>
      <c r="L173" s="40"/>
      <c r="M173" s="218"/>
      <c r="N173" s="219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169</v>
      </c>
      <c r="AU173" s="18" t="s">
        <v>83</v>
      </c>
    </row>
    <row r="174" spans="1:65" s="2" customFormat="1" ht="21.75" customHeight="1">
      <c r="A174" s="35"/>
      <c r="B174" s="36"/>
      <c r="C174" s="202" t="s">
        <v>295</v>
      </c>
      <c r="D174" s="202" t="s">
        <v>163</v>
      </c>
      <c r="E174" s="203" t="s">
        <v>2808</v>
      </c>
      <c r="F174" s="204" t="s">
        <v>2809</v>
      </c>
      <c r="G174" s="205" t="s">
        <v>2673</v>
      </c>
      <c r="H174" s="206">
        <v>2</v>
      </c>
      <c r="I174" s="207"/>
      <c r="J174" s="208">
        <f>ROUND(I174*H174,2)</f>
        <v>0</v>
      </c>
      <c r="K174" s="209"/>
      <c r="L174" s="40"/>
      <c r="M174" s="210" t="s">
        <v>1</v>
      </c>
      <c r="N174" s="211" t="s">
        <v>38</v>
      </c>
      <c r="O174" s="72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4" t="s">
        <v>167</v>
      </c>
      <c r="AT174" s="214" t="s">
        <v>163</v>
      </c>
      <c r="AU174" s="214" t="s">
        <v>83</v>
      </c>
      <c r="AY174" s="18" t="s">
        <v>160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81</v>
      </c>
      <c r="BK174" s="215">
        <f>ROUND(I174*H174,2)</f>
        <v>0</v>
      </c>
      <c r="BL174" s="18" t="s">
        <v>167</v>
      </c>
      <c r="BM174" s="214" t="s">
        <v>720</v>
      </c>
    </row>
    <row r="175" spans="1:47" s="2" customFormat="1" ht="11.25">
      <c r="A175" s="35"/>
      <c r="B175" s="36"/>
      <c r="C175" s="37"/>
      <c r="D175" s="216" t="s">
        <v>169</v>
      </c>
      <c r="E175" s="37"/>
      <c r="F175" s="217" t="s">
        <v>2809</v>
      </c>
      <c r="G175" s="37"/>
      <c r="H175" s="37"/>
      <c r="I175" s="169"/>
      <c r="J175" s="37"/>
      <c r="K175" s="37"/>
      <c r="L175" s="40"/>
      <c r="M175" s="218"/>
      <c r="N175" s="219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169</v>
      </c>
      <c r="AU175" s="18" t="s">
        <v>83</v>
      </c>
    </row>
    <row r="176" spans="1:65" s="2" customFormat="1" ht="16.5" customHeight="1">
      <c r="A176" s="35"/>
      <c r="B176" s="36"/>
      <c r="C176" s="202" t="s">
        <v>302</v>
      </c>
      <c r="D176" s="202" t="s">
        <v>163</v>
      </c>
      <c r="E176" s="203" t="s">
        <v>2810</v>
      </c>
      <c r="F176" s="204" t="s">
        <v>2811</v>
      </c>
      <c r="G176" s="205" t="s">
        <v>2673</v>
      </c>
      <c r="H176" s="206">
        <v>2</v>
      </c>
      <c r="I176" s="207"/>
      <c r="J176" s="208">
        <f>ROUND(I176*H176,2)</f>
        <v>0</v>
      </c>
      <c r="K176" s="209"/>
      <c r="L176" s="40"/>
      <c r="M176" s="210" t="s">
        <v>1</v>
      </c>
      <c r="N176" s="211" t="s">
        <v>38</v>
      </c>
      <c r="O176" s="72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4" t="s">
        <v>167</v>
      </c>
      <c r="AT176" s="214" t="s">
        <v>163</v>
      </c>
      <c r="AU176" s="214" t="s">
        <v>83</v>
      </c>
      <c r="AY176" s="18" t="s">
        <v>160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81</v>
      </c>
      <c r="BK176" s="215">
        <f>ROUND(I176*H176,2)</f>
        <v>0</v>
      </c>
      <c r="BL176" s="18" t="s">
        <v>167</v>
      </c>
      <c r="BM176" s="214" t="s">
        <v>737</v>
      </c>
    </row>
    <row r="177" spans="1:47" s="2" customFormat="1" ht="11.25">
      <c r="A177" s="35"/>
      <c r="B177" s="36"/>
      <c r="C177" s="37"/>
      <c r="D177" s="216" t="s">
        <v>169</v>
      </c>
      <c r="E177" s="37"/>
      <c r="F177" s="217" t="s">
        <v>2811</v>
      </c>
      <c r="G177" s="37"/>
      <c r="H177" s="37"/>
      <c r="I177" s="169"/>
      <c r="J177" s="37"/>
      <c r="K177" s="37"/>
      <c r="L177" s="40"/>
      <c r="M177" s="218"/>
      <c r="N177" s="219"/>
      <c r="O177" s="72"/>
      <c r="P177" s="72"/>
      <c r="Q177" s="72"/>
      <c r="R177" s="72"/>
      <c r="S177" s="72"/>
      <c r="T177" s="7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169</v>
      </c>
      <c r="AU177" s="18" t="s">
        <v>83</v>
      </c>
    </row>
    <row r="178" spans="1:65" s="2" customFormat="1" ht="16.5" customHeight="1">
      <c r="A178" s="35"/>
      <c r="B178" s="36"/>
      <c r="C178" s="202" t="s">
        <v>308</v>
      </c>
      <c r="D178" s="202" t="s">
        <v>163</v>
      </c>
      <c r="E178" s="203" t="s">
        <v>2812</v>
      </c>
      <c r="F178" s="204" t="s">
        <v>2813</v>
      </c>
      <c r="G178" s="205" t="s">
        <v>2673</v>
      </c>
      <c r="H178" s="206">
        <v>2</v>
      </c>
      <c r="I178" s="207"/>
      <c r="J178" s="208">
        <f>ROUND(I178*H178,2)</f>
        <v>0</v>
      </c>
      <c r="K178" s="209"/>
      <c r="L178" s="40"/>
      <c r="M178" s="210" t="s">
        <v>1</v>
      </c>
      <c r="N178" s="211" t="s">
        <v>38</v>
      </c>
      <c r="O178" s="72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4" t="s">
        <v>167</v>
      </c>
      <c r="AT178" s="214" t="s">
        <v>163</v>
      </c>
      <c r="AU178" s="214" t="s">
        <v>83</v>
      </c>
      <c r="AY178" s="18" t="s">
        <v>160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81</v>
      </c>
      <c r="BK178" s="215">
        <f>ROUND(I178*H178,2)</f>
        <v>0</v>
      </c>
      <c r="BL178" s="18" t="s">
        <v>167</v>
      </c>
      <c r="BM178" s="214" t="s">
        <v>747</v>
      </c>
    </row>
    <row r="179" spans="1:47" s="2" customFormat="1" ht="11.25">
      <c r="A179" s="35"/>
      <c r="B179" s="36"/>
      <c r="C179" s="37"/>
      <c r="D179" s="216" t="s">
        <v>169</v>
      </c>
      <c r="E179" s="37"/>
      <c r="F179" s="217" t="s">
        <v>2813</v>
      </c>
      <c r="G179" s="37"/>
      <c r="H179" s="37"/>
      <c r="I179" s="169"/>
      <c r="J179" s="37"/>
      <c r="K179" s="37"/>
      <c r="L179" s="40"/>
      <c r="M179" s="218"/>
      <c r="N179" s="219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169</v>
      </c>
      <c r="AU179" s="18" t="s">
        <v>83</v>
      </c>
    </row>
    <row r="180" spans="1:65" s="2" customFormat="1" ht="24.2" customHeight="1">
      <c r="A180" s="35"/>
      <c r="B180" s="36"/>
      <c r="C180" s="202" t="s">
        <v>315</v>
      </c>
      <c r="D180" s="202" t="s">
        <v>163</v>
      </c>
      <c r="E180" s="203" t="s">
        <v>2814</v>
      </c>
      <c r="F180" s="204" t="s">
        <v>2815</v>
      </c>
      <c r="G180" s="205" t="s">
        <v>2673</v>
      </c>
      <c r="H180" s="206">
        <v>2</v>
      </c>
      <c r="I180" s="207"/>
      <c r="J180" s="208">
        <f>ROUND(I180*H180,2)</f>
        <v>0</v>
      </c>
      <c r="K180" s="209"/>
      <c r="L180" s="40"/>
      <c r="M180" s="210" t="s">
        <v>1</v>
      </c>
      <c r="N180" s="211" t="s">
        <v>38</v>
      </c>
      <c r="O180" s="72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4" t="s">
        <v>167</v>
      </c>
      <c r="AT180" s="214" t="s">
        <v>163</v>
      </c>
      <c r="AU180" s="214" t="s">
        <v>83</v>
      </c>
      <c r="AY180" s="18" t="s">
        <v>160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81</v>
      </c>
      <c r="BK180" s="215">
        <f>ROUND(I180*H180,2)</f>
        <v>0</v>
      </c>
      <c r="BL180" s="18" t="s">
        <v>167</v>
      </c>
      <c r="BM180" s="214" t="s">
        <v>785</v>
      </c>
    </row>
    <row r="181" spans="1:47" s="2" customFormat="1" ht="19.5">
      <c r="A181" s="35"/>
      <c r="B181" s="36"/>
      <c r="C181" s="37"/>
      <c r="D181" s="216" t="s">
        <v>169</v>
      </c>
      <c r="E181" s="37"/>
      <c r="F181" s="217" t="s">
        <v>2815</v>
      </c>
      <c r="G181" s="37"/>
      <c r="H181" s="37"/>
      <c r="I181" s="169"/>
      <c r="J181" s="37"/>
      <c r="K181" s="37"/>
      <c r="L181" s="40"/>
      <c r="M181" s="218"/>
      <c r="N181" s="219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169</v>
      </c>
      <c r="AU181" s="18" t="s">
        <v>83</v>
      </c>
    </row>
    <row r="182" spans="1:65" s="2" customFormat="1" ht="16.5" customHeight="1">
      <c r="A182" s="35"/>
      <c r="B182" s="36"/>
      <c r="C182" s="202" t="s">
        <v>322</v>
      </c>
      <c r="D182" s="202" t="s">
        <v>163</v>
      </c>
      <c r="E182" s="203" t="s">
        <v>2816</v>
      </c>
      <c r="F182" s="204" t="s">
        <v>2817</v>
      </c>
      <c r="G182" s="205" t="s">
        <v>2673</v>
      </c>
      <c r="H182" s="206">
        <v>2</v>
      </c>
      <c r="I182" s="207"/>
      <c r="J182" s="208">
        <f>ROUND(I182*H182,2)</f>
        <v>0</v>
      </c>
      <c r="K182" s="209"/>
      <c r="L182" s="40"/>
      <c r="M182" s="210" t="s">
        <v>1</v>
      </c>
      <c r="N182" s="211" t="s">
        <v>38</v>
      </c>
      <c r="O182" s="72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4" t="s">
        <v>167</v>
      </c>
      <c r="AT182" s="214" t="s">
        <v>163</v>
      </c>
      <c r="AU182" s="214" t="s">
        <v>83</v>
      </c>
      <c r="AY182" s="18" t="s">
        <v>160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81</v>
      </c>
      <c r="BK182" s="215">
        <f>ROUND(I182*H182,2)</f>
        <v>0</v>
      </c>
      <c r="BL182" s="18" t="s">
        <v>167</v>
      </c>
      <c r="BM182" s="214" t="s">
        <v>798</v>
      </c>
    </row>
    <row r="183" spans="1:47" s="2" customFormat="1" ht="11.25">
      <c r="A183" s="35"/>
      <c r="B183" s="36"/>
      <c r="C183" s="37"/>
      <c r="D183" s="216" t="s">
        <v>169</v>
      </c>
      <c r="E183" s="37"/>
      <c r="F183" s="217" t="s">
        <v>2817</v>
      </c>
      <c r="G183" s="37"/>
      <c r="H183" s="37"/>
      <c r="I183" s="169"/>
      <c r="J183" s="37"/>
      <c r="K183" s="37"/>
      <c r="L183" s="40"/>
      <c r="M183" s="218"/>
      <c r="N183" s="219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169</v>
      </c>
      <c r="AU183" s="18" t="s">
        <v>83</v>
      </c>
    </row>
    <row r="184" spans="1:65" s="2" customFormat="1" ht="16.5" customHeight="1">
      <c r="A184" s="35"/>
      <c r="B184" s="36"/>
      <c r="C184" s="202" t="s">
        <v>332</v>
      </c>
      <c r="D184" s="202" t="s">
        <v>163</v>
      </c>
      <c r="E184" s="203" t="s">
        <v>2818</v>
      </c>
      <c r="F184" s="204" t="s">
        <v>2819</v>
      </c>
      <c r="G184" s="205" t="s">
        <v>2673</v>
      </c>
      <c r="H184" s="206">
        <v>2</v>
      </c>
      <c r="I184" s="207"/>
      <c r="J184" s="208">
        <f>ROUND(I184*H184,2)</f>
        <v>0</v>
      </c>
      <c r="K184" s="209"/>
      <c r="L184" s="40"/>
      <c r="M184" s="210" t="s">
        <v>1</v>
      </c>
      <c r="N184" s="211" t="s">
        <v>38</v>
      </c>
      <c r="O184" s="72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4" t="s">
        <v>167</v>
      </c>
      <c r="AT184" s="214" t="s">
        <v>163</v>
      </c>
      <c r="AU184" s="214" t="s">
        <v>83</v>
      </c>
      <c r="AY184" s="18" t="s">
        <v>160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8" t="s">
        <v>81</v>
      </c>
      <c r="BK184" s="215">
        <f>ROUND(I184*H184,2)</f>
        <v>0</v>
      </c>
      <c r="BL184" s="18" t="s">
        <v>167</v>
      </c>
      <c r="BM184" s="214" t="s">
        <v>814</v>
      </c>
    </row>
    <row r="185" spans="1:47" s="2" customFormat="1" ht="11.25">
      <c r="A185" s="35"/>
      <c r="B185" s="36"/>
      <c r="C185" s="37"/>
      <c r="D185" s="216" t="s">
        <v>169</v>
      </c>
      <c r="E185" s="37"/>
      <c r="F185" s="217" t="s">
        <v>2819</v>
      </c>
      <c r="G185" s="37"/>
      <c r="H185" s="37"/>
      <c r="I185" s="169"/>
      <c r="J185" s="37"/>
      <c r="K185" s="37"/>
      <c r="L185" s="40"/>
      <c r="M185" s="218"/>
      <c r="N185" s="219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169</v>
      </c>
      <c r="AU185" s="18" t="s">
        <v>83</v>
      </c>
    </row>
    <row r="186" spans="1:65" s="2" customFormat="1" ht="24.2" customHeight="1">
      <c r="A186" s="35"/>
      <c r="B186" s="36"/>
      <c r="C186" s="202" t="s">
        <v>341</v>
      </c>
      <c r="D186" s="202" t="s">
        <v>163</v>
      </c>
      <c r="E186" s="203" t="s">
        <v>2820</v>
      </c>
      <c r="F186" s="204" t="s">
        <v>2821</v>
      </c>
      <c r="G186" s="205" t="s">
        <v>2673</v>
      </c>
      <c r="H186" s="206">
        <v>6</v>
      </c>
      <c r="I186" s="207"/>
      <c r="J186" s="208">
        <f>ROUND(I186*H186,2)</f>
        <v>0</v>
      </c>
      <c r="K186" s="209"/>
      <c r="L186" s="40"/>
      <c r="M186" s="210" t="s">
        <v>1</v>
      </c>
      <c r="N186" s="211" t="s">
        <v>38</v>
      </c>
      <c r="O186" s="72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4" t="s">
        <v>167</v>
      </c>
      <c r="AT186" s="214" t="s">
        <v>163</v>
      </c>
      <c r="AU186" s="214" t="s">
        <v>83</v>
      </c>
      <c r="AY186" s="18" t="s">
        <v>160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8" t="s">
        <v>81</v>
      </c>
      <c r="BK186" s="215">
        <f>ROUND(I186*H186,2)</f>
        <v>0</v>
      </c>
      <c r="BL186" s="18" t="s">
        <v>167</v>
      </c>
      <c r="BM186" s="214" t="s">
        <v>840</v>
      </c>
    </row>
    <row r="187" spans="1:47" s="2" customFormat="1" ht="11.25">
      <c r="A187" s="35"/>
      <c r="B187" s="36"/>
      <c r="C187" s="37"/>
      <c r="D187" s="216" t="s">
        <v>169</v>
      </c>
      <c r="E187" s="37"/>
      <c r="F187" s="217" t="s">
        <v>2821</v>
      </c>
      <c r="G187" s="37"/>
      <c r="H187" s="37"/>
      <c r="I187" s="169"/>
      <c r="J187" s="37"/>
      <c r="K187" s="37"/>
      <c r="L187" s="40"/>
      <c r="M187" s="218"/>
      <c r="N187" s="219"/>
      <c r="O187" s="72"/>
      <c r="P187" s="72"/>
      <c r="Q187" s="72"/>
      <c r="R187" s="72"/>
      <c r="S187" s="72"/>
      <c r="T187" s="7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169</v>
      </c>
      <c r="AU187" s="18" t="s">
        <v>83</v>
      </c>
    </row>
    <row r="188" spans="1:65" s="2" customFormat="1" ht="24.2" customHeight="1">
      <c r="A188" s="35"/>
      <c r="B188" s="36"/>
      <c r="C188" s="202" t="s">
        <v>349</v>
      </c>
      <c r="D188" s="202" t="s">
        <v>163</v>
      </c>
      <c r="E188" s="203" t="s">
        <v>2822</v>
      </c>
      <c r="F188" s="204" t="s">
        <v>2823</v>
      </c>
      <c r="G188" s="205" t="s">
        <v>2673</v>
      </c>
      <c r="H188" s="206">
        <v>1</v>
      </c>
      <c r="I188" s="207"/>
      <c r="J188" s="208">
        <f>ROUND(I188*H188,2)</f>
        <v>0</v>
      </c>
      <c r="K188" s="209"/>
      <c r="L188" s="40"/>
      <c r="M188" s="210" t="s">
        <v>1</v>
      </c>
      <c r="N188" s="211" t="s">
        <v>38</v>
      </c>
      <c r="O188" s="72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4" t="s">
        <v>167</v>
      </c>
      <c r="AT188" s="214" t="s">
        <v>163</v>
      </c>
      <c r="AU188" s="214" t="s">
        <v>83</v>
      </c>
      <c r="AY188" s="18" t="s">
        <v>160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8" t="s">
        <v>81</v>
      </c>
      <c r="BK188" s="215">
        <f>ROUND(I188*H188,2)</f>
        <v>0</v>
      </c>
      <c r="BL188" s="18" t="s">
        <v>167</v>
      </c>
      <c r="BM188" s="214" t="s">
        <v>857</v>
      </c>
    </row>
    <row r="189" spans="1:47" s="2" customFormat="1" ht="11.25">
      <c r="A189" s="35"/>
      <c r="B189" s="36"/>
      <c r="C189" s="37"/>
      <c r="D189" s="216" t="s">
        <v>169</v>
      </c>
      <c r="E189" s="37"/>
      <c r="F189" s="217" t="s">
        <v>2823</v>
      </c>
      <c r="G189" s="37"/>
      <c r="H189" s="37"/>
      <c r="I189" s="169"/>
      <c r="J189" s="37"/>
      <c r="K189" s="37"/>
      <c r="L189" s="40"/>
      <c r="M189" s="218"/>
      <c r="N189" s="219"/>
      <c r="O189" s="72"/>
      <c r="P189" s="72"/>
      <c r="Q189" s="72"/>
      <c r="R189" s="72"/>
      <c r="S189" s="72"/>
      <c r="T189" s="73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169</v>
      </c>
      <c r="AU189" s="18" t="s">
        <v>83</v>
      </c>
    </row>
    <row r="190" spans="1:65" s="2" customFormat="1" ht="24.2" customHeight="1">
      <c r="A190" s="35"/>
      <c r="B190" s="36"/>
      <c r="C190" s="202" t="s">
        <v>355</v>
      </c>
      <c r="D190" s="202" t="s">
        <v>163</v>
      </c>
      <c r="E190" s="203" t="s">
        <v>2824</v>
      </c>
      <c r="F190" s="204" t="s">
        <v>2825</v>
      </c>
      <c r="G190" s="205" t="s">
        <v>2673</v>
      </c>
      <c r="H190" s="206">
        <v>8</v>
      </c>
      <c r="I190" s="207"/>
      <c r="J190" s="208">
        <f>ROUND(I190*H190,2)</f>
        <v>0</v>
      </c>
      <c r="K190" s="209"/>
      <c r="L190" s="40"/>
      <c r="M190" s="210" t="s">
        <v>1</v>
      </c>
      <c r="N190" s="211" t="s">
        <v>38</v>
      </c>
      <c r="O190" s="72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4" t="s">
        <v>167</v>
      </c>
      <c r="AT190" s="214" t="s">
        <v>163</v>
      </c>
      <c r="AU190" s="214" t="s">
        <v>83</v>
      </c>
      <c r="AY190" s="18" t="s">
        <v>160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8" t="s">
        <v>81</v>
      </c>
      <c r="BK190" s="215">
        <f>ROUND(I190*H190,2)</f>
        <v>0</v>
      </c>
      <c r="BL190" s="18" t="s">
        <v>167</v>
      </c>
      <c r="BM190" s="214" t="s">
        <v>868</v>
      </c>
    </row>
    <row r="191" spans="1:47" s="2" customFormat="1" ht="19.5">
      <c r="A191" s="35"/>
      <c r="B191" s="36"/>
      <c r="C191" s="37"/>
      <c r="D191" s="216" t="s">
        <v>169</v>
      </c>
      <c r="E191" s="37"/>
      <c r="F191" s="217" t="s">
        <v>2825</v>
      </c>
      <c r="G191" s="37"/>
      <c r="H191" s="37"/>
      <c r="I191" s="169"/>
      <c r="J191" s="37"/>
      <c r="K191" s="37"/>
      <c r="L191" s="40"/>
      <c r="M191" s="218"/>
      <c r="N191" s="219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169</v>
      </c>
      <c r="AU191" s="18" t="s">
        <v>83</v>
      </c>
    </row>
    <row r="192" spans="1:65" s="2" customFormat="1" ht="21.75" customHeight="1">
      <c r="A192" s="35"/>
      <c r="B192" s="36"/>
      <c r="C192" s="202" t="s">
        <v>362</v>
      </c>
      <c r="D192" s="202" t="s">
        <v>163</v>
      </c>
      <c r="E192" s="203" t="s">
        <v>2826</v>
      </c>
      <c r="F192" s="204" t="s">
        <v>2827</v>
      </c>
      <c r="G192" s="205" t="s">
        <v>2673</v>
      </c>
      <c r="H192" s="206">
        <v>5</v>
      </c>
      <c r="I192" s="207"/>
      <c r="J192" s="208">
        <f>ROUND(I192*H192,2)</f>
        <v>0</v>
      </c>
      <c r="K192" s="209"/>
      <c r="L192" s="40"/>
      <c r="M192" s="210" t="s">
        <v>1</v>
      </c>
      <c r="N192" s="211" t="s">
        <v>38</v>
      </c>
      <c r="O192" s="72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4" t="s">
        <v>167</v>
      </c>
      <c r="AT192" s="214" t="s">
        <v>163</v>
      </c>
      <c r="AU192" s="214" t="s">
        <v>83</v>
      </c>
      <c r="AY192" s="18" t="s">
        <v>160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8" t="s">
        <v>81</v>
      </c>
      <c r="BK192" s="215">
        <f>ROUND(I192*H192,2)</f>
        <v>0</v>
      </c>
      <c r="BL192" s="18" t="s">
        <v>167</v>
      </c>
      <c r="BM192" s="214" t="s">
        <v>878</v>
      </c>
    </row>
    <row r="193" spans="1:47" s="2" customFormat="1" ht="11.25">
      <c r="A193" s="35"/>
      <c r="B193" s="36"/>
      <c r="C193" s="37"/>
      <c r="D193" s="216" t="s">
        <v>169</v>
      </c>
      <c r="E193" s="37"/>
      <c r="F193" s="217" t="s">
        <v>2827</v>
      </c>
      <c r="G193" s="37"/>
      <c r="H193" s="37"/>
      <c r="I193" s="169"/>
      <c r="J193" s="37"/>
      <c r="K193" s="37"/>
      <c r="L193" s="40"/>
      <c r="M193" s="218"/>
      <c r="N193" s="219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169</v>
      </c>
      <c r="AU193" s="18" t="s">
        <v>83</v>
      </c>
    </row>
    <row r="194" spans="1:65" s="2" customFormat="1" ht="24.2" customHeight="1">
      <c r="A194" s="35"/>
      <c r="B194" s="36"/>
      <c r="C194" s="202" t="s">
        <v>636</v>
      </c>
      <c r="D194" s="202" t="s">
        <v>163</v>
      </c>
      <c r="E194" s="203" t="s">
        <v>2828</v>
      </c>
      <c r="F194" s="204" t="s">
        <v>2829</v>
      </c>
      <c r="G194" s="205" t="s">
        <v>2673</v>
      </c>
      <c r="H194" s="206">
        <v>1</v>
      </c>
      <c r="I194" s="207"/>
      <c r="J194" s="208">
        <f>ROUND(I194*H194,2)</f>
        <v>0</v>
      </c>
      <c r="K194" s="209"/>
      <c r="L194" s="40"/>
      <c r="M194" s="210" t="s">
        <v>1</v>
      </c>
      <c r="N194" s="211" t="s">
        <v>38</v>
      </c>
      <c r="O194" s="72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4" t="s">
        <v>167</v>
      </c>
      <c r="AT194" s="214" t="s">
        <v>163</v>
      </c>
      <c r="AU194" s="214" t="s">
        <v>83</v>
      </c>
      <c r="AY194" s="18" t="s">
        <v>160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8" t="s">
        <v>81</v>
      </c>
      <c r="BK194" s="215">
        <f>ROUND(I194*H194,2)</f>
        <v>0</v>
      </c>
      <c r="BL194" s="18" t="s">
        <v>167</v>
      </c>
      <c r="BM194" s="214" t="s">
        <v>888</v>
      </c>
    </row>
    <row r="195" spans="1:47" s="2" customFormat="1" ht="11.25">
      <c r="A195" s="35"/>
      <c r="B195" s="36"/>
      <c r="C195" s="37"/>
      <c r="D195" s="216" t="s">
        <v>169</v>
      </c>
      <c r="E195" s="37"/>
      <c r="F195" s="217" t="s">
        <v>2829</v>
      </c>
      <c r="G195" s="37"/>
      <c r="H195" s="37"/>
      <c r="I195" s="169"/>
      <c r="J195" s="37"/>
      <c r="K195" s="37"/>
      <c r="L195" s="40"/>
      <c r="M195" s="218"/>
      <c r="N195" s="219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169</v>
      </c>
      <c r="AU195" s="18" t="s">
        <v>83</v>
      </c>
    </row>
    <row r="196" spans="1:65" s="2" customFormat="1" ht="24.2" customHeight="1">
      <c r="A196" s="35"/>
      <c r="B196" s="36"/>
      <c r="C196" s="202" t="s">
        <v>643</v>
      </c>
      <c r="D196" s="202" t="s">
        <v>163</v>
      </c>
      <c r="E196" s="203" t="s">
        <v>2830</v>
      </c>
      <c r="F196" s="204" t="s">
        <v>2831</v>
      </c>
      <c r="G196" s="205" t="s">
        <v>2673</v>
      </c>
      <c r="H196" s="206">
        <v>2</v>
      </c>
      <c r="I196" s="207"/>
      <c r="J196" s="208">
        <f>ROUND(I196*H196,2)</f>
        <v>0</v>
      </c>
      <c r="K196" s="209"/>
      <c r="L196" s="40"/>
      <c r="M196" s="210" t="s">
        <v>1</v>
      </c>
      <c r="N196" s="211" t="s">
        <v>38</v>
      </c>
      <c r="O196" s="72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4" t="s">
        <v>167</v>
      </c>
      <c r="AT196" s="214" t="s">
        <v>163</v>
      </c>
      <c r="AU196" s="214" t="s">
        <v>83</v>
      </c>
      <c r="AY196" s="18" t="s">
        <v>160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8" t="s">
        <v>81</v>
      </c>
      <c r="BK196" s="215">
        <f>ROUND(I196*H196,2)</f>
        <v>0</v>
      </c>
      <c r="BL196" s="18" t="s">
        <v>167</v>
      </c>
      <c r="BM196" s="214" t="s">
        <v>902</v>
      </c>
    </row>
    <row r="197" spans="1:47" s="2" customFormat="1" ht="11.25">
      <c r="A197" s="35"/>
      <c r="B197" s="36"/>
      <c r="C197" s="37"/>
      <c r="D197" s="216" t="s">
        <v>169</v>
      </c>
      <c r="E197" s="37"/>
      <c r="F197" s="217" t="s">
        <v>2831</v>
      </c>
      <c r="G197" s="37"/>
      <c r="H197" s="37"/>
      <c r="I197" s="169"/>
      <c r="J197" s="37"/>
      <c r="K197" s="37"/>
      <c r="L197" s="40"/>
      <c r="M197" s="218"/>
      <c r="N197" s="219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169</v>
      </c>
      <c r="AU197" s="18" t="s">
        <v>83</v>
      </c>
    </row>
    <row r="198" spans="1:65" s="2" customFormat="1" ht="16.5" customHeight="1">
      <c r="A198" s="35"/>
      <c r="B198" s="36"/>
      <c r="C198" s="202" t="s">
        <v>653</v>
      </c>
      <c r="D198" s="202" t="s">
        <v>163</v>
      </c>
      <c r="E198" s="203" t="s">
        <v>2832</v>
      </c>
      <c r="F198" s="204" t="s">
        <v>2833</v>
      </c>
      <c r="G198" s="205" t="s">
        <v>2673</v>
      </c>
      <c r="H198" s="206">
        <v>2</v>
      </c>
      <c r="I198" s="207"/>
      <c r="J198" s="208">
        <f>ROUND(I198*H198,2)</f>
        <v>0</v>
      </c>
      <c r="K198" s="209"/>
      <c r="L198" s="40"/>
      <c r="M198" s="210" t="s">
        <v>1</v>
      </c>
      <c r="N198" s="211" t="s">
        <v>38</v>
      </c>
      <c r="O198" s="72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4" t="s">
        <v>167</v>
      </c>
      <c r="AT198" s="214" t="s">
        <v>163</v>
      </c>
      <c r="AU198" s="214" t="s">
        <v>83</v>
      </c>
      <c r="AY198" s="18" t="s">
        <v>160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81</v>
      </c>
      <c r="BK198" s="215">
        <f>ROUND(I198*H198,2)</f>
        <v>0</v>
      </c>
      <c r="BL198" s="18" t="s">
        <v>167</v>
      </c>
      <c r="BM198" s="214" t="s">
        <v>912</v>
      </c>
    </row>
    <row r="199" spans="1:47" s="2" customFormat="1" ht="11.25">
      <c r="A199" s="35"/>
      <c r="B199" s="36"/>
      <c r="C199" s="37"/>
      <c r="D199" s="216" t="s">
        <v>169</v>
      </c>
      <c r="E199" s="37"/>
      <c r="F199" s="217" t="s">
        <v>2833</v>
      </c>
      <c r="G199" s="37"/>
      <c r="H199" s="37"/>
      <c r="I199" s="169"/>
      <c r="J199" s="37"/>
      <c r="K199" s="37"/>
      <c r="L199" s="40"/>
      <c r="M199" s="218"/>
      <c r="N199" s="219"/>
      <c r="O199" s="72"/>
      <c r="P199" s="72"/>
      <c r="Q199" s="72"/>
      <c r="R199" s="72"/>
      <c r="S199" s="72"/>
      <c r="T199" s="73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169</v>
      </c>
      <c r="AU199" s="18" t="s">
        <v>83</v>
      </c>
    </row>
    <row r="200" spans="1:65" s="2" customFormat="1" ht="16.5" customHeight="1">
      <c r="A200" s="35"/>
      <c r="B200" s="36"/>
      <c r="C200" s="202" t="s">
        <v>661</v>
      </c>
      <c r="D200" s="202" t="s">
        <v>163</v>
      </c>
      <c r="E200" s="203" t="s">
        <v>2834</v>
      </c>
      <c r="F200" s="204" t="s">
        <v>2835</v>
      </c>
      <c r="G200" s="205" t="s">
        <v>2673</v>
      </c>
      <c r="H200" s="206">
        <v>4</v>
      </c>
      <c r="I200" s="207"/>
      <c r="J200" s="208">
        <f>ROUND(I200*H200,2)</f>
        <v>0</v>
      </c>
      <c r="K200" s="209"/>
      <c r="L200" s="40"/>
      <c r="M200" s="210" t="s">
        <v>1</v>
      </c>
      <c r="N200" s="211" t="s">
        <v>38</v>
      </c>
      <c r="O200" s="72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4" t="s">
        <v>167</v>
      </c>
      <c r="AT200" s="214" t="s">
        <v>163</v>
      </c>
      <c r="AU200" s="214" t="s">
        <v>83</v>
      </c>
      <c r="AY200" s="18" t="s">
        <v>160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8" t="s">
        <v>81</v>
      </c>
      <c r="BK200" s="215">
        <f>ROUND(I200*H200,2)</f>
        <v>0</v>
      </c>
      <c r="BL200" s="18" t="s">
        <v>167</v>
      </c>
      <c r="BM200" s="214" t="s">
        <v>921</v>
      </c>
    </row>
    <row r="201" spans="1:47" s="2" customFormat="1" ht="11.25">
      <c r="A201" s="35"/>
      <c r="B201" s="36"/>
      <c r="C201" s="37"/>
      <c r="D201" s="216" t="s">
        <v>169</v>
      </c>
      <c r="E201" s="37"/>
      <c r="F201" s="217" t="s">
        <v>2835</v>
      </c>
      <c r="G201" s="37"/>
      <c r="H201" s="37"/>
      <c r="I201" s="169"/>
      <c r="J201" s="37"/>
      <c r="K201" s="37"/>
      <c r="L201" s="40"/>
      <c r="M201" s="218"/>
      <c r="N201" s="219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169</v>
      </c>
      <c r="AU201" s="18" t="s">
        <v>83</v>
      </c>
    </row>
    <row r="202" spans="1:65" s="2" customFormat="1" ht="16.5" customHeight="1">
      <c r="A202" s="35"/>
      <c r="B202" s="36"/>
      <c r="C202" s="202" t="s">
        <v>666</v>
      </c>
      <c r="D202" s="202" t="s">
        <v>163</v>
      </c>
      <c r="E202" s="203" t="s">
        <v>2836</v>
      </c>
      <c r="F202" s="204" t="s">
        <v>2837</v>
      </c>
      <c r="G202" s="205" t="s">
        <v>2673</v>
      </c>
      <c r="H202" s="206">
        <v>2</v>
      </c>
      <c r="I202" s="207"/>
      <c r="J202" s="208">
        <f>ROUND(I202*H202,2)</f>
        <v>0</v>
      </c>
      <c r="K202" s="209"/>
      <c r="L202" s="40"/>
      <c r="M202" s="210" t="s">
        <v>1</v>
      </c>
      <c r="N202" s="211" t="s">
        <v>38</v>
      </c>
      <c r="O202" s="72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4" t="s">
        <v>167</v>
      </c>
      <c r="AT202" s="214" t="s">
        <v>163</v>
      </c>
      <c r="AU202" s="214" t="s">
        <v>83</v>
      </c>
      <c r="AY202" s="18" t="s">
        <v>160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81</v>
      </c>
      <c r="BK202" s="215">
        <f>ROUND(I202*H202,2)</f>
        <v>0</v>
      </c>
      <c r="BL202" s="18" t="s">
        <v>167</v>
      </c>
      <c r="BM202" s="214" t="s">
        <v>930</v>
      </c>
    </row>
    <row r="203" spans="1:47" s="2" customFormat="1" ht="11.25">
      <c r="A203" s="35"/>
      <c r="B203" s="36"/>
      <c r="C203" s="37"/>
      <c r="D203" s="216" t="s">
        <v>169</v>
      </c>
      <c r="E203" s="37"/>
      <c r="F203" s="217" t="s">
        <v>2837</v>
      </c>
      <c r="G203" s="37"/>
      <c r="H203" s="37"/>
      <c r="I203" s="169"/>
      <c r="J203" s="37"/>
      <c r="K203" s="37"/>
      <c r="L203" s="40"/>
      <c r="M203" s="218"/>
      <c r="N203" s="219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169</v>
      </c>
      <c r="AU203" s="18" t="s">
        <v>83</v>
      </c>
    </row>
    <row r="204" spans="1:65" s="2" customFormat="1" ht="16.5" customHeight="1">
      <c r="A204" s="35"/>
      <c r="B204" s="36"/>
      <c r="C204" s="202" t="s">
        <v>671</v>
      </c>
      <c r="D204" s="202" t="s">
        <v>163</v>
      </c>
      <c r="E204" s="203" t="s">
        <v>2838</v>
      </c>
      <c r="F204" s="204" t="s">
        <v>2839</v>
      </c>
      <c r="G204" s="205" t="s">
        <v>2673</v>
      </c>
      <c r="H204" s="206">
        <v>5</v>
      </c>
      <c r="I204" s="207"/>
      <c r="J204" s="208">
        <f>ROUND(I204*H204,2)</f>
        <v>0</v>
      </c>
      <c r="K204" s="209"/>
      <c r="L204" s="40"/>
      <c r="M204" s="210" t="s">
        <v>1</v>
      </c>
      <c r="N204" s="211" t="s">
        <v>38</v>
      </c>
      <c r="O204" s="72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4" t="s">
        <v>167</v>
      </c>
      <c r="AT204" s="214" t="s">
        <v>163</v>
      </c>
      <c r="AU204" s="214" t="s">
        <v>83</v>
      </c>
      <c r="AY204" s="18" t="s">
        <v>160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8" t="s">
        <v>81</v>
      </c>
      <c r="BK204" s="215">
        <f>ROUND(I204*H204,2)</f>
        <v>0</v>
      </c>
      <c r="BL204" s="18" t="s">
        <v>167</v>
      </c>
      <c r="BM204" s="214" t="s">
        <v>945</v>
      </c>
    </row>
    <row r="205" spans="1:47" s="2" customFormat="1" ht="11.25">
      <c r="A205" s="35"/>
      <c r="B205" s="36"/>
      <c r="C205" s="37"/>
      <c r="D205" s="216" t="s">
        <v>169</v>
      </c>
      <c r="E205" s="37"/>
      <c r="F205" s="217" t="s">
        <v>2839</v>
      </c>
      <c r="G205" s="37"/>
      <c r="H205" s="37"/>
      <c r="I205" s="169"/>
      <c r="J205" s="37"/>
      <c r="K205" s="37"/>
      <c r="L205" s="40"/>
      <c r="M205" s="218"/>
      <c r="N205" s="219"/>
      <c r="O205" s="72"/>
      <c r="P205" s="72"/>
      <c r="Q205" s="72"/>
      <c r="R205" s="72"/>
      <c r="S205" s="72"/>
      <c r="T205" s="73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169</v>
      </c>
      <c r="AU205" s="18" t="s">
        <v>83</v>
      </c>
    </row>
    <row r="206" spans="1:65" s="2" customFormat="1" ht="16.5" customHeight="1">
      <c r="A206" s="35"/>
      <c r="B206" s="36"/>
      <c r="C206" s="202" t="s">
        <v>678</v>
      </c>
      <c r="D206" s="202" t="s">
        <v>163</v>
      </c>
      <c r="E206" s="203" t="s">
        <v>2840</v>
      </c>
      <c r="F206" s="204" t="s">
        <v>2841</v>
      </c>
      <c r="G206" s="205" t="s">
        <v>2673</v>
      </c>
      <c r="H206" s="206">
        <v>2</v>
      </c>
      <c r="I206" s="207"/>
      <c r="J206" s="208">
        <f>ROUND(I206*H206,2)</f>
        <v>0</v>
      </c>
      <c r="K206" s="209"/>
      <c r="L206" s="40"/>
      <c r="M206" s="210" t="s">
        <v>1</v>
      </c>
      <c r="N206" s="211" t="s">
        <v>38</v>
      </c>
      <c r="O206" s="72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4" t="s">
        <v>167</v>
      </c>
      <c r="AT206" s="214" t="s">
        <v>163</v>
      </c>
      <c r="AU206" s="214" t="s">
        <v>83</v>
      </c>
      <c r="AY206" s="18" t="s">
        <v>160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81</v>
      </c>
      <c r="BK206" s="215">
        <f>ROUND(I206*H206,2)</f>
        <v>0</v>
      </c>
      <c r="BL206" s="18" t="s">
        <v>167</v>
      </c>
      <c r="BM206" s="214" t="s">
        <v>955</v>
      </c>
    </row>
    <row r="207" spans="1:47" s="2" customFormat="1" ht="11.25">
      <c r="A207" s="35"/>
      <c r="B207" s="36"/>
      <c r="C207" s="37"/>
      <c r="D207" s="216" t="s">
        <v>169</v>
      </c>
      <c r="E207" s="37"/>
      <c r="F207" s="217" t="s">
        <v>2841</v>
      </c>
      <c r="G207" s="37"/>
      <c r="H207" s="37"/>
      <c r="I207" s="169"/>
      <c r="J207" s="37"/>
      <c r="K207" s="37"/>
      <c r="L207" s="40"/>
      <c r="M207" s="218"/>
      <c r="N207" s="219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169</v>
      </c>
      <c r="AU207" s="18" t="s">
        <v>83</v>
      </c>
    </row>
    <row r="208" spans="1:65" s="2" customFormat="1" ht="16.5" customHeight="1">
      <c r="A208" s="35"/>
      <c r="B208" s="36"/>
      <c r="C208" s="202" t="s">
        <v>685</v>
      </c>
      <c r="D208" s="202" t="s">
        <v>163</v>
      </c>
      <c r="E208" s="203" t="s">
        <v>2842</v>
      </c>
      <c r="F208" s="204" t="s">
        <v>2843</v>
      </c>
      <c r="G208" s="205" t="s">
        <v>2673</v>
      </c>
      <c r="H208" s="206">
        <v>4</v>
      </c>
      <c r="I208" s="207"/>
      <c r="J208" s="208">
        <f>ROUND(I208*H208,2)</f>
        <v>0</v>
      </c>
      <c r="K208" s="209"/>
      <c r="L208" s="40"/>
      <c r="M208" s="210" t="s">
        <v>1</v>
      </c>
      <c r="N208" s="211" t="s">
        <v>38</v>
      </c>
      <c r="O208" s="72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4" t="s">
        <v>167</v>
      </c>
      <c r="AT208" s="214" t="s">
        <v>163</v>
      </c>
      <c r="AU208" s="214" t="s">
        <v>83</v>
      </c>
      <c r="AY208" s="18" t="s">
        <v>160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8" t="s">
        <v>81</v>
      </c>
      <c r="BK208" s="215">
        <f>ROUND(I208*H208,2)</f>
        <v>0</v>
      </c>
      <c r="BL208" s="18" t="s">
        <v>167</v>
      </c>
      <c r="BM208" s="214" t="s">
        <v>969</v>
      </c>
    </row>
    <row r="209" spans="1:47" s="2" customFormat="1" ht="11.25">
      <c r="A209" s="35"/>
      <c r="B209" s="36"/>
      <c r="C209" s="37"/>
      <c r="D209" s="216" t="s">
        <v>169</v>
      </c>
      <c r="E209" s="37"/>
      <c r="F209" s="217" t="s">
        <v>2843</v>
      </c>
      <c r="G209" s="37"/>
      <c r="H209" s="37"/>
      <c r="I209" s="169"/>
      <c r="J209" s="37"/>
      <c r="K209" s="37"/>
      <c r="L209" s="40"/>
      <c r="M209" s="218"/>
      <c r="N209" s="219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169</v>
      </c>
      <c r="AU209" s="18" t="s">
        <v>83</v>
      </c>
    </row>
    <row r="210" spans="1:65" s="2" customFormat="1" ht="16.5" customHeight="1">
      <c r="A210" s="35"/>
      <c r="B210" s="36"/>
      <c r="C210" s="202" t="s">
        <v>692</v>
      </c>
      <c r="D210" s="202" t="s">
        <v>163</v>
      </c>
      <c r="E210" s="203" t="s">
        <v>2844</v>
      </c>
      <c r="F210" s="204" t="s">
        <v>2845</v>
      </c>
      <c r="G210" s="205" t="s">
        <v>2673</v>
      </c>
      <c r="H210" s="206">
        <v>4</v>
      </c>
      <c r="I210" s="207"/>
      <c r="J210" s="208">
        <f>ROUND(I210*H210,2)</f>
        <v>0</v>
      </c>
      <c r="K210" s="209"/>
      <c r="L210" s="40"/>
      <c r="M210" s="210" t="s">
        <v>1</v>
      </c>
      <c r="N210" s="211" t="s">
        <v>38</v>
      </c>
      <c r="O210" s="72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4" t="s">
        <v>167</v>
      </c>
      <c r="AT210" s="214" t="s">
        <v>163</v>
      </c>
      <c r="AU210" s="214" t="s">
        <v>83</v>
      </c>
      <c r="AY210" s="18" t="s">
        <v>160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8" t="s">
        <v>81</v>
      </c>
      <c r="BK210" s="215">
        <f>ROUND(I210*H210,2)</f>
        <v>0</v>
      </c>
      <c r="BL210" s="18" t="s">
        <v>167</v>
      </c>
      <c r="BM210" s="214" t="s">
        <v>983</v>
      </c>
    </row>
    <row r="211" spans="1:47" s="2" customFormat="1" ht="11.25">
      <c r="A211" s="35"/>
      <c r="B211" s="36"/>
      <c r="C211" s="37"/>
      <c r="D211" s="216" t="s">
        <v>169</v>
      </c>
      <c r="E211" s="37"/>
      <c r="F211" s="217" t="s">
        <v>2845</v>
      </c>
      <c r="G211" s="37"/>
      <c r="H211" s="37"/>
      <c r="I211" s="169"/>
      <c r="J211" s="37"/>
      <c r="K211" s="37"/>
      <c r="L211" s="40"/>
      <c r="M211" s="218"/>
      <c r="N211" s="219"/>
      <c r="O211" s="72"/>
      <c r="P211" s="72"/>
      <c r="Q211" s="72"/>
      <c r="R211" s="72"/>
      <c r="S211" s="72"/>
      <c r="T211" s="73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169</v>
      </c>
      <c r="AU211" s="18" t="s">
        <v>83</v>
      </c>
    </row>
    <row r="212" spans="1:65" s="2" customFormat="1" ht="16.5" customHeight="1">
      <c r="A212" s="35"/>
      <c r="B212" s="36"/>
      <c r="C212" s="202" t="s">
        <v>702</v>
      </c>
      <c r="D212" s="202" t="s">
        <v>163</v>
      </c>
      <c r="E212" s="203" t="s">
        <v>2846</v>
      </c>
      <c r="F212" s="204" t="s">
        <v>2847</v>
      </c>
      <c r="G212" s="205" t="s">
        <v>2673</v>
      </c>
      <c r="H212" s="206">
        <v>6</v>
      </c>
      <c r="I212" s="207"/>
      <c r="J212" s="208">
        <f>ROUND(I212*H212,2)</f>
        <v>0</v>
      </c>
      <c r="K212" s="209"/>
      <c r="L212" s="40"/>
      <c r="M212" s="210" t="s">
        <v>1</v>
      </c>
      <c r="N212" s="211" t="s">
        <v>38</v>
      </c>
      <c r="O212" s="72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4" t="s">
        <v>167</v>
      </c>
      <c r="AT212" s="214" t="s">
        <v>163</v>
      </c>
      <c r="AU212" s="214" t="s">
        <v>83</v>
      </c>
      <c r="AY212" s="18" t="s">
        <v>160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8" t="s">
        <v>81</v>
      </c>
      <c r="BK212" s="215">
        <f>ROUND(I212*H212,2)</f>
        <v>0</v>
      </c>
      <c r="BL212" s="18" t="s">
        <v>167</v>
      </c>
      <c r="BM212" s="214" t="s">
        <v>998</v>
      </c>
    </row>
    <row r="213" spans="1:47" s="2" customFormat="1" ht="11.25">
      <c r="A213" s="35"/>
      <c r="B213" s="36"/>
      <c r="C213" s="37"/>
      <c r="D213" s="216" t="s">
        <v>169</v>
      </c>
      <c r="E213" s="37"/>
      <c r="F213" s="217" t="s">
        <v>2847</v>
      </c>
      <c r="G213" s="37"/>
      <c r="H213" s="37"/>
      <c r="I213" s="169"/>
      <c r="J213" s="37"/>
      <c r="K213" s="37"/>
      <c r="L213" s="40"/>
      <c r="M213" s="218"/>
      <c r="N213" s="219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169</v>
      </c>
      <c r="AU213" s="18" t="s">
        <v>83</v>
      </c>
    </row>
    <row r="214" spans="1:65" s="2" customFormat="1" ht="33" customHeight="1">
      <c r="A214" s="35"/>
      <c r="B214" s="36"/>
      <c r="C214" s="202" t="s">
        <v>709</v>
      </c>
      <c r="D214" s="202" t="s">
        <v>163</v>
      </c>
      <c r="E214" s="203" t="s">
        <v>2848</v>
      </c>
      <c r="F214" s="204" t="s">
        <v>2849</v>
      </c>
      <c r="G214" s="205" t="s">
        <v>2673</v>
      </c>
      <c r="H214" s="206">
        <v>1</v>
      </c>
      <c r="I214" s="207"/>
      <c r="J214" s="208">
        <f>ROUND(I214*H214,2)</f>
        <v>0</v>
      </c>
      <c r="K214" s="209"/>
      <c r="L214" s="40"/>
      <c r="M214" s="210" t="s">
        <v>1</v>
      </c>
      <c r="N214" s="211" t="s">
        <v>38</v>
      </c>
      <c r="O214" s="72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4" t="s">
        <v>167</v>
      </c>
      <c r="AT214" s="214" t="s">
        <v>163</v>
      </c>
      <c r="AU214" s="214" t="s">
        <v>83</v>
      </c>
      <c r="AY214" s="18" t="s">
        <v>160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8" t="s">
        <v>81</v>
      </c>
      <c r="BK214" s="215">
        <f>ROUND(I214*H214,2)</f>
        <v>0</v>
      </c>
      <c r="BL214" s="18" t="s">
        <v>167</v>
      </c>
      <c r="BM214" s="214" t="s">
        <v>1012</v>
      </c>
    </row>
    <row r="215" spans="1:47" s="2" customFormat="1" ht="19.5">
      <c r="A215" s="35"/>
      <c r="B215" s="36"/>
      <c r="C215" s="37"/>
      <c r="D215" s="216" t="s">
        <v>169</v>
      </c>
      <c r="E215" s="37"/>
      <c r="F215" s="217" t="s">
        <v>2849</v>
      </c>
      <c r="G215" s="37"/>
      <c r="H215" s="37"/>
      <c r="I215" s="169"/>
      <c r="J215" s="37"/>
      <c r="K215" s="37"/>
      <c r="L215" s="40"/>
      <c r="M215" s="218"/>
      <c r="N215" s="219"/>
      <c r="O215" s="72"/>
      <c r="P215" s="72"/>
      <c r="Q215" s="72"/>
      <c r="R215" s="72"/>
      <c r="S215" s="72"/>
      <c r="T215" s="73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169</v>
      </c>
      <c r="AU215" s="18" t="s">
        <v>83</v>
      </c>
    </row>
    <row r="216" spans="1:65" s="2" customFormat="1" ht="21.75" customHeight="1">
      <c r="A216" s="35"/>
      <c r="B216" s="36"/>
      <c r="C216" s="202" t="s">
        <v>714</v>
      </c>
      <c r="D216" s="202" t="s">
        <v>163</v>
      </c>
      <c r="E216" s="203" t="s">
        <v>2850</v>
      </c>
      <c r="F216" s="204" t="s">
        <v>2851</v>
      </c>
      <c r="G216" s="205" t="s">
        <v>2673</v>
      </c>
      <c r="H216" s="206">
        <v>2</v>
      </c>
      <c r="I216" s="207"/>
      <c r="J216" s="208">
        <f>ROUND(I216*H216,2)</f>
        <v>0</v>
      </c>
      <c r="K216" s="209"/>
      <c r="L216" s="40"/>
      <c r="M216" s="210" t="s">
        <v>1</v>
      </c>
      <c r="N216" s="211" t="s">
        <v>38</v>
      </c>
      <c r="O216" s="72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4" t="s">
        <v>167</v>
      </c>
      <c r="AT216" s="214" t="s">
        <v>163</v>
      </c>
      <c r="AU216" s="214" t="s">
        <v>83</v>
      </c>
      <c r="AY216" s="18" t="s">
        <v>160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8" t="s">
        <v>81</v>
      </c>
      <c r="BK216" s="215">
        <f>ROUND(I216*H216,2)</f>
        <v>0</v>
      </c>
      <c r="BL216" s="18" t="s">
        <v>167</v>
      </c>
      <c r="BM216" s="214" t="s">
        <v>1025</v>
      </c>
    </row>
    <row r="217" spans="1:47" s="2" customFormat="1" ht="11.25">
      <c r="A217" s="35"/>
      <c r="B217" s="36"/>
      <c r="C217" s="37"/>
      <c r="D217" s="216" t="s">
        <v>169</v>
      </c>
      <c r="E217" s="37"/>
      <c r="F217" s="217" t="s">
        <v>2851</v>
      </c>
      <c r="G217" s="37"/>
      <c r="H217" s="37"/>
      <c r="I217" s="169"/>
      <c r="J217" s="37"/>
      <c r="K217" s="37"/>
      <c r="L217" s="40"/>
      <c r="M217" s="218"/>
      <c r="N217" s="219"/>
      <c r="O217" s="72"/>
      <c r="P217" s="72"/>
      <c r="Q217" s="72"/>
      <c r="R217" s="72"/>
      <c r="S217" s="72"/>
      <c r="T217" s="73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169</v>
      </c>
      <c r="AU217" s="18" t="s">
        <v>83</v>
      </c>
    </row>
    <row r="218" spans="1:65" s="2" customFormat="1" ht="16.5" customHeight="1">
      <c r="A218" s="35"/>
      <c r="B218" s="36"/>
      <c r="C218" s="202" t="s">
        <v>720</v>
      </c>
      <c r="D218" s="202" t="s">
        <v>163</v>
      </c>
      <c r="E218" s="203" t="s">
        <v>2852</v>
      </c>
      <c r="F218" s="204" t="s">
        <v>2853</v>
      </c>
      <c r="G218" s="205" t="s">
        <v>2673</v>
      </c>
      <c r="H218" s="206">
        <v>90</v>
      </c>
      <c r="I218" s="207"/>
      <c r="J218" s="208">
        <f>ROUND(I218*H218,2)</f>
        <v>0</v>
      </c>
      <c r="K218" s="209"/>
      <c r="L218" s="40"/>
      <c r="M218" s="210" t="s">
        <v>1</v>
      </c>
      <c r="N218" s="211" t="s">
        <v>38</v>
      </c>
      <c r="O218" s="72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4" t="s">
        <v>167</v>
      </c>
      <c r="AT218" s="214" t="s">
        <v>163</v>
      </c>
      <c r="AU218" s="214" t="s">
        <v>83</v>
      </c>
      <c r="AY218" s="18" t="s">
        <v>160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8" t="s">
        <v>81</v>
      </c>
      <c r="BK218" s="215">
        <f>ROUND(I218*H218,2)</f>
        <v>0</v>
      </c>
      <c r="BL218" s="18" t="s">
        <v>167</v>
      </c>
      <c r="BM218" s="214" t="s">
        <v>1042</v>
      </c>
    </row>
    <row r="219" spans="1:47" s="2" customFormat="1" ht="11.25">
      <c r="A219" s="35"/>
      <c r="B219" s="36"/>
      <c r="C219" s="37"/>
      <c r="D219" s="216" t="s">
        <v>169</v>
      </c>
      <c r="E219" s="37"/>
      <c r="F219" s="217" t="s">
        <v>2853</v>
      </c>
      <c r="G219" s="37"/>
      <c r="H219" s="37"/>
      <c r="I219" s="169"/>
      <c r="J219" s="37"/>
      <c r="K219" s="37"/>
      <c r="L219" s="40"/>
      <c r="M219" s="218"/>
      <c r="N219" s="219"/>
      <c r="O219" s="72"/>
      <c r="P219" s="72"/>
      <c r="Q219" s="72"/>
      <c r="R219" s="72"/>
      <c r="S219" s="72"/>
      <c r="T219" s="73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169</v>
      </c>
      <c r="AU219" s="18" t="s">
        <v>83</v>
      </c>
    </row>
    <row r="220" spans="1:65" s="2" customFormat="1" ht="16.5" customHeight="1">
      <c r="A220" s="35"/>
      <c r="B220" s="36"/>
      <c r="C220" s="202" t="s">
        <v>727</v>
      </c>
      <c r="D220" s="202" t="s">
        <v>163</v>
      </c>
      <c r="E220" s="203" t="s">
        <v>2854</v>
      </c>
      <c r="F220" s="204" t="s">
        <v>2855</v>
      </c>
      <c r="G220" s="205" t="s">
        <v>2673</v>
      </c>
      <c r="H220" s="206">
        <v>40</v>
      </c>
      <c r="I220" s="207"/>
      <c r="J220" s="208">
        <f>ROUND(I220*H220,2)</f>
        <v>0</v>
      </c>
      <c r="K220" s="209"/>
      <c r="L220" s="40"/>
      <c r="M220" s="210" t="s">
        <v>1</v>
      </c>
      <c r="N220" s="211" t="s">
        <v>38</v>
      </c>
      <c r="O220" s="72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4" t="s">
        <v>167</v>
      </c>
      <c r="AT220" s="214" t="s">
        <v>163</v>
      </c>
      <c r="AU220" s="214" t="s">
        <v>83</v>
      </c>
      <c r="AY220" s="18" t="s">
        <v>160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8" t="s">
        <v>81</v>
      </c>
      <c r="BK220" s="215">
        <f>ROUND(I220*H220,2)</f>
        <v>0</v>
      </c>
      <c r="BL220" s="18" t="s">
        <v>167</v>
      </c>
      <c r="BM220" s="214" t="s">
        <v>1053</v>
      </c>
    </row>
    <row r="221" spans="1:47" s="2" customFormat="1" ht="11.25">
      <c r="A221" s="35"/>
      <c r="B221" s="36"/>
      <c r="C221" s="37"/>
      <c r="D221" s="216" t="s">
        <v>169</v>
      </c>
      <c r="E221" s="37"/>
      <c r="F221" s="217" t="s">
        <v>2855</v>
      </c>
      <c r="G221" s="37"/>
      <c r="H221" s="37"/>
      <c r="I221" s="169"/>
      <c r="J221" s="37"/>
      <c r="K221" s="37"/>
      <c r="L221" s="40"/>
      <c r="M221" s="218"/>
      <c r="N221" s="219"/>
      <c r="O221" s="72"/>
      <c r="P221" s="72"/>
      <c r="Q221" s="72"/>
      <c r="R221" s="72"/>
      <c r="S221" s="72"/>
      <c r="T221" s="73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169</v>
      </c>
      <c r="AU221" s="18" t="s">
        <v>83</v>
      </c>
    </row>
    <row r="222" spans="1:65" s="2" customFormat="1" ht="16.5" customHeight="1">
      <c r="A222" s="35"/>
      <c r="B222" s="36"/>
      <c r="C222" s="202" t="s">
        <v>737</v>
      </c>
      <c r="D222" s="202" t="s">
        <v>163</v>
      </c>
      <c r="E222" s="203" t="s">
        <v>2856</v>
      </c>
      <c r="F222" s="204" t="s">
        <v>2857</v>
      </c>
      <c r="G222" s="205" t="s">
        <v>2673</v>
      </c>
      <c r="H222" s="206">
        <v>30</v>
      </c>
      <c r="I222" s="207"/>
      <c r="J222" s="208">
        <f>ROUND(I222*H222,2)</f>
        <v>0</v>
      </c>
      <c r="K222" s="209"/>
      <c r="L222" s="40"/>
      <c r="M222" s="210" t="s">
        <v>1</v>
      </c>
      <c r="N222" s="211" t="s">
        <v>38</v>
      </c>
      <c r="O222" s="72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4" t="s">
        <v>167</v>
      </c>
      <c r="AT222" s="214" t="s">
        <v>163</v>
      </c>
      <c r="AU222" s="214" t="s">
        <v>83</v>
      </c>
      <c r="AY222" s="18" t="s">
        <v>160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8" t="s">
        <v>81</v>
      </c>
      <c r="BK222" s="215">
        <f>ROUND(I222*H222,2)</f>
        <v>0</v>
      </c>
      <c r="BL222" s="18" t="s">
        <v>167</v>
      </c>
      <c r="BM222" s="214" t="s">
        <v>1065</v>
      </c>
    </row>
    <row r="223" spans="1:47" s="2" customFormat="1" ht="11.25">
      <c r="A223" s="35"/>
      <c r="B223" s="36"/>
      <c r="C223" s="37"/>
      <c r="D223" s="216" t="s">
        <v>169</v>
      </c>
      <c r="E223" s="37"/>
      <c r="F223" s="217" t="s">
        <v>2857</v>
      </c>
      <c r="G223" s="37"/>
      <c r="H223" s="37"/>
      <c r="I223" s="169"/>
      <c r="J223" s="37"/>
      <c r="K223" s="37"/>
      <c r="L223" s="40"/>
      <c r="M223" s="218"/>
      <c r="N223" s="219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169</v>
      </c>
      <c r="AU223" s="18" t="s">
        <v>83</v>
      </c>
    </row>
    <row r="224" spans="1:65" s="2" customFormat="1" ht="24.2" customHeight="1">
      <c r="A224" s="35"/>
      <c r="B224" s="36"/>
      <c r="C224" s="202" t="s">
        <v>742</v>
      </c>
      <c r="D224" s="202" t="s">
        <v>163</v>
      </c>
      <c r="E224" s="203" t="s">
        <v>2858</v>
      </c>
      <c r="F224" s="204" t="s">
        <v>2859</v>
      </c>
      <c r="G224" s="205" t="s">
        <v>2860</v>
      </c>
      <c r="H224" s="206">
        <v>1</v>
      </c>
      <c r="I224" s="207"/>
      <c r="J224" s="208">
        <f>ROUND(I224*H224,2)</f>
        <v>0</v>
      </c>
      <c r="K224" s="209"/>
      <c r="L224" s="40"/>
      <c r="M224" s="210" t="s">
        <v>1</v>
      </c>
      <c r="N224" s="211" t="s">
        <v>38</v>
      </c>
      <c r="O224" s="72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4" t="s">
        <v>167</v>
      </c>
      <c r="AT224" s="214" t="s">
        <v>163</v>
      </c>
      <c r="AU224" s="214" t="s">
        <v>83</v>
      </c>
      <c r="AY224" s="18" t="s">
        <v>160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8" t="s">
        <v>81</v>
      </c>
      <c r="BK224" s="215">
        <f>ROUND(I224*H224,2)</f>
        <v>0</v>
      </c>
      <c r="BL224" s="18" t="s">
        <v>167</v>
      </c>
      <c r="BM224" s="214" t="s">
        <v>1077</v>
      </c>
    </row>
    <row r="225" spans="1:47" s="2" customFormat="1" ht="19.5">
      <c r="A225" s="35"/>
      <c r="B225" s="36"/>
      <c r="C225" s="37"/>
      <c r="D225" s="216" t="s">
        <v>169</v>
      </c>
      <c r="E225" s="37"/>
      <c r="F225" s="217" t="s">
        <v>2859</v>
      </c>
      <c r="G225" s="37"/>
      <c r="H225" s="37"/>
      <c r="I225" s="169"/>
      <c r="J225" s="37"/>
      <c r="K225" s="37"/>
      <c r="L225" s="40"/>
      <c r="M225" s="218"/>
      <c r="N225" s="219"/>
      <c r="O225" s="72"/>
      <c r="P225" s="72"/>
      <c r="Q225" s="72"/>
      <c r="R225" s="72"/>
      <c r="S225" s="72"/>
      <c r="T225" s="73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169</v>
      </c>
      <c r="AU225" s="18" t="s">
        <v>83</v>
      </c>
    </row>
    <row r="226" spans="1:65" s="2" customFormat="1" ht="21.75" customHeight="1">
      <c r="A226" s="35"/>
      <c r="B226" s="36"/>
      <c r="C226" s="202" t="s">
        <v>747</v>
      </c>
      <c r="D226" s="202" t="s">
        <v>163</v>
      </c>
      <c r="E226" s="203" t="s">
        <v>2861</v>
      </c>
      <c r="F226" s="204" t="s">
        <v>2862</v>
      </c>
      <c r="G226" s="205" t="s">
        <v>2860</v>
      </c>
      <c r="H226" s="206">
        <v>1</v>
      </c>
      <c r="I226" s="207"/>
      <c r="J226" s="208">
        <f>ROUND(I226*H226,2)</f>
        <v>0</v>
      </c>
      <c r="K226" s="209"/>
      <c r="L226" s="40"/>
      <c r="M226" s="210" t="s">
        <v>1</v>
      </c>
      <c r="N226" s="211" t="s">
        <v>38</v>
      </c>
      <c r="O226" s="72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4" t="s">
        <v>167</v>
      </c>
      <c r="AT226" s="214" t="s">
        <v>163</v>
      </c>
      <c r="AU226" s="214" t="s">
        <v>83</v>
      </c>
      <c r="AY226" s="18" t="s">
        <v>160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8" t="s">
        <v>81</v>
      </c>
      <c r="BK226" s="215">
        <f>ROUND(I226*H226,2)</f>
        <v>0</v>
      </c>
      <c r="BL226" s="18" t="s">
        <v>167</v>
      </c>
      <c r="BM226" s="214" t="s">
        <v>1090</v>
      </c>
    </row>
    <row r="227" spans="1:47" s="2" customFormat="1" ht="11.25">
      <c r="A227" s="35"/>
      <c r="B227" s="36"/>
      <c r="C227" s="37"/>
      <c r="D227" s="216" t="s">
        <v>169</v>
      </c>
      <c r="E227" s="37"/>
      <c r="F227" s="217" t="s">
        <v>2862</v>
      </c>
      <c r="G227" s="37"/>
      <c r="H227" s="37"/>
      <c r="I227" s="169"/>
      <c r="J227" s="37"/>
      <c r="K227" s="37"/>
      <c r="L227" s="40"/>
      <c r="M227" s="218"/>
      <c r="N227" s="219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169</v>
      </c>
      <c r="AU227" s="18" t="s">
        <v>83</v>
      </c>
    </row>
    <row r="228" spans="1:65" s="2" customFormat="1" ht="16.5" customHeight="1">
      <c r="A228" s="35"/>
      <c r="B228" s="36"/>
      <c r="C228" s="202" t="s">
        <v>753</v>
      </c>
      <c r="D228" s="202" t="s">
        <v>163</v>
      </c>
      <c r="E228" s="203" t="s">
        <v>2863</v>
      </c>
      <c r="F228" s="204" t="s">
        <v>2864</v>
      </c>
      <c r="G228" s="205" t="s">
        <v>344</v>
      </c>
      <c r="H228" s="206">
        <v>20</v>
      </c>
      <c r="I228" s="207"/>
      <c r="J228" s="208">
        <f>ROUND(I228*H228,2)</f>
        <v>0</v>
      </c>
      <c r="K228" s="209"/>
      <c r="L228" s="40"/>
      <c r="M228" s="210" t="s">
        <v>1</v>
      </c>
      <c r="N228" s="211" t="s">
        <v>38</v>
      </c>
      <c r="O228" s="72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4" t="s">
        <v>167</v>
      </c>
      <c r="AT228" s="214" t="s">
        <v>163</v>
      </c>
      <c r="AU228" s="214" t="s">
        <v>83</v>
      </c>
      <c r="AY228" s="18" t="s">
        <v>160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8" t="s">
        <v>81</v>
      </c>
      <c r="BK228" s="215">
        <f>ROUND(I228*H228,2)</f>
        <v>0</v>
      </c>
      <c r="BL228" s="18" t="s">
        <v>167</v>
      </c>
      <c r="BM228" s="214" t="s">
        <v>1100</v>
      </c>
    </row>
    <row r="229" spans="1:47" s="2" customFormat="1" ht="11.25">
      <c r="A229" s="35"/>
      <c r="B229" s="36"/>
      <c r="C229" s="37"/>
      <c r="D229" s="216" t="s">
        <v>169</v>
      </c>
      <c r="E229" s="37"/>
      <c r="F229" s="217" t="s">
        <v>2864</v>
      </c>
      <c r="G229" s="37"/>
      <c r="H229" s="37"/>
      <c r="I229" s="169"/>
      <c r="J229" s="37"/>
      <c r="K229" s="37"/>
      <c r="L229" s="40"/>
      <c r="M229" s="218"/>
      <c r="N229" s="219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169</v>
      </c>
      <c r="AU229" s="18" t="s">
        <v>83</v>
      </c>
    </row>
    <row r="230" spans="1:65" s="2" customFormat="1" ht="16.5" customHeight="1">
      <c r="A230" s="35"/>
      <c r="B230" s="36"/>
      <c r="C230" s="202" t="s">
        <v>785</v>
      </c>
      <c r="D230" s="202" t="s">
        <v>163</v>
      </c>
      <c r="E230" s="203" t="s">
        <v>2865</v>
      </c>
      <c r="F230" s="204" t="s">
        <v>2866</v>
      </c>
      <c r="G230" s="205" t="s">
        <v>2860</v>
      </c>
      <c r="H230" s="206">
        <v>1</v>
      </c>
      <c r="I230" s="207"/>
      <c r="J230" s="208">
        <f>ROUND(I230*H230,2)</f>
        <v>0</v>
      </c>
      <c r="K230" s="209"/>
      <c r="L230" s="40"/>
      <c r="M230" s="210" t="s">
        <v>1</v>
      </c>
      <c r="N230" s="211" t="s">
        <v>38</v>
      </c>
      <c r="O230" s="72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4" t="s">
        <v>167</v>
      </c>
      <c r="AT230" s="214" t="s">
        <v>163</v>
      </c>
      <c r="AU230" s="214" t="s">
        <v>83</v>
      </c>
      <c r="AY230" s="18" t="s">
        <v>160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8" t="s">
        <v>81</v>
      </c>
      <c r="BK230" s="215">
        <f>ROUND(I230*H230,2)</f>
        <v>0</v>
      </c>
      <c r="BL230" s="18" t="s">
        <v>167</v>
      </c>
      <c r="BM230" s="214" t="s">
        <v>1115</v>
      </c>
    </row>
    <row r="231" spans="1:47" s="2" customFormat="1" ht="11.25">
      <c r="A231" s="35"/>
      <c r="B231" s="36"/>
      <c r="C231" s="37"/>
      <c r="D231" s="216" t="s">
        <v>169</v>
      </c>
      <c r="E231" s="37"/>
      <c r="F231" s="217" t="s">
        <v>2866</v>
      </c>
      <c r="G231" s="37"/>
      <c r="H231" s="37"/>
      <c r="I231" s="169"/>
      <c r="J231" s="37"/>
      <c r="K231" s="37"/>
      <c r="L231" s="40"/>
      <c r="M231" s="218"/>
      <c r="N231" s="219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169</v>
      </c>
      <c r="AU231" s="18" t="s">
        <v>83</v>
      </c>
    </row>
    <row r="232" spans="1:65" s="2" customFormat="1" ht="16.5" customHeight="1">
      <c r="A232" s="35"/>
      <c r="B232" s="36"/>
      <c r="C232" s="202" t="s">
        <v>793</v>
      </c>
      <c r="D232" s="202" t="s">
        <v>163</v>
      </c>
      <c r="E232" s="203" t="s">
        <v>2867</v>
      </c>
      <c r="F232" s="204" t="s">
        <v>2868</v>
      </c>
      <c r="G232" s="205" t="s">
        <v>2860</v>
      </c>
      <c r="H232" s="206">
        <v>1</v>
      </c>
      <c r="I232" s="207"/>
      <c r="J232" s="208">
        <f>ROUND(I232*H232,2)</f>
        <v>0</v>
      </c>
      <c r="K232" s="209"/>
      <c r="L232" s="40"/>
      <c r="M232" s="210" t="s">
        <v>1</v>
      </c>
      <c r="N232" s="211" t="s">
        <v>38</v>
      </c>
      <c r="O232" s="72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4" t="s">
        <v>167</v>
      </c>
      <c r="AT232" s="214" t="s">
        <v>163</v>
      </c>
      <c r="AU232" s="214" t="s">
        <v>83</v>
      </c>
      <c r="AY232" s="18" t="s">
        <v>160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8" t="s">
        <v>81</v>
      </c>
      <c r="BK232" s="215">
        <f>ROUND(I232*H232,2)</f>
        <v>0</v>
      </c>
      <c r="BL232" s="18" t="s">
        <v>167</v>
      </c>
      <c r="BM232" s="214" t="s">
        <v>1125</v>
      </c>
    </row>
    <row r="233" spans="1:47" s="2" customFormat="1" ht="11.25">
      <c r="A233" s="35"/>
      <c r="B233" s="36"/>
      <c r="C233" s="37"/>
      <c r="D233" s="216" t="s">
        <v>169</v>
      </c>
      <c r="E233" s="37"/>
      <c r="F233" s="217" t="s">
        <v>2868</v>
      </c>
      <c r="G233" s="37"/>
      <c r="H233" s="37"/>
      <c r="I233" s="169"/>
      <c r="J233" s="37"/>
      <c r="K233" s="37"/>
      <c r="L233" s="40"/>
      <c r="M233" s="218"/>
      <c r="N233" s="219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169</v>
      </c>
      <c r="AU233" s="18" t="s">
        <v>83</v>
      </c>
    </row>
    <row r="234" spans="1:65" s="2" customFormat="1" ht="24.2" customHeight="1">
      <c r="A234" s="35"/>
      <c r="B234" s="36"/>
      <c r="C234" s="202" t="s">
        <v>798</v>
      </c>
      <c r="D234" s="202" t="s">
        <v>163</v>
      </c>
      <c r="E234" s="203" t="s">
        <v>2869</v>
      </c>
      <c r="F234" s="204" t="s">
        <v>2870</v>
      </c>
      <c r="G234" s="205" t="s">
        <v>2860</v>
      </c>
      <c r="H234" s="206">
        <v>1</v>
      </c>
      <c r="I234" s="207"/>
      <c r="J234" s="208">
        <f>ROUND(I234*H234,2)</f>
        <v>0</v>
      </c>
      <c r="K234" s="209"/>
      <c r="L234" s="40"/>
      <c r="M234" s="210" t="s">
        <v>1</v>
      </c>
      <c r="N234" s="211" t="s">
        <v>38</v>
      </c>
      <c r="O234" s="72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4" t="s">
        <v>167</v>
      </c>
      <c r="AT234" s="214" t="s">
        <v>163</v>
      </c>
      <c r="AU234" s="214" t="s">
        <v>83</v>
      </c>
      <c r="AY234" s="18" t="s">
        <v>160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8" t="s">
        <v>81</v>
      </c>
      <c r="BK234" s="215">
        <f>ROUND(I234*H234,2)</f>
        <v>0</v>
      </c>
      <c r="BL234" s="18" t="s">
        <v>167</v>
      </c>
      <c r="BM234" s="214" t="s">
        <v>1135</v>
      </c>
    </row>
    <row r="235" spans="1:47" s="2" customFormat="1" ht="19.5">
      <c r="A235" s="35"/>
      <c r="B235" s="36"/>
      <c r="C235" s="37"/>
      <c r="D235" s="216" t="s">
        <v>169</v>
      </c>
      <c r="E235" s="37"/>
      <c r="F235" s="217" t="s">
        <v>2870</v>
      </c>
      <c r="G235" s="37"/>
      <c r="H235" s="37"/>
      <c r="I235" s="169"/>
      <c r="J235" s="37"/>
      <c r="K235" s="37"/>
      <c r="L235" s="40"/>
      <c r="M235" s="218"/>
      <c r="N235" s="219"/>
      <c r="O235" s="72"/>
      <c r="P235" s="72"/>
      <c r="Q235" s="72"/>
      <c r="R235" s="72"/>
      <c r="S235" s="72"/>
      <c r="T235" s="73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169</v>
      </c>
      <c r="AU235" s="18" t="s">
        <v>83</v>
      </c>
    </row>
    <row r="236" spans="2:63" s="12" customFormat="1" ht="22.9" customHeight="1">
      <c r="B236" s="186"/>
      <c r="C236" s="187"/>
      <c r="D236" s="188" t="s">
        <v>72</v>
      </c>
      <c r="E236" s="200" t="s">
        <v>2871</v>
      </c>
      <c r="F236" s="200" t="s">
        <v>2872</v>
      </c>
      <c r="G236" s="187"/>
      <c r="H236" s="187"/>
      <c r="I236" s="190"/>
      <c r="J236" s="201">
        <f>BK236</f>
        <v>0</v>
      </c>
      <c r="K236" s="187"/>
      <c r="L236" s="192"/>
      <c r="M236" s="193"/>
      <c r="N236" s="194"/>
      <c r="O236" s="194"/>
      <c r="P236" s="195">
        <f>SUM(P237:P258)</f>
        <v>0</v>
      </c>
      <c r="Q236" s="194"/>
      <c r="R236" s="195">
        <f>SUM(R237:R258)</f>
        <v>0</v>
      </c>
      <c r="S236" s="194"/>
      <c r="T236" s="196">
        <f>SUM(T237:T258)</f>
        <v>0</v>
      </c>
      <c r="AR236" s="197" t="s">
        <v>81</v>
      </c>
      <c r="AT236" s="198" t="s">
        <v>72</v>
      </c>
      <c r="AU236" s="198" t="s">
        <v>81</v>
      </c>
      <c r="AY236" s="197" t="s">
        <v>160</v>
      </c>
      <c r="BK236" s="199">
        <f>SUM(BK237:BK258)</f>
        <v>0</v>
      </c>
    </row>
    <row r="237" spans="1:65" s="2" customFormat="1" ht="24.2" customHeight="1">
      <c r="A237" s="35"/>
      <c r="B237" s="36"/>
      <c r="C237" s="202" t="s">
        <v>804</v>
      </c>
      <c r="D237" s="202" t="s">
        <v>163</v>
      </c>
      <c r="E237" s="203" t="s">
        <v>2871</v>
      </c>
      <c r="F237" s="204" t="s">
        <v>2873</v>
      </c>
      <c r="G237" s="205" t="s">
        <v>218</v>
      </c>
      <c r="H237" s="206">
        <v>12</v>
      </c>
      <c r="I237" s="207"/>
      <c r="J237" s="208">
        <f>ROUND(I237*H237,2)</f>
        <v>0</v>
      </c>
      <c r="K237" s="209"/>
      <c r="L237" s="40"/>
      <c r="M237" s="210" t="s">
        <v>1</v>
      </c>
      <c r="N237" s="211" t="s">
        <v>38</v>
      </c>
      <c r="O237" s="72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4" t="s">
        <v>167</v>
      </c>
      <c r="AT237" s="214" t="s">
        <v>163</v>
      </c>
      <c r="AU237" s="214" t="s">
        <v>83</v>
      </c>
      <c r="AY237" s="18" t="s">
        <v>160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8" t="s">
        <v>81</v>
      </c>
      <c r="BK237" s="215">
        <f>ROUND(I237*H237,2)</f>
        <v>0</v>
      </c>
      <c r="BL237" s="18" t="s">
        <v>167</v>
      </c>
      <c r="BM237" s="214" t="s">
        <v>1145</v>
      </c>
    </row>
    <row r="238" spans="1:47" s="2" customFormat="1" ht="11.25">
      <c r="A238" s="35"/>
      <c r="B238" s="36"/>
      <c r="C238" s="37"/>
      <c r="D238" s="216" t="s">
        <v>169</v>
      </c>
      <c r="E238" s="37"/>
      <c r="F238" s="217" t="s">
        <v>2873</v>
      </c>
      <c r="G238" s="37"/>
      <c r="H238" s="37"/>
      <c r="I238" s="169"/>
      <c r="J238" s="37"/>
      <c r="K238" s="37"/>
      <c r="L238" s="40"/>
      <c r="M238" s="218"/>
      <c r="N238" s="219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169</v>
      </c>
      <c r="AU238" s="18" t="s">
        <v>83</v>
      </c>
    </row>
    <row r="239" spans="1:65" s="2" customFormat="1" ht="24.2" customHeight="1">
      <c r="A239" s="35"/>
      <c r="B239" s="36"/>
      <c r="C239" s="202" t="s">
        <v>814</v>
      </c>
      <c r="D239" s="202" t="s">
        <v>163</v>
      </c>
      <c r="E239" s="203" t="s">
        <v>2874</v>
      </c>
      <c r="F239" s="204" t="s">
        <v>2875</v>
      </c>
      <c r="G239" s="205" t="s">
        <v>218</v>
      </c>
      <c r="H239" s="206">
        <v>8</v>
      </c>
      <c r="I239" s="207"/>
      <c r="J239" s="208">
        <f>ROUND(I239*H239,2)</f>
        <v>0</v>
      </c>
      <c r="K239" s="209"/>
      <c r="L239" s="40"/>
      <c r="M239" s="210" t="s">
        <v>1</v>
      </c>
      <c r="N239" s="211" t="s">
        <v>38</v>
      </c>
      <c r="O239" s="72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4" t="s">
        <v>167</v>
      </c>
      <c r="AT239" s="214" t="s">
        <v>163</v>
      </c>
      <c r="AU239" s="214" t="s">
        <v>83</v>
      </c>
      <c r="AY239" s="18" t="s">
        <v>160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8" t="s">
        <v>81</v>
      </c>
      <c r="BK239" s="215">
        <f>ROUND(I239*H239,2)</f>
        <v>0</v>
      </c>
      <c r="BL239" s="18" t="s">
        <v>167</v>
      </c>
      <c r="BM239" s="214" t="s">
        <v>1156</v>
      </c>
    </row>
    <row r="240" spans="1:47" s="2" customFormat="1" ht="11.25">
      <c r="A240" s="35"/>
      <c r="B240" s="36"/>
      <c r="C240" s="37"/>
      <c r="D240" s="216" t="s">
        <v>169</v>
      </c>
      <c r="E240" s="37"/>
      <c r="F240" s="217" t="s">
        <v>2875</v>
      </c>
      <c r="G240" s="37"/>
      <c r="H240" s="37"/>
      <c r="I240" s="169"/>
      <c r="J240" s="37"/>
      <c r="K240" s="37"/>
      <c r="L240" s="40"/>
      <c r="M240" s="218"/>
      <c r="N240" s="219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169</v>
      </c>
      <c r="AU240" s="18" t="s">
        <v>83</v>
      </c>
    </row>
    <row r="241" spans="1:65" s="2" customFormat="1" ht="16.5" customHeight="1">
      <c r="A241" s="35"/>
      <c r="B241" s="36"/>
      <c r="C241" s="202" t="s">
        <v>832</v>
      </c>
      <c r="D241" s="202" t="s">
        <v>163</v>
      </c>
      <c r="E241" s="203" t="s">
        <v>2876</v>
      </c>
      <c r="F241" s="204" t="s">
        <v>2877</v>
      </c>
      <c r="G241" s="205" t="s">
        <v>305</v>
      </c>
      <c r="H241" s="206">
        <v>1</v>
      </c>
      <c r="I241" s="207"/>
      <c r="J241" s="208">
        <f>ROUND(I241*H241,2)</f>
        <v>0</v>
      </c>
      <c r="K241" s="209"/>
      <c r="L241" s="40"/>
      <c r="M241" s="210" t="s">
        <v>1</v>
      </c>
      <c r="N241" s="211" t="s">
        <v>38</v>
      </c>
      <c r="O241" s="72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4" t="s">
        <v>167</v>
      </c>
      <c r="AT241" s="214" t="s">
        <v>163</v>
      </c>
      <c r="AU241" s="214" t="s">
        <v>83</v>
      </c>
      <c r="AY241" s="18" t="s">
        <v>160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8" t="s">
        <v>81</v>
      </c>
      <c r="BK241" s="215">
        <f>ROUND(I241*H241,2)</f>
        <v>0</v>
      </c>
      <c r="BL241" s="18" t="s">
        <v>167</v>
      </c>
      <c r="BM241" s="214" t="s">
        <v>2878</v>
      </c>
    </row>
    <row r="242" spans="1:47" s="2" customFormat="1" ht="11.25">
      <c r="A242" s="35"/>
      <c r="B242" s="36"/>
      <c r="C242" s="37"/>
      <c r="D242" s="216" t="s">
        <v>169</v>
      </c>
      <c r="E242" s="37"/>
      <c r="F242" s="217" t="s">
        <v>2877</v>
      </c>
      <c r="G242" s="37"/>
      <c r="H242" s="37"/>
      <c r="I242" s="169"/>
      <c r="J242" s="37"/>
      <c r="K242" s="37"/>
      <c r="L242" s="40"/>
      <c r="M242" s="218"/>
      <c r="N242" s="219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169</v>
      </c>
      <c r="AU242" s="18" t="s">
        <v>83</v>
      </c>
    </row>
    <row r="243" spans="1:65" s="2" customFormat="1" ht="24.2" customHeight="1">
      <c r="A243" s="35"/>
      <c r="B243" s="36"/>
      <c r="C243" s="202" t="s">
        <v>840</v>
      </c>
      <c r="D243" s="202" t="s">
        <v>163</v>
      </c>
      <c r="E243" s="203" t="s">
        <v>2879</v>
      </c>
      <c r="F243" s="204" t="s">
        <v>2880</v>
      </c>
      <c r="G243" s="205" t="s">
        <v>218</v>
      </c>
      <c r="H243" s="206">
        <v>48</v>
      </c>
      <c r="I243" s="207"/>
      <c r="J243" s="208">
        <f>ROUND(I243*H243,2)</f>
        <v>0</v>
      </c>
      <c r="K243" s="209"/>
      <c r="L243" s="40"/>
      <c r="M243" s="210" t="s">
        <v>1</v>
      </c>
      <c r="N243" s="211" t="s">
        <v>38</v>
      </c>
      <c r="O243" s="72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4" t="s">
        <v>167</v>
      </c>
      <c r="AT243" s="214" t="s">
        <v>163</v>
      </c>
      <c r="AU243" s="214" t="s">
        <v>83</v>
      </c>
      <c r="AY243" s="18" t="s">
        <v>160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8" t="s">
        <v>81</v>
      </c>
      <c r="BK243" s="215">
        <f>ROUND(I243*H243,2)</f>
        <v>0</v>
      </c>
      <c r="BL243" s="18" t="s">
        <v>167</v>
      </c>
      <c r="BM243" s="214" t="s">
        <v>1170</v>
      </c>
    </row>
    <row r="244" spans="1:47" s="2" customFormat="1" ht="11.25">
      <c r="A244" s="35"/>
      <c r="B244" s="36"/>
      <c r="C244" s="37"/>
      <c r="D244" s="216" t="s">
        <v>169</v>
      </c>
      <c r="E244" s="37"/>
      <c r="F244" s="217" t="s">
        <v>2880</v>
      </c>
      <c r="G244" s="37"/>
      <c r="H244" s="37"/>
      <c r="I244" s="169"/>
      <c r="J244" s="37"/>
      <c r="K244" s="37"/>
      <c r="L244" s="40"/>
      <c r="M244" s="218"/>
      <c r="N244" s="219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169</v>
      </c>
      <c r="AU244" s="18" t="s">
        <v>83</v>
      </c>
    </row>
    <row r="245" spans="1:65" s="2" customFormat="1" ht="24.2" customHeight="1">
      <c r="A245" s="35"/>
      <c r="B245" s="36"/>
      <c r="C245" s="202" t="s">
        <v>852</v>
      </c>
      <c r="D245" s="202" t="s">
        <v>163</v>
      </c>
      <c r="E245" s="203" t="s">
        <v>2881</v>
      </c>
      <c r="F245" s="204" t="s">
        <v>2882</v>
      </c>
      <c r="G245" s="205" t="s">
        <v>218</v>
      </c>
      <c r="H245" s="206">
        <v>34</v>
      </c>
      <c r="I245" s="207"/>
      <c r="J245" s="208">
        <f>ROUND(I245*H245,2)</f>
        <v>0</v>
      </c>
      <c r="K245" s="209"/>
      <c r="L245" s="40"/>
      <c r="M245" s="210" t="s">
        <v>1</v>
      </c>
      <c r="N245" s="211" t="s">
        <v>38</v>
      </c>
      <c r="O245" s="72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4" t="s">
        <v>167</v>
      </c>
      <c r="AT245" s="214" t="s">
        <v>163</v>
      </c>
      <c r="AU245" s="214" t="s">
        <v>83</v>
      </c>
      <c r="AY245" s="18" t="s">
        <v>160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8" t="s">
        <v>81</v>
      </c>
      <c r="BK245" s="215">
        <f>ROUND(I245*H245,2)</f>
        <v>0</v>
      </c>
      <c r="BL245" s="18" t="s">
        <v>167</v>
      </c>
      <c r="BM245" s="214" t="s">
        <v>1188</v>
      </c>
    </row>
    <row r="246" spans="1:47" s="2" customFormat="1" ht="11.25">
      <c r="A246" s="35"/>
      <c r="B246" s="36"/>
      <c r="C246" s="37"/>
      <c r="D246" s="216" t="s">
        <v>169</v>
      </c>
      <c r="E246" s="37"/>
      <c r="F246" s="217" t="s">
        <v>2882</v>
      </c>
      <c r="G246" s="37"/>
      <c r="H246" s="37"/>
      <c r="I246" s="169"/>
      <c r="J246" s="37"/>
      <c r="K246" s="37"/>
      <c r="L246" s="40"/>
      <c r="M246" s="218"/>
      <c r="N246" s="219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169</v>
      </c>
      <c r="AU246" s="18" t="s">
        <v>83</v>
      </c>
    </row>
    <row r="247" spans="1:65" s="2" customFormat="1" ht="21.75" customHeight="1">
      <c r="A247" s="35"/>
      <c r="B247" s="36"/>
      <c r="C247" s="202" t="s">
        <v>857</v>
      </c>
      <c r="D247" s="202" t="s">
        <v>163</v>
      </c>
      <c r="E247" s="203" t="s">
        <v>2883</v>
      </c>
      <c r="F247" s="204" t="s">
        <v>2884</v>
      </c>
      <c r="G247" s="205" t="s">
        <v>2673</v>
      </c>
      <c r="H247" s="206">
        <v>12</v>
      </c>
      <c r="I247" s="207"/>
      <c r="J247" s="208">
        <f>ROUND(I247*H247,2)</f>
        <v>0</v>
      </c>
      <c r="K247" s="209"/>
      <c r="L247" s="40"/>
      <c r="M247" s="210" t="s">
        <v>1</v>
      </c>
      <c r="N247" s="211" t="s">
        <v>38</v>
      </c>
      <c r="O247" s="72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4" t="s">
        <v>167</v>
      </c>
      <c r="AT247" s="214" t="s">
        <v>163</v>
      </c>
      <c r="AU247" s="214" t="s">
        <v>83</v>
      </c>
      <c r="AY247" s="18" t="s">
        <v>160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8" t="s">
        <v>81</v>
      </c>
      <c r="BK247" s="215">
        <f>ROUND(I247*H247,2)</f>
        <v>0</v>
      </c>
      <c r="BL247" s="18" t="s">
        <v>167</v>
      </c>
      <c r="BM247" s="214" t="s">
        <v>1202</v>
      </c>
    </row>
    <row r="248" spans="1:47" s="2" customFormat="1" ht="11.25">
      <c r="A248" s="35"/>
      <c r="B248" s="36"/>
      <c r="C248" s="37"/>
      <c r="D248" s="216" t="s">
        <v>169</v>
      </c>
      <c r="E248" s="37"/>
      <c r="F248" s="217" t="s">
        <v>2884</v>
      </c>
      <c r="G248" s="37"/>
      <c r="H248" s="37"/>
      <c r="I248" s="169"/>
      <c r="J248" s="37"/>
      <c r="K248" s="37"/>
      <c r="L248" s="40"/>
      <c r="M248" s="218"/>
      <c r="N248" s="219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169</v>
      </c>
      <c r="AU248" s="18" t="s">
        <v>83</v>
      </c>
    </row>
    <row r="249" spans="1:65" s="2" customFormat="1" ht="24.2" customHeight="1">
      <c r="A249" s="35"/>
      <c r="B249" s="36"/>
      <c r="C249" s="202" t="s">
        <v>862</v>
      </c>
      <c r="D249" s="202" t="s">
        <v>163</v>
      </c>
      <c r="E249" s="203" t="s">
        <v>2885</v>
      </c>
      <c r="F249" s="204" t="s">
        <v>2886</v>
      </c>
      <c r="G249" s="205" t="s">
        <v>2673</v>
      </c>
      <c r="H249" s="206">
        <v>6</v>
      </c>
      <c r="I249" s="207"/>
      <c r="J249" s="208">
        <f>ROUND(I249*H249,2)</f>
        <v>0</v>
      </c>
      <c r="K249" s="209"/>
      <c r="L249" s="40"/>
      <c r="M249" s="210" t="s">
        <v>1</v>
      </c>
      <c r="N249" s="211" t="s">
        <v>38</v>
      </c>
      <c r="O249" s="72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4" t="s">
        <v>167</v>
      </c>
      <c r="AT249" s="214" t="s">
        <v>163</v>
      </c>
      <c r="AU249" s="214" t="s">
        <v>83</v>
      </c>
      <c r="AY249" s="18" t="s">
        <v>160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8" t="s">
        <v>81</v>
      </c>
      <c r="BK249" s="215">
        <f>ROUND(I249*H249,2)</f>
        <v>0</v>
      </c>
      <c r="BL249" s="18" t="s">
        <v>167</v>
      </c>
      <c r="BM249" s="214" t="s">
        <v>1212</v>
      </c>
    </row>
    <row r="250" spans="1:47" s="2" customFormat="1" ht="11.25">
      <c r="A250" s="35"/>
      <c r="B250" s="36"/>
      <c r="C250" s="37"/>
      <c r="D250" s="216" t="s">
        <v>169</v>
      </c>
      <c r="E250" s="37"/>
      <c r="F250" s="217" t="s">
        <v>2886</v>
      </c>
      <c r="G250" s="37"/>
      <c r="H250" s="37"/>
      <c r="I250" s="169"/>
      <c r="J250" s="37"/>
      <c r="K250" s="37"/>
      <c r="L250" s="40"/>
      <c r="M250" s="218"/>
      <c r="N250" s="219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169</v>
      </c>
      <c r="AU250" s="18" t="s">
        <v>83</v>
      </c>
    </row>
    <row r="251" spans="1:65" s="2" customFormat="1" ht="24.2" customHeight="1">
      <c r="A251" s="35"/>
      <c r="B251" s="36"/>
      <c r="C251" s="202" t="s">
        <v>868</v>
      </c>
      <c r="D251" s="202" t="s">
        <v>163</v>
      </c>
      <c r="E251" s="203" t="s">
        <v>2887</v>
      </c>
      <c r="F251" s="204" t="s">
        <v>2888</v>
      </c>
      <c r="G251" s="205" t="s">
        <v>2673</v>
      </c>
      <c r="H251" s="206">
        <v>8</v>
      </c>
      <c r="I251" s="207"/>
      <c r="J251" s="208">
        <f>ROUND(I251*H251,2)</f>
        <v>0</v>
      </c>
      <c r="K251" s="209"/>
      <c r="L251" s="40"/>
      <c r="M251" s="210" t="s">
        <v>1</v>
      </c>
      <c r="N251" s="211" t="s">
        <v>38</v>
      </c>
      <c r="O251" s="72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4" t="s">
        <v>167</v>
      </c>
      <c r="AT251" s="214" t="s">
        <v>163</v>
      </c>
      <c r="AU251" s="214" t="s">
        <v>83</v>
      </c>
      <c r="AY251" s="18" t="s">
        <v>160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8" t="s">
        <v>81</v>
      </c>
      <c r="BK251" s="215">
        <f>ROUND(I251*H251,2)</f>
        <v>0</v>
      </c>
      <c r="BL251" s="18" t="s">
        <v>167</v>
      </c>
      <c r="BM251" s="214" t="s">
        <v>1224</v>
      </c>
    </row>
    <row r="252" spans="1:47" s="2" customFormat="1" ht="19.5">
      <c r="A252" s="35"/>
      <c r="B252" s="36"/>
      <c r="C252" s="37"/>
      <c r="D252" s="216" t="s">
        <v>169</v>
      </c>
      <c r="E252" s="37"/>
      <c r="F252" s="217" t="s">
        <v>2888</v>
      </c>
      <c r="G252" s="37"/>
      <c r="H252" s="37"/>
      <c r="I252" s="169"/>
      <c r="J252" s="37"/>
      <c r="K252" s="37"/>
      <c r="L252" s="40"/>
      <c r="M252" s="218"/>
      <c r="N252" s="219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169</v>
      </c>
      <c r="AU252" s="18" t="s">
        <v>83</v>
      </c>
    </row>
    <row r="253" spans="1:65" s="2" customFormat="1" ht="24.2" customHeight="1">
      <c r="A253" s="35"/>
      <c r="B253" s="36"/>
      <c r="C253" s="202" t="s">
        <v>873</v>
      </c>
      <c r="D253" s="202" t="s">
        <v>163</v>
      </c>
      <c r="E253" s="203" t="s">
        <v>2889</v>
      </c>
      <c r="F253" s="204" t="s">
        <v>2890</v>
      </c>
      <c r="G253" s="205" t="s">
        <v>166</v>
      </c>
      <c r="H253" s="206">
        <v>2</v>
      </c>
      <c r="I253" s="207"/>
      <c r="J253" s="208">
        <f>ROUND(I253*H253,2)</f>
        <v>0</v>
      </c>
      <c r="K253" s="209"/>
      <c r="L253" s="40"/>
      <c r="M253" s="210" t="s">
        <v>1</v>
      </c>
      <c r="N253" s="211" t="s">
        <v>38</v>
      </c>
      <c r="O253" s="72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4" t="s">
        <v>167</v>
      </c>
      <c r="AT253" s="214" t="s">
        <v>163</v>
      </c>
      <c r="AU253" s="214" t="s">
        <v>83</v>
      </c>
      <c r="AY253" s="18" t="s">
        <v>160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8" t="s">
        <v>81</v>
      </c>
      <c r="BK253" s="215">
        <f>ROUND(I253*H253,2)</f>
        <v>0</v>
      </c>
      <c r="BL253" s="18" t="s">
        <v>167</v>
      </c>
      <c r="BM253" s="214" t="s">
        <v>1235</v>
      </c>
    </row>
    <row r="254" spans="1:47" s="2" customFormat="1" ht="11.25">
      <c r="A254" s="35"/>
      <c r="B254" s="36"/>
      <c r="C254" s="37"/>
      <c r="D254" s="216" t="s">
        <v>169</v>
      </c>
      <c r="E254" s="37"/>
      <c r="F254" s="217" t="s">
        <v>2890</v>
      </c>
      <c r="G254" s="37"/>
      <c r="H254" s="37"/>
      <c r="I254" s="169"/>
      <c r="J254" s="37"/>
      <c r="K254" s="37"/>
      <c r="L254" s="40"/>
      <c r="M254" s="218"/>
      <c r="N254" s="219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169</v>
      </c>
      <c r="AU254" s="18" t="s">
        <v>83</v>
      </c>
    </row>
    <row r="255" spans="1:65" s="2" customFormat="1" ht="16.5" customHeight="1">
      <c r="A255" s="35"/>
      <c r="B255" s="36"/>
      <c r="C255" s="202" t="s">
        <v>878</v>
      </c>
      <c r="D255" s="202" t="s">
        <v>163</v>
      </c>
      <c r="E255" s="203" t="s">
        <v>2891</v>
      </c>
      <c r="F255" s="204" t="s">
        <v>2892</v>
      </c>
      <c r="G255" s="205" t="s">
        <v>2673</v>
      </c>
      <c r="H255" s="206">
        <v>100</v>
      </c>
      <c r="I255" s="207"/>
      <c r="J255" s="208">
        <f>ROUND(I255*H255,2)</f>
        <v>0</v>
      </c>
      <c r="K255" s="209"/>
      <c r="L255" s="40"/>
      <c r="M255" s="210" t="s">
        <v>1</v>
      </c>
      <c r="N255" s="211" t="s">
        <v>38</v>
      </c>
      <c r="O255" s="72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4" t="s">
        <v>167</v>
      </c>
      <c r="AT255" s="214" t="s">
        <v>163</v>
      </c>
      <c r="AU255" s="214" t="s">
        <v>83</v>
      </c>
      <c r="AY255" s="18" t="s">
        <v>160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8" t="s">
        <v>81</v>
      </c>
      <c r="BK255" s="215">
        <f>ROUND(I255*H255,2)</f>
        <v>0</v>
      </c>
      <c r="BL255" s="18" t="s">
        <v>167</v>
      </c>
      <c r="BM255" s="214" t="s">
        <v>1248</v>
      </c>
    </row>
    <row r="256" spans="1:47" s="2" customFormat="1" ht="11.25">
      <c r="A256" s="35"/>
      <c r="B256" s="36"/>
      <c r="C256" s="37"/>
      <c r="D256" s="216" t="s">
        <v>169</v>
      </c>
      <c r="E256" s="37"/>
      <c r="F256" s="217" t="s">
        <v>2892</v>
      </c>
      <c r="G256" s="37"/>
      <c r="H256" s="37"/>
      <c r="I256" s="169"/>
      <c r="J256" s="37"/>
      <c r="K256" s="37"/>
      <c r="L256" s="40"/>
      <c r="M256" s="218"/>
      <c r="N256" s="219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169</v>
      </c>
      <c r="AU256" s="18" t="s">
        <v>83</v>
      </c>
    </row>
    <row r="257" spans="1:65" s="2" customFormat="1" ht="24.2" customHeight="1">
      <c r="A257" s="35"/>
      <c r="B257" s="36"/>
      <c r="C257" s="202" t="s">
        <v>883</v>
      </c>
      <c r="D257" s="202" t="s">
        <v>163</v>
      </c>
      <c r="E257" s="203" t="s">
        <v>2893</v>
      </c>
      <c r="F257" s="204" t="s">
        <v>2894</v>
      </c>
      <c r="G257" s="205" t="s">
        <v>179</v>
      </c>
      <c r="H257" s="206">
        <v>1.1</v>
      </c>
      <c r="I257" s="207"/>
      <c r="J257" s="208">
        <f>ROUND(I257*H257,2)</f>
        <v>0</v>
      </c>
      <c r="K257" s="209"/>
      <c r="L257" s="40"/>
      <c r="M257" s="210" t="s">
        <v>1</v>
      </c>
      <c r="N257" s="211" t="s">
        <v>38</v>
      </c>
      <c r="O257" s="72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4" t="s">
        <v>167</v>
      </c>
      <c r="AT257" s="214" t="s">
        <v>163</v>
      </c>
      <c r="AU257" s="214" t="s">
        <v>83</v>
      </c>
      <c r="AY257" s="18" t="s">
        <v>160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8" t="s">
        <v>81</v>
      </c>
      <c r="BK257" s="215">
        <f>ROUND(I257*H257,2)</f>
        <v>0</v>
      </c>
      <c r="BL257" s="18" t="s">
        <v>167</v>
      </c>
      <c r="BM257" s="214" t="s">
        <v>1263</v>
      </c>
    </row>
    <row r="258" spans="1:47" s="2" customFormat="1" ht="19.5">
      <c r="A258" s="35"/>
      <c r="B258" s="36"/>
      <c r="C258" s="37"/>
      <c r="D258" s="216" t="s">
        <v>169</v>
      </c>
      <c r="E258" s="37"/>
      <c r="F258" s="217" t="s">
        <v>2894</v>
      </c>
      <c r="G258" s="37"/>
      <c r="H258" s="37"/>
      <c r="I258" s="169"/>
      <c r="J258" s="37"/>
      <c r="K258" s="37"/>
      <c r="L258" s="40"/>
      <c r="M258" s="252"/>
      <c r="N258" s="253"/>
      <c r="O258" s="254"/>
      <c r="P258" s="254"/>
      <c r="Q258" s="254"/>
      <c r="R258" s="254"/>
      <c r="S258" s="254"/>
      <c r="T258" s="25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169</v>
      </c>
      <c r="AU258" s="18" t="s">
        <v>83</v>
      </c>
    </row>
    <row r="259" spans="1:31" s="2" customFormat="1" ht="6.95" customHeight="1">
      <c r="A259" s="35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40"/>
      <c r="M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</row>
  </sheetData>
  <sheetProtection algorithmName="SHA-512" hashValue="de1XDG9nQ756Mm22trl5C/oLRtzd4kJxnSSx0Sy4ls4Oc8jhk7MWIZhxOwId80hH5oFwLin3yZL3VKOQdupqog==" saltValue="AShwfORItJxqNjeD4z9vgavssFiHtguY4flIZpLcRgNlHfawZN1OH4HmmouNYj5J3V4UYJUeXR2D2f1qxu/iUg==" spinCount="100000" sheet="1" objects="1" scenarios="1" formatColumns="0" formatRows="0" autoFilter="0"/>
  <autoFilter ref="C128:K258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Grünspanová Markéta Mgr.</cp:lastModifiedBy>
  <dcterms:created xsi:type="dcterms:W3CDTF">2024-01-19T06:36:41Z</dcterms:created>
  <dcterms:modified xsi:type="dcterms:W3CDTF">2024-02-22T09:13:52Z</dcterms:modified>
  <cp:category/>
  <cp:version/>
  <cp:contentType/>
  <cp:contentStatus/>
</cp:coreProperties>
</file>