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S3\INV1\w032prch\Plocha\DPS Na Výspě\"/>
    </mc:Choice>
  </mc:AlternateContent>
  <bookViews>
    <workbookView xWindow="630" yWindow="630" windowWidth="27495" windowHeight="10680" activeTab="2"/>
  </bookViews>
  <sheets>
    <sheet name="Rekapitulace stavby" sheetId="1" r:id="rId1"/>
    <sheet name="000 - vedlejší rozpočtové..." sheetId="2" r:id="rId2"/>
    <sheet name="101 - SO 101 parkoviště a..." sheetId="3" r:id="rId3"/>
    <sheet name="Pokyny pro vyplnění" sheetId="4" r:id="rId4"/>
  </sheets>
  <definedNames>
    <definedName name="_xlnm._FilterDatabase" localSheetId="1" hidden="1">'000 - vedlejší rozpočtové...'!$C$77:$K$100</definedName>
    <definedName name="_xlnm._FilterDatabase" localSheetId="2" hidden="1">'101 - SO 101 parkoviště a...'!$C$86:$K$332</definedName>
    <definedName name="_xlnm.Print_Titles" localSheetId="1">'000 - vedlejší rozpočtové...'!$77:$77</definedName>
    <definedName name="_xlnm.Print_Titles" localSheetId="2">'101 - SO 101 parkoviště a...'!$86:$86</definedName>
    <definedName name="_xlnm.Print_Titles" localSheetId="0">'Rekapitulace stavby'!$49:$49</definedName>
    <definedName name="_xlnm.Print_Area" localSheetId="1">'000 - vedlejší rozpočtové...'!$C$4:$J$36,'000 - vedlejší rozpočtové...'!$C$42:$J$59,'000 - vedlejší rozpočtové...'!$C$65:$K$100</definedName>
    <definedName name="_xlnm.Print_Area" localSheetId="2">'101 - SO 101 parkoviště a...'!$C$4:$J$36,'101 - SO 101 parkoviště a...'!$C$42:$J$68,'101 - SO 101 parkoviště a...'!$C$74:$K$332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329" i="3"/>
  <c r="BH329" i="3"/>
  <c r="BG329" i="3"/>
  <c r="BF329" i="3"/>
  <c r="T329" i="3"/>
  <c r="R329" i="3"/>
  <c r="P329" i="3"/>
  <c r="BK329" i="3"/>
  <c r="J329" i="3"/>
  <c r="BE329" i="3"/>
  <c r="BI327" i="3"/>
  <c r="BH327" i="3"/>
  <c r="BG327" i="3"/>
  <c r="BF327" i="3"/>
  <c r="T327" i="3"/>
  <c r="R327" i="3"/>
  <c r="P327" i="3"/>
  <c r="BK327" i="3"/>
  <c r="J327" i="3"/>
  <c r="BE327" i="3"/>
  <c r="BI321" i="3"/>
  <c r="BH321" i="3"/>
  <c r="BG321" i="3"/>
  <c r="BF321" i="3"/>
  <c r="T321" i="3"/>
  <c r="R321" i="3"/>
  <c r="P321" i="3"/>
  <c r="BK321" i="3"/>
  <c r="J321" i="3"/>
  <c r="BE321" i="3"/>
  <c r="BI319" i="3"/>
  <c r="BH319" i="3"/>
  <c r="BG319" i="3"/>
  <c r="BF319" i="3"/>
  <c r="T319" i="3"/>
  <c r="R319" i="3"/>
  <c r="P319" i="3"/>
  <c r="BK319" i="3"/>
  <c r="J319" i="3"/>
  <c r="BE319" i="3"/>
  <c r="BI317" i="3"/>
  <c r="BH317" i="3"/>
  <c r="BG317" i="3"/>
  <c r="BF317" i="3"/>
  <c r="T317" i="3"/>
  <c r="R317" i="3"/>
  <c r="P317" i="3"/>
  <c r="BK317" i="3"/>
  <c r="J317" i="3"/>
  <c r="BE317" i="3"/>
  <c r="BI314" i="3"/>
  <c r="BH314" i="3"/>
  <c r="BG314" i="3"/>
  <c r="BF314" i="3"/>
  <c r="T314" i="3"/>
  <c r="R314" i="3"/>
  <c r="P314" i="3"/>
  <c r="BK314" i="3"/>
  <c r="J314" i="3"/>
  <c r="BE314" i="3"/>
  <c r="BI311" i="3"/>
  <c r="BH311" i="3"/>
  <c r="BG311" i="3"/>
  <c r="BF311" i="3"/>
  <c r="T311" i="3"/>
  <c r="T310" i="3"/>
  <c r="T309" i="3" s="1"/>
  <c r="R311" i="3"/>
  <c r="P311" i="3"/>
  <c r="P310" i="3"/>
  <c r="P309" i="3" s="1"/>
  <c r="BK311" i="3"/>
  <c r="J311" i="3"/>
  <c r="BE311" i="3"/>
  <c r="BI308" i="3"/>
  <c r="BH308" i="3"/>
  <c r="BG308" i="3"/>
  <c r="BF308" i="3"/>
  <c r="T308" i="3"/>
  <c r="T307" i="3"/>
  <c r="R308" i="3"/>
  <c r="R307" i="3"/>
  <c r="P308" i="3"/>
  <c r="P307" i="3" s="1"/>
  <c r="BK308" i="3"/>
  <c r="BK307" i="3" s="1"/>
  <c r="J307" i="3" s="1"/>
  <c r="J65" i="3" s="1"/>
  <c r="J308" i="3"/>
  <c r="BE308" i="3" s="1"/>
  <c r="BI305" i="3"/>
  <c r="BH305" i="3"/>
  <c r="BG305" i="3"/>
  <c r="BF305" i="3"/>
  <c r="T305" i="3"/>
  <c r="R305" i="3"/>
  <c r="P305" i="3"/>
  <c r="BK305" i="3"/>
  <c r="J305" i="3"/>
  <c r="BE305" i="3" s="1"/>
  <c r="BI303" i="3"/>
  <c r="BH303" i="3"/>
  <c r="BG303" i="3"/>
  <c r="BF303" i="3"/>
  <c r="T303" i="3"/>
  <c r="R303" i="3"/>
  <c r="P303" i="3"/>
  <c r="BK303" i="3"/>
  <c r="J303" i="3"/>
  <c r="BE303" i="3" s="1"/>
  <c r="BI301" i="3"/>
  <c r="BH301" i="3"/>
  <c r="BG301" i="3"/>
  <c r="BF301" i="3"/>
  <c r="T301" i="3"/>
  <c r="R301" i="3"/>
  <c r="P301" i="3"/>
  <c r="BK301" i="3"/>
  <c r="J301" i="3"/>
  <c r="BE301" i="3"/>
  <c r="BI300" i="3"/>
  <c r="BH300" i="3"/>
  <c r="BG300" i="3"/>
  <c r="BF300" i="3"/>
  <c r="T300" i="3"/>
  <c r="T298" i="3" s="1"/>
  <c r="R300" i="3"/>
  <c r="P300" i="3"/>
  <c r="BK300" i="3"/>
  <c r="BK298" i="3" s="1"/>
  <c r="J298" i="3" s="1"/>
  <c r="J64" i="3" s="1"/>
  <c r="J300" i="3"/>
  <c r="BE300" i="3" s="1"/>
  <c r="BI299" i="3"/>
  <c r="BH299" i="3"/>
  <c r="BG299" i="3"/>
  <c r="BF299" i="3"/>
  <c r="T299" i="3"/>
  <c r="R299" i="3"/>
  <c r="P299" i="3"/>
  <c r="P298" i="3" s="1"/>
  <c r="BK299" i="3"/>
  <c r="J299" i="3"/>
  <c r="BE299" i="3" s="1"/>
  <c r="BI295" i="3"/>
  <c r="BH295" i="3"/>
  <c r="BG295" i="3"/>
  <c r="BF295" i="3"/>
  <c r="T295" i="3"/>
  <c r="T244" i="3" s="1"/>
  <c r="R295" i="3"/>
  <c r="P295" i="3"/>
  <c r="BK295" i="3"/>
  <c r="J295" i="3"/>
  <c r="BE295" i="3" s="1"/>
  <c r="BI292" i="3"/>
  <c r="BH292" i="3"/>
  <c r="BG292" i="3"/>
  <c r="BF292" i="3"/>
  <c r="T292" i="3"/>
  <c r="R292" i="3"/>
  <c r="P292" i="3"/>
  <c r="BK292" i="3"/>
  <c r="J292" i="3"/>
  <c r="BE292" i="3"/>
  <c r="BI290" i="3"/>
  <c r="BH290" i="3"/>
  <c r="BG290" i="3"/>
  <c r="BF290" i="3"/>
  <c r="T290" i="3"/>
  <c r="R290" i="3"/>
  <c r="P290" i="3"/>
  <c r="BK290" i="3"/>
  <c r="J290" i="3"/>
  <c r="BE290" i="3"/>
  <c r="BI288" i="3"/>
  <c r="BH288" i="3"/>
  <c r="BG288" i="3"/>
  <c r="BF288" i="3"/>
  <c r="T288" i="3"/>
  <c r="R288" i="3"/>
  <c r="P288" i="3"/>
  <c r="BK288" i="3"/>
  <c r="J288" i="3"/>
  <c r="BE288" i="3"/>
  <c r="BI285" i="3"/>
  <c r="BH285" i="3"/>
  <c r="BG285" i="3"/>
  <c r="BF285" i="3"/>
  <c r="T285" i="3"/>
  <c r="R285" i="3"/>
  <c r="P285" i="3"/>
  <c r="BK285" i="3"/>
  <c r="J285" i="3"/>
  <c r="BE285" i="3"/>
  <c r="BI281" i="3"/>
  <c r="BH281" i="3"/>
  <c r="BG281" i="3"/>
  <c r="BF281" i="3"/>
  <c r="T281" i="3"/>
  <c r="R281" i="3"/>
  <c r="P281" i="3"/>
  <c r="BK281" i="3"/>
  <c r="J281" i="3"/>
  <c r="BE281" i="3"/>
  <c r="BI278" i="3"/>
  <c r="BH278" i="3"/>
  <c r="BG278" i="3"/>
  <c r="BF278" i="3"/>
  <c r="T278" i="3"/>
  <c r="R278" i="3"/>
  <c r="P278" i="3"/>
  <c r="BK278" i="3"/>
  <c r="J278" i="3"/>
  <c r="BE278" i="3"/>
  <c r="BI275" i="3"/>
  <c r="BH275" i="3"/>
  <c r="BG275" i="3"/>
  <c r="BF275" i="3"/>
  <c r="T275" i="3"/>
  <c r="R275" i="3"/>
  <c r="P275" i="3"/>
  <c r="BK275" i="3"/>
  <c r="J275" i="3"/>
  <c r="BE275" i="3"/>
  <c r="BI273" i="3"/>
  <c r="BH273" i="3"/>
  <c r="BG273" i="3"/>
  <c r="BF273" i="3"/>
  <c r="T273" i="3"/>
  <c r="R273" i="3"/>
  <c r="P273" i="3"/>
  <c r="BK273" i="3"/>
  <c r="J273" i="3"/>
  <c r="BE273" i="3"/>
  <c r="BI271" i="3"/>
  <c r="BH271" i="3"/>
  <c r="BG271" i="3"/>
  <c r="BF271" i="3"/>
  <c r="T271" i="3"/>
  <c r="R271" i="3"/>
  <c r="P271" i="3"/>
  <c r="BK271" i="3"/>
  <c r="J271" i="3"/>
  <c r="BE271" i="3"/>
  <c r="BI268" i="3"/>
  <c r="BH268" i="3"/>
  <c r="BG268" i="3"/>
  <c r="BF268" i="3"/>
  <c r="T268" i="3"/>
  <c r="R268" i="3"/>
  <c r="P268" i="3"/>
  <c r="BK268" i="3"/>
  <c r="J268" i="3"/>
  <c r="BE268" i="3"/>
  <c r="BI266" i="3"/>
  <c r="BH266" i="3"/>
  <c r="BG266" i="3"/>
  <c r="BF266" i="3"/>
  <c r="T266" i="3"/>
  <c r="R266" i="3"/>
  <c r="P266" i="3"/>
  <c r="BK266" i="3"/>
  <c r="J266" i="3"/>
  <c r="BE266" i="3"/>
  <c r="BI262" i="3"/>
  <c r="BH262" i="3"/>
  <c r="BG262" i="3"/>
  <c r="BF262" i="3"/>
  <c r="T262" i="3"/>
  <c r="R262" i="3"/>
  <c r="P262" i="3"/>
  <c r="BK262" i="3"/>
  <c r="J262" i="3"/>
  <c r="BE262" i="3"/>
  <c r="BI259" i="3"/>
  <c r="BH259" i="3"/>
  <c r="BG259" i="3"/>
  <c r="BF259" i="3"/>
  <c r="T259" i="3"/>
  <c r="R259" i="3"/>
  <c r="P259" i="3"/>
  <c r="BK259" i="3"/>
  <c r="J259" i="3"/>
  <c r="BE259" i="3"/>
  <c r="BI256" i="3"/>
  <c r="BH256" i="3"/>
  <c r="BG256" i="3"/>
  <c r="BF256" i="3"/>
  <c r="T256" i="3"/>
  <c r="R256" i="3"/>
  <c r="P256" i="3"/>
  <c r="BK256" i="3"/>
  <c r="J256" i="3"/>
  <c r="BE256" i="3"/>
  <c r="BI254" i="3"/>
  <c r="BH254" i="3"/>
  <c r="BG254" i="3"/>
  <c r="BF254" i="3"/>
  <c r="T254" i="3"/>
  <c r="R254" i="3"/>
  <c r="P254" i="3"/>
  <c r="BK254" i="3"/>
  <c r="J254" i="3"/>
  <c r="BE254" i="3"/>
  <c r="BI252" i="3"/>
  <c r="BH252" i="3"/>
  <c r="BG252" i="3"/>
  <c r="BF252" i="3"/>
  <c r="T252" i="3"/>
  <c r="R252" i="3"/>
  <c r="P252" i="3"/>
  <c r="BK252" i="3"/>
  <c r="J252" i="3"/>
  <c r="BE252" i="3"/>
  <c r="BI250" i="3"/>
  <c r="BH250" i="3"/>
  <c r="BG250" i="3"/>
  <c r="BF250" i="3"/>
  <c r="T250" i="3"/>
  <c r="R250" i="3"/>
  <c r="P250" i="3"/>
  <c r="BK250" i="3"/>
  <c r="J250" i="3"/>
  <c r="BE250" i="3"/>
  <c r="BI248" i="3"/>
  <c r="BH248" i="3"/>
  <c r="BG248" i="3"/>
  <c r="BF248" i="3"/>
  <c r="T248" i="3"/>
  <c r="R248" i="3"/>
  <c r="R244" i="3" s="1"/>
  <c r="P248" i="3"/>
  <c r="BK248" i="3"/>
  <c r="J248" i="3"/>
  <c r="BE248" i="3"/>
  <c r="BI245" i="3"/>
  <c r="BH245" i="3"/>
  <c r="BG245" i="3"/>
  <c r="BF245" i="3"/>
  <c r="T245" i="3"/>
  <c r="R245" i="3"/>
  <c r="P245" i="3"/>
  <c r="P244" i="3" s="1"/>
  <c r="BK245" i="3"/>
  <c r="J245" i="3"/>
  <c r="BE245" i="3" s="1"/>
  <c r="BI241" i="3"/>
  <c r="BH241" i="3"/>
  <c r="BG241" i="3"/>
  <c r="BF241" i="3"/>
  <c r="T241" i="3"/>
  <c r="R241" i="3"/>
  <c r="P241" i="3"/>
  <c r="BK241" i="3"/>
  <c r="J241" i="3"/>
  <c r="BE241" i="3" s="1"/>
  <c r="BI238" i="3"/>
  <c r="BH238" i="3"/>
  <c r="BG238" i="3"/>
  <c r="BF238" i="3"/>
  <c r="T238" i="3"/>
  <c r="R238" i="3"/>
  <c r="P238" i="3"/>
  <c r="BK238" i="3"/>
  <c r="J238" i="3"/>
  <c r="BE238" i="3" s="1"/>
  <c r="BI235" i="3"/>
  <c r="BH235" i="3"/>
  <c r="BG235" i="3"/>
  <c r="BF235" i="3"/>
  <c r="T235" i="3"/>
  <c r="R235" i="3"/>
  <c r="P235" i="3"/>
  <c r="BK235" i="3"/>
  <c r="J235" i="3"/>
  <c r="BE235" i="3" s="1"/>
  <c r="BI232" i="3"/>
  <c r="BH232" i="3"/>
  <c r="BG232" i="3"/>
  <c r="BF232" i="3"/>
  <c r="T232" i="3"/>
  <c r="R232" i="3"/>
  <c r="P232" i="3"/>
  <c r="BK232" i="3"/>
  <c r="J232" i="3"/>
  <c r="BE232" i="3"/>
  <c r="BI230" i="3"/>
  <c r="BH230" i="3"/>
  <c r="BG230" i="3"/>
  <c r="BF230" i="3"/>
  <c r="T230" i="3"/>
  <c r="T229" i="3" s="1"/>
  <c r="R230" i="3"/>
  <c r="P230" i="3"/>
  <c r="P229" i="3"/>
  <c r="BK230" i="3"/>
  <c r="J230" i="3"/>
  <c r="BE230" i="3" s="1"/>
  <c r="BI227" i="3"/>
  <c r="BH227" i="3"/>
  <c r="BG227" i="3"/>
  <c r="BF227" i="3"/>
  <c r="T227" i="3"/>
  <c r="R227" i="3"/>
  <c r="P227" i="3"/>
  <c r="BK227" i="3"/>
  <c r="J227" i="3"/>
  <c r="BE227" i="3"/>
  <c r="BI224" i="3"/>
  <c r="BH224" i="3"/>
  <c r="BG224" i="3"/>
  <c r="BF224" i="3"/>
  <c r="T224" i="3"/>
  <c r="R224" i="3"/>
  <c r="P224" i="3"/>
  <c r="BK224" i="3"/>
  <c r="J224" i="3"/>
  <c r="BE224" i="3"/>
  <c r="BI222" i="3"/>
  <c r="BH222" i="3"/>
  <c r="BG222" i="3"/>
  <c r="BF222" i="3"/>
  <c r="T222" i="3"/>
  <c r="R222" i="3"/>
  <c r="P222" i="3"/>
  <c r="BK222" i="3"/>
  <c r="J222" i="3"/>
  <c r="BE222" i="3"/>
  <c r="BI219" i="3"/>
  <c r="BH219" i="3"/>
  <c r="BG219" i="3"/>
  <c r="BF219" i="3"/>
  <c r="T219" i="3"/>
  <c r="R219" i="3"/>
  <c r="P219" i="3"/>
  <c r="BK219" i="3"/>
  <c r="J219" i="3"/>
  <c r="BE219" i="3"/>
  <c r="BI216" i="3"/>
  <c r="BH216" i="3"/>
  <c r="BG216" i="3"/>
  <c r="BF216" i="3"/>
  <c r="T216" i="3"/>
  <c r="R216" i="3"/>
  <c r="P216" i="3"/>
  <c r="BK216" i="3"/>
  <c r="J216" i="3"/>
  <c r="BE216" i="3"/>
  <c r="BI213" i="3"/>
  <c r="BH213" i="3"/>
  <c r="BG213" i="3"/>
  <c r="BF213" i="3"/>
  <c r="T213" i="3"/>
  <c r="R213" i="3"/>
  <c r="P213" i="3"/>
  <c r="BK213" i="3"/>
  <c r="J213" i="3"/>
  <c r="BE213" i="3"/>
  <c r="BI209" i="3"/>
  <c r="BH209" i="3"/>
  <c r="BG209" i="3"/>
  <c r="BF209" i="3"/>
  <c r="T209" i="3"/>
  <c r="R209" i="3"/>
  <c r="P209" i="3"/>
  <c r="BK209" i="3"/>
  <c r="J209" i="3"/>
  <c r="BE209" i="3"/>
  <c r="BI206" i="3"/>
  <c r="BH206" i="3"/>
  <c r="BG206" i="3"/>
  <c r="BF206" i="3"/>
  <c r="T206" i="3"/>
  <c r="R206" i="3"/>
  <c r="P206" i="3"/>
  <c r="BK206" i="3"/>
  <c r="J206" i="3"/>
  <c r="BE206" i="3"/>
  <c r="BI200" i="3"/>
  <c r="BH200" i="3"/>
  <c r="BG200" i="3"/>
  <c r="BF200" i="3"/>
  <c r="T200" i="3"/>
  <c r="T199" i="3"/>
  <c r="R200" i="3"/>
  <c r="P200" i="3"/>
  <c r="P199" i="3" s="1"/>
  <c r="BK200" i="3"/>
  <c r="J200" i="3"/>
  <c r="BE200" i="3" s="1"/>
  <c r="BI194" i="3"/>
  <c r="BH194" i="3"/>
  <c r="BG194" i="3"/>
  <c r="BF194" i="3"/>
  <c r="T194" i="3"/>
  <c r="T193" i="3" s="1"/>
  <c r="R194" i="3"/>
  <c r="R193" i="3" s="1"/>
  <c r="P194" i="3"/>
  <c r="P193" i="3" s="1"/>
  <c r="BK194" i="3"/>
  <c r="BK193" i="3" s="1"/>
  <c r="J193" i="3" s="1"/>
  <c r="J60" i="3" s="1"/>
  <c r="J194" i="3"/>
  <c r="BE194" i="3" s="1"/>
  <c r="BI192" i="3"/>
  <c r="BH192" i="3"/>
  <c r="BG192" i="3"/>
  <c r="BF192" i="3"/>
  <c r="T192" i="3"/>
  <c r="R192" i="3"/>
  <c r="R184" i="3" s="1"/>
  <c r="P192" i="3"/>
  <c r="BK192" i="3"/>
  <c r="J192" i="3"/>
  <c r="BE192" i="3"/>
  <c r="BI188" i="3"/>
  <c r="BH188" i="3"/>
  <c r="BG188" i="3"/>
  <c r="BF188" i="3"/>
  <c r="T188" i="3"/>
  <c r="R188" i="3"/>
  <c r="P188" i="3"/>
  <c r="BK188" i="3"/>
  <c r="J188" i="3"/>
  <c r="BE188" i="3"/>
  <c r="BI185" i="3"/>
  <c r="BH185" i="3"/>
  <c r="BG185" i="3"/>
  <c r="BF185" i="3"/>
  <c r="T185" i="3"/>
  <c r="T184" i="3"/>
  <c r="R185" i="3"/>
  <c r="P185" i="3"/>
  <c r="P184" i="3" s="1"/>
  <c r="BK185" i="3"/>
  <c r="BK184" i="3" s="1"/>
  <c r="J184" i="3" s="1"/>
  <c r="J59" i="3" s="1"/>
  <c r="J185" i="3"/>
  <c r="BE185" i="3" s="1"/>
  <c r="BI182" i="3"/>
  <c r="BH182" i="3"/>
  <c r="BG182" i="3"/>
  <c r="BF182" i="3"/>
  <c r="T182" i="3"/>
  <c r="R182" i="3"/>
  <c r="P182" i="3"/>
  <c r="BK182" i="3"/>
  <c r="J182" i="3"/>
  <c r="BE182" i="3" s="1"/>
  <c r="BI179" i="3"/>
  <c r="BH179" i="3"/>
  <c r="BG179" i="3"/>
  <c r="BF179" i="3"/>
  <c r="T179" i="3"/>
  <c r="R179" i="3"/>
  <c r="P179" i="3"/>
  <c r="BK179" i="3"/>
  <c r="J179" i="3"/>
  <c r="BE179" i="3" s="1"/>
  <c r="BI177" i="3"/>
  <c r="BH177" i="3"/>
  <c r="BG177" i="3"/>
  <c r="BF177" i="3"/>
  <c r="T177" i="3"/>
  <c r="R177" i="3"/>
  <c r="P177" i="3"/>
  <c r="BK177" i="3"/>
  <c r="J177" i="3"/>
  <c r="BE177" i="3" s="1"/>
  <c r="BI175" i="3"/>
  <c r="BH175" i="3"/>
  <c r="BG175" i="3"/>
  <c r="BF175" i="3"/>
  <c r="T175" i="3"/>
  <c r="R175" i="3"/>
  <c r="P175" i="3"/>
  <c r="BK175" i="3"/>
  <c r="J175" i="3"/>
  <c r="BE175" i="3" s="1"/>
  <c r="BI173" i="3"/>
  <c r="BH173" i="3"/>
  <c r="BG173" i="3"/>
  <c r="BF173" i="3"/>
  <c r="T173" i="3"/>
  <c r="R173" i="3"/>
  <c r="P173" i="3"/>
  <c r="BK173" i="3"/>
  <c r="J173" i="3"/>
  <c r="BE173" i="3"/>
  <c r="BI171" i="3"/>
  <c r="BH171" i="3"/>
  <c r="BG171" i="3"/>
  <c r="BF171" i="3"/>
  <c r="T171" i="3"/>
  <c r="R171" i="3"/>
  <c r="P171" i="3"/>
  <c r="BK171" i="3"/>
  <c r="J171" i="3"/>
  <c r="BE171" i="3" s="1"/>
  <c r="BI170" i="3"/>
  <c r="BH170" i="3"/>
  <c r="BG170" i="3"/>
  <c r="BF170" i="3"/>
  <c r="T170" i="3"/>
  <c r="R170" i="3"/>
  <c r="P170" i="3"/>
  <c r="BK170" i="3"/>
  <c r="J170" i="3"/>
  <c r="BE170" i="3"/>
  <c r="BI167" i="3"/>
  <c r="BH167" i="3"/>
  <c r="BG167" i="3"/>
  <c r="BF167" i="3"/>
  <c r="T167" i="3"/>
  <c r="R167" i="3"/>
  <c r="P167" i="3"/>
  <c r="BK167" i="3"/>
  <c r="J167" i="3"/>
  <c r="BE167" i="3" s="1"/>
  <c r="BI165" i="3"/>
  <c r="BH165" i="3"/>
  <c r="BG165" i="3"/>
  <c r="BF165" i="3"/>
  <c r="T165" i="3"/>
  <c r="R165" i="3"/>
  <c r="P165" i="3"/>
  <c r="BK165" i="3"/>
  <c r="J165" i="3"/>
  <c r="BE165" i="3"/>
  <c r="BI163" i="3"/>
  <c r="BH163" i="3"/>
  <c r="BG163" i="3"/>
  <c r="BF163" i="3"/>
  <c r="T163" i="3"/>
  <c r="R163" i="3"/>
  <c r="P163" i="3"/>
  <c r="BK163" i="3"/>
  <c r="J163" i="3"/>
  <c r="BE163" i="3" s="1"/>
  <c r="BI161" i="3"/>
  <c r="BH161" i="3"/>
  <c r="BG161" i="3"/>
  <c r="BF161" i="3"/>
  <c r="T161" i="3"/>
  <c r="R161" i="3"/>
  <c r="P161" i="3"/>
  <c r="BK161" i="3"/>
  <c r="J161" i="3"/>
  <c r="BE161" i="3"/>
  <c r="BI159" i="3"/>
  <c r="BH159" i="3"/>
  <c r="BG159" i="3"/>
  <c r="BF159" i="3"/>
  <c r="T159" i="3"/>
  <c r="R159" i="3"/>
  <c r="P159" i="3"/>
  <c r="BK159" i="3"/>
  <c r="J159" i="3"/>
  <c r="BE159" i="3" s="1"/>
  <c r="BI155" i="3"/>
  <c r="BH155" i="3"/>
  <c r="BG155" i="3"/>
  <c r="BF155" i="3"/>
  <c r="T155" i="3"/>
  <c r="R155" i="3"/>
  <c r="P155" i="3"/>
  <c r="BK155" i="3"/>
  <c r="J155" i="3"/>
  <c r="BE155" i="3"/>
  <c r="BI153" i="3"/>
  <c r="BH153" i="3"/>
  <c r="BG153" i="3"/>
  <c r="BF153" i="3"/>
  <c r="T153" i="3"/>
  <c r="R153" i="3"/>
  <c r="P153" i="3"/>
  <c r="BK153" i="3"/>
  <c r="J153" i="3"/>
  <c r="BE153" i="3" s="1"/>
  <c r="BI151" i="3"/>
  <c r="BH151" i="3"/>
  <c r="BG151" i="3"/>
  <c r="BF151" i="3"/>
  <c r="T151" i="3"/>
  <c r="R151" i="3"/>
  <c r="P151" i="3"/>
  <c r="BK151" i="3"/>
  <c r="J151" i="3"/>
  <c r="BE151" i="3"/>
  <c r="BI149" i="3"/>
  <c r="BH149" i="3"/>
  <c r="BG149" i="3"/>
  <c r="BF149" i="3"/>
  <c r="T149" i="3"/>
  <c r="R149" i="3"/>
  <c r="P149" i="3"/>
  <c r="BK149" i="3"/>
  <c r="J149" i="3"/>
  <c r="BE149" i="3" s="1"/>
  <c r="BI144" i="3"/>
  <c r="BH144" i="3"/>
  <c r="BG144" i="3"/>
  <c r="BF144" i="3"/>
  <c r="T144" i="3"/>
  <c r="R144" i="3"/>
  <c r="P144" i="3"/>
  <c r="BK144" i="3"/>
  <c r="J144" i="3"/>
  <c r="BE144" i="3"/>
  <c r="BI143" i="3"/>
  <c r="BH143" i="3"/>
  <c r="BG143" i="3"/>
  <c r="BF143" i="3"/>
  <c r="T143" i="3"/>
  <c r="R143" i="3"/>
  <c r="P143" i="3"/>
  <c r="BK143" i="3"/>
  <c r="J143" i="3"/>
  <c r="BE143" i="3" s="1"/>
  <c r="BI141" i="3"/>
  <c r="BH141" i="3"/>
  <c r="BG141" i="3"/>
  <c r="BF141" i="3"/>
  <c r="T141" i="3"/>
  <c r="R141" i="3"/>
  <c r="P141" i="3"/>
  <c r="BK141" i="3"/>
  <c r="J141" i="3"/>
  <c r="BE141" i="3"/>
  <c r="BI139" i="3"/>
  <c r="BH139" i="3"/>
  <c r="BG139" i="3"/>
  <c r="BF139" i="3"/>
  <c r="T139" i="3"/>
  <c r="R139" i="3"/>
  <c r="P139" i="3"/>
  <c r="BK139" i="3"/>
  <c r="J139" i="3"/>
  <c r="BE139" i="3" s="1"/>
  <c r="BI137" i="3"/>
  <c r="BH137" i="3"/>
  <c r="BG137" i="3"/>
  <c r="BF137" i="3"/>
  <c r="T137" i="3"/>
  <c r="R137" i="3"/>
  <c r="P137" i="3"/>
  <c r="BK137" i="3"/>
  <c r="J137" i="3"/>
  <c r="BE137" i="3"/>
  <c r="BI135" i="3"/>
  <c r="BH135" i="3"/>
  <c r="BG135" i="3"/>
  <c r="BF135" i="3"/>
  <c r="T135" i="3"/>
  <c r="R135" i="3"/>
  <c r="P135" i="3"/>
  <c r="BK135" i="3"/>
  <c r="J135" i="3"/>
  <c r="BE135" i="3" s="1"/>
  <c r="BI133" i="3"/>
  <c r="BH133" i="3"/>
  <c r="BG133" i="3"/>
  <c r="BF133" i="3"/>
  <c r="T133" i="3"/>
  <c r="R133" i="3"/>
  <c r="P133" i="3"/>
  <c r="BK133" i="3"/>
  <c r="J133" i="3"/>
  <c r="BE133" i="3"/>
  <c r="BI131" i="3"/>
  <c r="BH131" i="3"/>
  <c r="BG131" i="3"/>
  <c r="BF131" i="3"/>
  <c r="T131" i="3"/>
  <c r="R131" i="3"/>
  <c r="P131" i="3"/>
  <c r="BK131" i="3"/>
  <c r="J131" i="3"/>
  <c r="BE131" i="3" s="1"/>
  <c r="BI129" i="3"/>
  <c r="BH129" i="3"/>
  <c r="BG129" i="3"/>
  <c r="BF129" i="3"/>
  <c r="T129" i="3"/>
  <c r="R129" i="3"/>
  <c r="P129" i="3"/>
  <c r="BK129" i="3"/>
  <c r="J129" i="3"/>
  <c r="BE129" i="3"/>
  <c r="BI123" i="3"/>
  <c r="BH123" i="3"/>
  <c r="BG123" i="3"/>
  <c r="BF123" i="3"/>
  <c r="T123" i="3"/>
  <c r="R123" i="3"/>
  <c r="P123" i="3"/>
  <c r="BK123" i="3"/>
  <c r="J123" i="3"/>
  <c r="BE123" i="3" s="1"/>
  <c r="BI121" i="3"/>
  <c r="BH121" i="3"/>
  <c r="BG121" i="3"/>
  <c r="BF121" i="3"/>
  <c r="T121" i="3"/>
  <c r="R121" i="3"/>
  <c r="P121" i="3"/>
  <c r="BK121" i="3"/>
  <c r="J121" i="3"/>
  <c r="BE121" i="3"/>
  <c r="BI118" i="3"/>
  <c r="BH118" i="3"/>
  <c r="BG118" i="3"/>
  <c r="BF118" i="3"/>
  <c r="T118" i="3"/>
  <c r="R118" i="3"/>
  <c r="P118" i="3"/>
  <c r="BK118" i="3"/>
  <c r="J118" i="3"/>
  <c r="BE118" i="3" s="1"/>
  <c r="BI116" i="3"/>
  <c r="BH116" i="3"/>
  <c r="BG116" i="3"/>
  <c r="BF116" i="3"/>
  <c r="T116" i="3"/>
  <c r="R116" i="3"/>
  <c r="P116" i="3"/>
  <c r="BK116" i="3"/>
  <c r="J116" i="3"/>
  <c r="BE116" i="3"/>
  <c r="BI112" i="3"/>
  <c r="BH112" i="3"/>
  <c r="BG112" i="3"/>
  <c r="BF112" i="3"/>
  <c r="T112" i="3"/>
  <c r="R112" i="3"/>
  <c r="P112" i="3"/>
  <c r="BK112" i="3"/>
  <c r="J112" i="3"/>
  <c r="BE112" i="3" s="1"/>
  <c r="BI109" i="3"/>
  <c r="BH109" i="3"/>
  <c r="BG109" i="3"/>
  <c r="BF109" i="3"/>
  <c r="T109" i="3"/>
  <c r="R109" i="3"/>
  <c r="P109" i="3"/>
  <c r="BK109" i="3"/>
  <c r="J109" i="3"/>
  <c r="BE109" i="3"/>
  <c r="BI105" i="3"/>
  <c r="BH105" i="3"/>
  <c r="BG105" i="3"/>
  <c r="BF105" i="3"/>
  <c r="T105" i="3"/>
  <c r="R105" i="3"/>
  <c r="P105" i="3"/>
  <c r="BK105" i="3"/>
  <c r="J105" i="3"/>
  <c r="BE105" i="3" s="1"/>
  <c r="BI102" i="3"/>
  <c r="BH102" i="3"/>
  <c r="BG102" i="3"/>
  <c r="BF102" i="3"/>
  <c r="T102" i="3"/>
  <c r="R102" i="3"/>
  <c r="P102" i="3"/>
  <c r="BK102" i="3"/>
  <c r="J102" i="3"/>
  <c r="BE102" i="3"/>
  <c r="BI100" i="3"/>
  <c r="BH100" i="3"/>
  <c r="BG100" i="3"/>
  <c r="BF100" i="3"/>
  <c r="T100" i="3"/>
  <c r="R100" i="3"/>
  <c r="P100" i="3"/>
  <c r="BK100" i="3"/>
  <c r="J100" i="3"/>
  <c r="BE100" i="3" s="1"/>
  <c r="BI98" i="3"/>
  <c r="BH98" i="3"/>
  <c r="BG98" i="3"/>
  <c r="BF98" i="3"/>
  <c r="T98" i="3"/>
  <c r="R98" i="3"/>
  <c r="P98" i="3"/>
  <c r="BK98" i="3"/>
  <c r="J98" i="3"/>
  <c r="BE98" i="3"/>
  <c r="BI95" i="3"/>
  <c r="BH95" i="3"/>
  <c r="BG95" i="3"/>
  <c r="BF95" i="3"/>
  <c r="T95" i="3"/>
  <c r="T89" i="3" s="1"/>
  <c r="R95" i="3"/>
  <c r="P95" i="3"/>
  <c r="BK95" i="3"/>
  <c r="J95" i="3"/>
  <c r="BE95" i="3" s="1"/>
  <c r="BI92" i="3"/>
  <c r="BH92" i="3"/>
  <c r="BG92" i="3"/>
  <c r="BF92" i="3"/>
  <c r="T92" i="3"/>
  <c r="R92" i="3"/>
  <c r="P92" i="3"/>
  <c r="BK92" i="3"/>
  <c r="J92" i="3"/>
  <c r="BE92" i="3"/>
  <c r="BI90" i="3"/>
  <c r="F34" i="3" s="1"/>
  <c r="BD53" i="1" s="1"/>
  <c r="BH90" i="3"/>
  <c r="BG90" i="3"/>
  <c r="BF90" i="3"/>
  <c r="T90" i="3"/>
  <c r="R90" i="3"/>
  <c r="P90" i="3"/>
  <c r="P89" i="3" s="1"/>
  <c r="BK90" i="3"/>
  <c r="J90" i="3"/>
  <c r="BE90" i="3" s="1"/>
  <c r="J83" i="3"/>
  <c r="F81" i="3"/>
  <c r="E79" i="3"/>
  <c r="J51" i="3"/>
  <c r="F49" i="3"/>
  <c r="E47" i="3"/>
  <c r="J18" i="3"/>
  <c r="E18" i="3"/>
  <c r="F84" i="3" s="1"/>
  <c r="J17" i="3"/>
  <c r="J15" i="3"/>
  <c r="E15" i="3"/>
  <c r="F83" i="3" s="1"/>
  <c r="J14" i="3"/>
  <c r="J12" i="3"/>
  <c r="J49" i="3" s="1"/>
  <c r="J81" i="3"/>
  <c r="E7" i="3"/>
  <c r="E45" i="3" s="1"/>
  <c r="AY52" i="1"/>
  <c r="AX52" i="1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F32" i="2" s="1"/>
  <c r="BB52" i="1" s="1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P87" i="2"/>
  <c r="BK87" i="2"/>
  <c r="J87" i="2"/>
  <c r="BE87" i="2"/>
  <c r="BI86" i="2"/>
  <c r="BH86" i="2"/>
  <c r="BG86" i="2"/>
  <c r="BF86" i="2"/>
  <c r="T86" i="2"/>
  <c r="R86" i="2"/>
  <c r="P86" i="2"/>
  <c r="BK86" i="2"/>
  <c r="J86" i="2"/>
  <c r="BE86" i="2" s="1"/>
  <c r="BI85" i="2"/>
  <c r="BH85" i="2"/>
  <c r="BG85" i="2"/>
  <c r="BF85" i="2"/>
  <c r="T85" i="2"/>
  <c r="R85" i="2"/>
  <c r="P85" i="2"/>
  <c r="BK85" i="2"/>
  <c r="J85" i="2"/>
  <c r="BE85" i="2"/>
  <c r="BI84" i="2"/>
  <c r="BH84" i="2"/>
  <c r="BG84" i="2"/>
  <c r="BF84" i="2"/>
  <c r="T84" i="2"/>
  <c r="R84" i="2"/>
  <c r="P84" i="2"/>
  <c r="BK84" i="2"/>
  <c r="J84" i="2"/>
  <c r="BE84" i="2" s="1"/>
  <c r="BI83" i="2"/>
  <c r="BH83" i="2"/>
  <c r="BG83" i="2"/>
  <c r="BF83" i="2"/>
  <c r="T83" i="2"/>
  <c r="R83" i="2"/>
  <c r="P83" i="2"/>
  <c r="BK83" i="2"/>
  <c r="J83" i="2"/>
  <c r="BE83" i="2"/>
  <c r="BI82" i="2"/>
  <c r="BH82" i="2"/>
  <c r="BG82" i="2"/>
  <c r="BF82" i="2"/>
  <c r="T82" i="2"/>
  <c r="R82" i="2"/>
  <c r="P82" i="2"/>
  <c r="BK82" i="2"/>
  <c r="J82" i="2"/>
  <c r="BE82" i="2" s="1"/>
  <c r="BI81" i="2"/>
  <c r="F34" i="2"/>
  <c r="BD52" i="1" s="1"/>
  <c r="BH81" i="2"/>
  <c r="BG81" i="2"/>
  <c r="BF81" i="2"/>
  <c r="F31" i="2" s="1"/>
  <c r="BA52" i="1" s="1"/>
  <c r="T81" i="2"/>
  <c r="T80" i="2" s="1"/>
  <c r="T79" i="2" s="1"/>
  <c r="T78" i="2" s="1"/>
  <c r="R81" i="2"/>
  <c r="R80" i="2"/>
  <c r="R79" i="2" s="1"/>
  <c r="R78" i="2" s="1"/>
  <c r="P81" i="2"/>
  <c r="P80" i="2" s="1"/>
  <c r="P79" i="2" s="1"/>
  <c r="P78" i="2" s="1"/>
  <c r="AU52" i="1" s="1"/>
  <c r="BK81" i="2"/>
  <c r="J81" i="2"/>
  <c r="BE81" i="2" s="1"/>
  <c r="J74" i="2"/>
  <c r="F72" i="2"/>
  <c r="E70" i="2"/>
  <c r="J51" i="2"/>
  <c r="F49" i="2"/>
  <c r="E47" i="2"/>
  <c r="J18" i="2"/>
  <c r="E18" i="2"/>
  <c r="F75" i="2" s="1"/>
  <c r="J17" i="2"/>
  <c r="J15" i="2"/>
  <c r="E15" i="2"/>
  <c r="F51" i="2" s="1"/>
  <c r="J14" i="2"/>
  <c r="J12" i="2"/>
  <c r="J49" i="2" s="1"/>
  <c r="J72" i="2"/>
  <c r="E7" i="2"/>
  <c r="E68" i="2" s="1"/>
  <c r="E45" i="2"/>
  <c r="AS51" i="1"/>
  <c r="L47" i="1"/>
  <c r="AM46" i="1"/>
  <c r="L46" i="1"/>
  <c r="AM44" i="1"/>
  <c r="L44" i="1"/>
  <c r="L42" i="1"/>
  <c r="L41" i="1"/>
  <c r="F32" i="3" l="1"/>
  <c r="BB53" i="1" s="1"/>
  <c r="BB51" i="1" s="1"/>
  <c r="BK89" i="3"/>
  <c r="J89" i="3" s="1"/>
  <c r="J58" i="3" s="1"/>
  <c r="P88" i="3"/>
  <c r="P87" i="3" s="1"/>
  <c r="AU53" i="1" s="1"/>
  <c r="T88" i="3"/>
  <c r="T87" i="3" s="1"/>
  <c r="BK199" i="3"/>
  <c r="J199" i="3" s="1"/>
  <c r="J61" i="3" s="1"/>
  <c r="BK80" i="2"/>
  <c r="BK79" i="2" s="1"/>
  <c r="R89" i="3"/>
  <c r="R229" i="3"/>
  <c r="F33" i="3"/>
  <c r="BC53" i="1" s="1"/>
  <c r="BC51" i="1" s="1"/>
  <c r="R199" i="3"/>
  <c r="R88" i="3" s="1"/>
  <c r="R87" i="3" s="1"/>
  <c r="BK244" i="3"/>
  <c r="J244" i="3" s="1"/>
  <c r="J63" i="3" s="1"/>
  <c r="BD51" i="1"/>
  <c r="W30" i="1" s="1"/>
  <c r="BK310" i="3"/>
  <c r="F74" i="2"/>
  <c r="F52" i="2"/>
  <c r="F33" i="2"/>
  <c r="BC52" i="1" s="1"/>
  <c r="E77" i="3"/>
  <c r="F52" i="3"/>
  <c r="J31" i="3"/>
  <c r="AW53" i="1" s="1"/>
  <c r="BK229" i="3"/>
  <c r="J229" i="3" s="1"/>
  <c r="J62" i="3" s="1"/>
  <c r="R298" i="3"/>
  <c r="R310" i="3"/>
  <c r="R309" i="3" s="1"/>
  <c r="J310" i="3"/>
  <c r="J67" i="3" s="1"/>
  <c r="BK309" i="3"/>
  <c r="J309" i="3" s="1"/>
  <c r="J66" i="3" s="1"/>
  <c r="F30" i="3"/>
  <c r="AZ53" i="1" s="1"/>
  <c r="J30" i="3"/>
  <c r="AV53" i="1" s="1"/>
  <c r="AT53" i="1" s="1"/>
  <c r="J80" i="2"/>
  <c r="J58" i="2" s="1"/>
  <c r="J30" i="2"/>
  <c r="AV52" i="1" s="1"/>
  <c r="F30" i="2"/>
  <c r="AZ52" i="1" s="1"/>
  <c r="AU51" i="1"/>
  <c r="J31" i="2"/>
  <c r="AW52" i="1" s="1"/>
  <c r="F51" i="3"/>
  <c r="F31" i="3"/>
  <c r="BA53" i="1" s="1"/>
  <c r="BA51" i="1" s="1"/>
  <c r="BK88" i="3" l="1"/>
  <c r="BK87" i="3" s="1"/>
  <c r="J87" i="3" s="1"/>
  <c r="W27" i="1"/>
  <c r="AW51" i="1"/>
  <c r="AK27" i="1" s="1"/>
  <c r="J88" i="3"/>
  <c r="J57" i="3" s="1"/>
  <c r="AZ51" i="1"/>
  <c r="AY51" i="1"/>
  <c r="W29" i="1"/>
  <c r="AX51" i="1"/>
  <c r="W28" i="1"/>
  <c r="AT52" i="1"/>
  <c r="J79" i="2"/>
  <c r="J57" i="2" s="1"/>
  <c r="BK78" i="2"/>
  <c r="J78" i="2" s="1"/>
  <c r="W26" i="1" l="1"/>
  <c r="AV51" i="1"/>
  <c r="J27" i="2"/>
  <c r="J56" i="2"/>
  <c r="J56" i="3"/>
  <c r="J27" i="3"/>
  <c r="J36" i="3" l="1"/>
  <c r="AG53" i="1"/>
  <c r="AN53" i="1" s="1"/>
  <c r="AG52" i="1"/>
  <c r="J36" i="2"/>
  <c r="AT51" i="1"/>
  <c r="AK26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<sst xmlns="http://schemas.openxmlformats.org/spreadsheetml/2006/main" count="3979" uniqueCount="866">
  <si>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</si>
  <si>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</si>
  <si>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</si>
  <si>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</si>
  <si>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</si>
  <si>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</si>
  <si>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</si>
  <si>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{e657200c-dbe9-4094-b8b0-b451ffb3703e}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</si>
  <si>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</si>
  <si>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</si>
  <si>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</si>
  <si>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</si>
  <si>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</si>
  <si>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</si>
  <si>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</si>
  <si>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</si>
  <si>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01012018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</si>
  <si>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</si>
  <si>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</si>
  <si>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Parkoviště ul.Na Výspě,p.p.č.793/314, k.ú.Výškovice u Ostravy</t>
  </si>
  <si>
    <t>KSO:</t>
  </si>
  <si>
    <t/>
  </si>
  <si>
    <t>CC-CZ:</t>
  </si>
  <si>
    <t>Místo:</t>
  </si>
  <si>
    <t>ul. na Výspě, Ostrava</t>
  </si>
  <si>
    <t>Datum:</t>
  </si>
  <si>
    <t>1. 1. 2018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</si>
  <si>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</si>
  <si>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</si>
  <si>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</si>
  <si>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</si>
  <si>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</si>
  <si>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</si>
  <si>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</si>
  <si>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Roman Fildán</t>
  </si>
  <si>
    <t>True</t>
  </si>
  <si>
    <t>Poznámka:</t>
  </si>
  <si>
    <t xml:space="preserve">U MATERIÁLOVÝCH POLOŽEK VE VŠECH OBJEKTECH STAVBY NEJSOU POČÍTÁNY TZV. PROŘEZY ČI ZTRÁTNÉ. ZHOTOVITEL JE POVINEN ZAHRNOUT SI TYTO NÁKLADY DO JEDNOTKOVÉ CENY MATERIÁLU 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</si>
  <si>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</si>
  <si>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</si>
  <si>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</si>
  <si>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</si>
  <si>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</si>
  <si>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</si>
  <si>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</si>
  <si>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</si>
  <si>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</si>
  <si>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</si>
  <si>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</si>
  <si>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</si>
  <si>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</si>
  <si>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</si>
  <si>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</si>
  <si>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</si>
  <si>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</si>
  <si>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</si>
  <si>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</si>
  <si>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</si>
  <si>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</si>
  <si>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</si>
  <si>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</si>
  <si>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</si>
  <si>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</si>
  <si>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</si>
  <si>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</si>
  <si>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</si>
  <si>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</si>
  <si>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</si>
  <si>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</si>
  <si>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</si>
  <si>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</si>
  <si>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</si>
  <si>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</si>
  <si>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</si>
  <si>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</si>
  <si>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</si>
  <si>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</si>
  <si>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</si>
  <si>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</si>
  <si>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</si>
  <si>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</si>
  <si>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{b4608f79-e7a7-40f4-adb1-82a396301fa9}</t>
  </si>
  <si>
    <t>2</t>
  </si>
  <si>
    <t>101</t>
  </si>
  <si>
    <t>SO 101 parkoviště a chodník</t>
  </si>
  <si>
    <t>{faebf23e-5a27-4bbe-8953-cc9e959a303f}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</si>
  <si>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</si>
  <si>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</si>
  <si>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</si>
  <si>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</si>
  <si>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</si>
  <si>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</si>
  <si>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</si>
  <si>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000 - vedlejší rozpočtové náklady</t>
  </si>
  <si>
    <t xml:space="preserve">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</si>
  <si>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</si>
  <si>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</si>
  <si>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</si>
  <si>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</si>
  <si>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</si>
  <si>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</si>
  <si>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VRN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</si>
  <si>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</si>
  <si>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</si>
  <si>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</si>
  <si>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</si>
  <si>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</si>
  <si>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</si>
  <si>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</si>
  <si>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</si>
  <si>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</si>
  <si>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</si>
  <si>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</si>
  <si>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</si>
  <si>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</si>
  <si>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</si>
  <si>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</si>
  <si>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</si>
  <si>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5</t>
  </si>
  <si>
    <t>ROZPOCET</t>
  </si>
  <si>
    <t>VRN</t>
  </si>
  <si>
    <t>M</t>
  </si>
  <si>
    <t>001</t>
  </si>
  <si>
    <t>Vytýčení stávajících inženýrských sítí.</t>
  </si>
  <si>
    <t>kpl</t>
  </si>
  <si>
    <t>8</t>
  </si>
  <si>
    <t>4</t>
  </si>
  <si>
    <t>1507198455</t>
  </si>
  <si>
    <t>002</t>
  </si>
  <si>
    <t>Administrativní činnost pro zajištění záborů pozemků, uzavírek komunikací a dopravních opatření</t>
  </si>
  <si>
    <t>1015706762</t>
  </si>
  <si>
    <t>3</t>
  </si>
  <si>
    <t>022</t>
  </si>
  <si>
    <t>aktualizace dokladových částí  projektové  dokumentace</t>
  </si>
  <si>
    <t>-363960996</t>
  </si>
  <si>
    <t>003</t>
  </si>
  <si>
    <t>Koordinační a kompletační činnost dodavatele</t>
  </si>
  <si>
    <t>-1005498939</t>
  </si>
  <si>
    <t>004</t>
  </si>
  <si>
    <t>Náklady na veškeré energie související s realizací akce</t>
  </si>
  <si>
    <t>-842712419</t>
  </si>
  <si>
    <t>6</t>
  </si>
  <si>
    <t>005</t>
  </si>
  <si>
    <t>Zábory cizích pozemků (veřejných i soukromých)</t>
  </si>
  <si>
    <t>-1854017241</t>
  </si>
  <si>
    <t>7</t>
  </si>
  <si>
    <t>006</t>
  </si>
  <si>
    <t>Geodetické zaměření realizovaných objektů</t>
  </si>
  <si>
    <t>-1682426159</t>
  </si>
  <si>
    <t>007</t>
  </si>
  <si>
    <t xml:space="preserve">Zpracování dokumentace skutečného provedení stavby včetně zpracování podkladů pro vklad novostavby do katastru nemovitostí </t>
  </si>
  <si>
    <t>-153028425</t>
  </si>
  <si>
    <t>9</t>
  </si>
  <si>
    <t>008</t>
  </si>
  <si>
    <t>Vyhotovení geometrických plánů pro vklad do KN</t>
  </si>
  <si>
    <t>246015387</t>
  </si>
  <si>
    <t>10</t>
  </si>
  <si>
    <t>009</t>
  </si>
  <si>
    <t>Statické zatěžovací zkoušky zhutnění</t>
  </si>
  <si>
    <t>kus</t>
  </si>
  <si>
    <t>-1088213264</t>
  </si>
  <si>
    <t>11</t>
  </si>
  <si>
    <t>010</t>
  </si>
  <si>
    <t>Dočasné dopravní značení a čištění tohoto značení po dobu realizace akce</t>
  </si>
  <si>
    <t>-194482312</t>
  </si>
  <si>
    <t>12</t>
  </si>
  <si>
    <t>011</t>
  </si>
  <si>
    <t>Opatření k zajištění bezpečnosti účastníků realizace akce a veřejnosti (zejména zajištění staveniště, Náklady na zajištění bezpečnosti silničního provozu, Provizorní ohrazení výkopu, bezpečnostní tabulky)</t>
  </si>
  <si>
    <t>2082812555</t>
  </si>
  <si>
    <t>13</t>
  </si>
  <si>
    <t>012</t>
  </si>
  <si>
    <t>Informační tabule s údaji o stavbě (velikost cca 1,5 x 1 m – dle grafického návrhu investora) - 1ks</t>
  </si>
  <si>
    <t>-733153081</t>
  </si>
  <si>
    <t>14</t>
  </si>
  <si>
    <t>013</t>
  </si>
  <si>
    <t>zařízení staveniště zhotovitele - chemické WC+kancelář+sklady</t>
  </si>
  <si>
    <t>-1353227948</t>
  </si>
  <si>
    <t>014</t>
  </si>
  <si>
    <t>Náklady za vypouštění čerpané podzemní vody do veřejné kanalizace</t>
  </si>
  <si>
    <t>1222764485</t>
  </si>
  <si>
    <t>16</t>
  </si>
  <si>
    <t>015</t>
  </si>
  <si>
    <t>dočasné zajištění podzemních sítí  proti poškození</t>
  </si>
  <si>
    <t>1571299705</t>
  </si>
  <si>
    <t>17</t>
  </si>
  <si>
    <t>016</t>
  </si>
  <si>
    <t>Čistění komunikací</t>
  </si>
  <si>
    <t>-904735171</t>
  </si>
  <si>
    <t>18</t>
  </si>
  <si>
    <t>017</t>
  </si>
  <si>
    <t xml:space="preserve">Náklady na vytýčení stavby </t>
  </si>
  <si>
    <t>-523767212</t>
  </si>
  <si>
    <t>19</t>
  </si>
  <si>
    <t>018</t>
  </si>
  <si>
    <t>Náklady na projektovou (dílenskou) dokumentaci zhotovitele</t>
  </si>
  <si>
    <t>1343514979</t>
  </si>
  <si>
    <t>20</t>
  </si>
  <si>
    <t>019</t>
  </si>
  <si>
    <t>Pasportizace území před zahájením stavby  dle požadavku odboru dopravy</t>
  </si>
  <si>
    <t>964255827</t>
  </si>
  <si>
    <t>sadovky</t>
  </si>
  <si>
    <t>m2</t>
  </si>
  <si>
    <t>121</t>
  </si>
  <si>
    <t>bourání_a</t>
  </si>
  <si>
    <t>bourání asf</t>
  </si>
  <si>
    <t>90</t>
  </si>
  <si>
    <t>parking</t>
  </si>
  <si>
    <t>parkoviště</t>
  </si>
  <si>
    <t>180,9</t>
  </si>
  <si>
    <t>slepci</t>
  </si>
  <si>
    <t>pěší</t>
  </si>
  <si>
    <t>65,8</t>
  </si>
  <si>
    <t>odkopávky</t>
  </si>
  <si>
    <t>161,225</t>
  </si>
  <si>
    <t>drenáž</t>
  </si>
  <si>
    <t>m</t>
  </si>
  <si>
    <t>41,7</t>
  </si>
  <si>
    <t>101 - SO 101 parkoviště a chodník</t>
  </si>
  <si>
    <t>přípojky</t>
  </si>
  <si>
    <t>5,5</t>
  </si>
  <si>
    <t>rýhy</t>
  </si>
  <si>
    <t>m3</t>
  </si>
  <si>
    <t>11,327</t>
  </si>
  <si>
    <t>pažení</t>
  </si>
  <si>
    <t>42,1</t>
  </si>
  <si>
    <t>odvoz</t>
  </si>
  <si>
    <t>172,552</t>
  </si>
  <si>
    <t>obsyp</t>
  </si>
  <si>
    <t>5,568</t>
  </si>
  <si>
    <t>lože</t>
  </si>
  <si>
    <t>1,856</t>
  </si>
  <si>
    <t>keře</t>
  </si>
  <si>
    <t>605</t>
  </si>
  <si>
    <t>zálivka</t>
  </si>
  <si>
    <t>27,225</t>
  </si>
  <si>
    <t>kostky</t>
  </si>
  <si>
    <t>83,4</t>
  </si>
  <si>
    <t>ob1</t>
  </si>
  <si>
    <t>15/30</t>
  </si>
  <si>
    <t>73,19</t>
  </si>
  <si>
    <t>ob2</t>
  </si>
  <si>
    <t>10/25</t>
  </si>
  <si>
    <t>52,09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</si>
  <si>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</si>
  <si>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</si>
  <si>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</si>
  <si>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</si>
  <si>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</si>
  <si>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</si>
  <si>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</si>
  <si>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</si>
  <si>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</si>
  <si>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</si>
  <si>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Zemní práce</t>
  </si>
  <si>
    <t>10391100</t>
  </si>
  <si>
    <t>kůra mulčovací VL</t>
  </si>
  <si>
    <t>CS ÚRS 2018 01</t>
  </si>
  <si>
    <t>442446011</t>
  </si>
  <si>
    <t>VV</t>
  </si>
  <si>
    <t>sadovky*0,05</t>
  </si>
  <si>
    <t>K</t>
  </si>
  <si>
    <t>111101101</t>
  </si>
  <si>
    <t>Odstranění travin a rákosu travin, při celkové ploše do 0,1 ha</t>
  </si>
  <si>
    <t>ha</t>
  </si>
  <si>
    <t>CS ÚRS 2017 02</t>
  </si>
  <si>
    <t>1169955620</t>
  </si>
  <si>
    <t>dle B1.2.1</t>
  </si>
  <si>
    <t>48,71*6,13*0,0001</t>
  </si>
  <si>
    <t>113107242</t>
  </si>
  <si>
    <t>Odstranění podkladů nebo krytů s přemístěním hmot na skládku na vzdálenost do 20 m nebo s naložením na dopravní prostředek v ploše jednotlivě přes 200 m2 živičných, o tl. vrstvy přes 50 do 100 mm</t>
  </si>
  <si>
    <t>335732307</t>
  </si>
  <si>
    <t>dle E2.b</t>
  </si>
  <si>
    <t>113152112</t>
  </si>
  <si>
    <t>Odstranění podkladů zpevněných ploch s přemístěním na skládku na vzdálenost do 20 m nebo s naložením na dopravní prostředek z kameniva drceného</t>
  </si>
  <si>
    <t>1399262680</t>
  </si>
  <si>
    <t>113154264</t>
  </si>
  <si>
    <t>Frézování živičného podkladu nebo krytu s naložením na dopravní prostředek plochy přes 500 do 1 000 m2 s překážkami v trase pruhu šířky přes 1 m do 2 m, tloušťky vrstvy 100 mm</t>
  </si>
  <si>
    <t>-261883170</t>
  </si>
  <si>
    <t>113202111</t>
  </si>
  <si>
    <t>Vytrhání obrub s vybouráním lože, s přemístěním hmot na skládku na vzdálenost do 3 m nebo s naložením na dopravní prostředek z krajníků nebo obrubníků stojatých</t>
  </si>
  <si>
    <t>272534041</t>
  </si>
  <si>
    <t>41,7+49+6,5</t>
  </si>
  <si>
    <t>120001101</t>
  </si>
  <si>
    <t>Příplatek k cenám vykopávek za ztížení vykopávky v blízkosti podzemního vedení nebo výbušnin v horninách jakékoliv třídy</t>
  </si>
  <si>
    <t>162004329</t>
  </si>
  <si>
    <t>dle A2; B1.1; F</t>
  </si>
  <si>
    <t>poda, cetin, čez, upc</t>
  </si>
  <si>
    <t>0,5*1*(14+21,2+32+60)</t>
  </si>
  <si>
    <t>121101102</t>
  </si>
  <si>
    <t>Sejmutí ornice nebo lesní půdy s vodorovným přemístěním na hromady v místě upotřebení nebo na dočasné či trvalé skládky se složením, na vzdálenost přes 50 do 100 m</t>
  </si>
  <si>
    <t>973886627</t>
  </si>
  <si>
    <t>0,2*48,71*6,13</t>
  </si>
  <si>
    <t>122201102</t>
  </si>
  <si>
    <t>Odkopávky a prokopávky nezapažené s přehozením výkopku na vzdálenost do 3 m nebo s naložením na dopravní prostředek v hornině tř. 3 přes 100 do 1 000 m3</t>
  </si>
  <si>
    <t>276024425</t>
  </si>
  <si>
    <t>dle B1.2.3; B3.4.e</t>
  </si>
  <si>
    <t>odkopávky+vpusti</t>
  </si>
  <si>
    <t>parking*0,67+slepci*0,39+pěší*0,39+2*2*1,6*2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</si>
  <si>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</si>
  <si>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</si>
  <si>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-332095942</t>
  </si>
  <si>
    <t>132201101</t>
  </si>
  <si>
    <t>Hloubení zapažených i nezapažených rýh šířky do 600 mm s urovnáním dna do předepsaného profilu a spádu v hornině tř. 3 do 100 m3</t>
  </si>
  <si>
    <t>1673972828</t>
  </si>
  <si>
    <t>dle B1.2.3; B1.2.1; B1.1</t>
  </si>
  <si>
    <t>drenáž*0,5*(0,3*0,6)*0,6+1,1*1,5*přípojky</t>
  </si>
  <si>
    <t>132201109</t>
  </si>
  <si>
    <t>Hloubení zapažených i nezapažených rýh šířky do 600 mm s urovnáním dna do předepsaného profilu a spádu v hornině tř. 3 Příplatek k cenám za lepivost horniny tř. 3</t>
  </si>
  <si>
    <t>1718267656</t>
  </si>
  <si>
    <t>151101101</t>
  </si>
  <si>
    <t>Zřízení pažení a rozepření stěn rýh pro podzemní vedení pro všechny šířky rýhy  příložné pro jakoukoliv mezerovitost, hloubky do 2 m</t>
  </si>
  <si>
    <t>1027515799</t>
  </si>
  <si>
    <t>dle B1.2.3; B1.1</t>
  </si>
  <si>
    <t>1,5*2*přípojky</t>
  </si>
  <si>
    <t>vpusti</t>
  </si>
  <si>
    <t>4*2*1,6*2</t>
  </si>
  <si>
    <t>Součet</t>
  </si>
  <si>
    <t>151101111</t>
  </si>
  <si>
    <t>Odstranění pažení a rozepření stěn rýh pro podzemní vedení  s uložením materiálu na vzdálenost do 3 m od kraje výkopu příložné, hloubky do 2 m</t>
  </si>
  <si>
    <t>-797278710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</si>
  <si>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</si>
  <si>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</si>
  <si>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-936392473</t>
  </si>
  <si>
    <t>rýhy+odkopávky</t>
  </si>
  <si>
    <t>162701109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</si>
  <si>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</si>
  <si>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179505682</t>
  </si>
  <si>
    <t>odvoz*10</t>
  </si>
  <si>
    <t>167101102</t>
  </si>
  <si>
    <t>Nakládání, skládání a překládání neulehlého výkopku nebo sypaniny nakládání, množství přes 100 m3, z hornin tř. 1 až 4</t>
  </si>
  <si>
    <t>-611746951</t>
  </si>
  <si>
    <t>171201201</t>
  </si>
  <si>
    <t>Uložení sypaniny na skládky</t>
  </si>
  <si>
    <t>-1504956265</t>
  </si>
  <si>
    <t>171201211</t>
  </si>
  <si>
    <t>Uložení sypaniny poplatek za uložení sypaniny na skládce (skládkovné)</t>
  </si>
  <si>
    <t>t</t>
  </si>
  <si>
    <t>115561969</t>
  </si>
  <si>
    <t>odvoz*1,7</t>
  </si>
  <si>
    <t>174101101</t>
  </si>
  <si>
    <t>Zásyp sypaninou z jakékoliv horniny s uložením výkopku ve vrstvách se zhutněním jam, šachet, rýh nebo kolem objektů v těchto vykopávkách</t>
  </si>
  <si>
    <t>2057789378</t>
  </si>
  <si>
    <t>zásyp</t>
  </si>
  <si>
    <t>rýhy-obsyp-lože</t>
  </si>
  <si>
    <t>583442000</t>
  </si>
  <si>
    <t>štěrkodrť frakce 0-63 třída C</t>
  </si>
  <si>
    <t>2055183988</t>
  </si>
  <si>
    <t>22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</si>
  <si>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</si>
  <si>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</si>
  <si>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-217069145</t>
  </si>
  <si>
    <t>dle B1.2.3</t>
  </si>
  <si>
    <t>přípojky*1,1*0,3</t>
  </si>
  <si>
    <t>drenáž*0,3*0,3</t>
  </si>
  <si>
    <t>23</t>
  </si>
  <si>
    <t>181301102</t>
  </si>
  <si>
    <t>Rozprostření a urovnání ornice v rovině nebo ve svahu sklonu do 1:5 při souvislé ploše do 500 m2, tl. vrstvy přes 100 do 150 mm</t>
  </si>
  <si>
    <t>409897150</t>
  </si>
  <si>
    <t>24</t>
  </si>
  <si>
    <t>181951102</t>
  </si>
  <si>
    <t>Úprava pláně vyrovnáním výškových rozdílů v hornině tř. 1 až 4 se zhutněním</t>
  </si>
  <si>
    <t>-31051931</t>
  </si>
  <si>
    <t>pěší+slepci+parking</t>
  </si>
  <si>
    <t>25</t>
  </si>
  <si>
    <t>183101313</t>
  </si>
  <si>
    <t>Hloubení jamek pro vysazování rostlin v zemině tř.1 až 4 s výměnou půdy z 100% v rovině nebo na svahu do 1:5, objemu přes 0,02 do 0,05 m3</t>
  </si>
  <si>
    <t>-1921831158</t>
  </si>
  <si>
    <t>26</t>
  </si>
  <si>
    <t>183403114</t>
  </si>
  <si>
    <t>Obdělání půdy kultivátorováním v rovině nebo na svahu do 1:5</t>
  </si>
  <si>
    <t>-388228803</t>
  </si>
  <si>
    <t>dle B1.1; B1.2.3</t>
  </si>
  <si>
    <t>dle B1.1; B1.2.1</t>
  </si>
  <si>
    <t>27</t>
  </si>
  <si>
    <t>183403153</t>
  </si>
  <si>
    <t>Obdělání půdy hrabáním v rovině nebo na svahu do 1:5</t>
  </si>
  <si>
    <t>-176480719</t>
  </si>
  <si>
    <t>28</t>
  </si>
  <si>
    <t>183403161</t>
  </si>
  <si>
    <t>Obdělání půdy válením v rovině nebo na svahu do 1:5</t>
  </si>
  <si>
    <t>-2133888705</t>
  </si>
  <si>
    <t>29</t>
  </si>
  <si>
    <t>183552431</t>
  </si>
  <si>
    <t>Úprava zemědělské půdy - hnojení tekutými hnojivy na ploše jednotlivě se zapravením hnojiva do půdy do 5 ha, o sklonu do 5 st.</t>
  </si>
  <si>
    <t>219847226</t>
  </si>
  <si>
    <t>sadovky*0,0001</t>
  </si>
  <si>
    <t>30</t>
  </si>
  <si>
    <t>251911550</t>
  </si>
  <si>
    <t>hnojivo průmyslové Cererit (bal. 5 kg)</t>
  </si>
  <si>
    <t>kg</t>
  </si>
  <si>
    <t>-1426275942</t>
  </si>
  <si>
    <t>0,03*sadovky</t>
  </si>
  <si>
    <t>31</t>
  </si>
  <si>
    <t>184102113</t>
  </si>
  <si>
    <t>Výsadba dřeviny s balem do předem vyhloubené jamky se zalitím v rovině nebo na svahu do 1:5, při průměru balu přes 300 do 400 mm</t>
  </si>
  <si>
    <t>-1148416922</t>
  </si>
  <si>
    <t>32</t>
  </si>
  <si>
    <t>R801</t>
  </si>
  <si>
    <t>Mochna křovitá (Potentilla fruticosa 'Red Robin') 20-30cm, kontejner 1,5L</t>
  </si>
  <si>
    <t>1861513929</t>
  </si>
  <si>
    <t>33</t>
  </si>
  <si>
    <t>184801131</t>
  </si>
  <si>
    <t>Ošetření vysazených dřevin  ve skupinách v rovině nebo na svahu do 1:5</t>
  </si>
  <si>
    <t>-2002746447</t>
  </si>
  <si>
    <t>34</t>
  </si>
  <si>
    <t>184802111</t>
  </si>
  <si>
    <t>Chemické odplevelení půdy před založením kultury, trávníku nebo zpevněných ploch o výměře jednotlivě přes 20 m2 v rovině nebo na svahu do 1:5 postřikem na široko</t>
  </si>
  <si>
    <t>-1945355754</t>
  </si>
  <si>
    <t>35</t>
  </si>
  <si>
    <t>184911421</t>
  </si>
  <si>
    <t>Mulčování vysazených rostlin mulčovací kůrou, tl. do 100 mm v rovině nebo na svahu do 1:5</t>
  </si>
  <si>
    <t>-1876051150</t>
  </si>
  <si>
    <t>36</t>
  </si>
  <si>
    <t>185804312</t>
  </si>
  <si>
    <t>Zalití rostlin vodou  plochy záhonů jednotlivě přes 20 m2</t>
  </si>
  <si>
    <t>-56012223</t>
  </si>
  <si>
    <t>37</t>
  </si>
  <si>
    <t>185851121</t>
  </si>
  <si>
    <t>Dovoz vody pro zálivku rostlin na vzdálenost do 1000 m</t>
  </si>
  <si>
    <t>-1615053097</t>
  </si>
  <si>
    <t>dle B1.1</t>
  </si>
  <si>
    <t>0,015*15*121</t>
  </si>
  <si>
    <t>38</t>
  </si>
  <si>
    <t>185851129</t>
  </si>
  <si>
    <t>Dovoz vody pro zálivku rostlin Příplatek k ceně za každých dalších i započatých 1000 m</t>
  </si>
  <si>
    <t>2112474762</t>
  </si>
  <si>
    <t>zálivka*9</t>
  </si>
  <si>
    <t>Zakládání</t>
  </si>
  <si>
    <t>39</t>
  </si>
  <si>
    <t>212755214</t>
  </si>
  <si>
    <t>Trativody bez lože z drenážních trubek plastových flexibilních D 100 mm</t>
  </si>
  <si>
    <t>-858834430</t>
  </si>
  <si>
    <t>dle B1.2.1; B1.2.3; B1.1</t>
  </si>
  <si>
    <t>40</t>
  </si>
  <si>
    <t>213141111</t>
  </si>
  <si>
    <t>Zřízení vrstvy z geotextilie filtrační, separační, odvodňovací, ochranné, výztužné nebo protierozní v rovině nebo ve sklonu do 1:5, šířky do 3 m</t>
  </si>
  <si>
    <t>774075525</t>
  </si>
  <si>
    <t>obalení drenáže</t>
  </si>
  <si>
    <t>3,14*0,1*2*drenáž</t>
  </si>
  <si>
    <t>41</t>
  </si>
  <si>
    <t>693110620R</t>
  </si>
  <si>
    <t>geotextilie z polyesterových vláken netkaná, 300 g/m2, šíře 200 cm</t>
  </si>
  <si>
    <t>-1642675133</t>
  </si>
  <si>
    <t>Vodorovné konstrukce</t>
  </si>
  <si>
    <t>42</t>
  </si>
  <si>
    <t>451573111</t>
  </si>
  <si>
    <t>Lože pod potrubí, stoky a drobné objekty v otevřeném výkopu z písku a štěrkopísku do 63 mm</t>
  </si>
  <si>
    <t>-1561830855</t>
  </si>
  <si>
    <t>přípojky*0,1*1,1</t>
  </si>
  <si>
    <t>drenáž*0,3*0,1</t>
  </si>
  <si>
    <t>Komunikace pozemní</t>
  </si>
  <si>
    <t>43</t>
  </si>
  <si>
    <t>564851111</t>
  </si>
  <si>
    <t>Podklad ze štěrkodrti ŠD s rozprostřením a zhutněním, po zhutnění tl. 150 mm</t>
  </si>
  <si>
    <t>2121586970</t>
  </si>
  <si>
    <t>slepci+pěší</t>
  </si>
  <si>
    <t>sanace</t>
  </si>
  <si>
    <t>44</t>
  </si>
  <si>
    <t>564871111</t>
  </si>
  <si>
    <t>Podklad ze štěrkodrti ŠD s rozprostřením a zhutněním, po zhutnění tl. 250 mm</t>
  </si>
  <si>
    <t>-787227118</t>
  </si>
  <si>
    <t>45</t>
  </si>
  <si>
    <t>564871116</t>
  </si>
  <si>
    <t>Podklad ze štěrkodrti ŠD s rozprostřením a zhutněním, po zhutnění tl. 300 mm</t>
  </si>
  <si>
    <t>1167359626</t>
  </si>
  <si>
    <t>46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</si>
  <si>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</si>
  <si>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</si>
  <si>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1890887974</t>
  </si>
  <si>
    <t>47</t>
  </si>
  <si>
    <t>592452670R</t>
  </si>
  <si>
    <t>dlažba skladebná betonová základní pro nevidomé 20 x 10 x 6 cm barevná</t>
  </si>
  <si>
    <t>2007657585</t>
  </si>
  <si>
    <t>48</t>
  </si>
  <si>
    <t>R007</t>
  </si>
  <si>
    <t>dlažba drážkovaná šedá</t>
  </si>
  <si>
    <t>-689393670</t>
  </si>
  <si>
    <t>49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</si>
  <si>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</si>
  <si>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</si>
  <si>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1856633311</t>
  </si>
  <si>
    <t>50</t>
  </si>
  <si>
    <t>596211212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</si>
  <si>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</si>
  <si>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-1342765113</t>
  </si>
  <si>
    <t>51</t>
  </si>
  <si>
    <t>59245213R</t>
  </si>
  <si>
    <t>dlažba zámková profilová základní 19,6x16,1x8 cm přírodní</t>
  </si>
  <si>
    <t>1416881930</t>
  </si>
  <si>
    <t>Trubní vedení</t>
  </si>
  <si>
    <t>52</t>
  </si>
  <si>
    <t>871313121</t>
  </si>
  <si>
    <t>Montáž kanalizačního potrubí z plastů z tvrdého PVC těsněných gumovým kroužkem v otevřeném výkopu ve sklonu do 20 % DN 160</t>
  </si>
  <si>
    <t>740023422</t>
  </si>
  <si>
    <t>53</t>
  </si>
  <si>
    <t>R801.1</t>
  </si>
  <si>
    <t>dodání a osazení kompletní sorpční vpusti vč.obetonování 1m3 C30/37</t>
  </si>
  <si>
    <t>977620140</t>
  </si>
  <si>
    <t>dle B1.2.1; B3.4.e</t>
  </si>
  <si>
    <t>54</t>
  </si>
  <si>
    <t>286114600</t>
  </si>
  <si>
    <t>trubka kanalizační plastová PVC KG DN 160x1000 mm SN 8</t>
  </si>
  <si>
    <t>1703048557</t>
  </si>
  <si>
    <t>dle B1.1; A2</t>
  </si>
  <si>
    <t>3,5+2</t>
  </si>
  <si>
    <t>55</t>
  </si>
  <si>
    <t>899331111</t>
  </si>
  <si>
    <t>Výšková úprava uličního vstupu nebo vpusti do 200 mm zvýšením poklopu</t>
  </si>
  <si>
    <t>-363032930</t>
  </si>
  <si>
    <t>56</t>
  </si>
  <si>
    <t>R801.2</t>
  </si>
  <si>
    <t>napojení přípojky do kanalizace jádrovým vrtem s těsněním</t>
  </si>
  <si>
    <t>164524602</t>
  </si>
  <si>
    <t>Ostatní konstrukce a práce, bourání</t>
  </si>
  <si>
    <t>57</t>
  </si>
  <si>
    <t>914111111</t>
  </si>
  <si>
    <t>Montáž svislé dopravní značky základní velikosti do 1 m2 objímkami na sloupky nebo konzoly</t>
  </si>
  <si>
    <t>1416137178</t>
  </si>
  <si>
    <t>dle B1.2.7</t>
  </si>
  <si>
    <t>58</t>
  </si>
  <si>
    <t>404454040</t>
  </si>
  <si>
    <t>značka dopravní svislá nereflexní FeZn prolis, 500 x 700 mm</t>
  </si>
  <si>
    <t>-1839534225</t>
  </si>
  <si>
    <t>59</t>
  </si>
  <si>
    <t>404452250</t>
  </si>
  <si>
    <t>sloupek Zn 60 - 350</t>
  </si>
  <si>
    <t>-110656807</t>
  </si>
  <si>
    <t>60</t>
  </si>
  <si>
    <t>404452400</t>
  </si>
  <si>
    <t>patka hliníková pro sloupek D 60 mm</t>
  </si>
  <si>
    <t>1601999226</t>
  </si>
  <si>
    <t>61</t>
  </si>
  <si>
    <t>404452530</t>
  </si>
  <si>
    <t>víčko plastové na sloupek 60</t>
  </si>
  <si>
    <t>-976578239</t>
  </si>
  <si>
    <t>62</t>
  </si>
  <si>
    <t>R005</t>
  </si>
  <si>
    <t>betonová zarážka pod kola vozidel - dodání vč. montáže</t>
  </si>
  <si>
    <t>-1483211806</t>
  </si>
  <si>
    <t>63</t>
  </si>
  <si>
    <t>915211111</t>
  </si>
  <si>
    <t>Vodorovné dopravní značení stříkaným plastem  dělící čára šířky 125 mm souvislá bílá základní</t>
  </si>
  <si>
    <t>-2122012366</t>
  </si>
  <si>
    <t>11*5</t>
  </si>
  <si>
    <t>64</t>
  </si>
  <si>
    <t>915231111</t>
  </si>
  <si>
    <t>Vodorovné dopravní značení stříkaným plastem  přechody pro chodce, šipky, symboly nápisy bílé základní</t>
  </si>
  <si>
    <t>-633548924</t>
  </si>
  <si>
    <t>symbol V10f</t>
  </si>
  <si>
    <t>65</t>
  </si>
  <si>
    <t>915611111</t>
  </si>
  <si>
    <t>Předznačení pro vodorovné značení  stříkané barvou nebo prováděné z nátěrových hmot liniové dělicí čáry, vodicí proužky</t>
  </si>
  <si>
    <t>-1370035907</t>
  </si>
  <si>
    <t>66</t>
  </si>
  <si>
    <t>916111122</t>
  </si>
  <si>
    <t>Osazení silniční obruby z dlažebních kostek v jedné řadě s ložem tl. přes 50 do 100 mm, s vyplněním a zatřením spár cementovou maltou z drobných kostek bez boční opěry, do lože z betonu prostého tř. C 12/15</t>
  </si>
  <si>
    <t>-1424845944</t>
  </si>
  <si>
    <t>dle B1.2.1; B1.2.3</t>
  </si>
  <si>
    <t>41,7*2</t>
  </si>
  <si>
    <t>67</t>
  </si>
  <si>
    <t>583801100</t>
  </si>
  <si>
    <t>kostka dlažební drobná, žula, I.jakost, velikost 10 cm</t>
  </si>
  <si>
    <t>1644628949</t>
  </si>
  <si>
    <t>kostky*0,2*0,1*2</t>
  </si>
  <si>
    <t>68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</si>
  <si>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</si>
  <si>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</si>
  <si>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-478353681</t>
  </si>
  <si>
    <t>ob1+ob2</t>
  </si>
  <si>
    <t>69</t>
  </si>
  <si>
    <t>592174170</t>
  </si>
  <si>
    <t>obrubník betonový chodníkový vibrolisovaný 100x10x25 cm</t>
  </si>
  <si>
    <t>-846007304</t>
  </si>
  <si>
    <t>47,71+2+2,38</t>
  </si>
  <si>
    <t>70</t>
  </si>
  <si>
    <t>592175030R</t>
  </si>
  <si>
    <t>obrubník betonový přírodní 100x15/12x30 cm</t>
  </si>
  <si>
    <t>1223174830</t>
  </si>
  <si>
    <t>dle B1.2.1; b1.2.3</t>
  </si>
  <si>
    <t>41,69+6*5+1,5</t>
  </si>
  <si>
    <t>71</t>
  </si>
  <si>
    <t>916991121</t>
  </si>
  <si>
    <t>Lože pod obrubníky, krajníky nebo obruby z dlažebních kostek z betonu prostého tř. C 16/20</t>
  </si>
  <si>
    <t>1174648920</t>
  </si>
  <si>
    <t>(ob1+ob2)*0,5*0,1</t>
  </si>
  <si>
    <t>kostky*0,5*0,3*0,1</t>
  </si>
  <si>
    <t>72</t>
  </si>
  <si>
    <t>919731123R</t>
  </si>
  <si>
    <t>Zarovnání styčné plochy podkladu nebo krytu podél vybourané části komunikace nebo zpevněné plochy živičné tl. přes 100 do 200 mm</t>
  </si>
  <si>
    <t>-388501180</t>
  </si>
  <si>
    <t>dle B1.2.1; B1.1</t>
  </si>
  <si>
    <t>41,7+1,5</t>
  </si>
  <si>
    <t>73</t>
  </si>
  <si>
    <t>919735113</t>
  </si>
  <si>
    <t>Řezání stávajícího živičného krytu nebo podkladu hloubky přes 100 do 150 mm</t>
  </si>
  <si>
    <t>-1434165558</t>
  </si>
  <si>
    <t>74</t>
  </si>
  <si>
    <t>938908411</t>
  </si>
  <si>
    <t>Čištění vozovek splachováním vodou povrchu podkladu nebo krytu živičného, betonového nebo dlážděného</t>
  </si>
  <si>
    <t>897550864</t>
  </si>
  <si>
    <t>parking+pěší+slepci</t>
  </si>
  <si>
    <t>75</t>
  </si>
  <si>
    <t>981513114</t>
  </si>
  <si>
    <t>Demolice konstrukcí objektů těžkými mechanizačními prostředky konstrukcí ze železobetonu</t>
  </si>
  <si>
    <t>-1454203899</t>
  </si>
  <si>
    <t>dle A2; B1.1</t>
  </si>
  <si>
    <t>2*1*0,5</t>
  </si>
  <si>
    <t>76</t>
  </si>
  <si>
    <t>R901</t>
  </si>
  <si>
    <t>zapravení zídky s omítnutím</t>
  </si>
  <si>
    <t>2097786376</t>
  </si>
  <si>
    <t>997</t>
  </si>
  <si>
    <t>Přesun sutě</t>
  </si>
  <si>
    <t>77</t>
  </si>
  <si>
    <t>997002611</t>
  </si>
  <si>
    <t>Nakládání suti a vybouraných hmot na dopravní prostředek pro vodorovné přemístění</t>
  </si>
  <si>
    <t>-531064889</t>
  </si>
  <si>
    <t>78</t>
  </si>
  <si>
    <t>997006512</t>
  </si>
  <si>
    <t>Vodorovná doprava suti na skládku s naložením na dopravní prostředek a složením přes 100 m do 1 km</t>
  </si>
  <si>
    <t>868401340</t>
  </si>
  <si>
    <t>79</t>
  </si>
  <si>
    <t>997006519</t>
  </si>
  <si>
    <t>Vodorovná doprava suti na skládku s naložením na dopravní prostředek a složením Příplatek k ceně za každý další i započatý 1 km</t>
  </si>
  <si>
    <t>244708803</t>
  </si>
  <si>
    <t>187,19*9 'Přepočtené koeficientem množství</t>
  </si>
  <si>
    <t>80</t>
  </si>
  <si>
    <t>997221845</t>
  </si>
  <si>
    <t>Poplatek za uložení stavebního odpadu na skládce (skládkovné) asfaltového bez obsahu dehtu</t>
  </si>
  <si>
    <t>-2132547122</t>
  </si>
  <si>
    <t>19,8+23,04</t>
  </si>
  <si>
    <t>81</t>
  </si>
  <si>
    <t>997221855R</t>
  </si>
  <si>
    <t>Poplatek za uložení stavebního odpadu na skládce (skládkovné) zeminy a kameniva</t>
  </si>
  <si>
    <t>-1295817269</t>
  </si>
  <si>
    <t>187,19-19,8-23,04</t>
  </si>
  <si>
    <t>998</t>
  </si>
  <si>
    <t>Přesun hmot</t>
  </si>
  <si>
    <t>82</t>
  </si>
  <si>
    <t>998223011</t>
  </si>
  <si>
    <t>Přesun hmot pro pozemní komunikace s krytem dlážděným dopravní vzdálenost do 200 m jakékoliv délky objektu</t>
  </si>
  <si>
    <t>-1843904395</t>
  </si>
  <si>
    <t>Práce a dodávky M</t>
  </si>
  <si>
    <t>46-M</t>
  </si>
  <si>
    <t>Zemní práce při extr.mont.pracích</t>
  </si>
  <si>
    <t>83</t>
  </si>
  <si>
    <t>460070753</t>
  </si>
  <si>
    <t>Hloubení nezapažených jam ručně pro ostatní konstrukce s přemístěním výkopku do vzdálenosti 3 m od okraje jámy nebo naložením na dopravní prostředek, včetně zásypu, zhutnění a urovnání povrchu ostatních konstrukcí, v hornině třídy 3</t>
  </si>
  <si>
    <t>-1613542142</t>
  </si>
  <si>
    <t>sondy - čez, ovak, cetin, upc, poda</t>
  </si>
  <si>
    <t>10*1</t>
  </si>
  <si>
    <t>84</t>
  </si>
  <si>
    <t>460520133</t>
  </si>
  <si>
    <t>Kabelové žlaby nebo kryty osazení tvárnice kabelové betonové do rýhy, bez výkopových prací a obsypu včetně utěsnění a spárování 4-otvorové</t>
  </si>
  <si>
    <t>-338592144</t>
  </si>
  <si>
    <t>21,2</t>
  </si>
  <si>
    <t>85</t>
  </si>
  <si>
    <t>592133920</t>
  </si>
  <si>
    <t>žlab kabelový betonový k ochraně zemního drátovodného vedení 100x31x26 cm</t>
  </si>
  <si>
    <t>128</t>
  </si>
  <si>
    <t>-49951382</t>
  </si>
  <si>
    <t>86</t>
  </si>
  <si>
    <t>592133450</t>
  </si>
  <si>
    <t>poklop kabelového žlabu betonový 50x23x4 cm</t>
  </si>
  <si>
    <t>767577171</t>
  </si>
  <si>
    <t>21,2*2</t>
  </si>
  <si>
    <t>87</t>
  </si>
  <si>
    <t>460520174</t>
  </si>
  <si>
    <t>Montáž trubek ochranných uložených volně do rýhy plastových ohebných, vnitřního průměru přes 90 do 110 mm</t>
  </si>
  <si>
    <t>-552433411</t>
  </si>
  <si>
    <t>cetin+poda+upc - rezervní + dělené chráničky</t>
  </si>
  <si>
    <t>32+2*14</t>
  </si>
  <si>
    <t>32+2*14+21,2</t>
  </si>
  <si>
    <t>88</t>
  </si>
  <si>
    <t>345713550R</t>
  </si>
  <si>
    <t>trubka elektroinstalační ohebná dvouplášťová korugovaná D 94/110 mm, HDPE+LDPE</t>
  </si>
  <si>
    <t>956002935</t>
  </si>
  <si>
    <t>81,2</t>
  </si>
  <si>
    <t>89</t>
  </si>
  <si>
    <t>R46001</t>
  </si>
  <si>
    <t>dělená chránička z plastu D110mm</t>
  </si>
  <si>
    <t>2076586486</t>
  </si>
  <si>
    <t>cetin+upc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</si>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</sst>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color rgb="FF000000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5" fillId="0" borderId="0" xfId="0" applyFont="1" applyAlignment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8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4"/>
      <c r="AS2" s="334"/>
      <c r="AT2" s="334"/>
      <c r="AU2" s="334"/>
      <c r="AV2" s="334"/>
      <c r="AW2" s="334"/>
      <c r="AX2" s="334"/>
      <c r="AY2" s="334"/>
      <c r="AZ2" s="334"/>
      <c r="BA2" s="334"/>
      <c r="BB2" s="334"/>
      <c r="BC2" s="334"/>
      <c r="BD2" s="334"/>
      <c r="BE2" s="334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61" t="s">
        <v>16</v>
      </c>
      <c r="L5" s="362"/>
      <c r="M5" s="362"/>
      <c r="N5" s="362"/>
      <c r="O5" s="362"/>
      <c r="P5" s="362"/>
      <c r="Q5" s="362"/>
      <c r="R5" s="362"/>
      <c r="S5" s="362"/>
      <c r="T5" s="362"/>
      <c r="U5" s="362"/>
      <c r="V5" s="362"/>
      <c r="W5" s="362"/>
      <c r="X5" s="362"/>
      <c r="Y5" s="362"/>
      <c r="Z5" s="362"/>
      <c r="AA5" s="362"/>
      <c r="AB5" s="362"/>
      <c r="AC5" s="362"/>
      <c r="AD5" s="362"/>
      <c r="AE5" s="362"/>
      <c r="AF5" s="362"/>
      <c r="AG5" s="362"/>
      <c r="AH5" s="362"/>
      <c r="AI5" s="362"/>
      <c r="AJ5" s="362"/>
      <c r="AK5" s="362"/>
      <c r="AL5" s="362"/>
      <c r="AM5" s="362"/>
      <c r="AN5" s="362"/>
      <c r="AO5" s="362"/>
      <c r="AP5" s="28"/>
      <c r="AQ5" s="30"/>
      <c r="BE5" s="359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63" t="s">
        <v>19</v>
      </c>
      <c r="L6" s="362"/>
      <c r="M6" s="362"/>
      <c r="N6" s="362"/>
      <c r="O6" s="362"/>
      <c r="P6" s="362"/>
      <c r="Q6" s="362"/>
      <c r="R6" s="362"/>
      <c r="S6" s="362"/>
      <c r="T6" s="362"/>
      <c r="U6" s="362"/>
      <c r="V6" s="362"/>
      <c r="W6" s="362"/>
      <c r="X6" s="362"/>
      <c r="Y6" s="362"/>
      <c r="Z6" s="362"/>
      <c r="AA6" s="362"/>
      <c r="AB6" s="362"/>
      <c r="AC6" s="362"/>
      <c r="AD6" s="362"/>
      <c r="AE6" s="362"/>
      <c r="AF6" s="362"/>
      <c r="AG6" s="362"/>
      <c r="AH6" s="362"/>
      <c r="AI6" s="362"/>
      <c r="AJ6" s="362"/>
      <c r="AK6" s="362"/>
      <c r="AL6" s="362"/>
      <c r="AM6" s="362"/>
      <c r="AN6" s="362"/>
      <c r="AO6" s="362"/>
      <c r="AP6" s="28"/>
      <c r="AQ6" s="30"/>
      <c r="BE6" s="360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60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60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60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60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60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60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60"/>
      <c r="BS13" s="23" t="s">
        <v>8</v>
      </c>
    </row>
    <row r="14" spans="1:74" ht="15">
      <c r="B14" s="27"/>
      <c r="C14" s="28"/>
      <c r="D14" s="28"/>
      <c r="E14" s="364" t="s">
        <v>32</v>
      </c>
      <c r="F14" s="365"/>
      <c r="G14" s="365"/>
      <c r="H14" s="365"/>
      <c r="I14" s="365"/>
      <c r="J14" s="365"/>
      <c r="K14" s="365"/>
      <c r="L14" s="365"/>
      <c r="M14" s="365"/>
      <c r="N14" s="365"/>
      <c r="O14" s="365"/>
      <c r="P14" s="365"/>
      <c r="Q14" s="365"/>
      <c r="R14" s="365"/>
      <c r="S14" s="365"/>
      <c r="T14" s="365"/>
      <c r="U14" s="365"/>
      <c r="V14" s="365"/>
      <c r="W14" s="365"/>
      <c r="X14" s="365"/>
      <c r="Y14" s="365"/>
      <c r="Z14" s="365"/>
      <c r="AA14" s="365"/>
      <c r="AB14" s="365"/>
      <c r="AC14" s="365"/>
      <c r="AD14" s="365"/>
      <c r="AE14" s="365"/>
      <c r="AF14" s="365"/>
      <c r="AG14" s="365"/>
      <c r="AH14" s="365"/>
      <c r="AI14" s="365"/>
      <c r="AJ14" s="365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60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60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60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60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60"/>
      <c r="BS18" s="23" t="s">
        <v>8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60"/>
      <c r="BS19" s="23" t="s">
        <v>8</v>
      </c>
    </row>
    <row r="20" spans="2:71" ht="28.5" customHeight="1">
      <c r="B20" s="27"/>
      <c r="C20" s="28"/>
      <c r="D20" s="28"/>
      <c r="E20" s="366" t="s">
        <v>37</v>
      </c>
      <c r="F20" s="366"/>
      <c r="G20" s="366"/>
      <c r="H20" s="366"/>
      <c r="I20" s="366"/>
      <c r="J20" s="366"/>
      <c r="K20" s="366"/>
      <c r="L20" s="366"/>
      <c r="M20" s="366"/>
      <c r="N20" s="366"/>
      <c r="O20" s="366"/>
      <c r="P20" s="366"/>
      <c r="Q20" s="366"/>
      <c r="R20" s="366"/>
      <c r="S20" s="366"/>
      <c r="T20" s="366"/>
      <c r="U20" s="366"/>
      <c r="V20" s="366"/>
      <c r="W20" s="366"/>
      <c r="X20" s="366"/>
      <c r="Y20" s="366"/>
      <c r="Z20" s="366"/>
      <c r="AA20" s="366"/>
      <c r="AB20" s="366"/>
      <c r="AC20" s="366"/>
      <c r="AD20" s="366"/>
      <c r="AE20" s="366"/>
      <c r="AF20" s="366"/>
      <c r="AG20" s="366"/>
      <c r="AH20" s="366"/>
      <c r="AI20" s="366"/>
      <c r="AJ20" s="366"/>
      <c r="AK20" s="366"/>
      <c r="AL20" s="366"/>
      <c r="AM20" s="366"/>
      <c r="AN20" s="366"/>
      <c r="AO20" s="28"/>
      <c r="AP20" s="28"/>
      <c r="AQ20" s="30"/>
      <c r="BE20" s="360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60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60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67">
        <f>ROUND(AG51,2)</f>
        <v>0</v>
      </c>
      <c r="AL23" s="368"/>
      <c r="AM23" s="368"/>
      <c r="AN23" s="368"/>
      <c r="AO23" s="368"/>
      <c r="AP23" s="41"/>
      <c r="AQ23" s="44"/>
      <c r="BE23" s="360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60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9" t="s">
        <v>39</v>
      </c>
      <c r="M25" s="369"/>
      <c r="N25" s="369"/>
      <c r="O25" s="369"/>
      <c r="P25" s="41"/>
      <c r="Q25" s="41"/>
      <c r="R25" s="41"/>
      <c r="S25" s="41"/>
      <c r="T25" s="41"/>
      <c r="U25" s="41"/>
      <c r="V25" s="41"/>
      <c r="W25" s="369" t="s">
        <v>40</v>
      </c>
      <c r="X25" s="369"/>
      <c r="Y25" s="369"/>
      <c r="Z25" s="369"/>
      <c r="AA25" s="369"/>
      <c r="AB25" s="369"/>
      <c r="AC25" s="369"/>
      <c r="AD25" s="369"/>
      <c r="AE25" s="369"/>
      <c r="AF25" s="41"/>
      <c r="AG25" s="41"/>
      <c r="AH25" s="41"/>
      <c r="AI25" s="41"/>
      <c r="AJ25" s="41"/>
      <c r="AK25" s="369" t="s">
        <v>41</v>
      </c>
      <c r="AL25" s="369"/>
      <c r="AM25" s="369"/>
      <c r="AN25" s="369"/>
      <c r="AO25" s="369"/>
      <c r="AP25" s="41"/>
      <c r="AQ25" s="44"/>
      <c r="BE25" s="360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52">
        <v>0.21</v>
      </c>
      <c r="M26" s="353"/>
      <c r="N26" s="353"/>
      <c r="O26" s="353"/>
      <c r="P26" s="47"/>
      <c r="Q26" s="47"/>
      <c r="R26" s="47"/>
      <c r="S26" s="47"/>
      <c r="T26" s="47"/>
      <c r="U26" s="47"/>
      <c r="V26" s="47"/>
      <c r="W26" s="354">
        <f>ROUND(AZ51,2)</f>
        <v>0</v>
      </c>
      <c r="X26" s="353"/>
      <c r="Y26" s="353"/>
      <c r="Z26" s="353"/>
      <c r="AA26" s="353"/>
      <c r="AB26" s="353"/>
      <c r="AC26" s="353"/>
      <c r="AD26" s="353"/>
      <c r="AE26" s="353"/>
      <c r="AF26" s="47"/>
      <c r="AG26" s="47"/>
      <c r="AH26" s="47"/>
      <c r="AI26" s="47"/>
      <c r="AJ26" s="47"/>
      <c r="AK26" s="354">
        <f>ROUND(AV51,2)</f>
        <v>0</v>
      </c>
      <c r="AL26" s="353"/>
      <c r="AM26" s="353"/>
      <c r="AN26" s="353"/>
      <c r="AO26" s="353"/>
      <c r="AP26" s="47"/>
      <c r="AQ26" s="49"/>
      <c r="BE26" s="360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52">
        <v>0.15</v>
      </c>
      <c r="M27" s="353"/>
      <c r="N27" s="353"/>
      <c r="O27" s="353"/>
      <c r="P27" s="47"/>
      <c r="Q27" s="47"/>
      <c r="R27" s="47"/>
      <c r="S27" s="47"/>
      <c r="T27" s="47"/>
      <c r="U27" s="47"/>
      <c r="V27" s="47"/>
      <c r="W27" s="354">
        <f>ROUND(BA51,2)</f>
        <v>0</v>
      </c>
      <c r="X27" s="353"/>
      <c r="Y27" s="353"/>
      <c r="Z27" s="353"/>
      <c r="AA27" s="353"/>
      <c r="AB27" s="353"/>
      <c r="AC27" s="353"/>
      <c r="AD27" s="353"/>
      <c r="AE27" s="353"/>
      <c r="AF27" s="47"/>
      <c r="AG27" s="47"/>
      <c r="AH27" s="47"/>
      <c r="AI27" s="47"/>
      <c r="AJ27" s="47"/>
      <c r="AK27" s="354">
        <f>ROUND(AW51,2)</f>
        <v>0</v>
      </c>
      <c r="AL27" s="353"/>
      <c r="AM27" s="353"/>
      <c r="AN27" s="353"/>
      <c r="AO27" s="353"/>
      <c r="AP27" s="47"/>
      <c r="AQ27" s="49"/>
      <c r="BE27" s="360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52">
        <v>0.21</v>
      </c>
      <c r="M28" s="353"/>
      <c r="N28" s="353"/>
      <c r="O28" s="353"/>
      <c r="P28" s="47"/>
      <c r="Q28" s="47"/>
      <c r="R28" s="47"/>
      <c r="S28" s="47"/>
      <c r="T28" s="47"/>
      <c r="U28" s="47"/>
      <c r="V28" s="47"/>
      <c r="W28" s="354">
        <f>ROUND(BB51,2)</f>
        <v>0</v>
      </c>
      <c r="X28" s="353"/>
      <c r="Y28" s="353"/>
      <c r="Z28" s="353"/>
      <c r="AA28" s="353"/>
      <c r="AB28" s="353"/>
      <c r="AC28" s="353"/>
      <c r="AD28" s="353"/>
      <c r="AE28" s="353"/>
      <c r="AF28" s="47"/>
      <c r="AG28" s="47"/>
      <c r="AH28" s="47"/>
      <c r="AI28" s="47"/>
      <c r="AJ28" s="47"/>
      <c r="AK28" s="354">
        <v>0</v>
      </c>
      <c r="AL28" s="353"/>
      <c r="AM28" s="353"/>
      <c r="AN28" s="353"/>
      <c r="AO28" s="353"/>
      <c r="AP28" s="47"/>
      <c r="AQ28" s="49"/>
      <c r="BE28" s="360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52">
        <v>0.15</v>
      </c>
      <c r="M29" s="353"/>
      <c r="N29" s="353"/>
      <c r="O29" s="353"/>
      <c r="P29" s="47"/>
      <c r="Q29" s="47"/>
      <c r="R29" s="47"/>
      <c r="S29" s="47"/>
      <c r="T29" s="47"/>
      <c r="U29" s="47"/>
      <c r="V29" s="47"/>
      <c r="W29" s="354">
        <f>ROUND(BC51,2)</f>
        <v>0</v>
      </c>
      <c r="X29" s="353"/>
      <c r="Y29" s="353"/>
      <c r="Z29" s="353"/>
      <c r="AA29" s="353"/>
      <c r="AB29" s="353"/>
      <c r="AC29" s="353"/>
      <c r="AD29" s="353"/>
      <c r="AE29" s="353"/>
      <c r="AF29" s="47"/>
      <c r="AG29" s="47"/>
      <c r="AH29" s="47"/>
      <c r="AI29" s="47"/>
      <c r="AJ29" s="47"/>
      <c r="AK29" s="354">
        <v>0</v>
      </c>
      <c r="AL29" s="353"/>
      <c r="AM29" s="353"/>
      <c r="AN29" s="353"/>
      <c r="AO29" s="353"/>
      <c r="AP29" s="47"/>
      <c r="AQ29" s="49"/>
      <c r="BE29" s="360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52">
        <v>0</v>
      </c>
      <c r="M30" s="353"/>
      <c r="N30" s="353"/>
      <c r="O30" s="353"/>
      <c r="P30" s="47"/>
      <c r="Q30" s="47"/>
      <c r="R30" s="47"/>
      <c r="S30" s="47"/>
      <c r="T30" s="47"/>
      <c r="U30" s="47"/>
      <c r="V30" s="47"/>
      <c r="W30" s="354">
        <f>ROUND(BD51,2)</f>
        <v>0</v>
      </c>
      <c r="X30" s="353"/>
      <c r="Y30" s="353"/>
      <c r="Z30" s="353"/>
      <c r="AA30" s="353"/>
      <c r="AB30" s="353"/>
      <c r="AC30" s="353"/>
      <c r="AD30" s="353"/>
      <c r="AE30" s="353"/>
      <c r="AF30" s="47"/>
      <c r="AG30" s="47"/>
      <c r="AH30" s="47"/>
      <c r="AI30" s="47"/>
      <c r="AJ30" s="47"/>
      <c r="AK30" s="354">
        <v>0</v>
      </c>
      <c r="AL30" s="353"/>
      <c r="AM30" s="353"/>
      <c r="AN30" s="353"/>
      <c r="AO30" s="353"/>
      <c r="AP30" s="47"/>
      <c r="AQ30" s="49"/>
      <c r="BE30" s="360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60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55" t="s">
        <v>50</v>
      </c>
      <c r="Y32" s="356"/>
      <c r="Z32" s="356"/>
      <c r="AA32" s="356"/>
      <c r="AB32" s="356"/>
      <c r="AC32" s="52"/>
      <c r="AD32" s="52"/>
      <c r="AE32" s="52"/>
      <c r="AF32" s="52"/>
      <c r="AG32" s="52"/>
      <c r="AH32" s="52"/>
      <c r="AI32" s="52"/>
      <c r="AJ32" s="52"/>
      <c r="AK32" s="357">
        <f>SUM(AK23:AK30)</f>
        <v>0</v>
      </c>
      <c r="AL32" s="356"/>
      <c r="AM32" s="356"/>
      <c r="AN32" s="356"/>
      <c r="AO32" s="358"/>
      <c r="AP32" s="50"/>
      <c r="AQ32" s="54"/>
      <c r="BE32" s="360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51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01012018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38" t="str">
        <f>K6</f>
        <v>Parkoviště ul.Na Výspě,p.p.č.793/314, k.ú.Výškovice u Ostravy</v>
      </c>
      <c r="M42" s="339"/>
      <c r="N42" s="339"/>
      <c r="O42" s="339"/>
      <c r="P42" s="339"/>
      <c r="Q42" s="339"/>
      <c r="R42" s="339"/>
      <c r="S42" s="339"/>
      <c r="T42" s="339"/>
      <c r="U42" s="339"/>
      <c r="V42" s="339"/>
      <c r="W42" s="339"/>
      <c r="X42" s="339"/>
      <c r="Y42" s="339"/>
      <c r="Z42" s="339"/>
      <c r="AA42" s="339"/>
      <c r="AB42" s="339"/>
      <c r="AC42" s="339"/>
      <c r="AD42" s="339"/>
      <c r="AE42" s="339"/>
      <c r="AF42" s="339"/>
      <c r="AG42" s="339"/>
      <c r="AH42" s="339"/>
      <c r="AI42" s="339"/>
      <c r="AJ42" s="339"/>
      <c r="AK42" s="339"/>
      <c r="AL42" s="339"/>
      <c r="AM42" s="339"/>
      <c r="AN42" s="339"/>
      <c r="AO42" s="339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ul. na Výspě, Ostrava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40" t="str">
        <f>IF(AN8= "","",AN8)</f>
        <v>1. 1. 2018</v>
      </c>
      <c r="AN44" s="340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Městský obvod Ostrava – Jih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41" t="str">
        <f>IF(E17="","",E17)</f>
        <v>Roman Fildán</v>
      </c>
      <c r="AN46" s="341"/>
      <c r="AO46" s="341"/>
      <c r="AP46" s="341"/>
      <c r="AQ46" s="62"/>
      <c r="AR46" s="60"/>
      <c r="AS46" s="342" t="s">
        <v>52</v>
      </c>
      <c r="AT46" s="343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44"/>
      <c r="AT47" s="345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46"/>
      <c r="AT48" s="347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48" t="s">
        <v>53</v>
      </c>
      <c r="D49" s="349"/>
      <c r="E49" s="349"/>
      <c r="F49" s="349"/>
      <c r="G49" s="349"/>
      <c r="H49" s="78"/>
      <c r="I49" s="350" t="s">
        <v>54</v>
      </c>
      <c r="J49" s="349"/>
      <c r="K49" s="349"/>
      <c r="L49" s="349"/>
      <c r="M49" s="349"/>
      <c r="N49" s="349"/>
      <c r="O49" s="349"/>
      <c r="P49" s="349"/>
      <c r="Q49" s="349"/>
      <c r="R49" s="349"/>
      <c r="S49" s="349"/>
      <c r="T49" s="349"/>
      <c r="U49" s="349"/>
      <c r="V49" s="349"/>
      <c r="W49" s="349"/>
      <c r="X49" s="349"/>
      <c r="Y49" s="349"/>
      <c r="Z49" s="349"/>
      <c r="AA49" s="349"/>
      <c r="AB49" s="349"/>
      <c r="AC49" s="349"/>
      <c r="AD49" s="349"/>
      <c r="AE49" s="349"/>
      <c r="AF49" s="349"/>
      <c r="AG49" s="351" t="s">
        <v>55</v>
      </c>
      <c r="AH49" s="349"/>
      <c r="AI49" s="349"/>
      <c r="AJ49" s="349"/>
      <c r="AK49" s="349"/>
      <c r="AL49" s="349"/>
      <c r="AM49" s="349"/>
      <c r="AN49" s="350" t="s">
        <v>56</v>
      </c>
      <c r="AO49" s="349"/>
      <c r="AP49" s="349"/>
      <c r="AQ49" s="79" t="s">
        <v>57</v>
      </c>
      <c r="AR49" s="60"/>
      <c r="AS49" s="80" t="s">
        <v>58</v>
      </c>
      <c r="AT49" s="81" t="s">
        <v>59</v>
      </c>
      <c r="AU49" s="81" t="s">
        <v>60</v>
      </c>
      <c r="AV49" s="81" t="s">
        <v>61</v>
      </c>
      <c r="AW49" s="81" t="s">
        <v>62</v>
      </c>
      <c r="AX49" s="81" t="s">
        <v>63</v>
      </c>
      <c r="AY49" s="81" t="s">
        <v>64</v>
      </c>
      <c r="AZ49" s="81" t="s">
        <v>65</v>
      </c>
      <c r="BA49" s="81" t="s">
        <v>66</v>
      </c>
      <c r="BB49" s="81" t="s">
        <v>67</v>
      </c>
      <c r="BC49" s="81" t="s">
        <v>68</v>
      </c>
      <c r="BD49" s="82" t="s">
        <v>69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70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32">
        <f>ROUND(SUM(AG52:AG53),2)</f>
        <v>0</v>
      </c>
      <c r="AH51" s="332"/>
      <c r="AI51" s="332"/>
      <c r="AJ51" s="332"/>
      <c r="AK51" s="332"/>
      <c r="AL51" s="332"/>
      <c r="AM51" s="332"/>
      <c r="AN51" s="333">
        <f>SUM(AG51,AT51)</f>
        <v>0</v>
      </c>
      <c r="AO51" s="333"/>
      <c r="AP51" s="333"/>
      <c r="AQ51" s="88" t="s">
        <v>21</v>
      </c>
      <c r="AR51" s="70"/>
      <c r="AS51" s="89">
        <f>ROUND(SUM(AS52:AS53),2)</f>
        <v>0</v>
      </c>
      <c r="AT51" s="90">
        <f>ROUND(SUM(AV51:AW51),2)</f>
        <v>0</v>
      </c>
      <c r="AU51" s="91">
        <f>ROUND(SUM(AU52:AU53),5)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ROUND(SUM(AZ52:AZ53),2)</f>
        <v>0</v>
      </c>
      <c r="BA51" s="90">
        <f>ROUND(SUM(BA52:BA53),2)</f>
        <v>0</v>
      </c>
      <c r="BB51" s="90">
        <f>ROUND(SUM(BB52:BB53),2)</f>
        <v>0</v>
      </c>
      <c r="BC51" s="90">
        <f>ROUND(SUM(BC52:BC53),2)</f>
        <v>0</v>
      </c>
      <c r="BD51" s="92">
        <f>ROUND(SUM(BD52:BD53),2)</f>
        <v>0</v>
      </c>
      <c r="BS51" s="93" t="s">
        <v>71</v>
      </c>
      <c r="BT51" s="93" t="s">
        <v>72</v>
      </c>
      <c r="BU51" s="94" t="s">
        <v>73</v>
      </c>
      <c r="BV51" s="93" t="s">
        <v>74</v>
      </c>
      <c r="BW51" s="93" t="s">
        <v>7</v>
      </c>
      <c r="BX51" s="93" t="s">
        <v>75</v>
      </c>
      <c r="CL51" s="93" t="s">
        <v>21</v>
      </c>
    </row>
    <row r="52" spans="1:91" s="5" customFormat="1" ht="16.5" customHeight="1">
      <c r="A52" s="95" t="s">
        <v>76</v>
      </c>
      <c r="B52" s="96"/>
      <c r="C52" s="97"/>
      <c r="D52" s="337" t="s">
        <v>77</v>
      </c>
      <c r="E52" s="337"/>
      <c r="F52" s="337"/>
      <c r="G52" s="337"/>
      <c r="H52" s="337"/>
      <c r="I52" s="98"/>
      <c r="J52" s="337" t="s">
        <v>78</v>
      </c>
      <c r="K52" s="337"/>
      <c r="L52" s="337"/>
      <c r="M52" s="337"/>
      <c r="N52" s="337"/>
      <c r="O52" s="337"/>
      <c r="P52" s="337"/>
      <c r="Q52" s="337"/>
      <c r="R52" s="337"/>
      <c r="S52" s="337"/>
      <c r="T52" s="337"/>
      <c r="U52" s="337"/>
      <c r="V52" s="337"/>
      <c r="W52" s="337"/>
      <c r="X52" s="337"/>
      <c r="Y52" s="337"/>
      <c r="Z52" s="337"/>
      <c r="AA52" s="337"/>
      <c r="AB52" s="337"/>
      <c r="AC52" s="337"/>
      <c r="AD52" s="337"/>
      <c r="AE52" s="337"/>
      <c r="AF52" s="337"/>
      <c r="AG52" s="335">
        <f>'000 - vedlejší rozpočtové...'!J27</f>
        <v>0</v>
      </c>
      <c r="AH52" s="336"/>
      <c r="AI52" s="336"/>
      <c r="AJ52" s="336"/>
      <c r="AK52" s="336"/>
      <c r="AL52" s="336"/>
      <c r="AM52" s="336"/>
      <c r="AN52" s="335">
        <f>SUM(AG52,AT52)</f>
        <v>0</v>
      </c>
      <c r="AO52" s="336"/>
      <c r="AP52" s="336"/>
      <c r="AQ52" s="99" t="s">
        <v>79</v>
      </c>
      <c r="AR52" s="100"/>
      <c r="AS52" s="101">
        <v>0</v>
      </c>
      <c r="AT52" s="102">
        <f>ROUND(SUM(AV52:AW52),2)</f>
        <v>0</v>
      </c>
      <c r="AU52" s="103">
        <f>'000 - vedlejší rozpočtové...'!P78</f>
        <v>0</v>
      </c>
      <c r="AV52" s="102">
        <f>'000 - vedlejší rozpočtové...'!J30</f>
        <v>0</v>
      </c>
      <c r="AW52" s="102">
        <f>'000 - vedlejší rozpočtové...'!J31</f>
        <v>0</v>
      </c>
      <c r="AX52" s="102">
        <f>'000 - vedlejší rozpočtové...'!J32</f>
        <v>0</v>
      </c>
      <c r="AY52" s="102">
        <f>'000 - vedlejší rozpočtové...'!J33</f>
        <v>0</v>
      </c>
      <c r="AZ52" s="102">
        <f>'000 - vedlejší rozpočtové...'!F30</f>
        <v>0</v>
      </c>
      <c r="BA52" s="102">
        <f>'000 - vedlejší rozpočtové...'!F31</f>
        <v>0</v>
      </c>
      <c r="BB52" s="102">
        <f>'000 - vedlejší rozpočtové...'!F32</f>
        <v>0</v>
      </c>
      <c r="BC52" s="102">
        <f>'000 - vedlejší rozpočtové...'!F33</f>
        <v>0</v>
      </c>
      <c r="BD52" s="104">
        <f>'000 - vedlejší rozpočtové...'!F34</f>
        <v>0</v>
      </c>
      <c r="BT52" s="105" t="s">
        <v>80</v>
      </c>
      <c r="BV52" s="105" t="s">
        <v>74</v>
      </c>
      <c r="BW52" s="105" t="s">
        <v>81</v>
      </c>
      <c r="BX52" s="105" t="s">
        <v>7</v>
      </c>
      <c r="CL52" s="105" t="s">
        <v>21</v>
      </c>
      <c r="CM52" s="105" t="s">
        <v>82</v>
      </c>
    </row>
    <row r="53" spans="1:91" s="5" customFormat="1" ht="16.5" customHeight="1">
      <c r="A53" s="95" t="s">
        <v>76</v>
      </c>
      <c r="B53" s="96"/>
      <c r="C53" s="97"/>
      <c r="D53" s="337" t="s">
        <v>83</v>
      </c>
      <c r="E53" s="337"/>
      <c r="F53" s="337"/>
      <c r="G53" s="337"/>
      <c r="H53" s="337"/>
      <c r="I53" s="98"/>
      <c r="J53" s="337" t="s">
        <v>84</v>
      </c>
      <c r="K53" s="337"/>
      <c r="L53" s="337"/>
      <c r="M53" s="337"/>
      <c r="N53" s="337"/>
      <c r="O53" s="337"/>
      <c r="P53" s="337"/>
      <c r="Q53" s="337"/>
      <c r="R53" s="337"/>
      <c r="S53" s="337"/>
      <c r="T53" s="337"/>
      <c r="U53" s="337"/>
      <c r="V53" s="337"/>
      <c r="W53" s="337"/>
      <c r="X53" s="337"/>
      <c r="Y53" s="337"/>
      <c r="Z53" s="337"/>
      <c r="AA53" s="337"/>
      <c r="AB53" s="337"/>
      <c r="AC53" s="337"/>
      <c r="AD53" s="337"/>
      <c r="AE53" s="337"/>
      <c r="AF53" s="337"/>
      <c r="AG53" s="335">
        <f>'101 - SO 101 parkoviště a...'!J27</f>
        <v>0</v>
      </c>
      <c r="AH53" s="336"/>
      <c r="AI53" s="336"/>
      <c r="AJ53" s="336"/>
      <c r="AK53" s="336"/>
      <c r="AL53" s="336"/>
      <c r="AM53" s="336"/>
      <c r="AN53" s="335">
        <f>SUM(AG53,AT53)</f>
        <v>0</v>
      </c>
      <c r="AO53" s="336"/>
      <c r="AP53" s="336"/>
      <c r="AQ53" s="99" t="s">
        <v>79</v>
      </c>
      <c r="AR53" s="100"/>
      <c r="AS53" s="106">
        <v>0</v>
      </c>
      <c r="AT53" s="107">
        <f>ROUND(SUM(AV53:AW53),2)</f>
        <v>0</v>
      </c>
      <c r="AU53" s="108">
        <f>'101 - SO 101 parkoviště a...'!P87</f>
        <v>0</v>
      </c>
      <c r="AV53" s="107">
        <f>'101 - SO 101 parkoviště a...'!J30</f>
        <v>0</v>
      </c>
      <c r="AW53" s="107">
        <f>'101 - SO 101 parkoviště a...'!J31</f>
        <v>0</v>
      </c>
      <c r="AX53" s="107">
        <f>'101 - SO 101 parkoviště a...'!J32</f>
        <v>0</v>
      </c>
      <c r="AY53" s="107">
        <f>'101 - SO 101 parkoviště a...'!J33</f>
        <v>0</v>
      </c>
      <c r="AZ53" s="107">
        <f>'101 - SO 101 parkoviště a...'!F30</f>
        <v>0</v>
      </c>
      <c r="BA53" s="107">
        <f>'101 - SO 101 parkoviště a...'!F31</f>
        <v>0</v>
      </c>
      <c r="BB53" s="107">
        <f>'101 - SO 101 parkoviště a...'!F32</f>
        <v>0</v>
      </c>
      <c r="BC53" s="107">
        <f>'101 - SO 101 parkoviště a...'!F33</f>
        <v>0</v>
      </c>
      <c r="BD53" s="109">
        <f>'101 - SO 101 parkoviště a...'!F34</f>
        <v>0</v>
      </c>
      <c r="BT53" s="105" t="s">
        <v>80</v>
      </c>
      <c r="BV53" s="105" t="s">
        <v>74</v>
      </c>
      <c r="BW53" s="105" t="s">
        <v>85</v>
      </c>
      <c r="BX53" s="105" t="s">
        <v>7</v>
      </c>
      <c r="CL53" s="105" t="s">
        <v>21</v>
      </c>
      <c r="CM53" s="105" t="s">
        <v>82</v>
      </c>
    </row>
    <row r="54" spans="1:91" s="1" customFormat="1" ht="30" customHeight="1">
      <c r="B54" s="40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0"/>
    </row>
    <row r="55" spans="1:91" s="1" customFormat="1" ht="6.95" customHeight="1"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60"/>
    </row>
  </sheetData>
  <sheetProtection algorithmName="SHA-512" hashValue="Bdh3ziwd2mvinsdOkFpygbfWnJg6HOgaaMN08gpDgFGchtDBiveqnCUKOzSHE3OY91ArybwPwdHJrKzvgthOtA==" saltValue="3QJ0s97iMs1Foo/FAWSc/LyAOKcDph8Ko9MxMshEcC6uku7V/ned/HSWJEZmLWS2qZM0NTMw8o2+IDrjWQ9idw==" spinCount="100000" sheet="1" objects="1" scenarios="1" formatColumns="0" formatRows="0"/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2" location="'000 - vedlejší rozpočtové...'!C2" display="/"/>
    <hyperlink ref="A53" location="'101 - SO 101 parkoviště a...'!C2" display="/"/>
  </hyperlinks>
  <pageMargins left="0.58333330000000005" right="0.58333330000000005" top="0.58333330000000005" bottom="0.58333330000000005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86</v>
      </c>
      <c r="G1" s="374" t="s">
        <v>87</v>
      </c>
      <c r="H1" s="374"/>
      <c r="I1" s="114"/>
      <c r="J1" s="113" t="s">
        <v>88</v>
      </c>
      <c r="K1" s="112" t="s">
        <v>89</v>
      </c>
      <c r="L1" s="113" t="s">
        <v>90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91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5" t="str">
        <f>'Rekapitulace stavby'!K6</f>
        <v>Parkoviště ul.Na Výspě,p.p.č.793/314, k.ú.Výškovice u Ostravy</v>
      </c>
      <c r="F7" s="376"/>
      <c r="G7" s="376"/>
      <c r="H7" s="376"/>
      <c r="I7" s="116"/>
      <c r="J7" s="28"/>
      <c r="K7" s="30"/>
    </row>
    <row r="8" spans="1:70" s="1" customFormat="1" ht="15">
      <c r="B8" s="40"/>
      <c r="C8" s="41"/>
      <c r="D8" s="36" t="s">
        <v>92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7" t="s">
        <v>93</v>
      </c>
      <c r="F9" s="378"/>
      <c r="G9" s="378"/>
      <c r="H9" s="378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94</v>
      </c>
      <c r="G12" s="41"/>
      <c r="H12" s="41"/>
      <c r="I12" s="118" t="s">
        <v>25</v>
      </c>
      <c r="J12" s="119" t="str">
        <f>'Rekapitulace stavby'!AN8</f>
        <v>1. 1. 2018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>Městský obvod Ostrava – Jih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66" t="s">
        <v>21</v>
      </c>
      <c r="F24" s="366"/>
      <c r="G24" s="366"/>
      <c r="H24" s="366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ROUND(SUM(BE78:BE100), 2)</f>
        <v>0</v>
      </c>
      <c r="G30" s="41"/>
      <c r="H30" s="41"/>
      <c r="I30" s="130">
        <v>0.21</v>
      </c>
      <c r="J30" s="129">
        <f>ROUND(ROUND((SUM(BE78:BE100)),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ROUND(SUM(BF78:BF100), 2)</f>
        <v>0</v>
      </c>
      <c r="G31" s="41"/>
      <c r="H31" s="41"/>
      <c r="I31" s="130">
        <v>0.15</v>
      </c>
      <c r="J31" s="129">
        <f>ROUND(ROUND((SUM(BF78:BF100)),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ROUND(SUM(BG78:BG100),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ROUND(SUM(BH78:BH100),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ROUND(SUM(BI78:BI100),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95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5" t="str">
        <f>E7</f>
        <v>Parkoviště ul.Na Výspě,p.p.č.793/314, k.ú.Výškovice u Ostravy</v>
      </c>
      <c r="F45" s="376"/>
      <c r="G45" s="376"/>
      <c r="H45" s="376"/>
      <c r="I45" s="117"/>
      <c r="J45" s="41"/>
      <c r="K45" s="44"/>
    </row>
    <row r="46" spans="2:11" s="1" customFormat="1" ht="14.45" customHeight="1">
      <c r="B46" s="40"/>
      <c r="C46" s="36" t="s">
        <v>92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7" t="str">
        <f>E9</f>
        <v>000 - vedlejší rozpočtové náklady</v>
      </c>
      <c r="F47" s="378"/>
      <c r="G47" s="378"/>
      <c r="H47" s="378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1. 1. 2018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66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0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96</v>
      </c>
      <c r="D54" s="131"/>
      <c r="E54" s="131"/>
      <c r="F54" s="131"/>
      <c r="G54" s="131"/>
      <c r="H54" s="131"/>
      <c r="I54" s="144"/>
      <c r="J54" s="145" t="s">
        <v>97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98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99</v>
      </c>
    </row>
    <row r="57" spans="2:47" s="7" customFormat="1" ht="24.95" customHeight="1">
      <c r="B57" s="148"/>
      <c r="C57" s="149"/>
      <c r="D57" s="150" t="s">
        <v>100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101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102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6.5" customHeight="1">
      <c r="B68" s="40"/>
      <c r="C68" s="62"/>
      <c r="D68" s="62"/>
      <c r="E68" s="371" t="str">
        <f>E7</f>
        <v>Parkoviště ul.Na Výspě,p.p.č.793/314, k.ú.Výškovice u Ostravy</v>
      </c>
      <c r="F68" s="372"/>
      <c r="G68" s="372"/>
      <c r="H68" s="372"/>
      <c r="I68" s="162"/>
      <c r="J68" s="62"/>
      <c r="K68" s="62"/>
      <c r="L68" s="60"/>
    </row>
    <row r="69" spans="2:63" s="1" customFormat="1" ht="14.45" customHeight="1">
      <c r="B69" s="40"/>
      <c r="C69" s="64" t="s">
        <v>92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7.25" customHeight="1">
      <c r="B70" s="40"/>
      <c r="C70" s="62"/>
      <c r="D70" s="62"/>
      <c r="E70" s="338" t="str">
        <f>E9</f>
        <v>000 - vedlejší rozpočtové náklady</v>
      </c>
      <c r="F70" s="373"/>
      <c r="G70" s="373"/>
      <c r="H70" s="373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 xml:space="preserve"> </v>
      </c>
      <c r="G72" s="62"/>
      <c r="H72" s="62"/>
      <c r="I72" s="164" t="s">
        <v>25</v>
      </c>
      <c r="J72" s="72" t="str">
        <f>IF(J12="","",J12)</f>
        <v>1. 1. 2018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 ht="15">
      <c r="B74" s="40"/>
      <c r="C74" s="64" t="s">
        <v>27</v>
      </c>
      <c r="D74" s="62"/>
      <c r="E74" s="62"/>
      <c r="F74" s="163" t="str">
        <f>E15</f>
        <v>Městský obvod Ostrava – Jih</v>
      </c>
      <c r="G74" s="62"/>
      <c r="H74" s="62"/>
      <c r="I74" s="164" t="s">
        <v>33</v>
      </c>
      <c r="J74" s="163" t="str">
        <f>E21</f>
        <v>Roman Fildán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103</v>
      </c>
      <c r="D77" s="167" t="s">
        <v>57</v>
      </c>
      <c r="E77" s="167" t="s">
        <v>53</v>
      </c>
      <c r="F77" s="167" t="s">
        <v>104</v>
      </c>
      <c r="G77" s="167" t="s">
        <v>105</v>
      </c>
      <c r="H77" s="167" t="s">
        <v>106</v>
      </c>
      <c r="I77" s="168" t="s">
        <v>107</v>
      </c>
      <c r="J77" s="167" t="s">
        <v>97</v>
      </c>
      <c r="K77" s="169" t="s">
        <v>108</v>
      </c>
      <c r="L77" s="170"/>
      <c r="M77" s="80" t="s">
        <v>109</v>
      </c>
      <c r="N77" s="81" t="s">
        <v>42</v>
      </c>
      <c r="O77" s="81" t="s">
        <v>110</v>
      </c>
      <c r="P77" s="81" t="s">
        <v>111</v>
      </c>
      <c r="Q77" s="81" t="s">
        <v>112</v>
      </c>
      <c r="R77" s="81" t="s">
        <v>113</v>
      </c>
      <c r="S77" s="81" t="s">
        <v>114</v>
      </c>
      <c r="T77" s="82" t="s">
        <v>115</v>
      </c>
    </row>
    <row r="78" spans="2:63" s="1" customFormat="1" ht="29.25" customHeight="1">
      <c r="B78" s="40"/>
      <c r="C78" s="86" t="s">
        <v>98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71</v>
      </c>
      <c r="AU78" s="23" t="s">
        <v>99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71</v>
      </c>
      <c r="E79" s="178" t="s">
        <v>116</v>
      </c>
      <c r="F79" s="178" t="s">
        <v>117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118</v>
      </c>
      <c r="AT79" s="187" t="s">
        <v>71</v>
      </c>
      <c r="AU79" s="187" t="s">
        <v>72</v>
      </c>
      <c r="AY79" s="186" t="s">
        <v>119</v>
      </c>
      <c r="BK79" s="188">
        <f>BK80</f>
        <v>0</v>
      </c>
    </row>
    <row r="80" spans="2:63" s="10" customFormat="1" ht="19.899999999999999" customHeight="1">
      <c r="B80" s="175"/>
      <c r="C80" s="176"/>
      <c r="D80" s="177" t="s">
        <v>71</v>
      </c>
      <c r="E80" s="189" t="s">
        <v>80</v>
      </c>
      <c r="F80" s="189" t="s">
        <v>120</v>
      </c>
      <c r="G80" s="176"/>
      <c r="H80" s="176"/>
      <c r="I80" s="179"/>
      <c r="J80" s="190">
        <f>BK80</f>
        <v>0</v>
      </c>
      <c r="K80" s="176"/>
      <c r="L80" s="181"/>
      <c r="M80" s="182"/>
      <c r="N80" s="183"/>
      <c r="O80" s="183"/>
      <c r="P80" s="184">
        <f>SUM(P81:P100)</f>
        <v>0</v>
      </c>
      <c r="Q80" s="183"/>
      <c r="R80" s="184">
        <f>SUM(R81:R100)</f>
        <v>0</v>
      </c>
      <c r="S80" s="183"/>
      <c r="T80" s="185">
        <f>SUM(T81:T100)</f>
        <v>0</v>
      </c>
      <c r="AR80" s="186" t="s">
        <v>118</v>
      </c>
      <c r="AT80" s="187" t="s">
        <v>71</v>
      </c>
      <c r="AU80" s="187" t="s">
        <v>80</v>
      </c>
      <c r="AY80" s="186" t="s">
        <v>119</v>
      </c>
      <c r="BK80" s="188">
        <f>SUM(BK81:BK100)</f>
        <v>0</v>
      </c>
    </row>
    <row r="81" spans="2:65" s="1" customFormat="1" ht="16.5" customHeight="1">
      <c r="B81" s="40"/>
      <c r="C81" s="191" t="s">
        <v>80</v>
      </c>
      <c r="D81" s="191" t="s">
        <v>121</v>
      </c>
      <c r="E81" s="192" t="s">
        <v>122</v>
      </c>
      <c r="F81" s="193" t="s">
        <v>123</v>
      </c>
      <c r="G81" s="194" t="s">
        <v>124</v>
      </c>
      <c r="H81" s="195">
        <v>1</v>
      </c>
      <c r="I81" s="196"/>
      <c r="J81" s="197">
        <f t="shared" ref="J81:J100" si="0">ROUND(I81*H81,2)</f>
        <v>0</v>
      </c>
      <c r="K81" s="193" t="s">
        <v>21</v>
      </c>
      <c r="L81" s="198"/>
      <c r="M81" s="199" t="s">
        <v>21</v>
      </c>
      <c r="N81" s="200" t="s">
        <v>43</v>
      </c>
      <c r="O81" s="41"/>
      <c r="P81" s="201">
        <f t="shared" ref="P81:P100" si="1">O81*H81</f>
        <v>0</v>
      </c>
      <c r="Q81" s="201">
        <v>0</v>
      </c>
      <c r="R81" s="201">
        <f t="shared" ref="R81:R100" si="2">Q81*H81</f>
        <v>0</v>
      </c>
      <c r="S81" s="201">
        <v>0</v>
      </c>
      <c r="T81" s="202">
        <f t="shared" ref="T81:T100" si="3">S81*H81</f>
        <v>0</v>
      </c>
      <c r="AR81" s="23" t="s">
        <v>125</v>
      </c>
      <c r="AT81" s="23" t="s">
        <v>121</v>
      </c>
      <c r="AU81" s="23" t="s">
        <v>82</v>
      </c>
      <c r="AY81" s="23" t="s">
        <v>119</v>
      </c>
      <c r="BE81" s="203">
        <f t="shared" ref="BE81:BE100" si="4">IF(N81="základní",J81,0)</f>
        <v>0</v>
      </c>
      <c r="BF81" s="203">
        <f t="shared" ref="BF81:BF100" si="5">IF(N81="snížená",J81,0)</f>
        <v>0</v>
      </c>
      <c r="BG81" s="203">
        <f t="shared" ref="BG81:BG100" si="6">IF(N81="zákl. přenesená",J81,0)</f>
        <v>0</v>
      </c>
      <c r="BH81" s="203">
        <f t="shared" ref="BH81:BH100" si="7">IF(N81="sníž. přenesená",J81,0)</f>
        <v>0</v>
      </c>
      <c r="BI81" s="203">
        <f t="shared" ref="BI81:BI100" si="8">IF(N81="nulová",J81,0)</f>
        <v>0</v>
      </c>
      <c r="BJ81" s="23" t="s">
        <v>80</v>
      </c>
      <c r="BK81" s="203">
        <f t="shared" ref="BK81:BK100" si="9">ROUND(I81*H81,2)</f>
        <v>0</v>
      </c>
      <c r="BL81" s="23" t="s">
        <v>126</v>
      </c>
      <c r="BM81" s="23" t="s">
        <v>127</v>
      </c>
    </row>
    <row r="82" spans="2:65" s="1" customFormat="1" ht="25.5" customHeight="1">
      <c r="B82" s="40"/>
      <c r="C82" s="191" t="s">
        <v>82</v>
      </c>
      <c r="D82" s="191" t="s">
        <v>121</v>
      </c>
      <c r="E82" s="192" t="s">
        <v>128</v>
      </c>
      <c r="F82" s="193" t="s">
        <v>129</v>
      </c>
      <c r="G82" s="194" t="s">
        <v>124</v>
      </c>
      <c r="H82" s="195">
        <v>1</v>
      </c>
      <c r="I82" s="196"/>
      <c r="J82" s="197">
        <f t="shared" si="0"/>
        <v>0</v>
      </c>
      <c r="K82" s="193" t="s">
        <v>21</v>
      </c>
      <c r="L82" s="198"/>
      <c r="M82" s="199" t="s">
        <v>21</v>
      </c>
      <c r="N82" s="200" t="s">
        <v>43</v>
      </c>
      <c r="O82" s="41"/>
      <c r="P82" s="201">
        <f t="shared" si="1"/>
        <v>0</v>
      </c>
      <c r="Q82" s="201">
        <v>0</v>
      </c>
      <c r="R82" s="201">
        <f t="shared" si="2"/>
        <v>0</v>
      </c>
      <c r="S82" s="201">
        <v>0</v>
      </c>
      <c r="T82" s="202">
        <f t="shared" si="3"/>
        <v>0</v>
      </c>
      <c r="AR82" s="23" t="s">
        <v>125</v>
      </c>
      <c r="AT82" s="23" t="s">
        <v>121</v>
      </c>
      <c r="AU82" s="23" t="s">
        <v>82</v>
      </c>
      <c r="AY82" s="23" t="s">
        <v>119</v>
      </c>
      <c r="BE82" s="203">
        <f t="shared" si="4"/>
        <v>0</v>
      </c>
      <c r="BF82" s="203">
        <f t="shared" si="5"/>
        <v>0</v>
      </c>
      <c r="BG82" s="203">
        <f t="shared" si="6"/>
        <v>0</v>
      </c>
      <c r="BH82" s="203">
        <f t="shared" si="7"/>
        <v>0</v>
      </c>
      <c r="BI82" s="203">
        <f t="shared" si="8"/>
        <v>0</v>
      </c>
      <c r="BJ82" s="23" t="s">
        <v>80</v>
      </c>
      <c r="BK82" s="203">
        <f t="shared" si="9"/>
        <v>0</v>
      </c>
      <c r="BL82" s="23" t="s">
        <v>126</v>
      </c>
      <c r="BM82" s="23" t="s">
        <v>130</v>
      </c>
    </row>
    <row r="83" spans="2:65" s="1" customFormat="1" ht="16.5" customHeight="1">
      <c r="B83" s="40"/>
      <c r="C83" s="191" t="s">
        <v>131</v>
      </c>
      <c r="D83" s="191" t="s">
        <v>121</v>
      </c>
      <c r="E83" s="192" t="s">
        <v>132</v>
      </c>
      <c r="F83" s="193" t="s">
        <v>133</v>
      </c>
      <c r="G83" s="194" t="s">
        <v>124</v>
      </c>
      <c r="H83" s="195">
        <v>1</v>
      </c>
      <c r="I83" s="196"/>
      <c r="J83" s="197">
        <f t="shared" si="0"/>
        <v>0</v>
      </c>
      <c r="K83" s="193" t="s">
        <v>21</v>
      </c>
      <c r="L83" s="198"/>
      <c r="M83" s="199" t="s">
        <v>21</v>
      </c>
      <c r="N83" s="200" t="s">
        <v>43</v>
      </c>
      <c r="O83" s="41"/>
      <c r="P83" s="201">
        <f t="shared" si="1"/>
        <v>0</v>
      </c>
      <c r="Q83" s="201">
        <v>0</v>
      </c>
      <c r="R83" s="201">
        <f t="shared" si="2"/>
        <v>0</v>
      </c>
      <c r="S83" s="201">
        <v>0</v>
      </c>
      <c r="T83" s="202">
        <f t="shared" si="3"/>
        <v>0</v>
      </c>
      <c r="AR83" s="23" t="s">
        <v>125</v>
      </c>
      <c r="AT83" s="23" t="s">
        <v>121</v>
      </c>
      <c r="AU83" s="23" t="s">
        <v>82</v>
      </c>
      <c r="AY83" s="23" t="s">
        <v>119</v>
      </c>
      <c r="BE83" s="203">
        <f t="shared" si="4"/>
        <v>0</v>
      </c>
      <c r="BF83" s="203">
        <f t="shared" si="5"/>
        <v>0</v>
      </c>
      <c r="BG83" s="203">
        <f t="shared" si="6"/>
        <v>0</v>
      </c>
      <c r="BH83" s="203">
        <f t="shared" si="7"/>
        <v>0</v>
      </c>
      <c r="BI83" s="203">
        <f t="shared" si="8"/>
        <v>0</v>
      </c>
      <c r="BJ83" s="23" t="s">
        <v>80</v>
      </c>
      <c r="BK83" s="203">
        <f t="shared" si="9"/>
        <v>0</v>
      </c>
      <c r="BL83" s="23" t="s">
        <v>126</v>
      </c>
      <c r="BM83" s="23" t="s">
        <v>134</v>
      </c>
    </row>
    <row r="84" spans="2:65" s="1" customFormat="1" ht="16.5" customHeight="1">
      <c r="B84" s="40"/>
      <c r="C84" s="191" t="s">
        <v>126</v>
      </c>
      <c r="D84" s="191" t="s">
        <v>121</v>
      </c>
      <c r="E84" s="192" t="s">
        <v>135</v>
      </c>
      <c r="F84" s="193" t="s">
        <v>136</v>
      </c>
      <c r="G84" s="194" t="s">
        <v>124</v>
      </c>
      <c r="H84" s="195">
        <v>1</v>
      </c>
      <c r="I84" s="196"/>
      <c r="J84" s="197">
        <f t="shared" si="0"/>
        <v>0</v>
      </c>
      <c r="K84" s="193" t="s">
        <v>21</v>
      </c>
      <c r="L84" s="198"/>
      <c r="M84" s="199" t="s">
        <v>21</v>
      </c>
      <c r="N84" s="200" t="s">
        <v>43</v>
      </c>
      <c r="O84" s="41"/>
      <c r="P84" s="201">
        <f t="shared" si="1"/>
        <v>0</v>
      </c>
      <c r="Q84" s="201">
        <v>0</v>
      </c>
      <c r="R84" s="201">
        <f t="shared" si="2"/>
        <v>0</v>
      </c>
      <c r="S84" s="201">
        <v>0</v>
      </c>
      <c r="T84" s="202">
        <f t="shared" si="3"/>
        <v>0</v>
      </c>
      <c r="AR84" s="23" t="s">
        <v>125</v>
      </c>
      <c r="AT84" s="23" t="s">
        <v>121</v>
      </c>
      <c r="AU84" s="23" t="s">
        <v>82</v>
      </c>
      <c r="AY84" s="23" t="s">
        <v>119</v>
      </c>
      <c r="BE84" s="203">
        <f t="shared" si="4"/>
        <v>0</v>
      </c>
      <c r="BF84" s="203">
        <f t="shared" si="5"/>
        <v>0</v>
      </c>
      <c r="BG84" s="203">
        <f t="shared" si="6"/>
        <v>0</v>
      </c>
      <c r="BH84" s="203">
        <f t="shared" si="7"/>
        <v>0</v>
      </c>
      <c r="BI84" s="203">
        <f t="shared" si="8"/>
        <v>0</v>
      </c>
      <c r="BJ84" s="23" t="s">
        <v>80</v>
      </c>
      <c r="BK84" s="203">
        <f t="shared" si="9"/>
        <v>0</v>
      </c>
      <c r="BL84" s="23" t="s">
        <v>126</v>
      </c>
      <c r="BM84" s="23" t="s">
        <v>137</v>
      </c>
    </row>
    <row r="85" spans="2:65" s="1" customFormat="1" ht="16.5" customHeight="1">
      <c r="B85" s="40"/>
      <c r="C85" s="191" t="s">
        <v>118</v>
      </c>
      <c r="D85" s="191" t="s">
        <v>121</v>
      </c>
      <c r="E85" s="192" t="s">
        <v>138</v>
      </c>
      <c r="F85" s="193" t="s">
        <v>139</v>
      </c>
      <c r="G85" s="194" t="s">
        <v>124</v>
      </c>
      <c r="H85" s="195">
        <v>1</v>
      </c>
      <c r="I85" s="196"/>
      <c r="J85" s="197">
        <f t="shared" si="0"/>
        <v>0</v>
      </c>
      <c r="K85" s="193" t="s">
        <v>21</v>
      </c>
      <c r="L85" s="198"/>
      <c r="M85" s="199" t="s">
        <v>21</v>
      </c>
      <c r="N85" s="200" t="s">
        <v>43</v>
      </c>
      <c r="O85" s="41"/>
      <c r="P85" s="201">
        <f t="shared" si="1"/>
        <v>0</v>
      </c>
      <c r="Q85" s="201">
        <v>0</v>
      </c>
      <c r="R85" s="201">
        <f t="shared" si="2"/>
        <v>0</v>
      </c>
      <c r="S85" s="201">
        <v>0</v>
      </c>
      <c r="T85" s="202">
        <f t="shared" si="3"/>
        <v>0</v>
      </c>
      <c r="AR85" s="23" t="s">
        <v>125</v>
      </c>
      <c r="AT85" s="23" t="s">
        <v>121</v>
      </c>
      <c r="AU85" s="23" t="s">
        <v>82</v>
      </c>
      <c r="AY85" s="23" t="s">
        <v>119</v>
      </c>
      <c r="BE85" s="203">
        <f t="shared" si="4"/>
        <v>0</v>
      </c>
      <c r="BF85" s="203">
        <f t="shared" si="5"/>
        <v>0</v>
      </c>
      <c r="BG85" s="203">
        <f t="shared" si="6"/>
        <v>0</v>
      </c>
      <c r="BH85" s="203">
        <f t="shared" si="7"/>
        <v>0</v>
      </c>
      <c r="BI85" s="203">
        <f t="shared" si="8"/>
        <v>0</v>
      </c>
      <c r="BJ85" s="23" t="s">
        <v>80</v>
      </c>
      <c r="BK85" s="203">
        <f t="shared" si="9"/>
        <v>0</v>
      </c>
      <c r="BL85" s="23" t="s">
        <v>126</v>
      </c>
      <c r="BM85" s="23" t="s">
        <v>140</v>
      </c>
    </row>
    <row r="86" spans="2:65" s="1" customFormat="1" ht="16.5" customHeight="1">
      <c r="B86" s="40"/>
      <c r="C86" s="191" t="s">
        <v>141</v>
      </c>
      <c r="D86" s="191" t="s">
        <v>121</v>
      </c>
      <c r="E86" s="192" t="s">
        <v>142</v>
      </c>
      <c r="F86" s="193" t="s">
        <v>143</v>
      </c>
      <c r="G86" s="194" t="s">
        <v>124</v>
      </c>
      <c r="H86" s="195">
        <v>1</v>
      </c>
      <c r="I86" s="196"/>
      <c r="J86" s="197">
        <f t="shared" si="0"/>
        <v>0</v>
      </c>
      <c r="K86" s="193" t="s">
        <v>21</v>
      </c>
      <c r="L86" s="198"/>
      <c r="M86" s="199" t="s">
        <v>21</v>
      </c>
      <c r="N86" s="200" t="s">
        <v>43</v>
      </c>
      <c r="O86" s="41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AR86" s="23" t="s">
        <v>125</v>
      </c>
      <c r="AT86" s="23" t="s">
        <v>121</v>
      </c>
      <c r="AU86" s="23" t="s">
        <v>82</v>
      </c>
      <c r="AY86" s="23" t="s">
        <v>119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23" t="s">
        <v>80</v>
      </c>
      <c r="BK86" s="203">
        <f t="shared" si="9"/>
        <v>0</v>
      </c>
      <c r="BL86" s="23" t="s">
        <v>126</v>
      </c>
      <c r="BM86" s="23" t="s">
        <v>144</v>
      </c>
    </row>
    <row r="87" spans="2:65" s="1" customFormat="1" ht="16.5" customHeight="1">
      <c r="B87" s="40"/>
      <c r="C87" s="191" t="s">
        <v>145</v>
      </c>
      <c r="D87" s="191" t="s">
        <v>121</v>
      </c>
      <c r="E87" s="192" t="s">
        <v>146</v>
      </c>
      <c r="F87" s="193" t="s">
        <v>147</v>
      </c>
      <c r="G87" s="194" t="s">
        <v>124</v>
      </c>
      <c r="H87" s="195">
        <v>1</v>
      </c>
      <c r="I87" s="196"/>
      <c r="J87" s="197">
        <f t="shared" si="0"/>
        <v>0</v>
      </c>
      <c r="K87" s="193" t="s">
        <v>21</v>
      </c>
      <c r="L87" s="198"/>
      <c r="M87" s="199" t="s">
        <v>21</v>
      </c>
      <c r="N87" s="200" t="s">
        <v>43</v>
      </c>
      <c r="O87" s="41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AR87" s="23" t="s">
        <v>125</v>
      </c>
      <c r="AT87" s="23" t="s">
        <v>121</v>
      </c>
      <c r="AU87" s="23" t="s">
        <v>82</v>
      </c>
      <c r="AY87" s="23" t="s">
        <v>119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23" t="s">
        <v>80</v>
      </c>
      <c r="BK87" s="203">
        <f t="shared" si="9"/>
        <v>0</v>
      </c>
      <c r="BL87" s="23" t="s">
        <v>126</v>
      </c>
      <c r="BM87" s="23" t="s">
        <v>148</v>
      </c>
    </row>
    <row r="88" spans="2:65" s="1" customFormat="1" ht="25.5" customHeight="1">
      <c r="B88" s="40"/>
      <c r="C88" s="191" t="s">
        <v>125</v>
      </c>
      <c r="D88" s="191" t="s">
        <v>121</v>
      </c>
      <c r="E88" s="192" t="s">
        <v>149</v>
      </c>
      <c r="F88" s="193" t="s">
        <v>150</v>
      </c>
      <c r="G88" s="194" t="s">
        <v>124</v>
      </c>
      <c r="H88" s="195">
        <v>1</v>
      </c>
      <c r="I88" s="196"/>
      <c r="J88" s="197">
        <f t="shared" si="0"/>
        <v>0</v>
      </c>
      <c r="K88" s="193" t="s">
        <v>21</v>
      </c>
      <c r="L88" s="198"/>
      <c r="M88" s="199" t="s">
        <v>21</v>
      </c>
      <c r="N88" s="200" t="s">
        <v>43</v>
      </c>
      <c r="O88" s="41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AR88" s="23" t="s">
        <v>125</v>
      </c>
      <c r="AT88" s="23" t="s">
        <v>121</v>
      </c>
      <c r="AU88" s="23" t="s">
        <v>82</v>
      </c>
      <c r="AY88" s="23" t="s">
        <v>119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23" t="s">
        <v>80</v>
      </c>
      <c r="BK88" s="203">
        <f t="shared" si="9"/>
        <v>0</v>
      </c>
      <c r="BL88" s="23" t="s">
        <v>126</v>
      </c>
      <c r="BM88" s="23" t="s">
        <v>151</v>
      </c>
    </row>
    <row r="89" spans="2:65" s="1" customFormat="1" ht="16.5" customHeight="1">
      <c r="B89" s="40"/>
      <c r="C89" s="191" t="s">
        <v>152</v>
      </c>
      <c r="D89" s="191" t="s">
        <v>121</v>
      </c>
      <c r="E89" s="192" t="s">
        <v>153</v>
      </c>
      <c r="F89" s="193" t="s">
        <v>154</v>
      </c>
      <c r="G89" s="194" t="s">
        <v>124</v>
      </c>
      <c r="H89" s="195">
        <v>1</v>
      </c>
      <c r="I89" s="196"/>
      <c r="J89" s="197">
        <f t="shared" si="0"/>
        <v>0</v>
      </c>
      <c r="K89" s="193" t="s">
        <v>21</v>
      </c>
      <c r="L89" s="198"/>
      <c r="M89" s="199" t="s">
        <v>21</v>
      </c>
      <c r="N89" s="200" t="s">
        <v>43</v>
      </c>
      <c r="O89" s="41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AR89" s="23" t="s">
        <v>125</v>
      </c>
      <c r="AT89" s="23" t="s">
        <v>121</v>
      </c>
      <c r="AU89" s="23" t="s">
        <v>82</v>
      </c>
      <c r="AY89" s="23" t="s">
        <v>119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23" t="s">
        <v>80</v>
      </c>
      <c r="BK89" s="203">
        <f t="shared" si="9"/>
        <v>0</v>
      </c>
      <c r="BL89" s="23" t="s">
        <v>126</v>
      </c>
      <c r="BM89" s="23" t="s">
        <v>155</v>
      </c>
    </row>
    <row r="90" spans="2:65" s="1" customFormat="1" ht="16.5" customHeight="1">
      <c r="B90" s="40"/>
      <c r="C90" s="191" t="s">
        <v>156</v>
      </c>
      <c r="D90" s="191" t="s">
        <v>121</v>
      </c>
      <c r="E90" s="192" t="s">
        <v>157</v>
      </c>
      <c r="F90" s="193" t="s">
        <v>158</v>
      </c>
      <c r="G90" s="194" t="s">
        <v>159</v>
      </c>
      <c r="H90" s="195">
        <v>4</v>
      </c>
      <c r="I90" s="196"/>
      <c r="J90" s="197">
        <f t="shared" si="0"/>
        <v>0</v>
      </c>
      <c r="K90" s="193" t="s">
        <v>21</v>
      </c>
      <c r="L90" s="198"/>
      <c r="M90" s="199" t="s">
        <v>21</v>
      </c>
      <c r="N90" s="200" t="s">
        <v>43</v>
      </c>
      <c r="O90" s="41"/>
      <c r="P90" s="201">
        <f t="shared" si="1"/>
        <v>0</v>
      </c>
      <c r="Q90" s="201">
        <v>0</v>
      </c>
      <c r="R90" s="201">
        <f t="shared" si="2"/>
        <v>0</v>
      </c>
      <c r="S90" s="201">
        <v>0</v>
      </c>
      <c r="T90" s="202">
        <f t="shared" si="3"/>
        <v>0</v>
      </c>
      <c r="AR90" s="23" t="s">
        <v>125</v>
      </c>
      <c r="AT90" s="23" t="s">
        <v>121</v>
      </c>
      <c r="AU90" s="23" t="s">
        <v>82</v>
      </c>
      <c r="AY90" s="23" t="s">
        <v>119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23" t="s">
        <v>80</v>
      </c>
      <c r="BK90" s="203">
        <f t="shared" si="9"/>
        <v>0</v>
      </c>
      <c r="BL90" s="23" t="s">
        <v>126</v>
      </c>
      <c r="BM90" s="23" t="s">
        <v>160</v>
      </c>
    </row>
    <row r="91" spans="2:65" s="1" customFormat="1" ht="16.5" customHeight="1">
      <c r="B91" s="40"/>
      <c r="C91" s="191" t="s">
        <v>161</v>
      </c>
      <c r="D91" s="191" t="s">
        <v>121</v>
      </c>
      <c r="E91" s="192" t="s">
        <v>162</v>
      </c>
      <c r="F91" s="193" t="s">
        <v>163</v>
      </c>
      <c r="G91" s="194" t="s">
        <v>124</v>
      </c>
      <c r="H91" s="195">
        <v>1</v>
      </c>
      <c r="I91" s="196"/>
      <c r="J91" s="197">
        <f t="shared" si="0"/>
        <v>0</v>
      </c>
      <c r="K91" s="193" t="s">
        <v>21</v>
      </c>
      <c r="L91" s="198"/>
      <c r="M91" s="199" t="s">
        <v>21</v>
      </c>
      <c r="N91" s="200" t="s">
        <v>43</v>
      </c>
      <c r="O91" s="41"/>
      <c r="P91" s="201">
        <f t="shared" si="1"/>
        <v>0</v>
      </c>
      <c r="Q91" s="201">
        <v>0</v>
      </c>
      <c r="R91" s="201">
        <f t="shared" si="2"/>
        <v>0</v>
      </c>
      <c r="S91" s="201">
        <v>0</v>
      </c>
      <c r="T91" s="202">
        <f t="shared" si="3"/>
        <v>0</v>
      </c>
      <c r="AR91" s="23" t="s">
        <v>125</v>
      </c>
      <c r="AT91" s="23" t="s">
        <v>121</v>
      </c>
      <c r="AU91" s="23" t="s">
        <v>82</v>
      </c>
      <c r="AY91" s="23" t="s">
        <v>119</v>
      </c>
      <c r="BE91" s="203">
        <f t="shared" si="4"/>
        <v>0</v>
      </c>
      <c r="BF91" s="203">
        <f t="shared" si="5"/>
        <v>0</v>
      </c>
      <c r="BG91" s="203">
        <f t="shared" si="6"/>
        <v>0</v>
      </c>
      <c r="BH91" s="203">
        <f t="shared" si="7"/>
        <v>0</v>
      </c>
      <c r="BI91" s="203">
        <f t="shared" si="8"/>
        <v>0</v>
      </c>
      <c r="BJ91" s="23" t="s">
        <v>80</v>
      </c>
      <c r="BK91" s="203">
        <f t="shared" si="9"/>
        <v>0</v>
      </c>
      <c r="BL91" s="23" t="s">
        <v>126</v>
      </c>
      <c r="BM91" s="23" t="s">
        <v>164</v>
      </c>
    </row>
    <row r="92" spans="2:65" s="1" customFormat="1" ht="38.25" customHeight="1">
      <c r="B92" s="40"/>
      <c r="C92" s="191" t="s">
        <v>165</v>
      </c>
      <c r="D92" s="191" t="s">
        <v>121</v>
      </c>
      <c r="E92" s="192" t="s">
        <v>166</v>
      </c>
      <c r="F92" s="193" t="s">
        <v>167</v>
      </c>
      <c r="G92" s="194" t="s">
        <v>124</v>
      </c>
      <c r="H92" s="195">
        <v>1</v>
      </c>
      <c r="I92" s="196"/>
      <c r="J92" s="197">
        <f t="shared" si="0"/>
        <v>0</v>
      </c>
      <c r="K92" s="193" t="s">
        <v>21</v>
      </c>
      <c r="L92" s="198"/>
      <c r="M92" s="199" t="s">
        <v>21</v>
      </c>
      <c r="N92" s="200" t="s">
        <v>43</v>
      </c>
      <c r="O92" s="41"/>
      <c r="P92" s="201">
        <f t="shared" si="1"/>
        <v>0</v>
      </c>
      <c r="Q92" s="201">
        <v>0</v>
      </c>
      <c r="R92" s="201">
        <f t="shared" si="2"/>
        <v>0</v>
      </c>
      <c r="S92" s="201">
        <v>0</v>
      </c>
      <c r="T92" s="202">
        <f t="shared" si="3"/>
        <v>0</v>
      </c>
      <c r="AR92" s="23" t="s">
        <v>125</v>
      </c>
      <c r="AT92" s="23" t="s">
        <v>121</v>
      </c>
      <c r="AU92" s="23" t="s">
        <v>82</v>
      </c>
      <c r="AY92" s="23" t="s">
        <v>119</v>
      </c>
      <c r="BE92" s="203">
        <f t="shared" si="4"/>
        <v>0</v>
      </c>
      <c r="BF92" s="203">
        <f t="shared" si="5"/>
        <v>0</v>
      </c>
      <c r="BG92" s="203">
        <f t="shared" si="6"/>
        <v>0</v>
      </c>
      <c r="BH92" s="203">
        <f t="shared" si="7"/>
        <v>0</v>
      </c>
      <c r="BI92" s="203">
        <f t="shared" si="8"/>
        <v>0</v>
      </c>
      <c r="BJ92" s="23" t="s">
        <v>80</v>
      </c>
      <c r="BK92" s="203">
        <f t="shared" si="9"/>
        <v>0</v>
      </c>
      <c r="BL92" s="23" t="s">
        <v>126</v>
      </c>
      <c r="BM92" s="23" t="s">
        <v>168</v>
      </c>
    </row>
    <row r="93" spans="2:65" s="1" customFormat="1" ht="25.5" customHeight="1">
      <c r="B93" s="40"/>
      <c r="C93" s="191" t="s">
        <v>169</v>
      </c>
      <c r="D93" s="191" t="s">
        <v>121</v>
      </c>
      <c r="E93" s="192" t="s">
        <v>170</v>
      </c>
      <c r="F93" s="193" t="s">
        <v>171</v>
      </c>
      <c r="G93" s="194" t="s">
        <v>159</v>
      </c>
      <c r="H93" s="195">
        <v>1</v>
      </c>
      <c r="I93" s="196"/>
      <c r="J93" s="197">
        <f t="shared" si="0"/>
        <v>0</v>
      </c>
      <c r="K93" s="193" t="s">
        <v>21</v>
      </c>
      <c r="L93" s="198"/>
      <c r="M93" s="199" t="s">
        <v>21</v>
      </c>
      <c r="N93" s="200" t="s">
        <v>43</v>
      </c>
      <c r="O93" s="41"/>
      <c r="P93" s="201">
        <f t="shared" si="1"/>
        <v>0</v>
      </c>
      <c r="Q93" s="201">
        <v>0</v>
      </c>
      <c r="R93" s="201">
        <f t="shared" si="2"/>
        <v>0</v>
      </c>
      <c r="S93" s="201">
        <v>0</v>
      </c>
      <c r="T93" s="202">
        <f t="shared" si="3"/>
        <v>0</v>
      </c>
      <c r="AR93" s="23" t="s">
        <v>125</v>
      </c>
      <c r="AT93" s="23" t="s">
        <v>121</v>
      </c>
      <c r="AU93" s="23" t="s">
        <v>82</v>
      </c>
      <c r="AY93" s="23" t="s">
        <v>119</v>
      </c>
      <c r="BE93" s="203">
        <f t="shared" si="4"/>
        <v>0</v>
      </c>
      <c r="BF93" s="203">
        <f t="shared" si="5"/>
        <v>0</v>
      </c>
      <c r="BG93" s="203">
        <f t="shared" si="6"/>
        <v>0</v>
      </c>
      <c r="BH93" s="203">
        <f t="shared" si="7"/>
        <v>0</v>
      </c>
      <c r="BI93" s="203">
        <f t="shared" si="8"/>
        <v>0</v>
      </c>
      <c r="BJ93" s="23" t="s">
        <v>80</v>
      </c>
      <c r="BK93" s="203">
        <f t="shared" si="9"/>
        <v>0</v>
      </c>
      <c r="BL93" s="23" t="s">
        <v>126</v>
      </c>
      <c r="BM93" s="23" t="s">
        <v>172</v>
      </c>
    </row>
    <row r="94" spans="2:65" s="1" customFormat="1" ht="16.5" customHeight="1">
      <c r="B94" s="40"/>
      <c r="C94" s="191" t="s">
        <v>173</v>
      </c>
      <c r="D94" s="191" t="s">
        <v>121</v>
      </c>
      <c r="E94" s="192" t="s">
        <v>174</v>
      </c>
      <c r="F94" s="193" t="s">
        <v>175</v>
      </c>
      <c r="G94" s="194" t="s">
        <v>124</v>
      </c>
      <c r="H94" s="195">
        <v>1</v>
      </c>
      <c r="I94" s="196"/>
      <c r="J94" s="197">
        <f t="shared" si="0"/>
        <v>0</v>
      </c>
      <c r="K94" s="193" t="s">
        <v>21</v>
      </c>
      <c r="L94" s="198"/>
      <c r="M94" s="199" t="s">
        <v>21</v>
      </c>
      <c r="N94" s="200" t="s">
        <v>43</v>
      </c>
      <c r="O94" s="41"/>
      <c r="P94" s="201">
        <f t="shared" si="1"/>
        <v>0</v>
      </c>
      <c r="Q94" s="201">
        <v>0</v>
      </c>
      <c r="R94" s="201">
        <f t="shared" si="2"/>
        <v>0</v>
      </c>
      <c r="S94" s="201">
        <v>0</v>
      </c>
      <c r="T94" s="202">
        <f t="shared" si="3"/>
        <v>0</v>
      </c>
      <c r="AR94" s="23" t="s">
        <v>125</v>
      </c>
      <c r="AT94" s="23" t="s">
        <v>121</v>
      </c>
      <c r="AU94" s="23" t="s">
        <v>82</v>
      </c>
      <c r="AY94" s="23" t="s">
        <v>119</v>
      </c>
      <c r="BE94" s="203">
        <f t="shared" si="4"/>
        <v>0</v>
      </c>
      <c r="BF94" s="203">
        <f t="shared" si="5"/>
        <v>0</v>
      </c>
      <c r="BG94" s="203">
        <f t="shared" si="6"/>
        <v>0</v>
      </c>
      <c r="BH94" s="203">
        <f t="shared" si="7"/>
        <v>0</v>
      </c>
      <c r="BI94" s="203">
        <f t="shared" si="8"/>
        <v>0</v>
      </c>
      <c r="BJ94" s="23" t="s">
        <v>80</v>
      </c>
      <c r="BK94" s="203">
        <f t="shared" si="9"/>
        <v>0</v>
      </c>
      <c r="BL94" s="23" t="s">
        <v>126</v>
      </c>
      <c r="BM94" s="23" t="s">
        <v>176</v>
      </c>
    </row>
    <row r="95" spans="2:65" s="1" customFormat="1" ht="16.5" customHeight="1">
      <c r="B95" s="40"/>
      <c r="C95" s="191" t="s">
        <v>10</v>
      </c>
      <c r="D95" s="191" t="s">
        <v>121</v>
      </c>
      <c r="E95" s="192" t="s">
        <v>177</v>
      </c>
      <c r="F95" s="193" t="s">
        <v>178</v>
      </c>
      <c r="G95" s="194" t="s">
        <v>124</v>
      </c>
      <c r="H95" s="195">
        <v>1</v>
      </c>
      <c r="I95" s="196"/>
      <c r="J95" s="197">
        <f t="shared" si="0"/>
        <v>0</v>
      </c>
      <c r="K95" s="193" t="s">
        <v>21</v>
      </c>
      <c r="L95" s="198"/>
      <c r="M95" s="199" t="s">
        <v>21</v>
      </c>
      <c r="N95" s="200" t="s">
        <v>43</v>
      </c>
      <c r="O95" s="41"/>
      <c r="P95" s="201">
        <f t="shared" si="1"/>
        <v>0</v>
      </c>
      <c r="Q95" s="201">
        <v>0</v>
      </c>
      <c r="R95" s="201">
        <f t="shared" si="2"/>
        <v>0</v>
      </c>
      <c r="S95" s="201">
        <v>0</v>
      </c>
      <c r="T95" s="202">
        <f t="shared" si="3"/>
        <v>0</v>
      </c>
      <c r="AR95" s="23" t="s">
        <v>125</v>
      </c>
      <c r="AT95" s="23" t="s">
        <v>121</v>
      </c>
      <c r="AU95" s="23" t="s">
        <v>82</v>
      </c>
      <c r="AY95" s="23" t="s">
        <v>119</v>
      </c>
      <c r="BE95" s="203">
        <f t="shared" si="4"/>
        <v>0</v>
      </c>
      <c r="BF95" s="203">
        <f t="shared" si="5"/>
        <v>0</v>
      </c>
      <c r="BG95" s="203">
        <f t="shared" si="6"/>
        <v>0</v>
      </c>
      <c r="BH95" s="203">
        <f t="shared" si="7"/>
        <v>0</v>
      </c>
      <c r="BI95" s="203">
        <f t="shared" si="8"/>
        <v>0</v>
      </c>
      <c r="BJ95" s="23" t="s">
        <v>80</v>
      </c>
      <c r="BK95" s="203">
        <f t="shared" si="9"/>
        <v>0</v>
      </c>
      <c r="BL95" s="23" t="s">
        <v>126</v>
      </c>
      <c r="BM95" s="23" t="s">
        <v>179</v>
      </c>
    </row>
    <row r="96" spans="2:65" s="1" customFormat="1" ht="16.5" customHeight="1">
      <c r="B96" s="40"/>
      <c r="C96" s="191" t="s">
        <v>180</v>
      </c>
      <c r="D96" s="191" t="s">
        <v>121</v>
      </c>
      <c r="E96" s="192" t="s">
        <v>181</v>
      </c>
      <c r="F96" s="193" t="s">
        <v>182</v>
      </c>
      <c r="G96" s="194" t="s">
        <v>124</v>
      </c>
      <c r="H96" s="195">
        <v>1</v>
      </c>
      <c r="I96" s="196"/>
      <c r="J96" s="197">
        <f t="shared" si="0"/>
        <v>0</v>
      </c>
      <c r="K96" s="193" t="s">
        <v>21</v>
      </c>
      <c r="L96" s="198"/>
      <c r="M96" s="199" t="s">
        <v>21</v>
      </c>
      <c r="N96" s="200" t="s">
        <v>43</v>
      </c>
      <c r="O96" s="41"/>
      <c r="P96" s="201">
        <f t="shared" si="1"/>
        <v>0</v>
      </c>
      <c r="Q96" s="201">
        <v>0</v>
      </c>
      <c r="R96" s="201">
        <f t="shared" si="2"/>
        <v>0</v>
      </c>
      <c r="S96" s="201">
        <v>0</v>
      </c>
      <c r="T96" s="202">
        <f t="shared" si="3"/>
        <v>0</v>
      </c>
      <c r="AR96" s="23" t="s">
        <v>125</v>
      </c>
      <c r="AT96" s="23" t="s">
        <v>121</v>
      </c>
      <c r="AU96" s="23" t="s">
        <v>82</v>
      </c>
      <c r="AY96" s="23" t="s">
        <v>119</v>
      </c>
      <c r="BE96" s="203">
        <f t="shared" si="4"/>
        <v>0</v>
      </c>
      <c r="BF96" s="203">
        <f t="shared" si="5"/>
        <v>0</v>
      </c>
      <c r="BG96" s="203">
        <f t="shared" si="6"/>
        <v>0</v>
      </c>
      <c r="BH96" s="203">
        <f t="shared" si="7"/>
        <v>0</v>
      </c>
      <c r="BI96" s="203">
        <f t="shared" si="8"/>
        <v>0</v>
      </c>
      <c r="BJ96" s="23" t="s">
        <v>80</v>
      </c>
      <c r="BK96" s="203">
        <f t="shared" si="9"/>
        <v>0</v>
      </c>
      <c r="BL96" s="23" t="s">
        <v>126</v>
      </c>
      <c r="BM96" s="23" t="s">
        <v>183</v>
      </c>
    </row>
    <row r="97" spans="2:65" s="1" customFormat="1" ht="16.5" customHeight="1">
      <c r="B97" s="40"/>
      <c r="C97" s="191" t="s">
        <v>184</v>
      </c>
      <c r="D97" s="191" t="s">
        <v>121</v>
      </c>
      <c r="E97" s="192" t="s">
        <v>185</v>
      </c>
      <c r="F97" s="193" t="s">
        <v>186</v>
      </c>
      <c r="G97" s="194" t="s">
        <v>124</v>
      </c>
      <c r="H97" s="195">
        <v>1</v>
      </c>
      <c r="I97" s="196"/>
      <c r="J97" s="197">
        <f t="shared" si="0"/>
        <v>0</v>
      </c>
      <c r="K97" s="193" t="s">
        <v>21</v>
      </c>
      <c r="L97" s="198"/>
      <c r="M97" s="199" t="s">
        <v>21</v>
      </c>
      <c r="N97" s="200" t="s">
        <v>43</v>
      </c>
      <c r="O97" s="41"/>
      <c r="P97" s="201">
        <f t="shared" si="1"/>
        <v>0</v>
      </c>
      <c r="Q97" s="201">
        <v>0</v>
      </c>
      <c r="R97" s="201">
        <f t="shared" si="2"/>
        <v>0</v>
      </c>
      <c r="S97" s="201">
        <v>0</v>
      </c>
      <c r="T97" s="202">
        <f t="shared" si="3"/>
        <v>0</v>
      </c>
      <c r="AR97" s="23" t="s">
        <v>125</v>
      </c>
      <c r="AT97" s="23" t="s">
        <v>121</v>
      </c>
      <c r="AU97" s="23" t="s">
        <v>82</v>
      </c>
      <c r="AY97" s="23" t="s">
        <v>119</v>
      </c>
      <c r="BE97" s="203">
        <f t="shared" si="4"/>
        <v>0</v>
      </c>
      <c r="BF97" s="203">
        <f t="shared" si="5"/>
        <v>0</v>
      </c>
      <c r="BG97" s="203">
        <f t="shared" si="6"/>
        <v>0</v>
      </c>
      <c r="BH97" s="203">
        <f t="shared" si="7"/>
        <v>0</v>
      </c>
      <c r="BI97" s="203">
        <f t="shared" si="8"/>
        <v>0</v>
      </c>
      <c r="BJ97" s="23" t="s">
        <v>80</v>
      </c>
      <c r="BK97" s="203">
        <f t="shared" si="9"/>
        <v>0</v>
      </c>
      <c r="BL97" s="23" t="s">
        <v>126</v>
      </c>
      <c r="BM97" s="23" t="s">
        <v>187</v>
      </c>
    </row>
    <row r="98" spans="2:65" s="1" customFormat="1" ht="16.5" customHeight="1">
      <c r="B98" s="40"/>
      <c r="C98" s="191" t="s">
        <v>188</v>
      </c>
      <c r="D98" s="191" t="s">
        <v>121</v>
      </c>
      <c r="E98" s="192" t="s">
        <v>189</v>
      </c>
      <c r="F98" s="193" t="s">
        <v>190</v>
      </c>
      <c r="G98" s="194" t="s">
        <v>124</v>
      </c>
      <c r="H98" s="195">
        <v>1</v>
      </c>
      <c r="I98" s="196"/>
      <c r="J98" s="197">
        <f t="shared" si="0"/>
        <v>0</v>
      </c>
      <c r="K98" s="193" t="s">
        <v>21</v>
      </c>
      <c r="L98" s="198"/>
      <c r="M98" s="199" t="s">
        <v>21</v>
      </c>
      <c r="N98" s="200" t="s">
        <v>43</v>
      </c>
      <c r="O98" s="41"/>
      <c r="P98" s="201">
        <f t="shared" si="1"/>
        <v>0</v>
      </c>
      <c r="Q98" s="201">
        <v>0</v>
      </c>
      <c r="R98" s="201">
        <f t="shared" si="2"/>
        <v>0</v>
      </c>
      <c r="S98" s="201">
        <v>0</v>
      </c>
      <c r="T98" s="202">
        <f t="shared" si="3"/>
        <v>0</v>
      </c>
      <c r="AR98" s="23" t="s">
        <v>125</v>
      </c>
      <c r="AT98" s="23" t="s">
        <v>121</v>
      </c>
      <c r="AU98" s="23" t="s">
        <v>82</v>
      </c>
      <c r="AY98" s="23" t="s">
        <v>119</v>
      </c>
      <c r="BE98" s="203">
        <f t="shared" si="4"/>
        <v>0</v>
      </c>
      <c r="BF98" s="203">
        <f t="shared" si="5"/>
        <v>0</v>
      </c>
      <c r="BG98" s="203">
        <f t="shared" si="6"/>
        <v>0</v>
      </c>
      <c r="BH98" s="203">
        <f t="shared" si="7"/>
        <v>0</v>
      </c>
      <c r="BI98" s="203">
        <f t="shared" si="8"/>
        <v>0</v>
      </c>
      <c r="BJ98" s="23" t="s">
        <v>80</v>
      </c>
      <c r="BK98" s="203">
        <f t="shared" si="9"/>
        <v>0</v>
      </c>
      <c r="BL98" s="23" t="s">
        <v>126</v>
      </c>
      <c r="BM98" s="23" t="s">
        <v>191</v>
      </c>
    </row>
    <row r="99" spans="2:65" s="1" customFormat="1" ht="16.5" customHeight="1">
      <c r="B99" s="40"/>
      <c r="C99" s="191" t="s">
        <v>192</v>
      </c>
      <c r="D99" s="191" t="s">
        <v>121</v>
      </c>
      <c r="E99" s="192" t="s">
        <v>193</v>
      </c>
      <c r="F99" s="193" t="s">
        <v>194</v>
      </c>
      <c r="G99" s="194" t="s">
        <v>124</v>
      </c>
      <c r="H99" s="195">
        <v>1</v>
      </c>
      <c r="I99" s="196"/>
      <c r="J99" s="197">
        <f t="shared" si="0"/>
        <v>0</v>
      </c>
      <c r="K99" s="193" t="s">
        <v>21</v>
      </c>
      <c r="L99" s="198"/>
      <c r="M99" s="199" t="s">
        <v>21</v>
      </c>
      <c r="N99" s="200" t="s">
        <v>43</v>
      </c>
      <c r="O99" s="41"/>
      <c r="P99" s="201">
        <f t="shared" si="1"/>
        <v>0</v>
      </c>
      <c r="Q99" s="201">
        <v>0</v>
      </c>
      <c r="R99" s="201">
        <f t="shared" si="2"/>
        <v>0</v>
      </c>
      <c r="S99" s="201">
        <v>0</v>
      </c>
      <c r="T99" s="202">
        <f t="shared" si="3"/>
        <v>0</v>
      </c>
      <c r="AR99" s="23" t="s">
        <v>125</v>
      </c>
      <c r="AT99" s="23" t="s">
        <v>121</v>
      </c>
      <c r="AU99" s="23" t="s">
        <v>82</v>
      </c>
      <c r="AY99" s="23" t="s">
        <v>119</v>
      </c>
      <c r="BE99" s="203">
        <f t="shared" si="4"/>
        <v>0</v>
      </c>
      <c r="BF99" s="203">
        <f t="shared" si="5"/>
        <v>0</v>
      </c>
      <c r="BG99" s="203">
        <f t="shared" si="6"/>
        <v>0</v>
      </c>
      <c r="BH99" s="203">
        <f t="shared" si="7"/>
        <v>0</v>
      </c>
      <c r="BI99" s="203">
        <f t="shared" si="8"/>
        <v>0</v>
      </c>
      <c r="BJ99" s="23" t="s">
        <v>80</v>
      </c>
      <c r="BK99" s="203">
        <f t="shared" si="9"/>
        <v>0</v>
      </c>
      <c r="BL99" s="23" t="s">
        <v>126</v>
      </c>
      <c r="BM99" s="23" t="s">
        <v>195</v>
      </c>
    </row>
    <row r="100" spans="2:65" s="1" customFormat="1" ht="16.5" customHeight="1">
      <c r="B100" s="40"/>
      <c r="C100" s="191" t="s">
        <v>196</v>
      </c>
      <c r="D100" s="191" t="s">
        <v>121</v>
      </c>
      <c r="E100" s="192" t="s">
        <v>197</v>
      </c>
      <c r="F100" s="193" t="s">
        <v>198</v>
      </c>
      <c r="G100" s="194" t="s">
        <v>124</v>
      </c>
      <c r="H100" s="195">
        <v>1</v>
      </c>
      <c r="I100" s="196"/>
      <c r="J100" s="197">
        <f t="shared" si="0"/>
        <v>0</v>
      </c>
      <c r="K100" s="193" t="s">
        <v>21</v>
      </c>
      <c r="L100" s="198"/>
      <c r="M100" s="199" t="s">
        <v>21</v>
      </c>
      <c r="N100" s="204" t="s">
        <v>43</v>
      </c>
      <c r="O100" s="205"/>
      <c r="P100" s="206">
        <f t="shared" si="1"/>
        <v>0</v>
      </c>
      <c r="Q100" s="206">
        <v>0</v>
      </c>
      <c r="R100" s="206">
        <f t="shared" si="2"/>
        <v>0</v>
      </c>
      <c r="S100" s="206">
        <v>0</v>
      </c>
      <c r="T100" s="207">
        <f t="shared" si="3"/>
        <v>0</v>
      </c>
      <c r="AR100" s="23" t="s">
        <v>125</v>
      </c>
      <c r="AT100" s="23" t="s">
        <v>121</v>
      </c>
      <c r="AU100" s="23" t="s">
        <v>82</v>
      </c>
      <c r="AY100" s="23" t="s">
        <v>119</v>
      </c>
      <c r="BE100" s="203">
        <f t="shared" si="4"/>
        <v>0</v>
      </c>
      <c r="BF100" s="203">
        <f t="shared" si="5"/>
        <v>0</v>
      </c>
      <c r="BG100" s="203">
        <f t="shared" si="6"/>
        <v>0</v>
      </c>
      <c r="BH100" s="203">
        <f t="shared" si="7"/>
        <v>0</v>
      </c>
      <c r="BI100" s="203">
        <f t="shared" si="8"/>
        <v>0</v>
      </c>
      <c r="BJ100" s="23" t="s">
        <v>80</v>
      </c>
      <c r="BK100" s="203">
        <f t="shared" si="9"/>
        <v>0</v>
      </c>
      <c r="BL100" s="23" t="s">
        <v>126</v>
      </c>
      <c r="BM100" s="23" t="s">
        <v>199</v>
      </c>
    </row>
    <row r="101" spans="2:65" s="1" customFormat="1" ht="6.95" customHeight="1">
      <c r="B101" s="55"/>
      <c r="C101" s="56"/>
      <c r="D101" s="56"/>
      <c r="E101" s="56"/>
      <c r="F101" s="56"/>
      <c r="G101" s="56"/>
      <c r="H101" s="56"/>
      <c r="I101" s="138"/>
      <c r="J101" s="56"/>
      <c r="K101" s="56"/>
      <c r="L101" s="60"/>
    </row>
  </sheetData>
  <sheetProtection algorithmName="SHA-512" hashValue="ovK00KpjEtIz4RGiXvjp78qRS4coyad0bK20N7+DYdQ7a8kGh5myXCehabvATCUtPPu7emOSi2LID0/jbV0Esg==" saltValue="iUV/L8mx0pqxJdj84YQ7SM3BlEwo/rNr9RqBQikg7dwmjsnqng7jTKCL3Wsp1Oj2pOSKGSuF2v/G7IrZ++kTuw==" spinCount="100000" sheet="1" objects="1" scenarios="1" formatColumns="0" formatRows="0" autoFilter="0"/>
  <autoFilter ref="C77:K100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33"/>
  <sheetViews>
    <sheetView showGridLines="0" tabSelected="1" workbookViewId="0">
      <pane ySplit="1" topLeftCell="A68" activePane="bottomLeft" state="frozen"/>
      <selection pane="bottomLeft" activeCell="H98" sqref="H9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86</v>
      </c>
      <c r="G1" s="374" t="s">
        <v>87</v>
      </c>
      <c r="H1" s="374"/>
      <c r="I1" s="114"/>
      <c r="J1" s="113" t="s">
        <v>88</v>
      </c>
      <c r="K1" s="112" t="s">
        <v>89</v>
      </c>
      <c r="L1" s="113" t="s">
        <v>90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23" t="s">
        <v>85</v>
      </c>
      <c r="AZ2" s="208" t="s">
        <v>200</v>
      </c>
      <c r="BA2" s="208" t="s">
        <v>200</v>
      </c>
      <c r="BB2" s="208" t="s">
        <v>201</v>
      </c>
      <c r="BC2" s="208" t="s">
        <v>202</v>
      </c>
      <c r="BD2" s="208" t="s">
        <v>82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  <c r="AZ3" s="208" t="s">
        <v>203</v>
      </c>
      <c r="BA3" s="208" t="s">
        <v>204</v>
      </c>
      <c r="BB3" s="208" t="s">
        <v>201</v>
      </c>
      <c r="BC3" s="208" t="s">
        <v>205</v>
      </c>
      <c r="BD3" s="208" t="s">
        <v>131</v>
      </c>
    </row>
    <row r="4" spans="1:70" ht="36.950000000000003" customHeight="1">
      <c r="B4" s="27"/>
      <c r="C4" s="28"/>
      <c r="D4" s="29" t="s">
        <v>91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  <c r="AZ4" s="208" t="s">
        <v>206</v>
      </c>
      <c r="BA4" s="208" t="s">
        <v>207</v>
      </c>
      <c r="BB4" s="208" t="s">
        <v>201</v>
      </c>
      <c r="BC4" s="208" t="s">
        <v>208</v>
      </c>
      <c r="BD4" s="208" t="s">
        <v>82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  <c r="AZ5" s="208" t="s">
        <v>209</v>
      </c>
      <c r="BA5" s="208" t="s">
        <v>209</v>
      </c>
      <c r="BB5" s="208" t="s">
        <v>201</v>
      </c>
      <c r="BC5" s="208" t="s">
        <v>126</v>
      </c>
      <c r="BD5" s="208" t="s">
        <v>82</v>
      </c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  <c r="AZ6" s="208" t="s">
        <v>210</v>
      </c>
      <c r="BA6" s="208" t="s">
        <v>210</v>
      </c>
      <c r="BB6" s="208" t="s">
        <v>201</v>
      </c>
      <c r="BC6" s="208" t="s">
        <v>211</v>
      </c>
      <c r="BD6" s="208" t="s">
        <v>82</v>
      </c>
    </row>
    <row r="7" spans="1:70" ht="16.5" customHeight="1">
      <c r="B7" s="27"/>
      <c r="C7" s="28"/>
      <c r="D7" s="28"/>
      <c r="E7" s="375" t="str">
        <f>'Rekapitulace stavby'!K6</f>
        <v>Parkoviště ul.Na Výspě,p.p.č.793/314, k.ú.Výškovice u Ostravy</v>
      </c>
      <c r="F7" s="376"/>
      <c r="G7" s="376"/>
      <c r="H7" s="376"/>
      <c r="I7" s="116"/>
      <c r="J7" s="28"/>
      <c r="K7" s="30"/>
      <c r="AZ7" s="208" t="s">
        <v>212</v>
      </c>
      <c r="BA7" s="208" t="s">
        <v>212</v>
      </c>
      <c r="BB7" s="208" t="s">
        <v>201</v>
      </c>
      <c r="BC7" s="208" t="s">
        <v>213</v>
      </c>
      <c r="BD7" s="208" t="s">
        <v>82</v>
      </c>
    </row>
    <row r="8" spans="1:70" s="1" customFormat="1" ht="15">
      <c r="B8" s="40"/>
      <c r="C8" s="41"/>
      <c r="D8" s="36" t="s">
        <v>92</v>
      </c>
      <c r="E8" s="41"/>
      <c r="F8" s="41"/>
      <c r="G8" s="41"/>
      <c r="H8" s="41"/>
      <c r="I8" s="117"/>
      <c r="J8" s="41"/>
      <c r="K8" s="44"/>
      <c r="AZ8" s="208" t="s">
        <v>214</v>
      </c>
      <c r="BA8" s="208" t="s">
        <v>214</v>
      </c>
      <c r="BB8" s="208" t="s">
        <v>215</v>
      </c>
      <c r="BC8" s="208" t="s">
        <v>216</v>
      </c>
      <c r="BD8" s="208" t="s">
        <v>82</v>
      </c>
    </row>
    <row r="9" spans="1:70" s="1" customFormat="1" ht="36.950000000000003" customHeight="1">
      <c r="B9" s="40"/>
      <c r="C9" s="41"/>
      <c r="D9" s="41"/>
      <c r="E9" s="377" t="s">
        <v>217</v>
      </c>
      <c r="F9" s="378"/>
      <c r="G9" s="378"/>
      <c r="H9" s="378"/>
      <c r="I9" s="117"/>
      <c r="J9" s="41"/>
      <c r="K9" s="44"/>
      <c r="AZ9" s="208" t="s">
        <v>218</v>
      </c>
      <c r="BA9" s="208" t="s">
        <v>218</v>
      </c>
      <c r="BB9" s="208" t="s">
        <v>215</v>
      </c>
      <c r="BC9" s="208" t="s">
        <v>219</v>
      </c>
      <c r="BD9" s="208" t="s">
        <v>82</v>
      </c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  <c r="AZ10" s="208" t="s">
        <v>220</v>
      </c>
      <c r="BA10" s="208" t="s">
        <v>220</v>
      </c>
      <c r="BB10" s="208" t="s">
        <v>221</v>
      </c>
      <c r="BC10" s="208" t="s">
        <v>222</v>
      </c>
      <c r="BD10" s="208" t="s">
        <v>82</v>
      </c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  <c r="AZ11" s="208" t="s">
        <v>223</v>
      </c>
      <c r="BA11" s="208" t="s">
        <v>223</v>
      </c>
      <c r="BB11" s="208" t="s">
        <v>201</v>
      </c>
      <c r="BC11" s="208" t="s">
        <v>224</v>
      </c>
      <c r="BD11" s="208" t="s">
        <v>82</v>
      </c>
    </row>
    <row r="12" spans="1:70" s="1" customFormat="1" ht="14.45" customHeight="1">
      <c r="B12" s="40"/>
      <c r="C12" s="41"/>
      <c r="D12" s="36" t="s">
        <v>23</v>
      </c>
      <c r="E12" s="41"/>
      <c r="F12" s="34" t="s">
        <v>94</v>
      </c>
      <c r="G12" s="41"/>
      <c r="H12" s="41"/>
      <c r="I12" s="118" t="s">
        <v>25</v>
      </c>
      <c r="J12" s="119" t="str">
        <f>'Rekapitulace stavby'!AN8</f>
        <v>1. 1. 2018</v>
      </c>
      <c r="K12" s="44"/>
      <c r="AZ12" s="208" t="s">
        <v>225</v>
      </c>
      <c r="BA12" s="208" t="s">
        <v>225</v>
      </c>
      <c r="BB12" s="208" t="s">
        <v>21</v>
      </c>
      <c r="BC12" s="208" t="s">
        <v>226</v>
      </c>
      <c r="BD12" s="208" t="s">
        <v>82</v>
      </c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  <c r="AZ13" s="208" t="s">
        <v>227</v>
      </c>
      <c r="BA13" s="208" t="s">
        <v>227</v>
      </c>
      <c r="BB13" s="208" t="s">
        <v>221</v>
      </c>
      <c r="BC13" s="208" t="s">
        <v>228</v>
      </c>
      <c r="BD13" s="208" t="s">
        <v>82</v>
      </c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  <c r="AZ14" s="208" t="s">
        <v>229</v>
      </c>
      <c r="BA14" s="208" t="s">
        <v>229</v>
      </c>
      <c r="BB14" s="208" t="s">
        <v>221</v>
      </c>
      <c r="BC14" s="208" t="s">
        <v>230</v>
      </c>
      <c r="BD14" s="208" t="s">
        <v>82</v>
      </c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>Městský obvod Ostrava – Jih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  <c r="AZ15" s="208" t="s">
        <v>231</v>
      </c>
      <c r="BA15" s="208" t="s">
        <v>231</v>
      </c>
      <c r="BB15" s="208" t="s">
        <v>159</v>
      </c>
      <c r="BC15" s="208" t="s">
        <v>232</v>
      </c>
      <c r="BD15" s="208" t="s">
        <v>82</v>
      </c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  <c r="AZ16" s="208" t="s">
        <v>233</v>
      </c>
      <c r="BA16" s="208" t="s">
        <v>233</v>
      </c>
      <c r="BB16" s="208" t="s">
        <v>221</v>
      </c>
      <c r="BC16" s="208" t="s">
        <v>234</v>
      </c>
      <c r="BD16" s="208" t="s">
        <v>82</v>
      </c>
    </row>
    <row r="17" spans="2:56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  <c r="AZ17" s="208" t="s">
        <v>235</v>
      </c>
      <c r="BA17" s="208" t="s">
        <v>235</v>
      </c>
      <c r="BB17" s="208" t="s">
        <v>215</v>
      </c>
      <c r="BC17" s="208" t="s">
        <v>236</v>
      </c>
      <c r="BD17" s="208" t="s">
        <v>82</v>
      </c>
    </row>
    <row r="18" spans="2:56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  <c r="AZ18" s="208" t="s">
        <v>237</v>
      </c>
      <c r="BA18" s="208" t="s">
        <v>238</v>
      </c>
      <c r="BB18" s="208" t="s">
        <v>159</v>
      </c>
      <c r="BC18" s="208" t="s">
        <v>239</v>
      </c>
      <c r="BD18" s="208" t="s">
        <v>82</v>
      </c>
    </row>
    <row r="19" spans="2:56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  <c r="AZ19" s="208" t="s">
        <v>240</v>
      </c>
      <c r="BA19" s="208" t="s">
        <v>241</v>
      </c>
      <c r="BB19" s="208" t="s">
        <v>159</v>
      </c>
      <c r="BC19" s="208" t="s">
        <v>242</v>
      </c>
      <c r="BD19" s="208" t="s">
        <v>82</v>
      </c>
    </row>
    <row r="20" spans="2:56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56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56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56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56" s="6" customFormat="1" ht="16.5" customHeight="1">
      <c r="B24" s="120"/>
      <c r="C24" s="121"/>
      <c r="D24" s="121"/>
      <c r="E24" s="366" t="s">
        <v>21</v>
      </c>
      <c r="F24" s="366"/>
      <c r="G24" s="366"/>
      <c r="H24" s="366"/>
      <c r="I24" s="122"/>
      <c r="J24" s="121"/>
      <c r="K24" s="123"/>
    </row>
    <row r="25" spans="2:56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56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56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ROUND(J87,2)</f>
        <v>0</v>
      </c>
      <c r="K27" s="44"/>
    </row>
    <row r="28" spans="2:56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56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56" s="1" customFormat="1" ht="14.45" customHeight="1">
      <c r="B30" s="40"/>
      <c r="C30" s="41"/>
      <c r="D30" s="48" t="s">
        <v>42</v>
      </c>
      <c r="E30" s="48" t="s">
        <v>43</v>
      </c>
      <c r="F30" s="129">
        <f>ROUND(SUM(BE87:BE332), 2)</f>
        <v>0</v>
      </c>
      <c r="G30" s="41"/>
      <c r="H30" s="41"/>
      <c r="I30" s="130">
        <v>0.21</v>
      </c>
      <c r="J30" s="129">
        <f>ROUND(ROUND((SUM(BE87:BE332)), 2)*I30, 2)</f>
        <v>0</v>
      </c>
      <c r="K30" s="44"/>
    </row>
    <row r="31" spans="2:56" s="1" customFormat="1" ht="14.45" customHeight="1">
      <c r="B31" s="40"/>
      <c r="C31" s="41"/>
      <c r="D31" s="41"/>
      <c r="E31" s="48" t="s">
        <v>44</v>
      </c>
      <c r="F31" s="129">
        <f>ROUND(SUM(BF87:BF332), 2)</f>
        <v>0</v>
      </c>
      <c r="G31" s="41"/>
      <c r="H31" s="41"/>
      <c r="I31" s="130">
        <v>0.15</v>
      </c>
      <c r="J31" s="129">
        <f>ROUND(ROUND((SUM(BF87:BF332)), 2)*I31, 2)</f>
        <v>0</v>
      </c>
      <c r="K31" s="44"/>
    </row>
    <row r="32" spans="2:56" s="1" customFormat="1" ht="14.45" hidden="1" customHeight="1">
      <c r="B32" s="40"/>
      <c r="C32" s="41"/>
      <c r="D32" s="41"/>
      <c r="E32" s="48" t="s">
        <v>45</v>
      </c>
      <c r="F32" s="129">
        <f>ROUND(SUM(BG87:BG332),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ROUND(SUM(BH87:BH332),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ROUND(SUM(BI87:BI332),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95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5" t="str">
        <f>E7</f>
        <v>Parkoviště ul.Na Výspě,p.p.č.793/314, k.ú.Výškovice u Ostravy</v>
      </c>
      <c r="F45" s="376"/>
      <c r="G45" s="376"/>
      <c r="H45" s="376"/>
      <c r="I45" s="117"/>
      <c r="J45" s="41"/>
      <c r="K45" s="44"/>
    </row>
    <row r="46" spans="2:11" s="1" customFormat="1" ht="14.45" customHeight="1">
      <c r="B46" s="40"/>
      <c r="C46" s="36" t="s">
        <v>92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7" t="str">
        <f>E9</f>
        <v>101 - SO 101 parkoviště a chodník</v>
      </c>
      <c r="F47" s="378"/>
      <c r="G47" s="378"/>
      <c r="H47" s="378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1. 1. 2018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66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0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96</v>
      </c>
      <c r="D54" s="131"/>
      <c r="E54" s="131"/>
      <c r="F54" s="131"/>
      <c r="G54" s="131"/>
      <c r="H54" s="131"/>
      <c r="I54" s="144"/>
      <c r="J54" s="145" t="s">
        <v>97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98</v>
      </c>
      <c r="D56" s="41"/>
      <c r="E56" s="41"/>
      <c r="F56" s="41"/>
      <c r="G56" s="41"/>
      <c r="H56" s="41"/>
      <c r="I56" s="117"/>
      <c r="J56" s="127">
        <f>J87</f>
        <v>0</v>
      </c>
      <c r="K56" s="44"/>
      <c r="AU56" s="23" t="s">
        <v>99</v>
      </c>
    </row>
    <row r="57" spans="2:47" s="7" customFormat="1" ht="24.95" customHeight="1">
      <c r="B57" s="148"/>
      <c r="C57" s="149"/>
      <c r="D57" s="150" t="s">
        <v>100</v>
      </c>
      <c r="E57" s="151"/>
      <c r="F57" s="151"/>
      <c r="G57" s="151"/>
      <c r="H57" s="151"/>
      <c r="I57" s="152"/>
      <c r="J57" s="153">
        <f>J88</f>
        <v>0</v>
      </c>
      <c r="K57" s="154"/>
    </row>
    <row r="58" spans="2:47" s="8" customFormat="1" ht="19.899999999999999" customHeight="1">
      <c r="B58" s="155"/>
      <c r="C58" s="156"/>
      <c r="D58" s="157" t="s">
        <v>243</v>
      </c>
      <c r="E58" s="158"/>
      <c r="F58" s="158"/>
      <c r="G58" s="158"/>
      <c r="H58" s="158"/>
      <c r="I58" s="159"/>
      <c r="J58" s="160">
        <f>J89</f>
        <v>0</v>
      </c>
      <c r="K58" s="161"/>
    </row>
    <row r="59" spans="2:47" s="8" customFormat="1" ht="19.899999999999999" customHeight="1">
      <c r="B59" s="155"/>
      <c r="C59" s="156"/>
      <c r="D59" s="157" t="s">
        <v>244</v>
      </c>
      <c r="E59" s="158"/>
      <c r="F59" s="158"/>
      <c r="G59" s="158"/>
      <c r="H59" s="158"/>
      <c r="I59" s="159"/>
      <c r="J59" s="160">
        <f>J184</f>
        <v>0</v>
      </c>
      <c r="K59" s="161"/>
    </row>
    <row r="60" spans="2:47" s="8" customFormat="1" ht="19.899999999999999" customHeight="1">
      <c r="B60" s="155"/>
      <c r="C60" s="156"/>
      <c r="D60" s="157" t="s">
        <v>245</v>
      </c>
      <c r="E60" s="158"/>
      <c r="F60" s="158"/>
      <c r="G60" s="158"/>
      <c r="H60" s="158"/>
      <c r="I60" s="159"/>
      <c r="J60" s="160">
        <f>J193</f>
        <v>0</v>
      </c>
      <c r="K60" s="161"/>
    </row>
    <row r="61" spans="2:47" s="8" customFormat="1" ht="19.899999999999999" customHeight="1">
      <c r="B61" s="155"/>
      <c r="C61" s="156"/>
      <c r="D61" s="157" t="s">
        <v>246</v>
      </c>
      <c r="E61" s="158"/>
      <c r="F61" s="158"/>
      <c r="G61" s="158"/>
      <c r="H61" s="158"/>
      <c r="I61" s="159"/>
      <c r="J61" s="160">
        <f>J199</f>
        <v>0</v>
      </c>
      <c r="K61" s="161"/>
    </row>
    <row r="62" spans="2:47" s="8" customFormat="1" ht="19.899999999999999" customHeight="1">
      <c r="B62" s="155"/>
      <c r="C62" s="156"/>
      <c r="D62" s="157" t="s">
        <v>247</v>
      </c>
      <c r="E62" s="158"/>
      <c r="F62" s="158"/>
      <c r="G62" s="158"/>
      <c r="H62" s="158"/>
      <c r="I62" s="159"/>
      <c r="J62" s="160">
        <f>J229</f>
        <v>0</v>
      </c>
      <c r="K62" s="161"/>
    </row>
    <row r="63" spans="2:47" s="8" customFormat="1" ht="19.899999999999999" customHeight="1">
      <c r="B63" s="155"/>
      <c r="C63" s="156"/>
      <c r="D63" s="157" t="s">
        <v>248</v>
      </c>
      <c r="E63" s="158"/>
      <c r="F63" s="158"/>
      <c r="G63" s="158"/>
      <c r="H63" s="158"/>
      <c r="I63" s="159"/>
      <c r="J63" s="160">
        <f>J244</f>
        <v>0</v>
      </c>
      <c r="K63" s="161"/>
    </row>
    <row r="64" spans="2:47" s="8" customFormat="1" ht="19.899999999999999" customHeight="1">
      <c r="B64" s="155"/>
      <c r="C64" s="156"/>
      <c r="D64" s="157" t="s">
        <v>249</v>
      </c>
      <c r="E64" s="158"/>
      <c r="F64" s="158"/>
      <c r="G64" s="158"/>
      <c r="H64" s="158"/>
      <c r="I64" s="159"/>
      <c r="J64" s="160">
        <f>J298</f>
        <v>0</v>
      </c>
      <c r="K64" s="161"/>
    </row>
    <row r="65" spans="2:12" s="8" customFormat="1" ht="19.899999999999999" customHeight="1">
      <c r="B65" s="155"/>
      <c r="C65" s="156"/>
      <c r="D65" s="157" t="s">
        <v>250</v>
      </c>
      <c r="E65" s="158"/>
      <c r="F65" s="158"/>
      <c r="G65" s="158"/>
      <c r="H65" s="158"/>
      <c r="I65" s="159"/>
      <c r="J65" s="160">
        <f>J307</f>
        <v>0</v>
      </c>
      <c r="K65" s="161"/>
    </row>
    <row r="66" spans="2:12" s="7" customFormat="1" ht="24.95" customHeight="1">
      <c r="B66" s="148"/>
      <c r="C66" s="149"/>
      <c r="D66" s="150" t="s">
        <v>251</v>
      </c>
      <c r="E66" s="151"/>
      <c r="F66" s="151"/>
      <c r="G66" s="151"/>
      <c r="H66" s="151"/>
      <c r="I66" s="152"/>
      <c r="J66" s="153">
        <f>J309</f>
        <v>0</v>
      </c>
      <c r="K66" s="154"/>
    </row>
    <row r="67" spans="2:12" s="8" customFormat="1" ht="19.899999999999999" customHeight="1">
      <c r="B67" s="155"/>
      <c r="C67" s="156"/>
      <c r="D67" s="157" t="s">
        <v>252</v>
      </c>
      <c r="E67" s="158"/>
      <c r="F67" s="158"/>
      <c r="G67" s="158"/>
      <c r="H67" s="158"/>
      <c r="I67" s="159"/>
      <c r="J67" s="160">
        <f>J310</f>
        <v>0</v>
      </c>
      <c r="K67" s="161"/>
    </row>
    <row r="68" spans="2:12" s="1" customFormat="1" ht="21.75" customHeight="1">
      <c r="B68" s="40"/>
      <c r="C68" s="41"/>
      <c r="D68" s="41"/>
      <c r="E68" s="41"/>
      <c r="F68" s="41"/>
      <c r="G68" s="41"/>
      <c r="H68" s="41"/>
      <c r="I68" s="117"/>
      <c r="J68" s="41"/>
      <c r="K68" s="44"/>
    </row>
    <row r="69" spans="2:12" s="1" customFormat="1" ht="6.95" customHeight="1">
      <c r="B69" s="55"/>
      <c r="C69" s="56"/>
      <c r="D69" s="56"/>
      <c r="E69" s="56"/>
      <c r="F69" s="56"/>
      <c r="G69" s="56"/>
      <c r="H69" s="56"/>
      <c r="I69" s="138"/>
      <c r="J69" s="56"/>
      <c r="K69" s="57"/>
    </row>
    <row r="73" spans="2:12" s="1" customFormat="1" ht="6.95" customHeight="1">
      <c r="B73" s="58"/>
      <c r="C73" s="59"/>
      <c r="D73" s="59"/>
      <c r="E73" s="59"/>
      <c r="F73" s="59"/>
      <c r="G73" s="59"/>
      <c r="H73" s="59"/>
      <c r="I73" s="141"/>
      <c r="J73" s="59"/>
      <c r="K73" s="59"/>
      <c r="L73" s="60"/>
    </row>
    <row r="74" spans="2:12" s="1" customFormat="1" ht="36.950000000000003" customHeight="1">
      <c r="B74" s="40"/>
      <c r="C74" s="61" t="s">
        <v>102</v>
      </c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4.45" customHeight="1">
      <c r="B76" s="40"/>
      <c r="C76" s="64" t="s">
        <v>18</v>
      </c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16.5" customHeight="1">
      <c r="B77" s="40"/>
      <c r="C77" s="62"/>
      <c r="D77" s="62"/>
      <c r="E77" s="371" t="str">
        <f>E7</f>
        <v>Parkoviště ul.Na Výspě,p.p.č.793/314, k.ú.Výškovice u Ostravy</v>
      </c>
      <c r="F77" s="372"/>
      <c r="G77" s="372"/>
      <c r="H77" s="372"/>
      <c r="I77" s="162"/>
      <c r="J77" s="62"/>
      <c r="K77" s="62"/>
      <c r="L77" s="60"/>
    </row>
    <row r="78" spans="2:12" s="1" customFormat="1" ht="14.45" customHeight="1">
      <c r="B78" s="40"/>
      <c r="C78" s="64" t="s">
        <v>92</v>
      </c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 ht="17.25" customHeight="1">
      <c r="B79" s="40"/>
      <c r="C79" s="62"/>
      <c r="D79" s="62"/>
      <c r="E79" s="338" t="str">
        <f>E9</f>
        <v>101 - SO 101 parkoviště a chodník</v>
      </c>
      <c r="F79" s="373"/>
      <c r="G79" s="373"/>
      <c r="H79" s="373"/>
      <c r="I79" s="162"/>
      <c r="J79" s="62"/>
      <c r="K79" s="62"/>
      <c r="L79" s="60"/>
    </row>
    <row r="80" spans="2:12" s="1" customFormat="1" ht="6.9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1" customFormat="1" ht="18" customHeight="1">
      <c r="B81" s="40"/>
      <c r="C81" s="64" t="s">
        <v>23</v>
      </c>
      <c r="D81" s="62"/>
      <c r="E81" s="62"/>
      <c r="F81" s="163" t="str">
        <f>F12</f>
        <v xml:space="preserve"> </v>
      </c>
      <c r="G81" s="62"/>
      <c r="H81" s="62"/>
      <c r="I81" s="164" t="s">
        <v>25</v>
      </c>
      <c r="J81" s="72" t="str">
        <f>IF(J12="","",J12)</f>
        <v>1. 1. 2018</v>
      </c>
      <c r="K81" s="62"/>
      <c r="L81" s="60"/>
    </row>
    <row r="82" spans="2:65" s="1" customFormat="1" ht="6.95" customHeight="1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1" customFormat="1" ht="15">
      <c r="B83" s="40"/>
      <c r="C83" s="64" t="s">
        <v>27</v>
      </c>
      <c r="D83" s="62"/>
      <c r="E83" s="62"/>
      <c r="F83" s="163" t="str">
        <f>E15</f>
        <v>Městský obvod Ostrava – Jih</v>
      </c>
      <c r="G83" s="62"/>
      <c r="H83" s="62"/>
      <c r="I83" s="164" t="s">
        <v>33</v>
      </c>
      <c r="J83" s="163" t="str">
        <f>E21</f>
        <v>Roman Fildán</v>
      </c>
      <c r="K83" s="62"/>
      <c r="L83" s="60"/>
    </row>
    <row r="84" spans="2:65" s="1" customFormat="1" ht="14.45" customHeight="1">
      <c r="B84" s="40"/>
      <c r="C84" s="64" t="s">
        <v>31</v>
      </c>
      <c r="D84" s="62"/>
      <c r="E84" s="62"/>
      <c r="F84" s="163" t="str">
        <f>IF(E18="","",E18)</f>
        <v/>
      </c>
      <c r="G84" s="62"/>
      <c r="H84" s="62"/>
      <c r="I84" s="162"/>
      <c r="J84" s="62"/>
      <c r="K84" s="62"/>
      <c r="L84" s="60"/>
    </row>
    <row r="85" spans="2:65" s="1" customFormat="1" ht="10.35" customHeight="1">
      <c r="B85" s="40"/>
      <c r="C85" s="62"/>
      <c r="D85" s="62"/>
      <c r="E85" s="62"/>
      <c r="F85" s="62"/>
      <c r="G85" s="62"/>
      <c r="H85" s="62"/>
      <c r="I85" s="162"/>
      <c r="J85" s="62"/>
      <c r="K85" s="62"/>
      <c r="L85" s="60"/>
    </row>
    <row r="86" spans="2:65" s="9" customFormat="1" ht="29.25" customHeight="1">
      <c r="B86" s="165"/>
      <c r="C86" s="166" t="s">
        <v>103</v>
      </c>
      <c r="D86" s="167" t="s">
        <v>57</v>
      </c>
      <c r="E86" s="167" t="s">
        <v>53</v>
      </c>
      <c r="F86" s="167" t="s">
        <v>104</v>
      </c>
      <c r="G86" s="167" t="s">
        <v>105</v>
      </c>
      <c r="H86" s="167" t="s">
        <v>106</v>
      </c>
      <c r="I86" s="168" t="s">
        <v>107</v>
      </c>
      <c r="J86" s="167" t="s">
        <v>97</v>
      </c>
      <c r="K86" s="169" t="s">
        <v>108</v>
      </c>
      <c r="L86" s="170"/>
      <c r="M86" s="80" t="s">
        <v>109</v>
      </c>
      <c r="N86" s="81" t="s">
        <v>42</v>
      </c>
      <c r="O86" s="81" t="s">
        <v>110</v>
      </c>
      <c r="P86" s="81" t="s">
        <v>111</v>
      </c>
      <c r="Q86" s="81" t="s">
        <v>112</v>
      </c>
      <c r="R86" s="81" t="s">
        <v>113</v>
      </c>
      <c r="S86" s="81" t="s">
        <v>114</v>
      </c>
      <c r="T86" s="82" t="s">
        <v>115</v>
      </c>
    </row>
    <row r="87" spans="2:65" s="1" customFormat="1" ht="29.25" customHeight="1">
      <c r="B87" s="40"/>
      <c r="C87" s="86" t="s">
        <v>98</v>
      </c>
      <c r="D87" s="62"/>
      <c r="E87" s="62"/>
      <c r="F87" s="62"/>
      <c r="G87" s="62"/>
      <c r="H87" s="62"/>
      <c r="I87" s="162"/>
      <c r="J87" s="171">
        <f>BK87</f>
        <v>0</v>
      </c>
      <c r="K87" s="62"/>
      <c r="L87" s="60"/>
      <c r="M87" s="83"/>
      <c r="N87" s="84"/>
      <c r="O87" s="84"/>
      <c r="P87" s="172">
        <f>P88+P309</f>
        <v>0</v>
      </c>
      <c r="Q87" s="84"/>
      <c r="R87" s="172">
        <f>R88+R309</f>
        <v>139.59644729999999</v>
      </c>
      <c r="S87" s="84"/>
      <c r="T87" s="173">
        <f>T88+T309</f>
        <v>187.19</v>
      </c>
      <c r="AT87" s="23" t="s">
        <v>71</v>
      </c>
      <c r="AU87" s="23" t="s">
        <v>99</v>
      </c>
      <c r="BK87" s="174">
        <f>BK88+BK309</f>
        <v>0</v>
      </c>
    </row>
    <row r="88" spans="2:65" s="10" customFormat="1" ht="37.35" customHeight="1">
      <c r="B88" s="175"/>
      <c r="C88" s="176"/>
      <c r="D88" s="177" t="s">
        <v>71</v>
      </c>
      <c r="E88" s="178" t="s">
        <v>116</v>
      </c>
      <c r="F88" s="178" t="s">
        <v>117</v>
      </c>
      <c r="G88" s="176"/>
      <c r="H88" s="176"/>
      <c r="I88" s="179"/>
      <c r="J88" s="180">
        <f>BK88</f>
        <v>0</v>
      </c>
      <c r="K88" s="176"/>
      <c r="L88" s="181"/>
      <c r="M88" s="182"/>
      <c r="N88" s="183"/>
      <c r="O88" s="183"/>
      <c r="P88" s="184">
        <f>P89+P184+P193+P199+P229+P244+P298+P307</f>
        <v>0</v>
      </c>
      <c r="Q88" s="183"/>
      <c r="R88" s="184">
        <f>R89+R184+R193+R199+R229+R244+R298+R307</f>
        <v>136.68795929999999</v>
      </c>
      <c r="S88" s="183"/>
      <c r="T88" s="185">
        <f>T89+T184+T193+T199+T229+T244+T298+T307</f>
        <v>187.19</v>
      </c>
      <c r="AR88" s="186" t="s">
        <v>80</v>
      </c>
      <c r="AT88" s="187" t="s">
        <v>71</v>
      </c>
      <c r="AU88" s="187" t="s">
        <v>72</v>
      </c>
      <c r="AY88" s="186" t="s">
        <v>119</v>
      </c>
      <c r="BK88" s="188">
        <f>BK89+BK184+BK193+BK199+BK229+BK244+BK298+BK307</f>
        <v>0</v>
      </c>
    </row>
    <row r="89" spans="2:65" s="10" customFormat="1" ht="19.899999999999999" customHeight="1">
      <c r="B89" s="175"/>
      <c r="C89" s="176"/>
      <c r="D89" s="177" t="s">
        <v>71</v>
      </c>
      <c r="E89" s="189" t="s">
        <v>80</v>
      </c>
      <c r="F89" s="189" t="s">
        <v>253</v>
      </c>
      <c r="G89" s="176"/>
      <c r="H89" s="176"/>
      <c r="I89" s="179"/>
      <c r="J89" s="190">
        <f>BK89</f>
        <v>0</v>
      </c>
      <c r="K89" s="176"/>
      <c r="L89" s="181"/>
      <c r="M89" s="182"/>
      <c r="N89" s="183"/>
      <c r="O89" s="183"/>
      <c r="P89" s="184">
        <f>SUM(P90:P183)</f>
        <v>0</v>
      </c>
      <c r="Q89" s="183"/>
      <c r="R89" s="184">
        <f>SUM(R90:R183)</f>
        <v>20.205394000000002</v>
      </c>
      <c r="S89" s="183"/>
      <c r="T89" s="185">
        <f>SUM(T90:T183)</f>
        <v>179.76599999999999</v>
      </c>
      <c r="AR89" s="186" t="s">
        <v>80</v>
      </c>
      <c r="AT89" s="187" t="s">
        <v>71</v>
      </c>
      <c r="AU89" s="187" t="s">
        <v>80</v>
      </c>
      <c r="AY89" s="186" t="s">
        <v>119</v>
      </c>
      <c r="BK89" s="188">
        <f>SUM(BK90:BK183)</f>
        <v>0</v>
      </c>
    </row>
    <row r="90" spans="2:65" s="1" customFormat="1" ht="16.5" customHeight="1">
      <c r="B90" s="40"/>
      <c r="C90" s="191" t="s">
        <v>80</v>
      </c>
      <c r="D90" s="191" t="s">
        <v>121</v>
      </c>
      <c r="E90" s="192" t="s">
        <v>254</v>
      </c>
      <c r="F90" s="193" t="s">
        <v>255</v>
      </c>
      <c r="G90" s="194" t="s">
        <v>221</v>
      </c>
      <c r="H90" s="195">
        <v>6.05</v>
      </c>
      <c r="I90" s="196"/>
      <c r="J90" s="197">
        <f>ROUND(I90*H90,2)</f>
        <v>0</v>
      </c>
      <c r="K90" s="193" t="s">
        <v>256</v>
      </c>
      <c r="L90" s="198"/>
      <c r="M90" s="199" t="s">
        <v>21</v>
      </c>
      <c r="N90" s="200" t="s">
        <v>43</v>
      </c>
      <c r="O90" s="41"/>
      <c r="P90" s="201">
        <f>O90*H90</f>
        <v>0</v>
      </c>
      <c r="Q90" s="201">
        <v>0.2</v>
      </c>
      <c r="R90" s="201">
        <f>Q90*H90</f>
        <v>1.21</v>
      </c>
      <c r="S90" s="201">
        <v>0</v>
      </c>
      <c r="T90" s="202">
        <f>S90*H90</f>
        <v>0</v>
      </c>
      <c r="AR90" s="23" t="s">
        <v>125</v>
      </c>
      <c r="AT90" s="23" t="s">
        <v>121</v>
      </c>
      <c r="AU90" s="23" t="s">
        <v>82</v>
      </c>
      <c r="AY90" s="23" t="s">
        <v>119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80</v>
      </c>
      <c r="BK90" s="203">
        <f>ROUND(I90*H90,2)</f>
        <v>0</v>
      </c>
      <c r="BL90" s="23" t="s">
        <v>126</v>
      </c>
      <c r="BM90" s="23" t="s">
        <v>257</v>
      </c>
    </row>
    <row r="91" spans="2:65" s="11" customFormat="1">
      <c r="B91" s="209"/>
      <c r="C91" s="210"/>
      <c r="D91" s="211" t="s">
        <v>258</v>
      </c>
      <c r="E91" s="212" t="s">
        <v>21</v>
      </c>
      <c r="F91" s="213" t="s">
        <v>259</v>
      </c>
      <c r="G91" s="210"/>
      <c r="H91" s="214">
        <v>6.05</v>
      </c>
      <c r="I91" s="215"/>
      <c r="J91" s="210"/>
      <c r="K91" s="210"/>
      <c r="L91" s="216"/>
      <c r="M91" s="217"/>
      <c r="N91" s="218"/>
      <c r="O91" s="218"/>
      <c r="P91" s="218"/>
      <c r="Q91" s="218"/>
      <c r="R91" s="218"/>
      <c r="S91" s="218"/>
      <c r="T91" s="219"/>
      <c r="AT91" s="220" t="s">
        <v>258</v>
      </c>
      <c r="AU91" s="220" t="s">
        <v>82</v>
      </c>
      <c r="AV91" s="11" t="s">
        <v>82</v>
      </c>
      <c r="AW91" s="11" t="s">
        <v>35</v>
      </c>
      <c r="AX91" s="11" t="s">
        <v>80</v>
      </c>
      <c r="AY91" s="220" t="s">
        <v>119</v>
      </c>
    </row>
    <row r="92" spans="2:65" s="1" customFormat="1" ht="16.5" customHeight="1">
      <c r="B92" s="40"/>
      <c r="C92" s="221" t="s">
        <v>82</v>
      </c>
      <c r="D92" s="221" t="s">
        <v>260</v>
      </c>
      <c r="E92" s="222" t="s">
        <v>261</v>
      </c>
      <c r="F92" s="223" t="s">
        <v>262</v>
      </c>
      <c r="G92" s="224" t="s">
        <v>263</v>
      </c>
      <c r="H92" s="225">
        <v>0.03</v>
      </c>
      <c r="I92" s="226"/>
      <c r="J92" s="227">
        <f>ROUND(I92*H92,2)</f>
        <v>0</v>
      </c>
      <c r="K92" s="223" t="s">
        <v>264</v>
      </c>
      <c r="L92" s="60"/>
      <c r="M92" s="228" t="s">
        <v>21</v>
      </c>
      <c r="N92" s="229" t="s">
        <v>43</v>
      </c>
      <c r="O92" s="41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3" t="s">
        <v>126</v>
      </c>
      <c r="AT92" s="23" t="s">
        <v>260</v>
      </c>
      <c r="AU92" s="23" t="s">
        <v>82</v>
      </c>
      <c r="AY92" s="23" t="s">
        <v>119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80</v>
      </c>
      <c r="BK92" s="203">
        <f>ROUND(I92*H92,2)</f>
        <v>0</v>
      </c>
      <c r="BL92" s="23" t="s">
        <v>126</v>
      </c>
      <c r="BM92" s="23" t="s">
        <v>265</v>
      </c>
    </row>
    <row r="93" spans="2:65" s="12" customFormat="1">
      <c r="B93" s="230"/>
      <c r="C93" s="231"/>
      <c r="D93" s="211" t="s">
        <v>258</v>
      </c>
      <c r="E93" s="232" t="s">
        <v>21</v>
      </c>
      <c r="F93" s="233" t="s">
        <v>266</v>
      </c>
      <c r="G93" s="231"/>
      <c r="H93" s="232" t="s">
        <v>21</v>
      </c>
      <c r="I93" s="234"/>
      <c r="J93" s="231"/>
      <c r="K93" s="231"/>
      <c r="L93" s="235"/>
      <c r="M93" s="236"/>
      <c r="N93" s="237"/>
      <c r="O93" s="237"/>
      <c r="P93" s="237"/>
      <c r="Q93" s="237"/>
      <c r="R93" s="237"/>
      <c r="S93" s="237"/>
      <c r="T93" s="238"/>
      <c r="AT93" s="239" t="s">
        <v>258</v>
      </c>
      <c r="AU93" s="239" t="s">
        <v>82</v>
      </c>
      <c r="AV93" s="12" t="s">
        <v>80</v>
      </c>
      <c r="AW93" s="12" t="s">
        <v>35</v>
      </c>
      <c r="AX93" s="12" t="s">
        <v>72</v>
      </c>
      <c r="AY93" s="239" t="s">
        <v>119</v>
      </c>
    </row>
    <row r="94" spans="2:65" s="11" customFormat="1">
      <c r="B94" s="209"/>
      <c r="C94" s="210"/>
      <c r="D94" s="211" t="s">
        <v>258</v>
      </c>
      <c r="E94" s="212" t="s">
        <v>21</v>
      </c>
      <c r="F94" s="213" t="s">
        <v>267</v>
      </c>
      <c r="G94" s="210"/>
      <c r="H94" s="214">
        <v>0.03</v>
      </c>
      <c r="I94" s="215"/>
      <c r="J94" s="210"/>
      <c r="K94" s="210"/>
      <c r="L94" s="216"/>
      <c r="M94" s="217"/>
      <c r="N94" s="218"/>
      <c r="O94" s="218"/>
      <c r="P94" s="218"/>
      <c r="Q94" s="218"/>
      <c r="R94" s="218"/>
      <c r="S94" s="218"/>
      <c r="T94" s="219"/>
      <c r="AT94" s="220" t="s">
        <v>258</v>
      </c>
      <c r="AU94" s="220" t="s">
        <v>82</v>
      </c>
      <c r="AV94" s="11" t="s">
        <v>82</v>
      </c>
      <c r="AW94" s="11" t="s">
        <v>35</v>
      </c>
      <c r="AX94" s="11" t="s">
        <v>80</v>
      </c>
      <c r="AY94" s="220" t="s">
        <v>119</v>
      </c>
    </row>
    <row r="95" spans="2:65" s="1" customFormat="1" ht="38.25" customHeight="1">
      <c r="B95" s="40"/>
      <c r="C95" s="221" t="s">
        <v>131</v>
      </c>
      <c r="D95" s="221" t="s">
        <v>260</v>
      </c>
      <c r="E95" s="222" t="s">
        <v>268</v>
      </c>
      <c r="F95" s="223" t="s">
        <v>269</v>
      </c>
      <c r="G95" s="224" t="s">
        <v>201</v>
      </c>
      <c r="H95" s="225">
        <v>90</v>
      </c>
      <c r="I95" s="226"/>
      <c r="J95" s="227">
        <f>ROUND(I95*H95,2)</f>
        <v>0</v>
      </c>
      <c r="K95" s="223" t="s">
        <v>264</v>
      </c>
      <c r="L95" s="60"/>
      <c r="M95" s="228" t="s">
        <v>21</v>
      </c>
      <c r="N95" s="229" t="s">
        <v>43</v>
      </c>
      <c r="O95" s="41"/>
      <c r="P95" s="201">
        <f>O95*H95</f>
        <v>0</v>
      </c>
      <c r="Q95" s="201">
        <v>0</v>
      </c>
      <c r="R95" s="201">
        <f>Q95*H95</f>
        <v>0</v>
      </c>
      <c r="S95" s="201">
        <v>0.22</v>
      </c>
      <c r="T95" s="202">
        <f>S95*H95</f>
        <v>19.8</v>
      </c>
      <c r="AR95" s="23" t="s">
        <v>126</v>
      </c>
      <c r="AT95" s="23" t="s">
        <v>260</v>
      </c>
      <c r="AU95" s="23" t="s">
        <v>82</v>
      </c>
      <c r="AY95" s="23" t="s">
        <v>119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3" t="s">
        <v>80</v>
      </c>
      <c r="BK95" s="203">
        <f>ROUND(I95*H95,2)</f>
        <v>0</v>
      </c>
      <c r="BL95" s="23" t="s">
        <v>126</v>
      </c>
      <c r="BM95" s="23" t="s">
        <v>270</v>
      </c>
    </row>
    <row r="96" spans="2:65" s="12" customFormat="1">
      <c r="B96" s="230"/>
      <c r="C96" s="231"/>
      <c r="D96" s="211" t="s">
        <v>258</v>
      </c>
      <c r="E96" s="232" t="s">
        <v>21</v>
      </c>
      <c r="F96" s="233" t="s">
        <v>271</v>
      </c>
      <c r="G96" s="231"/>
      <c r="H96" s="232" t="s">
        <v>21</v>
      </c>
      <c r="I96" s="234"/>
      <c r="J96" s="231"/>
      <c r="K96" s="231"/>
      <c r="L96" s="235"/>
      <c r="M96" s="236"/>
      <c r="N96" s="237"/>
      <c r="O96" s="237"/>
      <c r="P96" s="237"/>
      <c r="Q96" s="237"/>
      <c r="R96" s="237"/>
      <c r="S96" s="237"/>
      <c r="T96" s="238"/>
      <c r="AT96" s="239" t="s">
        <v>258</v>
      </c>
      <c r="AU96" s="239" t="s">
        <v>82</v>
      </c>
      <c r="AV96" s="12" t="s">
        <v>80</v>
      </c>
      <c r="AW96" s="12" t="s">
        <v>35</v>
      </c>
      <c r="AX96" s="12" t="s">
        <v>72</v>
      </c>
      <c r="AY96" s="239" t="s">
        <v>119</v>
      </c>
    </row>
    <row r="97" spans="2:65" s="11" customFormat="1">
      <c r="B97" s="209"/>
      <c r="C97" s="210"/>
      <c r="D97" s="211" t="s">
        <v>258</v>
      </c>
      <c r="E97" s="212" t="s">
        <v>21</v>
      </c>
      <c r="F97" s="213" t="s">
        <v>205</v>
      </c>
      <c r="G97" s="210"/>
      <c r="H97" s="214">
        <v>90</v>
      </c>
      <c r="I97" s="215"/>
      <c r="J97" s="210"/>
      <c r="K97" s="210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258</v>
      </c>
      <c r="AU97" s="220" t="s">
        <v>82</v>
      </c>
      <c r="AV97" s="11" t="s">
        <v>82</v>
      </c>
      <c r="AW97" s="11" t="s">
        <v>35</v>
      </c>
      <c r="AX97" s="11" t="s">
        <v>80</v>
      </c>
      <c r="AY97" s="220" t="s">
        <v>119</v>
      </c>
    </row>
    <row r="98" spans="2:65" s="1" customFormat="1" ht="38.25" customHeight="1">
      <c r="B98" s="40"/>
      <c r="C98" s="221" t="s">
        <v>126</v>
      </c>
      <c r="D98" s="221" t="s">
        <v>260</v>
      </c>
      <c r="E98" s="222" t="s">
        <v>272</v>
      </c>
      <c r="F98" s="223" t="s">
        <v>273</v>
      </c>
      <c r="G98" s="224" t="s">
        <v>221</v>
      </c>
      <c r="H98" s="225">
        <v>90</v>
      </c>
      <c r="I98" s="226"/>
      <c r="J98" s="227">
        <f>ROUND(I98*H98,2)</f>
        <v>0</v>
      </c>
      <c r="K98" s="223" t="s">
        <v>264</v>
      </c>
      <c r="L98" s="60"/>
      <c r="M98" s="228" t="s">
        <v>21</v>
      </c>
      <c r="N98" s="229" t="s">
        <v>43</v>
      </c>
      <c r="O98" s="41"/>
      <c r="P98" s="201">
        <f>O98*H98</f>
        <v>0</v>
      </c>
      <c r="Q98" s="201">
        <v>0</v>
      </c>
      <c r="R98" s="201">
        <f>Q98*H98</f>
        <v>0</v>
      </c>
      <c r="S98" s="201">
        <v>1.3</v>
      </c>
      <c r="T98" s="202">
        <f>S98*H98</f>
        <v>117</v>
      </c>
      <c r="AR98" s="23" t="s">
        <v>126</v>
      </c>
      <c r="AT98" s="23" t="s">
        <v>260</v>
      </c>
      <c r="AU98" s="23" t="s">
        <v>82</v>
      </c>
      <c r="AY98" s="23" t="s">
        <v>119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80</v>
      </c>
      <c r="BK98" s="203">
        <f>ROUND(I98*H98,2)</f>
        <v>0</v>
      </c>
      <c r="BL98" s="23" t="s">
        <v>126</v>
      </c>
      <c r="BM98" s="23" t="s">
        <v>274</v>
      </c>
    </row>
    <row r="99" spans="2:65" s="11" customFormat="1">
      <c r="B99" s="209"/>
      <c r="C99" s="210"/>
      <c r="D99" s="211" t="s">
        <v>258</v>
      </c>
      <c r="E99" s="212" t="s">
        <v>21</v>
      </c>
      <c r="F99" s="213" t="s">
        <v>203</v>
      </c>
      <c r="G99" s="210"/>
      <c r="H99" s="214">
        <v>90</v>
      </c>
      <c r="I99" s="215"/>
      <c r="J99" s="210"/>
      <c r="K99" s="210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258</v>
      </c>
      <c r="AU99" s="220" t="s">
        <v>82</v>
      </c>
      <c r="AV99" s="11" t="s">
        <v>82</v>
      </c>
      <c r="AW99" s="11" t="s">
        <v>35</v>
      </c>
      <c r="AX99" s="11" t="s">
        <v>80</v>
      </c>
      <c r="AY99" s="220" t="s">
        <v>119</v>
      </c>
    </row>
    <row r="100" spans="2:65" s="1" customFormat="1" ht="38.25" customHeight="1">
      <c r="B100" s="40"/>
      <c r="C100" s="221" t="s">
        <v>118</v>
      </c>
      <c r="D100" s="221" t="s">
        <v>260</v>
      </c>
      <c r="E100" s="222" t="s">
        <v>275</v>
      </c>
      <c r="F100" s="223" t="s">
        <v>276</v>
      </c>
      <c r="G100" s="224" t="s">
        <v>201</v>
      </c>
      <c r="H100" s="225">
        <v>90</v>
      </c>
      <c r="I100" s="226"/>
      <c r="J100" s="227">
        <f>ROUND(I100*H100,2)</f>
        <v>0</v>
      </c>
      <c r="K100" s="223" t="s">
        <v>264</v>
      </c>
      <c r="L100" s="60"/>
      <c r="M100" s="228" t="s">
        <v>21</v>
      </c>
      <c r="N100" s="229" t="s">
        <v>43</v>
      </c>
      <c r="O100" s="41"/>
      <c r="P100" s="201">
        <f>O100*H100</f>
        <v>0</v>
      </c>
      <c r="Q100" s="201">
        <v>1.6000000000000001E-4</v>
      </c>
      <c r="R100" s="201">
        <f>Q100*H100</f>
        <v>1.4400000000000001E-2</v>
      </c>
      <c r="S100" s="201">
        <v>0.25600000000000001</v>
      </c>
      <c r="T100" s="202">
        <f>S100*H100</f>
        <v>23.04</v>
      </c>
      <c r="AR100" s="23" t="s">
        <v>126</v>
      </c>
      <c r="AT100" s="23" t="s">
        <v>260</v>
      </c>
      <c r="AU100" s="23" t="s">
        <v>82</v>
      </c>
      <c r="AY100" s="23" t="s">
        <v>119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80</v>
      </c>
      <c r="BK100" s="203">
        <f>ROUND(I100*H100,2)</f>
        <v>0</v>
      </c>
      <c r="BL100" s="23" t="s">
        <v>126</v>
      </c>
      <c r="BM100" s="23" t="s">
        <v>277</v>
      </c>
    </row>
    <row r="101" spans="2:65" s="11" customFormat="1">
      <c r="B101" s="209"/>
      <c r="C101" s="210"/>
      <c r="D101" s="211" t="s">
        <v>258</v>
      </c>
      <c r="E101" s="212" t="s">
        <v>21</v>
      </c>
      <c r="F101" s="213" t="s">
        <v>203</v>
      </c>
      <c r="G101" s="210"/>
      <c r="H101" s="214">
        <v>90</v>
      </c>
      <c r="I101" s="215"/>
      <c r="J101" s="210"/>
      <c r="K101" s="210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258</v>
      </c>
      <c r="AU101" s="220" t="s">
        <v>82</v>
      </c>
      <c r="AV101" s="11" t="s">
        <v>82</v>
      </c>
      <c r="AW101" s="11" t="s">
        <v>35</v>
      </c>
      <c r="AX101" s="11" t="s">
        <v>80</v>
      </c>
      <c r="AY101" s="220" t="s">
        <v>119</v>
      </c>
    </row>
    <row r="102" spans="2:65" s="1" customFormat="1" ht="38.25" customHeight="1">
      <c r="B102" s="40"/>
      <c r="C102" s="221" t="s">
        <v>141</v>
      </c>
      <c r="D102" s="221" t="s">
        <v>260</v>
      </c>
      <c r="E102" s="222" t="s">
        <v>278</v>
      </c>
      <c r="F102" s="223" t="s">
        <v>279</v>
      </c>
      <c r="G102" s="224" t="s">
        <v>215</v>
      </c>
      <c r="H102" s="225">
        <v>97.2</v>
      </c>
      <c r="I102" s="226"/>
      <c r="J102" s="227">
        <f>ROUND(I102*H102,2)</f>
        <v>0</v>
      </c>
      <c r="K102" s="223" t="s">
        <v>264</v>
      </c>
      <c r="L102" s="60"/>
      <c r="M102" s="228" t="s">
        <v>21</v>
      </c>
      <c r="N102" s="229" t="s">
        <v>43</v>
      </c>
      <c r="O102" s="41"/>
      <c r="P102" s="201">
        <f>O102*H102</f>
        <v>0</v>
      </c>
      <c r="Q102" s="201">
        <v>0</v>
      </c>
      <c r="R102" s="201">
        <f>Q102*H102</f>
        <v>0</v>
      </c>
      <c r="S102" s="201">
        <v>0.20499999999999999</v>
      </c>
      <c r="T102" s="202">
        <f>S102*H102</f>
        <v>19.925999999999998</v>
      </c>
      <c r="AR102" s="23" t="s">
        <v>126</v>
      </c>
      <c r="AT102" s="23" t="s">
        <v>260</v>
      </c>
      <c r="AU102" s="23" t="s">
        <v>82</v>
      </c>
      <c r="AY102" s="23" t="s">
        <v>119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3" t="s">
        <v>80</v>
      </c>
      <c r="BK102" s="203">
        <f>ROUND(I102*H102,2)</f>
        <v>0</v>
      </c>
      <c r="BL102" s="23" t="s">
        <v>126</v>
      </c>
      <c r="BM102" s="23" t="s">
        <v>280</v>
      </c>
    </row>
    <row r="103" spans="2:65" s="12" customFormat="1">
      <c r="B103" s="230"/>
      <c r="C103" s="231"/>
      <c r="D103" s="211" t="s">
        <v>258</v>
      </c>
      <c r="E103" s="232" t="s">
        <v>21</v>
      </c>
      <c r="F103" s="233" t="s">
        <v>266</v>
      </c>
      <c r="G103" s="231"/>
      <c r="H103" s="232" t="s">
        <v>21</v>
      </c>
      <c r="I103" s="234"/>
      <c r="J103" s="231"/>
      <c r="K103" s="231"/>
      <c r="L103" s="235"/>
      <c r="M103" s="236"/>
      <c r="N103" s="237"/>
      <c r="O103" s="237"/>
      <c r="P103" s="237"/>
      <c r="Q103" s="237"/>
      <c r="R103" s="237"/>
      <c r="S103" s="237"/>
      <c r="T103" s="238"/>
      <c r="AT103" s="239" t="s">
        <v>258</v>
      </c>
      <c r="AU103" s="239" t="s">
        <v>82</v>
      </c>
      <c r="AV103" s="12" t="s">
        <v>80</v>
      </c>
      <c r="AW103" s="12" t="s">
        <v>35</v>
      </c>
      <c r="AX103" s="12" t="s">
        <v>72</v>
      </c>
      <c r="AY103" s="239" t="s">
        <v>119</v>
      </c>
    </row>
    <row r="104" spans="2:65" s="11" customFormat="1">
      <c r="B104" s="209"/>
      <c r="C104" s="210"/>
      <c r="D104" s="211" t="s">
        <v>258</v>
      </c>
      <c r="E104" s="212" t="s">
        <v>21</v>
      </c>
      <c r="F104" s="213" t="s">
        <v>281</v>
      </c>
      <c r="G104" s="210"/>
      <c r="H104" s="214">
        <v>97.2</v>
      </c>
      <c r="I104" s="215"/>
      <c r="J104" s="210"/>
      <c r="K104" s="210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258</v>
      </c>
      <c r="AU104" s="220" t="s">
        <v>82</v>
      </c>
      <c r="AV104" s="11" t="s">
        <v>82</v>
      </c>
      <c r="AW104" s="11" t="s">
        <v>35</v>
      </c>
      <c r="AX104" s="11" t="s">
        <v>80</v>
      </c>
      <c r="AY104" s="220" t="s">
        <v>119</v>
      </c>
    </row>
    <row r="105" spans="2:65" s="1" customFormat="1" ht="25.5" customHeight="1">
      <c r="B105" s="40"/>
      <c r="C105" s="221" t="s">
        <v>145</v>
      </c>
      <c r="D105" s="221" t="s">
        <v>260</v>
      </c>
      <c r="E105" s="222" t="s">
        <v>282</v>
      </c>
      <c r="F105" s="223" t="s">
        <v>283</v>
      </c>
      <c r="G105" s="224" t="s">
        <v>221</v>
      </c>
      <c r="H105" s="225">
        <v>63.6</v>
      </c>
      <c r="I105" s="226"/>
      <c r="J105" s="227">
        <f>ROUND(I105*H105,2)</f>
        <v>0</v>
      </c>
      <c r="K105" s="223" t="s">
        <v>264</v>
      </c>
      <c r="L105" s="60"/>
      <c r="M105" s="228" t="s">
        <v>21</v>
      </c>
      <c r="N105" s="229" t="s">
        <v>43</v>
      </c>
      <c r="O105" s="41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23" t="s">
        <v>126</v>
      </c>
      <c r="AT105" s="23" t="s">
        <v>260</v>
      </c>
      <c r="AU105" s="23" t="s">
        <v>82</v>
      </c>
      <c r="AY105" s="23" t="s">
        <v>119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3" t="s">
        <v>80</v>
      </c>
      <c r="BK105" s="203">
        <f>ROUND(I105*H105,2)</f>
        <v>0</v>
      </c>
      <c r="BL105" s="23" t="s">
        <v>126</v>
      </c>
      <c r="BM105" s="23" t="s">
        <v>284</v>
      </c>
    </row>
    <row r="106" spans="2:65" s="12" customFormat="1">
      <c r="B106" s="230"/>
      <c r="C106" s="231"/>
      <c r="D106" s="211" t="s">
        <v>258</v>
      </c>
      <c r="E106" s="232" t="s">
        <v>21</v>
      </c>
      <c r="F106" s="233" t="s">
        <v>285</v>
      </c>
      <c r="G106" s="231"/>
      <c r="H106" s="232" t="s">
        <v>21</v>
      </c>
      <c r="I106" s="234"/>
      <c r="J106" s="231"/>
      <c r="K106" s="231"/>
      <c r="L106" s="235"/>
      <c r="M106" s="236"/>
      <c r="N106" s="237"/>
      <c r="O106" s="237"/>
      <c r="P106" s="237"/>
      <c r="Q106" s="237"/>
      <c r="R106" s="237"/>
      <c r="S106" s="237"/>
      <c r="T106" s="238"/>
      <c r="AT106" s="239" t="s">
        <v>258</v>
      </c>
      <c r="AU106" s="239" t="s">
        <v>82</v>
      </c>
      <c r="AV106" s="12" t="s">
        <v>80</v>
      </c>
      <c r="AW106" s="12" t="s">
        <v>35</v>
      </c>
      <c r="AX106" s="12" t="s">
        <v>72</v>
      </c>
      <c r="AY106" s="239" t="s">
        <v>119</v>
      </c>
    </row>
    <row r="107" spans="2:65" s="12" customFormat="1">
      <c r="B107" s="230"/>
      <c r="C107" s="231"/>
      <c r="D107" s="211" t="s">
        <v>258</v>
      </c>
      <c r="E107" s="232" t="s">
        <v>21</v>
      </c>
      <c r="F107" s="233" t="s">
        <v>286</v>
      </c>
      <c r="G107" s="231"/>
      <c r="H107" s="232" t="s">
        <v>21</v>
      </c>
      <c r="I107" s="234"/>
      <c r="J107" s="231"/>
      <c r="K107" s="231"/>
      <c r="L107" s="235"/>
      <c r="M107" s="236"/>
      <c r="N107" s="237"/>
      <c r="O107" s="237"/>
      <c r="P107" s="237"/>
      <c r="Q107" s="237"/>
      <c r="R107" s="237"/>
      <c r="S107" s="237"/>
      <c r="T107" s="238"/>
      <c r="AT107" s="239" t="s">
        <v>258</v>
      </c>
      <c r="AU107" s="239" t="s">
        <v>82</v>
      </c>
      <c r="AV107" s="12" t="s">
        <v>80</v>
      </c>
      <c r="AW107" s="12" t="s">
        <v>35</v>
      </c>
      <c r="AX107" s="12" t="s">
        <v>72</v>
      </c>
      <c r="AY107" s="239" t="s">
        <v>119</v>
      </c>
    </row>
    <row r="108" spans="2:65" s="11" customFormat="1">
      <c r="B108" s="209"/>
      <c r="C108" s="210"/>
      <c r="D108" s="211" t="s">
        <v>258</v>
      </c>
      <c r="E108" s="212" t="s">
        <v>21</v>
      </c>
      <c r="F108" s="213" t="s">
        <v>287</v>
      </c>
      <c r="G108" s="210"/>
      <c r="H108" s="214">
        <v>63.6</v>
      </c>
      <c r="I108" s="215"/>
      <c r="J108" s="210"/>
      <c r="K108" s="210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258</v>
      </c>
      <c r="AU108" s="220" t="s">
        <v>82</v>
      </c>
      <c r="AV108" s="11" t="s">
        <v>82</v>
      </c>
      <c r="AW108" s="11" t="s">
        <v>35</v>
      </c>
      <c r="AX108" s="11" t="s">
        <v>80</v>
      </c>
      <c r="AY108" s="220" t="s">
        <v>119</v>
      </c>
    </row>
    <row r="109" spans="2:65" s="1" customFormat="1" ht="38.25" customHeight="1">
      <c r="B109" s="40"/>
      <c r="C109" s="221" t="s">
        <v>125</v>
      </c>
      <c r="D109" s="221" t="s">
        <v>260</v>
      </c>
      <c r="E109" s="222" t="s">
        <v>288</v>
      </c>
      <c r="F109" s="223" t="s">
        <v>289</v>
      </c>
      <c r="G109" s="224" t="s">
        <v>221</v>
      </c>
      <c r="H109" s="225">
        <v>59.718000000000004</v>
      </c>
      <c r="I109" s="226"/>
      <c r="J109" s="227">
        <f>ROUND(I109*H109,2)</f>
        <v>0</v>
      </c>
      <c r="K109" s="223" t="s">
        <v>264</v>
      </c>
      <c r="L109" s="60"/>
      <c r="M109" s="228" t="s">
        <v>21</v>
      </c>
      <c r="N109" s="229" t="s">
        <v>43</v>
      </c>
      <c r="O109" s="41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3" t="s">
        <v>126</v>
      </c>
      <c r="AT109" s="23" t="s">
        <v>260</v>
      </c>
      <c r="AU109" s="23" t="s">
        <v>82</v>
      </c>
      <c r="AY109" s="23" t="s">
        <v>119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3" t="s">
        <v>80</v>
      </c>
      <c r="BK109" s="203">
        <f>ROUND(I109*H109,2)</f>
        <v>0</v>
      </c>
      <c r="BL109" s="23" t="s">
        <v>126</v>
      </c>
      <c r="BM109" s="23" t="s">
        <v>290</v>
      </c>
    </row>
    <row r="110" spans="2:65" s="12" customFormat="1">
      <c r="B110" s="230"/>
      <c r="C110" s="231"/>
      <c r="D110" s="211" t="s">
        <v>258</v>
      </c>
      <c r="E110" s="232" t="s">
        <v>21</v>
      </c>
      <c r="F110" s="233" t="s">
        <v>266</v>
      </c>
      <c r="G110" s="231"/>
      <c r="H110" s="232" t="s">
        <v>21</v>
      </c>
      <c r="I110" s="234"/>
      <c r="J110" s="231"/>
      <c r="K110" s="231"/>
      <c r="L110" s="235"/>
      <c r="M110" s="236"/>
      <c r="N110" s="237"/>
      <c r="O110" s="237"/>
      <c r="P110" s="237"/>
      <c r="Q110" s="237"/>
      <c r="R110" s="237"/>
      <c r="S110" s="237"/>
      <c r="T110" s="238"/>
      <c r="AT110" s="239" t="s">
        <v>258</v>
      </c>
      <c r="AU110" s="239" t="s">
        <v>82</v>
      </c>
      <c r="AV110" s="12" t="s">
        <v>80</v>
      </c>
      <c r="AW110" s="12" t="s">
        <v>35</v>
      </c>
      <c r="AX110" s="12" t="s">
        <v>72</v>
      </c>
      <c r="AY110" s="239" t="s">
        <v>119</v>
      </c>
    </row>
    <row r="111" spans="2:65" s="11" customFormat="1">
      <c r="B111" s="209"/>
      <c r="C111" s="210"/>
      <c r="D111" s="211" t="s">
        <v>258</v>
      </c>
      <c r="E111" s="212" t="s">
        <v>21</v>
      </c>
      <c r="F111" s="213" t="s">
        <v>291</v>
      </c>
      <c r="G111" s="210"/>
      <c r="H111" s="214">
        <v>59.718000000000004</v>
      </c>
      <c r="I111" s="215"/>
      <c r="J111" s="210"/>
      <c r="K111" s="210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258</v>
      </c>
      <c r="AU111" s="220" t="s">
        <v>82</v>
      </c>
      <c r="AV111" s="11" t="s">
        <v>82</v>
      </c>
      <c r="AW111" s="11" t="s">
        <v>35</v>
      </c>
      <c r="AX111" s="11" t="s">
        <v>80</v>
      </c>
      <c r="AY111" s="220" t="s">
        <v>119</v>
      </c>
    </row>
    <row r="112" spans="2:65" s="1" customFormat="1" ht="38.25" customHeight="1">
      <c r="B112" s="40"/>
      <c r="C112" s="221" t="s">
        <v>152</v>
      </c>
      <c r="D112" s="221" t="s">
        <v>260</v>
      </c>
      <c r="E112" s="222" t="s">
        <v>292</v>
      </c>
      <c r="F112" s="223" t="s">
        <v>293</v>
      </c>
      <c r="G112" s="224" t="s">
        <v>221</v>
      </c>
      <c r="H112" s="225">
        <v>161.22499999999999</v>
      </c>
      <c r="I112" s="226"/>
      <c r="J112" s="227">
        <f>ROUND(I112*H112,2)</f>
        <v>0</v>
      </c>
      <c r="K112" s="223" t="s">
        <v>264</v>
      </c>
      <c r="L112" s="60"/>
      <c r="M112" s="228" t="s">
        <v>21</v>
      </c>
      <c r="N112" s="229" t="s">
        <v>43</v>
      </c>
      <c r="O112" s="41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3" t="s">
        <v>126</v>
      </c>
      <c r="AT112" s="23" t="s">
        <v>260</v>
      </c>
      <c r="AU112" s="23" t="s">
        <v>82</v>
      </c>
      <c r="AY112" s="23" t="s">
        <v>119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3" t="s">
        <v>80</v>
      </c>
      <c r="BK112" s="203">
        <f>ROUND(I112*H112,2)</f>
        <v>0</v>
      </c>
      <c r="BL112" s="23" t="s">
        <v>126</v>
      </c>
      <c r="BM112" s="23" t="s">
        <v>294</v>
      </c>
    </row>
    <row r="113" spans="2:65" s="12" customFormat="1">
      <c r="B113" s="230"/>
      <c r="C113" s="231"/>
      <c r="D113" s="211" t="s">
        <v>258</v>
      </c>
      <c r="E113" s="232" t="s">
        <v>21</v>
      </c>
      <c r="F113" s="233" t="s">
        <v>295</v>
      </c>
      <c r="G113" s="231"/>
      <c r="H113" s="232" t="s">
        <v>21</v>
      </c>
      <c r="I113" s="234"/>
      <c r="J113" s="231"/>
      <c r="K113" s="231"/>
      <c r="L113" s="235"/>
      <c r="M113" s="236"/>
      <c r="N113" s="237"/>
      <c r="O113" s="237"/>
      <c r="P113" s="237"/>
      <c r="Q113" s="237"/>
      <c r="R113" s="237"/>
      <c r="S113" s="237"/>
      <c r="T113" s="238"/>
      <c r="AT113" s="239" t="s">
        <v>258</v>
      </c>
      <c r="AU113" s="239" t="s">
        <v>82</v>
      </c>
      <c r="AV113" s="12" t="s">
        <v>80</v>
      </c>
      <c r="AW113" s="12" t="s">
        <v>35</v>
      </c>
      <c r="AX113" s="12" t="s">
        <v>72</v>
      </c>
      <c r="AY113" s="239" t="s">
        <v>119</v>
      </c>
    </row>
    <row r="114" spans="2:65" s="12" customFormat="1">
      <c r="B114" s="230"/>
      <c r="C114" s="231"/>
      <c r="D114" s="211" t="s">
        <v>258</v>
      </c>
      <c r="E114" s="232" t="s">
        <v>21</v>
      </c>
      <c r="F114" s="233" t="s">
        <v>296</v>
      </c>
      <c r="G114" s="231"/>
      <c r="H114" s="232" t="s">
        <v>21</v>
      </c>
      <c r="I114" s="234"/>
      <c r="J114" s="231"/>
      <c r="K114" s="231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258</v>
      </c>
      <c r="AU114" s="239" t="s">
        <v>82</v>
      </c>
      <c r="AV114" s="12" t="s">
        <v>80</v>
      </c>
      <c r="AW114" s="12" t="s">
        <v>35</v>
      </c>
      <c r="AX114" s="12" t="s">
        <v>72</v>
      </c>
      <c r="AY114" s="239" t="s">
        <v>119</v>
      </c>
    </row>
    <row r="115" spans="2:65" s="11" customFormat="1">
      <c r="B115" s="209"/>
      <c r="C115" s="210"/>
      <c r="D115" s="211" t="s">
        <v>258</v>
      </c>
      <c r="E115" s="212" t="s">
        <v>212</v>
      </c>
      <c r="F115" s="213" t="s">
        <v>297</v>
      </c>
      <c r="G115" s="210"/>
      <c r="H115" s="214">
        <v>161.22499999999999</v>
      </c>
      <c r="I115" s="215"/>
      <c r="J115" s="210"/>
      <c r="K115" s="210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258</v>
      </c>
      <c r="AU115" s="220" t="s">
        <v>82</v>
      </c>
      <c r="AV115" s="11" t="s">
        <v>82</v>
      </c>
      <c r="AW115" s="11" t="s">
        <v>35</v>
      </c>
      <c r="AX115" s="11" t="s">
        <v>80</v>
      </c>
      <c r="AY115" s="220" t="s">
        <v>119</v>
      </c>
    </row>
    <row r="116" spans="2:65" s="1" customFormat="1" ht="38.25" customHeight="1">
      <c r="B116" s="40"/>
      <c r="C116" s="221" t="s">
        <v>156</v>
      </c>
      <c r="D116" s="221" t="s">
        <v>260</v>
      </c>
      <c r="E116" s="222" t="s">
        <v>298</v>
      </c>
      <c r="F116" s="223" t="s">
        <v>299</v>
      </c>
      <c r="G116" s="224" t="s">
        <v>221</v>
      </c>
      <c r="H116" s="225">
        <v>161.22499999999999</v>
      </c>
      <c r="I116" s="226"/>
      <c r="J116" s="227">
        <f>ROUND(I116*H116,2)</f>
        <v>0</v>
      </c>
      <c r="K116" s="223" t="s">
        <v>264</v>
      </c>
      <c r="L116" s="60"/>
      <c r="M116" s="228" t="s">
        <v>21</v>
      </c>
      <c r="N116" s="229" t="s">
        <v>43</v>
      </c>
      <c r="O116" s="41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3" t="s">
        <v>126</v>
      </c>
      <c r="AT116" s="23" t="s">
        <v>260</v>
      </c>
      <c r="AU116" s="23" t="s">
        <v>82</v>
      </c>
      <c r="AY116" s="23" t="s">
        <v>119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3" t="s">
        <v>80</v>
      </c>
      <c r="BK116" s="203">
        <f>ROUND(I116*H116,2)</f>
        <v>0</v>
      </c>
      <c r="BL116" s="23" t="s">
        <v>126</v>
      </c>
      <c r="BM116" s="23" t="s">
        <v>300</v>
      </c>
    </row>
    <row r="117" spans="2:65" s="11" customFormat="1">
      <c r="B117" s="209"/>
      <c r="C117" s="210"/>
      <c r="D117" s="211" t="s">
        <v>258</v>
      </c>
      <c r="E117" s="212" t="s">
        <v>21</v>
      </c>
      <c r="F117" s="213" t="s">
        <v>212</v>
      </c>
      <c r="G117" s="210"/>
      <c r="H117" s="214">
        <v>161.22499999999999</v>
      </c>
      <c r="I117" s="215"/>
      <c r="J117" s="210"/>
      <c r="K117" s="210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258</v>
      </c>
      <c r="AU117" s="220" t="s">
        <v>82</v>
      </c>
      <c r="AV117" s="11" t="s">
        <v>82</v>
      </c>
      <c r="AW117" s="11" t="s">
        <v>35</v>
      </c>
      <c r="AX117" s="11" t="s">
        <v>80</v>
      </c>
      <c r="AY117" s="220" t="s">
        <v>119</v>
      </c>
    </row>
    <row r="118" spans="2:65" s="1" customFormat="1" ht="25.5" customHeight="1">
      <c r="B118" s="40"/>
      <c r="C118" s="221" t="s">
        <v>161</v>
      </c>
      <c r="D118" s="221" t="s">
        <v>260</v>
      </c>
      <c r="E118" s="222" t="s">
        <v>301</v>
      </c>
      <c r="F118" s="223" t="s">
        <v>302</v>
      </c>
      <c r="G118" s="224" t="s">
        <v>221</v>
      </c>
      <c r="H118" s="225">
        <v>11.327</v>
      </c>
      <c r="I118" s="226"/>
      <c r="J118" s="227">
        <f>ROUND(I118*H118,2)</f>
        <v>0</v>
      </c>
      <c r="K118" s="223" t="s">
        <v>264</v>
      </c>
      <c r="L118" s="60"/>
      <c r="M118" s="228" t="s">
        <v>21</v>
      </c>
      <c r="N118" s="229" t="s">
        <v>43</v>
      </c>
      <c r="O118" s="41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23" t="s">
        <v>126</v>
      </c>
      <c r="AT118" s="23" t="s">
        <v>260</v>
      </c>
      <c r="AU118" s="23" t="s">
        <v>82</v>
      </c>
      <c r="AY118" s="23" t="s">
        <v>119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23" t="s">
        <v>80</v>
      </c>
      <c r="BK118" s="203">
        <f>ROUND(I118*H118,2)</f>
        <v>0</v>
      </c>
      <c r="BL118" s="23" t="s">
        <v>126</v>
      </c>
      <c r="BM118" s="23" t="s">
        <v>303</v>
      </c>
    </row>
    <row r="119" spans="2:65" s="12" customFormat="1">
      <c r="B119" s="230"/>
      <c r="C119" s="231"/>
      <c r="D119" s="211" t="s">
        <v>258</v>
      </c>
      <c r="E119" s="232" t="s">
        <v>21</v>
      </c>
      <c r="F119" s="233" t="s">
        <v>304</v>
      </c>
      <c r="G119" s="231"/>
      <c r="H119" s="232" t="s">
        <v>21</v>
      </c>
      <c r="I119" s="234"/>
      <c r="J119" s="231"/>
      <c r="K119" s="231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258</v>
      </c>
      <c r="AU119" s="239" t="s">
        <v>82</v>
      </c>
      <c r="AV119" s="12" t="s">
        <v>80</v>
      </c>
      <c r="AW119" s="12" t="s">
        <v>35</v>
      </c>
      <c r="AX119" s="12" t="s">
        <v>72</v>
      </c>
      <c r="AY119" s="239" t="s">
        <v>119</v>
      </c>
    </row>
    <row r="120" spans="2:65" s="11" customFormat="1">
      <c r="B120" s="209"/>
      <c r="C120" s="210"/>
      <c r="D120" s="211" t="s">
        <v>258</v>
      </c>
      <c r="E120" s="212" t="s">
        <v>220</v>
      </c>
      <c r="F120" s="213" t="s">
        <v>305</v>
      </c>
      <c r="G120" s="210"/>
      <c r="H120" s="214">
        <v>11.327</v>
      </c>
      <c r="I120" s="215"/>
      <c r="J120" s="210"/>
      <c r="K120" s="210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258</v>
      </c>
      <c r="AU120" s="220" t="s">
        <v>82</v>
      </c>
      <c r="AV120" s="11" t="s">
        <v>82</v>
      </c>
      <c r="AW120" s="11" t="s">
        <v>35</v>
      </c>
      <c r="AX120" s="11" t="s">
        <v>80</v>
      </c>
      <c r="AY120" s="220" t="s">
        <v>119</v>
      </c>
    </row>
    <row r="121" spans="2:65" s="1" customFormat="1" ht="38.25" customHeight="1">
      <c r="B121" s="40"/>
      <c r="C121" s="221" t="s">
        <v>165</v>
      </c>
      <c r="D121" s="221" t="s">
        <v>260</v>
      </c>
      <c r="E121" s="222" t="s">
        <v>306</v>
      </c>
      <c r="F121" s="223" t="s">
        <v>307</v>
      </c>
      <c r="G121" s="224" t="s">
        <v>221</v>
      </c>
      <c r="H121" s="225">
        <v>11.327</v>
      </c>
      <c r="I121" s="226"/>
      <c r="J121" s="227">
        <f>ROUND(I121*H121,2)</f>
        <v>0</v>
      </c>
      <c r="K121" s="223" t="s">
        <v>264</v>
      </c>
      <c r="L121" s="60"/>
      <c r="M121" s="228" t="s">
        <v>21</v>
      </c>
      <c r="N121" s="229" t="s">
        <v>43</v>
      </c>
      <c r="O121" s="41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23" t="s">
        <v>126</v>
      </c>
      <c r="AT121" s="23" t="s">
        <v>260</v>
      </c>
      <c r="AU121" s="23" t="s">
        <v>82</v>
      </c>
      <c r="AY121" s="23" t="s">
        <v>119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3" t="s">
        <v>80</v>
      </c>
      <c r="BK121" s="203">
        <f>ROUND(I121*H121,2)</f>
        <v>0</v>
      </c>
      <c r="BL121" s="23" t="s">
        <v>126</v>
      </c>
      <c r="BM121" s="23" t="s">
        <v>308</v>
      </c>
    </row>
    <row r="122" spans="2:65" s="11" customFormat="1">
      <c r="B122" s="209"/>
      <c r="C122" s="210"/>
      <c r="D122" s="211" t="s">
        <v>258</v>
      </c>
      <c r="E122" s="212" t="s">
        <v>21</v>
      </c>
      <c r="F122" s="213" t="s">
        <v>220</v>
      </c>
      <c r="G122" s="210"/>
      <c r="H122" s="214">
        <v>11.327</v>
      </c>
      <c r="I122" s="215"/>
      <c r="J122" s="210"/>
      <c r="K122" s="210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258</v>
      </c>
      <c r="AU122" s="220" t="s">
        <v>82</v>
      </c>
      <c r="AV122" s="11" t="s">
        <v>82</v>
      </c>
      <c r="AW122" s="11" t="s">
        <v>35</v>
      </c>
      <c r="AX122" s="11" t="s">
        <v>80</v>
      </c>
      <c r="AY122" s="220" t="s">
        <v>119</v>
      </c>
    </row>
    <row r="123" spans="2:65" s="1" customFormat="1" ht="25.5" customHeight="1">
      <c r="B123" s="40"/>
      <c r="C123" s="221" t="s">
        <v>169</v>
      </c>
      <c r="D123" s="221" t="s">
        <v>260</v>
      </c>
      <c r="E123" s="222" t="s">
        <v>309</v>
      </c>
      <c r="F123" s="223" t="s">
        <v>310</v>
      </c>
      <c r="G123" s="224" t="s">
        <v>201</v>
      </c>
      <c r="H123" s="225">
        <v>42.1</v>
      </c>
      <c r="I123" s="226"/>
      <c r="J123" s="227">
        <f>ROUND(I123*H123,2)</f>
        <v>0</v>
      </c>
      <c r="K123" s="223" t="s">
        <v>256</v>
      </c>
      <c r="L123" s="60"/>
      <c r="M123" s="228" t="s">
        <v>21</v>
      </c>
      <c r="N123" s="229" t="s">
        <v>43</v>
      </c>
      <c r="O123" s="41"/>
      <c r="P123" s="201">
        <f>O123*H123</f>
        <v>0</v>
      </c>
      <c r="Q123" s="201">
        <v>8.4000000000000003E-4</v>
      </c>
      <c r="R123" s="201">
        <f>Q123*H123</f>
        <v>3.5364E-2</v>
      </c>
      <c r="S123" s="201">
        <v>0</v>
      </c>
      <c r="T123" s="202">
        <f>S123*H123</f>
        <v>0</v>
      </c>
      <c r="AR123" s="23" t="s">
        <v>126</v>
      </c>
      <c r="AT123" s="23" t="s">
        <v>260</v>
      </c>
      <c r="AU123" s="23" t="s">
        <v>82</v>
      </c>
      <c r="AY123" s="23" t="s">
        <v>119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80</v>
      </c>
      <c r="BK123" s="203">
        <f>ROUND(I123*H123,2)</f>
        <v>0</v>
      </c>
      <c r="BL123" s="23" t="s">
        <v>126</v>
      </c>
      <c r="BM123" s="23" t="s">
        <v>311</v>
      </c>
    </row>
    <row r="124" spans="2:65" s="12" customFormat="1">
      <c r="B124" s="230"/>
      <c r="C124" s="231"/>
      <c r="D124" s="211" t="s">
        <v>258</v>
      </c>
      <c r="E124" s="232" t="s">
        <v>21</v>
      </c>
      <c r="F124" s="233" t="s">
        <v>312</v>
      </c>
      <c r="G124" s="231"/>
      <c r="H124" s="232" t="s">
        <v>21</v>
      </c>
      <c r="I124" s="234"/>
      <c r="J124" s="231"/>
      <c r="K124" s="231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258</v>
      </c>
      <c r="AU124" s="239" t="s">
        <v>82</v>
      </c>
      <c r="AV124" s="12" t="s">
        <v>80</v>
      </c>
      <c r="AW124" s="12" t="s">
        <v>35</v>
      </c>
      <c r="AX124" s="12" t="s">
        <v>72</v>
      </c>
      <c r="AY124" s="239" t="s">
        <v>119</v>
      </c>
    </row>
    <row r="125" spans="2:65" s="11" customFormat="1">
      <c r="B125" s="209"/>
      <c r="C125" s="210"/>
      <c r="D125" s="211" t="s">
        <v>258</v>
      </c>
      <c r="E125" s="212" t="s">
        <v>21</v>
      </c>
      <c r="F125" s="213" t="s">
        <v>313</v>
      </c>
      <c r="G125" s="210"/>
      <c r="H125" s="214">
        <v>16.5</v>
      </c>
      <c r="I125" s="215"/>
      <c r="J125" s="210"/>
      <c r="K125" s="210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258</v>
      </c>
      <c r="AU125" s="220" t="s">
        <v>82</v>
      </c>
      <c r="AV125" s="11" t="s">
        <v>82</v>
      </c>
      <c r="AW125" s="11" t="s">
        <v>35</v>
      </c>
      <c r="AX125" s="11" t="s">
        <v>72</v>
      </c>
      <c r="AY125" s="220" t="s">
        <v>119</v>
      </c>
    </row>
    <row r="126" spans="2:65" s="12" customFormat="1">
      <c r="B126" s="230"/>
      <c r="C126" s="231"/>
      <c r="D126" s="211" t="s">
        <v>258</v>
      </c>
      <c r="E126" s="232" t="s">
        <v>21</v>
      </c>
      <c r="F126" s="233" t="s">
        <v>314</v>
      </c>
      <c r="G126" s="231"/>
      <c r="H126" s="232" t="s">
        <v>21</v>
      </c>
      <c r="I126" s="234"/>
      <c r="J126" s="231"/>
      <c r="K126" s="231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258</v>
      </c>
      <c r="AU126" s="239" t="s">
        <v>82</v>
      </c>
      <c r="AV126" s="12" t="s">
        <v>80</v>
      </c>
      <c r="AW126" s="12" t="s">
        <v>35</v>
      </c>
      <c r="AX126" s="12" t="s">
        <v>72</v>
      </c>
      <c r="AY126" s="239" t="s">
        <v>119</v>
      </c>
    </row>
    <row r="127" spans="2:65" s="11" customFormat="1">
      <c r="B127" s="209"/>
      <c r="C127" s="210"/>
      <c r="D127" s="211" t="s">
        <v>258</v>
      </c>
      <c r="E127" s="212" t="s">
        <v>21</v>
      </c>
      <c r="F127" s="213" t="s">
        <v>315</v>
      </c>
      <c r="G127" s="210"/>
      <c r="H127" s="214">
        <v>25.6</v>
      </c>
      <c r="I127" s="215"/>
      <c r="J127" s="210"/>
      <c r="K127" s="210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258</v>
      </c>
      <c r="AU127" s="220" t="s">
        <v>82</v>
      </c>
      <c r="AV127" s="11" t="s">
        <v>82</v>
      </c>
      <c r="AW127" s="11" t="s">
        <v>35</v>
      </c>
      <c r="AX127" s="11" t="s">
        <v>72</v>
      </c>
      <c r="AY127" s="220" t="s">
        <v>119</v>
      </c>
    </row>
    <row r="128" spans="2:65" s="13" customFormat="1">
      <c r="B128" s="240"/>
      <c r="C128" s="241"/>
      <c r="D128" s="211" t="s">
        <v>258</v>
      </c>
      <c r="E128" s="242" t="s">
        <v>223</v>
      </c>
      <c r="F128" s="243" t="s">
        <v>316</v>
      </c>
      <c r="G128" s="241"/>
      <c r="H128" s="244">
        <v>42.1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AT128" s="250" t="s">
        <v>258</v>
      </c>
      <c r="AU128" s="250" t="s">
        <v>82</v>
      </c>
      <c r="AV128" s="13" t="s">
        <v>126</v>
      </c>
      <c r="AW128" s="13" t="s">
        <v>35</v>
      </c>
      <c r="AX128" s="13" t="s">
        <v>80</v>
      </c>
      <c r="AY128" s="250" t="s">
        <v>119</v>
      </c>
    </row>
    <row r="129" spans="2:65" s="1" customFormat="1" ht="25.5" customHeight="1">
      <c r="B129" s="40"/>
      <c r="C129" s="221" t="s">
        <v>173</v>
      </c>
      <c r="D129" s="221" t="s">
        <v>260</v>
      </c>
      <c r="E129" s="222" t="s">
        <v>317</v>
      </c>
      <c r="F129" s="223" t="s">
        <v>318</v>
      </c>
      <c r="G129" s="224" t="s">
        <v>201</v>
      </c>
      <c r="H129" s="225">
        <v>42.1</v>
      </c>
      <c r="I129" s="226"/>
      <c r="J129" s="227">
        <f>ROUND(I129*H129,2)</f>
        <v>0</v>
      </c>
      <c r="K129" s="223" t="s">
        <v>256</v>
      </c>
      <c r="L129" s="60"/>
      <c r="M129" s="228" t="s">
        <v>21</v>
      </c>
      <c r="N129" s="229" t="s">
        <v>43</v>
      </c>
      <c r="O129" s="4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126</v>
      </c>
      <c r="AT129" s="23" t="s">
        <v>260</v>
      </c>
      <c r="AU129" s="23" t="s">
        <v>82</v>
      </c>
      <c r="AY129" s="23" t="s">
        <v>119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80</v>
      </c>
      <c r="BK129" s="203">
        <f>ROUND(I129*H129,2)</f>
        <v>0</v>
      </c>
      <c r="BL129" s="23" t="s">
        <v>126</v>
      </c>
      <c r="BM129" s="23" t="s">
        <v>319</v>
      </c>
    </row>
    <row r="130" spans="2:65" s="11" customFormat="1">
      <c r="B130" s="209"/>
      <c r="C130" s="210"/>
      <c r="D130" s="211" t="s">
        <v>258</v>
      </c>
      <c r="E130" s="212" t="s">
        <v>21</v>
      </c>
      <c r="F130" s="213" t="s">
        <v>223</v>
      </c>
      <c r="G130" s="210"/>
      <c r="H130" s="214">
        <v>42.1</v>
      </c>
      <c r="I130" s="215"/>
      <c r="J130" s="210"/>
      <c r="K130" s="210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258</v>
      </c>
      <c r="AU130" s="220" t="s">
        <v>82</v>
      </c>
      <c r="AV130" s="11" t="s">
        <v>82</v>
      </c>
      <c r="AW130" s="11" t="s">
        <v>35</v>
      </c>
      <c r="AX130" s="11" t="s">
        <v>80</v>
      </c>
      <c r="AY130" s="220" t="s">
        <v>119</v>
      </c>
    </row>
    <row r="131" spans="2:65" s="1" customFormat="1" ht="38.25" customHeight="1">
      <c r="B131" s="40"/>
      <c r="C131" s="221" t="s">
        <v>10</v>
      </c>
      <c r="D131" s="221" t="s">
        <v>260</v>
      </c>
      <c r="E131" s="222" t="s">
        <v>320</v>
      </c>
      <c r="F131" s="223" t="s">
        <v>321</v>
      </c>
      <c r="G131" s="224" t="s">
        <v>221</v>
      </c>
      <c r="H131" s="225">
        <v>172.55199999999999</v>
      </c>
      <c r="I131" s="226"/>
      <c r="J131" s="227">
        <f>ROUND(I131*H131,2)</f>
        <v>0</v>
      </c>
      <c r="K131" s="223" t="s">
        <v>264</v>
      </c>
      <c r="L131" s="60"/>
      <c r="M131" s="228" t="s">
        <v>21</v>
      </c>
      <c r="N131" s="229" t="s">
        <v>43</v>
      </c>
      <c r="O131" s="41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23" t="s">
        <v>126</v>
      </c>
      <c r="AT131" s="23" t="s">
        <v>260</v>
      </c>
      <c r="AU131" s="23" t="s">
        <v>82</v>
      </c>
      <c r="AY131" s="23" t="s">
        <v>119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3" t="s">
        <v>80</v>
      </c>
      <c r="BK131" s="203">
        <f>ROUND(I131*H131,2)</f>
        <v>0</v>
      </c>
      <c r="BL131" s="23" t="s">
        <v>126</v>
      </c>
      <c r="BM131" s="23" t="s">
        <v>322</v>
      </c>
    </row>
    <row r="132" spans="2:65" s="11" customFormat="1">
      <c r="B132" s="209"/>
      <c r="C132" s="210"/>
      <c r="D132" s="211" t="s">
        <v>258</v>
      </c>
      <c r="E132" s="212" t="s">
        <v>225</v>
      </c>
      <c r="F132" s="213" t="s">
        <v>323</v>
      </c>
      <c r="G132" s="210"/>
      <c r="H132" s="214">
        <v>172.55199999999999</v>
      </c>
      <c r="I132" s="215"/>
      <c r="J132" s="210"/>
      <c r="K132" s="210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258</v>
      </c>
      <c r="AU132" s="220" t="s">
        <v>82</v>
      </c>
      <c r="AV132" s="11" t="s">
        <v>82</v>
      </c>
      <c r="AW132" s="11" t="s">
        <v>35</v>
      </c>
      <c r="AX132" s="11" t="s">
        <v>80</v>
      </c>
      <c r="AY132" s="220" t="s">
        <v>119</v>
      </c>
    </row>
    <row r="133" spans="2:65" s="1" customFormat="1" ht="51" customHeight="1">
      <c r="B133" s="40"/>
      <c r="C133" s="221" t="s">
        <v>180</v>
      </c>
      <c r="D133" s="221" t="s">
        <v>260</v>
      </c>
      <c r="E133" s="222" t="s">
        <v>324</v>
      </c>
      <c r="F133" s="223" t="s">
        <v>325</v>
      </c>
      <c r="G133" s="224" t="s">
        <v>221</v>
      </c>
      <c r="H133" s="225">
        <v>1725.52</v>
      </c>
      <c r="I133" s="226"/>
      <c r="J133" s="227">
        <f>ROUND(I133*H133,2)</f>
        <v>0</v>
      </c>
      <c r="K133" s="223" t="s">
        <v>256</v>
      </c>
      <c r="L133" s="60"/>
      <c r="M133" s="228" t="s">
        <v>21</v>
      </c>
      <c r="N133" s="229" t="s">
        <v>43</v>
      </c>
      <c r="O133" s="41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23" t="s">
        <v>126</v>
      </c>
      <c r="AT133" s="23" t="s">
        <v>260</v>
      </c>
      <c r="AU133" s="23" t="s">
        <v>82</v>
      </c>
      <c r="AY133" s="23" t="s">
        <v>119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3" t="s">
        <v>80</v>
      </c>
      <c r="BK133" s="203">
        <f>ROUND(I133*H133,2)</f>
        <v>0</v>
      </c>
      <c r="BL133" s="23" t="s">
        <v>126</v>
      </c>
      <c r="BM133" s="23" t="s">
        <v>326</v>
      </c>
    </row>
    <row r="134" spans="2:65" s="11" customFormat="1">
      <c r="B134" s="209"/>
      <c r="C134" s="210"/>
      <c r="D134" s="211" t="s">
        <v>258</v>
      </c>
      <c r="E134" s="212" t="s">
        <v>21</v>
      </c>
      <c r="F134" s="213" t="s">
        <v>327</v>
      </c>
      <c r="G134" s="210"/>
      <c r="H134" s="214">
        <v>1725.52</v>
      </c>
      <c r="I134" s="215"/>
      <c r="J134" s="210"/>
      <c r="K134" s="210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258</v>
      </c>
      <c r="AU134" s="220" t="s">
        <v>82</v>
      </c>
      <c r="AV134" s="11" t="s">
        <v>82</v>
      </c>
      <c r="AW134" s="11" t="s">
        <v>35</v>
      </c>
      <c r="AX134" s="11" t="s">
        <v>80</v>
      </c>
      <c r="AY134" s="220" t="s">
        <v>119</v>
      </c>
    </row>
    <row r="135" spans="2:65" s="1" customFormat="1" ht="25.5" customHeight="1">
      <c r="B135" s="40"/>
      <c r="C135" s="221" t="s">
        <v>184</v>
      </c>
      <c r="D135" s="221" t="s">
        <v>260</v>
      </c>
      <c r="E135" s="222" t="s">
        <v>328</v>
      </c>
      <c r="F135" s="223" t="s">
        <v>329</v>
      </c>
      <c r="G135" s="224" t="s">
        <v>221</v>
      </c>
      <c r="H135" s="225">
        <v>172.55199999999999</v>
      </c>
      <c r="I135" s="226"/>
      <c r="J135" s="227">
        <f>ROUND(I135*H135,2)</f>
        <v>0</v>
      </c>
      <c r="K135" s="223" t="s">
        <v>264</v>
      </c>
      <c r="L135" s="60"/>
      <c r="M135" s="228" t="s">
        <v>21</v>
      </c>
      <c r="N135" s="229" t="s">
        <v>43</v>
      </c>
      <c r="O135" s="41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23" t="s">
        <v>126</v>
      </c>
      <c r="AT135" s="23" t="s">
        <v>260</v>
      </c>
      <c r="AU135" s="23" t="s">
        <v>82</v>
      </c>
      <c r="AY135" s="23" t="s">
        <v>119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23" t="s">
        <v>80</v>
      </c>
      <c r="BK135" s="203">
        <f>ROUND(I135*H135,2)</f>
        <v>0</v>
      </c>
      <c r="BL135" s="23" t="s">
        <v>126</v>
      </c>
      <c r="BM135" s="23" t="s">
        <v>330</v>
      </c>
    </row>
    <row r="136" spans="2:65" s="11" customFormat="1">
      <c r="B136" s="209"/>
      <c r="C136" s="210"/>
      <c r="D136" s="211" t="s">
        <v>258</v>
      </c>
      <c r="E136" s="212" t="s">
        <v>21</v>
      </c>
      <c r="F136" s="213" t="s">
        <v>225</v>
      </c>
      <c r="G136" s="210"/>
      <c r="H136" s="214">
        <v>172.55199999999999</v>
      </c>
      <c r="I136" s="215"/>
      <c r="J136" s="210"/>
      <c r="K136" s="210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258</v>
      </c>
      <c r="AU136" s="220" t="s">
        <v>82</v>
      </c>
      <c r="AV136" s="11" t="s">
        <v>82</v>
      </c>
      <c r="AW136" s="11" t="s">
        <v>35</v>
      </c>
      <c r="AX136" s="11" t="s">
        <v>80</v>
      </c>
      <c r="AY136" s="220" t="s">
        <v>119</v>
      </c>
    </row>
    <row r="137" spans="2:65" s="1" customFormat="1" ht="16.5" customHeight="1">
      <c r="B137" s="40"/>
      <c r="C137" s="221" t="s">
        <v>188</v>
      </c>
      <c r="D137" s="221" t="s">
        <v>260</v>
      </c>
      <c r="E137" s="222" t="s">
        <v>331</v>
      </c>
      <c r="F137" s="223" t="s">
        <v>332</v>
      </c>
      <c r="G137" s="224" t="s">
        <v>221</v>
      </c>
      <c r="H137" s="225">
        <v>172.55199999999999</v>
      </c>
      <c r="I137" s="226"/>
      <c r="J137" s="227">
        <f>ROUND(I137*H137,2)</f>
        <v>0</v>
      </c>
      <c r="K137" s="223" t="s">
        <v>264</v>
      </c>
      <c r="L137" s="60"/>
      <c r="M137" s="228" t="s">
        <v>21</v>
      </c>
      <c r="N137" s="229" t="s">
        <v>43</v>
      </c>
      <c r="O137" s="4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3" t="s">
        <v>126</v>
      </c>
      <c r="AT137" s="23" t="s">
        <v>260</v>
      </c>
      <c r="AU137" s="23" t="s">
        <v>82</v>
      </c>
      <c r="AY137" s="23" t="s">
        <v>119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80</v>
      </c>
      <c r="BK137" s="203">
        <f>ROUND(I137*H137,2)</f>
        <v>0</v>
      </c>
      <c r="BL137" s="23" t="s">
        <v>126</v>
      </c>
      <c r="BM137" s="23" t="s">
        <v>333</v>
      </c>
    </row>
    <row r="138" spans="2:65" s="11" customFormat="1">
      <c r="B138" s="209"/>
      <c r="C138" s="210"/>
      <c r="D138" s="211" t="s">
        <v>258</v>
      </c>
      <c r="E138" s="212" t="s">
        <v>21</v>
      </c>
      <c r="F138" s="213" t="s">
        <v>225</v>
      </c>
      <c r="G138" s="210"/>
      <c r="H138" s="214">
        <v>172.55199999999999</v>
      </c>
      <c r="I138" s="215"/>
      <c r="J138" s="210"/>
      <c r="K138" s="210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258</v>
      </c>
      <c r="AU138" s="220" t="s">
        <v>82</v>
      </c>
      <c r="AV138" s="11" t="s">
        <v>82</v>
      </c>
      <c r="AW138" s="11" t="s">
        <v>35</v>
      </c>
      <c r="AX138" s="11" t="s">
        <v>80</v>
      </c>
      <c r="AY138" s="220" t="s">
        <v>119</v>
      </c>
    </row>
    <row r="139" spans="2:65" s="1" customFormat="1" ht="16.5" customHeight="1">
      <c r="B139" s="40"/>
      <c r="C139" s="221" t="s">
        <v>192</v>
      </c>
      <c r="D139" s="221" t="s">
        <v>260</v>
      </c>
      <c r="E139" s="222" t="s">
        <v>334</v>
      </c>
      <c r="F139" s="223" t="s">
        <v>335</v>
      </c>
      <c r="G139" s="224" t="s">
        <v>336</v>
      </c>
      <c r="H139" s="225">
        <v>293.33800000000002</v>
      </c>
      <c r="I139" s="226"/>
      <c r="J139" s="227">
        <f>ROUND(I139*H139,2)</f>
        <v>0</v>
      </c>
      <c r="K139" s="223" t="s">
        <v>264</v>
      </c>
      <c r="L139" s="60"/>
      <c r="M139" s="228" t="s">
        <v>21</v>
      </c>
      <c r="N139" s="229" t="s">
        <v>43</v>
      </c>
      <c r="O139" s="41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23" t="s">
        <v>126</v>
      </c>
      <c r="AT139" s="23" t="s">
        <v>260</v>
      </c>
      <c r="AU139" s="23" t="s">
        <v>82</v>
      </c>
      <c r="AY139" s="23" t="s">
        <v>119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23" t="s">
        <v>80</v>
      </c>
      <c r="BK139" s="203">
        <f>ROUND(I139*H139,2)</f>
        <v>0</v>
      </c>
      <c r="BL139" s="23" t="s">
        <v>126</v>
      </c>
      <c r="BM139" s="23" t="s">
        <v>337</v>
      </c>
    </row>
    <row r="140" spans="2:65" s="11" customFormat="1">
      <c r="B140" s="209"/>
      <c r="C140" s="210"/>
      <c r="D140" s="211" t="s">
        <v>258</v>
      </c>
      <c r="E140" s="212" t="s">
        <v>21</v>
      </c>
      <c r="F140" s="213" t="s">
        <v>338</v>
      </c>
      <c r="G140" s="210"/>
      <c r="H140" s="214">
        <v>293.33800000000002</v>
      </c>
      <c r="I140" s="215"/>
      <c r="J140" s="210"/>
      <c r="K140" s="210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258</v>
      </c>
      <c r="AU140" s="220" t="s">
        <v>82</v>
      </c>
      <c r="AV140" s="11" t="s">
        <v>82</v>
      </c>
      <c r="AW140" s="11" t="s">
        <v>35</v>
      </c>
      <c r="AX140" s="11" t="s">
        <v>80</v>
      </c>
      <c r="AY140" s="220" t="s">
        <v>119</v>
      </c>
    </row>
    <row r="141" spans="2:65" s="1" customFormat="1" ht="25.5" customHeight="1">
      <c r="B141" s="40"/>
      <c r="C141" s="221" t="s">
        <v>196</v>
      </c>
      <c r="D141" s="221" t="s">
        <v>260</v>
      </c>
      <c r="E141" s="222" t="s">
        <v>339</v>
      </c>
      <c r="F141" s="223" t="s">
        <v>340</v>
      </c>
      <c r="G141" s="224" t="s">
        <v>221</v>
      </c>
      <c r="H141" s="225">
        <v>3.903</v>
      </c>
      <c r="I141" s="226"/>
      <c r="J141" s="227">
        <f>ROUND(I141*H141,2)</f>
        <v>0</v>
      </c>
      <c r="K141" s="223" t="s">
        <v>264</v>
      </c>
      <c r="L141" s="60"/>
      <c r="M141" s="228" t="s">
        <v>21</v>
      </c>
      <c r="N141" s="229" t="s">
        <v>43</v>
      </c>
      <c r="O141" s="41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23" t="s">
        <v>126</v>
      </c>
      <c r="AT141" s="23" t="s">
        <v>260</v>
      </c>
      <c r="AU141" s="23" t="s">
        <v>82</v>
      </c>
      <c r="AY141" s="23" t="s">
        <v>119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3" t="s">
        <v>80</v>
      </c>
      <c r="BK141" s="203">
        <f>ROUND(I141*H141,2)</f>
        <v>0</v>
      </c>
      <c r="BL141" s="23" t="s">
        <v>126</v>
      </c>
      <c r="BM141" s="23" t="s">
        <v>341</v>
      </c>
    </row>
    <row r="142" spans="2:65" s="11" customFormat="1">
      <c r="B142" s="209"/>
      <c r="C142" s="210"/>
      <c r="D142" s="211" t="s">
        <v>258</v>
      </c>
      <c r="E142" s="212" t="s">
        <v>342</v>
      </c>
      <c r="F142" s="213" t="s">
        <v>343</v>
      </c>
      <c r="G142" s="210"/>
      <c r="H142" s="214">
        <v>3.903</v>
      </c>
      <c r="I142" s="215"/>
      <c r="J142" s="210"/>
      <c r="K142" s="210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258</v>
      </c>
      <c r="AU142" s="220" t="s">
        <v>82</v>
      </c>
      <c r="AV142" s="11" t="s">
        <v>82</v>
      </c>
      <c r="AW142" s="11" t="s">
        <v>35</v>
      </c>
      <c r="AX142" s="11" t="s">
        <v>80</v>
      </c>
      <c r="AY142" s="220" t="s">
        <v>119</v>
      </c>
    </row>
    <row r="143" spans="2:65" s="1" customFormat="1" ht="16.5" customHeight="1">
      <c r="B143" s="40"/>
      <c r="C143" s="191" t="s">
        <v>9</v>
      </c>
      <c r="D143" s="191" t="s">
        <v>121</v>
      </c>
      <c r="E143" s="192" t="s">
        <v>344</v>
      </c>
      <c r="F143" s="193" t="s">
        <v>345</v>
      </c>
      <c r="G143" s="194" t="s">
        <v>336</v>
      </c>
      <c r="H143" s="195">
        <v>18.942</v>
      </c>
      <c r="I143" s="196"/>
      <c r="J143" s="197">
        <f>ROUND(I143*H143,2)</f>
        <v>0</v>
      </c>
      <c r="K143" s="193" t="s">
        <v>264</v>
      </c>
      <c r="L143" s="198"/>
      <c r="M143" s="199" t="s">
        <v>21</v>
      </c>
      <c r="N143" s="200" t="s">
        <v>43</v>
      </c>
      <c r="O143" s="41"/>
      <c r="P143" s="201">
        <f>O143*H143</f>
        <v>0</v>
      </c>
      <c r="Q143" s="201">
        <v>1</v>
      </c>
      <c r="R143" s="201">
        <f>Q143*H143</f>
        <v>18.942</v>
      </c>
      <c r="S143" s="201">
        <v>0</v>
      </c>
      <c r="T143" s="202">
        <f>S143*H143</f>
        <v>0</v>
      </c>
      <c r="AR143" s="23" t="s">
        <v>125</v>
      </c>
      <c r="AT143" s="23" t="s">
        <v>121</v>
      </c>
      <c r="AU143" s="23" t="s">
        <v>82</v>
      </c>
      <c r="AY143" s="23" t="s">
        <v>119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3" t="s">
        <v>80</v>
      </c>
      <c r="BK143" s="203">
        <f>ROUND(I143*H143,2)</f>
        <v>0</v>
      </c>
      <c r="BL143" s="23" t="s">
        <v>126</v>
      </c>
      <c r="BM143" s="23" t="s">
        <v>346</v>
      </c>
    </row>
    <row r="144" spans="2:65" s="1" customFormat="1" ht="38.25" customHeight="1">
      <c r="B144" s="40"/>
      <c r="C144" s="221" t="s">
        <v>347</v>
      </c>
      <c r="D144" s="221" t="s">
        <v>260</v>
      </c>
      <c r="E144" s="222" t="s">
        <v>348</v>
      </c>
      <c r="F144" s="223" t="s">
        <v>349</v>
      </c>
      <c r="G144" s="224" t="s">
        <v>221</v>
      </c>
      <c r="H144" s="225">
        <v>5.5679999999999996</v>
      </c>
      <c r="I144" s="226"/>
      <c r="J144" s="227">
        <f>ROUND(I144*H144,2)</f>
        <v>0</v>
      </c>
      <c r="K144" s="223" t="s">
        <v>264</v>
      </c>
      <c r="L144" s="60"/>
      <c r="M144" s="228" t="s">
        <v>21</v>
      </c>
      <c r="N144" s="229" t="s">
        <v>43</v>
      </c>
      <c r="O144" s="41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AR144" s="23" t="s">
        <v>126</v>
      </c>
      <c r="AT144" s="23" t="s">
        <v>260</v>
      </c>
      <c r="AU144" s="23" t="s">
        <v>82</v>
      </c>
      <c r="AY144" s="23" t="s">
        <v>119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23" t="s">
        <v>80</v>
      </c>
      <c r="BK144" s="203">
        <f>ROUND(I144*H144,2)</f>
        <v>0</v>
      </c>
      <c r="BL144" s="23" t="s">
        <v>126</v>
      </c>
      <c r="BM144" s="23" t="s">
        <v>350</v>
      </c>
    </row>
    <row r="145" spans="2:65" s="12" customFormat="1">
      <c r="B145" s="230"/>
      <c r="C145" s="231"/>
      <c r="D145" s="211" t="s">
        <v>258</v>
      </c>
      <c r="E145" s="232" t="s">
        <v>21</v>
      </c>
      <c r="F145" s="233" t="s">
        <v>351</v>
      </c>
      <c r="G145" s="231"/>
      <c r="H145" s="232" t="s">
        <v>21</v>
      </c>
      <c r="I145" s="234"/>
      <c r="J145" s="231"/>
      <c r="K145" s="231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258</v>
      </c>
      <c r="AU145" s="239" t="s">
        <v>82</v>
      </c>
      <c r="AV145" s="12" t="s">
        <v>80</v>
      </c>
      <c r="AW145" s="12" t="s">
        <v>35</v>
      </c>
      <c r="AX145" s="12" t="s">
        <v>72</v>
      </c>
      <c r="AY145" s="239" t="s">
        <v>119</v>
      </c>
    </row>
    <row r="146" spans="2:65" s="11" customFormat="1">
      <c r="B146" s="209"/>
      <c r="C146" s="210"/>
      <c r="D146" s="211" t="s">
        <v>258</v>
      </c>
      <c r="E146" s="212" t="s">
        <v>21</v>
      </c>
      <c r="F146" s="213" t="s">
        <v>352</v>
      </c>
      <c r="G146" s="210"/>
      <c r="H146" s="214">
        <v>1.8149999999999999</v>
      </c>
      <c r="I146" s="215"/>
      <c r="J146" s="210"/>
      <c r="K146" s="210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258</v>
      </c>
      <c r="AU146" s="220" t="s">
        <v>82</v>
      </c>
      <c r="AV146" s="11" t="s">
        <v>82</v>
      </c>
      <c r="AW146" s="11" t="s">
        <v>35</v>
      </c>
      <c r="AX146" s="11" t="s">
        <v>72</v>
      </c>
      <c r="AY146" s="220" t="s">
        <v>119</v>
      </c>
    </row>
    <row r="147" spans="2:65" s="11" customFormat="1">
      <c r="B147" s="209"/>
      <c r="C147" s="210"/>
      <c r="D147" s="211" t="s">
        <v>258</v>
      </c>
      <c r="E147" s="212" t="s">
        <v>21</v>
      </c>
      <c r="F147" s="213" t="s">
        <v>353</v>
      </c>
      <c r="G147" s="210"/>
      <c r="H147" s="214">
        <v>3.7530000000000001</v>
      </c>
      <c r="I147" s="215"/>
      <c r="J147" s="210"/>
      <c r="K147" s="210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258</v>
      </c>
      <c r="AU147" s="220" t="s">
        <v>82</v>
      </c>
      <c r="AV147" s="11" t="s">
        <v>82</v>
      </c>
      <c r="AW147" s="11" t="s">
        <v>35</v>
      </c>
      <c r="AX147" s="11" t="s">
        <v>72</v>
      </c>
      <c r="AY147" s="220" t="s">
        <v>119</v>
      </c>
    </row>
    <row r="148" spans="2:65" s="13" customFormat="1">
      <c r="B148" s="240"/>
      <c r="C148" s="241"/>
      <c r="D148" s="211" t="s">
        <v>258</v>
      </c>
      <c r="E148" s="242" t="s">
        <v>227</v>
      </c>
      <c r="F148" s="243" t="s">
        <v>316</v>
      </c>
      <c r="G148" s="241"/>
      <c r="H148" s="244">
        <v>5.5679999999999996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AT148" s="250" t="s">
        <v>258</v>
      </c>
      <c r="AU148" s="250" t="s">
        <v>82</v>
      </c>
      <c r="AV148" s="13" t="s">
        <v>126</v>
      </c>
      <c r="AW148" s="13" t="s">
        <v>35</v>
      </c>
      <c r="AX148" s="13" t="s">
        <v>80</v>
      </c>
      <c r="AY148" s="250" t="s">
        <v>119</v>
      </c>
    </row>
    <row r="149" spans="2:65" s="1" customFormat="1" ht="25.5" customHeight="1">
      <c r="B149" s="40"/>
      <c r="C149" s="221" t="s">
        <v>354</v>
      </c>
      <c r="D149" s="221" t="s">
        <v>260</v>
      </c>
      <c r="E149" s="222" t="s">
        <v>355</v>
      </c>
      <c r="F149" s="223" t="s">
        <v>356</v>
      </c>
      <c r="G149" s="224" t="s">
        <v>201</v>
      </c>
      <c r="H149" s="225">
        <v>121</v>
      </c>
      <c r="I149" s="226"/>
      <c r="J149" s="227">
        <f>ROUND(I149*H149,2)</f>
        <v>0</v>
      </c>
      <c r="K149" s="223" t="s">
        <v>264</v>
      </c>
      <c r="L149" s="60"/>
      <c r="M149" s="228" t="s">
        <v>21</v>
      </c>
      <c r="N149" s="229" t="s">
        <v>43</v>
      </c>
      <c r="O149" s="41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23" t="s">
        <v>126</v>
      </c>
      <c r="AT149" s="23" t="s">
        <v>260</v>
      </c>
      <c r="AU149" s="23" t="s">
        <v>82</v>
      </c>
      <c r="AY149" s="23" t="s">
        <v>119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3" t="s">
        <v>80</v>
      </c>
      <c r="BK149" s="203">
        <f>ROUND(I149*H149,2)</f>
        <v>0</v>
      </c>
      <c r="BL149" s="23" t="s">
        <v>126</v>
      </c>
      <c r="BM149" s="23" t="s">
        <v>357</v>
      </c>
    </row>
    <row r="150" spans="2:65" s="11" customFormat="1">
      <c r="B150" s="209"/>
      <c r="C150" s="210"/>
      <c r="D150" s="211" t="s">
        <v>258</v>
      </c>
      <c r="E150" s="212" t="s">
        <v>21</v>
      </c>
      <c r="F150" s="213" t="s">
        <v>200</v>
      </c>
      <c r="G150" s="210"/>
      <c r="H150" s="214">
        <v>121</v>
      </c>
      <c r="I150" s="215"/>
      <c r="J150" s="210"/>
      <c r="K150" s="210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258</v>
      </c>
      <c r="AU150" s="220" t="s">
        <v>82</v>
      </c>
      <c r="AV150" s="11" t="s">
        <v>82</v>
      </c>
      <c r="AW150" s="11" t="s">
        <v>35</v>
      </c>
      <c r="AX150" s="11" t="s">
        <v>80</v>
      </c>
      <c r="AY150" s="220" t="s">
        <v>119</v>
      </c>
    </row>
    <row r="151" spans="2:65" s="1" customFormat="1" ht="25.5" customHeight="1">
      <c r="B151" s="40"/>
      <c r="C151" s="221" t="s">
        <v>358</v>
      </c>
      <c r="D151" s="221" t="s">
        <v>260</v>
      </c>
      <c r="E151" s="222" t="s">
        <v>359</v>
      </c>
      <c r="F151" s="223" t="s">
        <v>360</v>
      </c>
      <c r="G151" s="224" t="s">
        <v>201</v>
      </c>
      <c r="H151" s="225">
        <v>250.7</v>
      </c>
      <c r="I151" s="226"/>
      <c r="J151" s="227">
        <f>ROUND(I151*H151,2)</f>
        <v>0</v>
      </c>
      <c r="K151" s="223" t="s">
        <v>264</v>
      </c>
      <c r="L151" s="60"/>
      <c r="M151" s="228" t="s">
        <v>21</v>
      </c>
      <c r="N151" s="229" t="s">
        <v>43</v>
      </c>
      <c r="O151" s="41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AR151" s="23" t="s">
        <v>126</v>
      </c>
      <c r="AT151" s="23" t="s">
        <v>260</v>
      </c>
      <c r="AU151" s="23" t="s">
        <v>82</v>
      </c>
      <c r="AY151" s="23" t="s">
        <v>119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23" t="s">
        <v>80</v>
      </c>
      <c r="BK151" s="203">
        <f>ROUND(I151*H151,2)</f>
        <v>0</v>
      </c>
      <c r="BL151" s="23" t="s">
        <v>126</v>
      </c>
      <c r="BM151" s="23" t="s">
        <v>361</v>
      </c>
    </row>
    <row r="152" spans="2:65" s="11" customFormat="1">
      <c r="B152" s="209"/>
      <c r="C152" s="210"/>
      <c r="D152" s="211" t="s">
        <v>258</v>
      </c>
      <c r="E152" s="212" t="s">
        <v>21</v>
      </c>
      <c r="F152" s="213" t="s">
        <v>362</v>
      </c>
      <c r="G152" s="210"/>
      <c r="H152" s="214">
        <v>250.7</v>
      </c>
      <c r="I152" s="215"/>
      <c r="J152" s="210"/>
      <c r="K152" s="210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258</v>
      </c>
      <c r="AU152" s="220" t="s">
        <v>82</v>
      </c>
      <c r="AV152" s="11" t="s">
        <v>82</v>
      </c>
      <c r="AW152" s="11" t="s">
        <v>35</v>
      </c>
      <c r="AX152" s="11" t="s">
        <v>80</v>
      </c>
      <c r="AY152" s="220" t="s">
        <v>119</v>
      </c>
    </row>
    <row r="153" spans="2:65" s="1" customFormat="1" ht="25.5" customHeight="1">
      <c r="B153" s="40"/>
      <c r="C153" s="221" t="s">
        <v>363</v>
      </c>
      <c r="D153" s="221" t="s">
        <v>260</v>
      </c>
      <c r="E153" s="222" t="s">
        <v>364</v>
      </c>
      <c r="F153" s="223" t="s">
        <v>365</v>
      </c>
      <c r="G153" s="224" t="s">
        <v>159</v>
      </c>
      <c r="H153" s="225">
        <v>605</v>
      </c>
      <c r="I153" s="226"/>
      <c r="J153" s="227">
        <f>ROUND(I153*H153,2)</f>
        <v>0</v>
      </c>
      <c r="K153" s="223" t="s">
        <v>256</v>
      </c>
      <c r="L153" s="60"/>
      <c r="M153" s="228" t="s">
        <v>21</v>
      </c>
      <c r="N153" s="229" t="s">
        <v>43</v>
      </c>
      <c r="O153" s="41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AR153" s="23" t="s">
        <v>126</v>
      </c>
      <c r="AT153" s="23" t="s">
        <v>260</v>
      </c>
      <c r="AU153" s="23" t="s">
        <v>82</v>
      </c>
      <c r="AY153" s="23" t="s">
        <v>119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23" t="s">
        <v>80</v>
      </c>
      <c r="BK153" s="203">
        <f>ROUND(I153*H153,2)</f>
        <v>0</v>
      </c>
      <c r="BL153" s="23" t="s">
        <v>126</v>
      </c>
      <c r="BM153" s="23" t="s">
        <v>366</v>
      </c>
    </row>
    <row r="154" spans="2:65" s="11" customFormat="1">
      <c r="B154" s="209"/>
      <c r="C154" s="210"/>
      <c r="D154" s="211" t="s">
        <v>258</v>
      </c>
      <c r="E154" s="212" t="s">
        <v>21</v>
      </c>
      <c r="F154" s="213" t="s">
        <v>231</v>
      </c>
      <c r="G154" s="210"/>
      <c r="H154" s="214">
        <v>605</v>
      </c>
      <c r="I154" s="215"/>
      <c r="J154" s="210"/>
      <c r="K154" s="210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258</v>
      </c>
      <c r="AU154" s="220" t="s">
        <v>82</v>
      </c>
      <c r="AV154" s="11" t="s">
        <v>82</v>
      </c>
      <c r="AW154" s="11" t="s">
        <v>35</v>
      </c>
      <c r="AX154" s="11" t="s">
        <v>80</v>
      </c>
      <c r="AY154" s="220" t="s">
        <v>119</v>
      </c>
    </row>
    <row r="155" spans="2:65" s="1" customFormat="1" ht="16.5" customHeight="1">
      <c r="B155" s="40"/>
      <c r="C155" s="221" t="s">
        <v>367</v>
      </c>
      <c r="D155" s="221" t="s">
        <v>260</v>
      </c>
      <c r="E155" s="222" t="s">
        <v>368</v>
      </c>
      <c r="F155" s="223" t="s">
        <v>369</v>
      </c>
      <c r="G155" s="224" t="s">
        <v>201</v>
      </c>
      <c r="H155" s="225">
        <v>121</v>
      </c>
      <c r="I155" s="226"/>
      <c r="J155" s="227">
        <f>ROUND(I155*H155,2)</f>
        <v>0</v>
      </c>
      <c r="K155" s="223" t="s">
        <v>264</v>
      </c>
      <c r="L155" s="60"/>
      <c r="M155" s="228" t="s">
        <v>21</v>
      </c>
      <c r="N155" s="229" t="s">
        <v>43</v>
      </c>
      <c r="O155" s="41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23" t="s">
        <v>126</v>
      </c>
      <c r="AT155" s="23" t="s">
        <v>260</v>
      </c>
      <c r="AU155" s="23" t="s">
        <v>82</v>
      </c>
      <c r="AY155" s="23" t="s">
        <v>119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23" t="s">
        <v>80</v>
      </c>
      <c r="BK155" s="203">
        <f>ROUND(I155*H155,2)</f>
        <v>0</v>
      </c>
      <c r="BL155" s="23" t="s">
        <v>126</v>
      </c>
      <c r="BM155" s="23" t="s">
        <v>370</v>
      </c>
    </row>
    <row r="156" spans="2:65" s="12" customFormat="1">
      <c r="B156" s="230"/>
      <c r="C156" s="231"/>
      <c r="D156" s="211" t="s">
        <v>258</v>
      </c>
      <c r="E156" s="232" t="s">
        <v>21</v>
      </c>
      <c r="F156" s="233" t="s">
        <v>371</v>
      </c>
      <c r="G156" s="231"/>
      <c r="H156" s="232" t="s">
        <v>21</v>
      </c>
      <c r="I156" s="234"/>
      <c r="J156" s="231"/>
      <c r="K156" s="231"/>
      <c r="L156" s="235"/>
      <c r="M156" s="236"/>
      <c r="N156" s="237"/>
      <c r="O156" s="237"/>
      <c r="P156" s="237"/>
      <c r="Q156" s="237"/>
      <c r="R156" s="237"/>
      <c r="S156" s="237"/>
      <c r="T156" s="238"/>
      <c r="AT156" s="239" t="s">
        <v>258</v>
      </c>
      <c r="AU156" s="239" t="s">
        <v>82</v>
      </c>
      <c r="AV156" s="12" t="s">
        <v>80</v>
      </c>
      <c r="AW156" s="12" t="s">
        <v>35</v>
      </c>
      <c r="AX156" s="12" t="s">
        <v>72</v>
      </c>
      <c r="AY156" s="239" t="s">
        <v>119</v>
      </c>
    </row>
    <row r="157" spans="2:65" s="12" customFormat="1">
      <c r="B157" s="230"/>
      <c r="C157" s="231"/>
      <c r="D157" s="211" t="s">
        <v>258</v>
      </c>
      <c r="E157" s="232" t="s">
        <v>21</v>
      </c>
      <c r="F157" s="233" t="s">
        <v>372</v>
      </c>
      <c r="G157" s="231"/>
      <c r="H157" s="232" t="s">
        <v>21</v>
      </c>
      <c r="I157" s="234"/>
      <c r="J157" s="231"/>
      <c r="K157" s="231"/>
      <c r="L157" s="235"/>
      <c r="M157" s="236"/>
      <c r="N157" s="237"/>
      <c r="O157" s="237"/>
      <c r="P157" s="237"/>
      <c r="Q157" s="237"/>
      <c r="R157" s="237"/>
      <c r="S157" s="237"/>
      <c r="T157" s="238"/>
      <c r="AT157" s="239" t="s">
        <v>258</v>
      </c>
      <c r="AU157" s="239" t="s">
        <v>82</v>
      </c>
      <c r="AV157" s="12" t="s">
        <v>80</v>
      </c>
      <c r="AW157" s="12" t="s">
        <v>35</v>
      </c>
      <c r="AX157" s="12" t="s">
        <v>72</v>
      </c>
      <c r="AY157" s="239" t="s">
        <v>119</v>
      </c>
    </row>
    <row r="158" spans="2:65" s="11" customFormat="1">
      <c r="B158" s="209"/>
      <c r="C158" s="210"/>
      <c r="D158" s="211" t="s">
        <v>258</v>
      </c>
      <c r="E158" s="212" t="s">
        <v>200</v>
      </c>
      <c r="F158" s="213" t="s">
        <v>202</v>
      </c>
      <c r="G158" s="210"/>
      <c r="H158" s="214">
        <v>121</v>
      </c>
      <c r="I158" s="215"/>
      <c r="J158" s="210"/>
      <c r="K158" s="210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258</v>
      </c>
      <c r="AU158" s="220" t="s">
        <v>82</v>
      </c>
      <c r="AV158" s="11" t="s">
        <v>82</v>
      </c>
      <c r="AW158" s="11" t="s">
        <v>35</v>
      </c>
      <c r="AX158" s="11" t="s">
        <v>80</v>
      </c>
      <c r="AY158" s="220" t="s">
        <v>119</v>
      </c>
    </row>
    <row r="159" spans="2:65" s="1" customFormat="1" ht="16.5" customHeight="1">
      <c r="B159" s="40"/>
      <c r="C159" s="221" t="s">
        <v>373</v>
      </c>
      <c r="D159" s="221" t="s">
        <v>260</v>
      </c>
      <c r="E159" s="222" t="s">
        <v>374</v>
      </c>
      <c r="F159" s="223" t="s">
        <v>375</v>
      </c>
      <c r="G159" s="224" t="s">
        <v>201</v>
      </c>
      <c r="H159" s="225">
        <v>121</v>
      </c>
      <c r="I159" s="226"/>
      <c r="J159" s="227">
        <f>ROUND(I159*H159,2)</f>
        <v>0</v>
      </c>
      <c r="K159" s="223" t="s">
        <v>264</v>
      </c>
      <c r="L159" s="60"/>
      <c r="M159" s="228" t="s">
        <v>21</v>
      </c>
      <c r="N159" s="229" t="s">
        <v>43</v>
      </c>
      <c r="O159" s="41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AR159" s="23" t="s">
        <v>126</v>
      </c>
      <c r="AT159" s="23" t="s">
        <v>260</v>
      </c>
      <c r="AU159" s="23" t="s">
        <v>82</v>
      </c>
      <c r="AY159" s="23" t="s">
        <v>119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23" t="s">
        <v>80</v>
      </c>
      <c r="BK159" s="203">
        <f>ROUND(I159*H159,2)</f>
        <v>0</v>
      </c>
      <c r="BL159" s="23" t="s">
        <v>126</v>
      </c>
      <c r="BM159" s="23" t="s">
        <v>376</v>
      </c>
    </row>
    <row r="160" spans="2:65" s="11" customFormat="1">
      <c r="B160" s="209"/>
      <c r="C160" s="210"/>
      <c r="D160" s="211" t="s">
        <v>258</v>
      </c>
      <c r="E160" s="212" t="s">
        <v>21</v>
      </c>
      <c r="F160" s="213" t="s">
        <v>200</v>
      </c>
      <c r="G160" s="210"/>
      <c r="H160" s="214">
        <v>121</v>
      </c>
      <c r="I160" s="215"/>
      <c r="J160" s="210"/>
      <c r="K160" s="210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258</v>
      </c>
      <c r="AU160" s="220" t="s">
        <v>82</v>
      </c>
      <c r="AV160" s="11" t="s">
        <v>82</v>
      </c>
      <c r="AW160" s="11" t="s">
        <v>35</v>
      </c>
      <c r="AX160" s="11" t="s">
        <v>80</v>
      </c>
      <c r="AY160" s="220" t="s">
        <v>119</v>
      </c>
    </row>
    <row r="161" spans="2:65" s="1" customFormat="1" ht="16.5" customHeight="1">
      <c r="B161" s="40"/>
      <c r="C161" s="221" t="s">
        <v>377</v>
      </c>
      <c r="D161" s="221" t="s">
        <v>260</v>
      </c>
      <c r="E161" s="222" t="s">
        <v>378</v>
      </c>
      <c r="F161" s="223" t="s">
        <v>379</v>
      </c>
      <c r="G161" s="224" t="s">
        <v>201</v>
      </c>
      <c r="H161" s="225">
        <v>121</v>
      </c>
      <c r="I161" s="226"/>
      <c r="J161" s="227">
        <f>ROUND(I161*H161,2)</f>
        <v>0</v>
      </c>
      <c r="K161" s="223" t="s">
        <v>264</v>
      </c>
      <c r="L161" s="60"/>
      <c r="M161" s="228" t="s">
        <v>21</v>
      </c>
      <c r="N161" s="229" t="s">
        <v>43</v>
      </c>
      <c r="O161" s="41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23" t="s">
        <v>126</v>
      </c>
      <c r="AT161" s="23" t="s">
        <v>260</v>
      </c>
      <c r="AU161" s="23" t="s">
        <v>82</v>
      </c>
      <c r="AY161" s="23" t="s">
        <v>119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3" t="s">
        <v>80</v>
      </c>
      <c r="BK161" s="203">
        <f>ROUND(I161*H161,2)</f>
        <v>0</v>
      </c>
      <c r="BL161" s="23" t="s">
        <v>126</v>
      </c>
      <c r="BM161" s="23" t="s">
        <v>380</v>
      </c>
    </row>
    <row r="162" spans="2:65" s="11" customFormat="1">
      <c r="B162" s="209"/>
      <c r="C162" s="210"/>
      <c r="D162" s="211" t="s">
        <v>258</v>
      </c>
      <c r="E162" s="212" t="s">
        <v>21</v>
      </c>
      <c r="F162" s="213" t="s">
        <v>200</v>
      </c>
      <c r="G162" s="210"/>
      <c r="H162" s="214">
        <v>121</v>
      </c>
      <c r="I162" s="215"/>
      <c r="J162" s="210"/>
      <c r="K162" s="210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258</v>
      </c>
      <c r="AU162" s="220" t="s">
        <v>82</v>
      </c>
      <c r="AV162" s="11" t="s">
        <v>82</v>
      </c>
      <c r="AW162" s="11" t="s">
        <v>35</v>
      </c>
      <c r="AX162" s="11" t="s">
        <v>80</v>
      </c>
      <c r="AY162" s="220" t="s">
        <v>119</v>
      </c>
    </row>
    <row r="163" spans="2:65" s="1" customFormat="1" ht="25.5" customHeight="1">
      <c r="B163" s="40"/>
      <c r="C163" s="221" t="s">
        <v>381</v>
      </c>
      <c r="D163" s="221" t="s">
        <v>260</v>
      </c>
      <c r="E163" s="222" t="s">
        <v>382</v>
      </c>
      <c r="F163" s="223" t="s">
        <v>383</v>
      </c>
      <c r="G163" s="224" t="s">
        <v>263</v>
      </c>
      <c r="H163" s="225">
        <v>1.2E-2</v>
      </c>
      <c r="I163" s="226"/>
      <c r="J163" s="227">
        <f>ROUND(I163*H163,2)</f>
        <v>0</v>
      </c>
      <c r="K163" s="223" t="s">
        <v>264</v>
      </c>
      <c r="L163" s="60"/>
      <c r="M163" s="228" t="s">
        <v>21</v>
      </c>
      <c r="N163" s="229" t="s">
        <v>43</v>
      </c>
      <c r="O163" s="41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23" t="s">
        <v>126</v>
      </c>
      <c r="AT163" s="23" t="s">
        <v>260</v>
      </c>
      <c r="AU163" s="23" t="s">
        <v>82</v>
      </c>
      <c r="AY163" s="23" t="s">
        <v>119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3" t="s">
        <v>80</v>
      </c>
      <c r="BK163" s="203">
        <f>ROUND(I163*H163,2)</f>
        <v>0</v>
      </c>
      <c r="BL163" s="23" t="s">
        <v>126</v>
      </c>
      <c r="BM163" s="23" t="s">
        <v>384</v>
      </c>
    </row>
    <row r="164" spans="2:65" s="11" customFormat="1">
      <c r="B164" s="209"/>
      <c r="C164" s="210"/>
      <c r="D164" s="211" t="s">
        <v>258</v>
      </c>
      <c r="E164" s="212" t="s">
        <v>21</v>
      </c>
      <c r="F164" s="213" t="s">
        <v>385</v>
      </c>
      <c r="G164" s="210"/>
      <c r="H164" s="214">
        <v>1.2E-2</v>
      </c>
      <c r="I164" s="215"/>
      <c r="J164" s="210"/>
      <c r="K164" s="210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258</v>
      </c>
      <c r="AU164" s="220" t="s">
        <v>82</v>
      </c>
      <c r="AV164" s="11" t="s">
        <v>82</v>
      </c>
      <c r="AW164" s="11" t="s">
        <v>35</v>
      </c>
      <c r="AX164" s="11" t="s">
        <v>80</v>
      </c>
      <c r="AY164" s="220" t="s">
        <v>119</v>
      </c>
    </row>
    <row r="165" spans="2:65" s="1" customFormat="1" ht="16.5" customHeight="1">
      <c r="B165" s="40"/>
      <c r="C165" s="191" t="s">
        <v>386</v>
      </c>
      <c r="D165" s="191" t="s">
        <v>121</v>
      </c>
      <c r="E165" s="192" t="s">
        <v>387</v>
      </c>
      <c r="F165" s="193" t="s">
        <v>388</v>
      </c>
      <c r="G165" s="194" t="s">
        <v>389</v>
      </c>
      <c r="H165" s="195">
        <v>3.63</v>
      </c>
      <c r="I165" s="196"/>
      <c r="J165" s="197">
        <f>ROUND(I165*H165,2)</f>
        <v>0</v>
      </c>
      <c r="K165" s="193" t="s">
        <v>264</v>
      </c>
      <c r="L165" s="198"/>
      <c r="M165" s="199" t="s">
        <v>21</v>
      </c>
      <c r="N165" s="200" t="s">
        <v>43</v>
      </c>
      <c r="O165" s="41"/>
      <c r="P165" s="201">
        <f>O165*H165</f>
        <v>0</v>
      </c>
      <c r="Q165" s="201">
        <v>1E-3</v>
      </c>
      <c r="R165" s="201">
        <f>Q165*H165</f>
        <v>3.63E-3</v>
      </c>
      <c r="S165" s="201">
        <v>0</v>
      </c>
      <c r="T165" s="202">
        <f>S165*H165</f>
        <v>0</v>
      </c>
      <c r="AR165" s="23" t="s">
        <v>125</v>
      </c>
      <c r="AT165" s="23" t="s">
        <v>121</v>
      </c>
      <c r="AU165" s="23" t="s">
        <v>82</v>
      </c>
      <c r="AY165" s="23" t="s">
        <v>119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23" t="s">
        <v>80</v>
      </c>
      <c r="BK165" s="203">
        <f>ROUND(I165*H165,2)</f>
        <v>0</v>
      </c>
      <c r="BL165" s="23" t="s">
        <v>126</v>
      </c>
      <c r="BM165" s="23" t="s">
        <v>390</v>
      </c>
    </row>
    <row r="166" spans="2:65" s="11" customFormat="1">
      <c r="B166" s="209"/>
      <c r="C166" s="210"/>
      <c r="D166" s="211" t="s">
        <v>258</v>
      </c>
      <c r="E166" s="212" t="s">
        <v>21</v>
      </c>
      <c r="F166" s="213" t="s">
        <v>391</v>
      </c>
      <c r="G166" s="210"/>
      <c r="H166" s="214">
        <v>3.63</v>
      </c>
      <c r="I166" s="215"/>
      <c r="J166" s="210"/>
      <c r="K166" s="210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258</v>
      </c>
      <c r="AU166" s="220" t="s">
        <v>82</v>
      </c>
      <c r="AV166" s="11" t="s">
        <v>82</v>
      </c>
      <c r="AW166" s="11" t="s">
        <v>35</v>
      </c>
      <c r="AX166" s="11" t="s">
        <v>80</v>
      </c>
      <c r="AY166" s="220" t="s">
        <v>119</v>
      </c>
    </row>
    <row r="167" spans="2:65" s="1" customFormat="1" ht="25.5" customHeight="1">
      <c r="B167" s="40"/>
      <c r="C167" s="221" t="s">
        <v>392</v>
      </c>
      <c r="D167" s="221" t="s">
        <v>260</v>
      </c>
      <c r="E167" s="222" t="s">
        <v>393</v>
      </c>
      <c r="F167" s="223" t="s">
        <v>394</v>
      </c>
      <c r="G167" s="224" t="s">
        <v>159</v>
      </c>
      <c r="H167" s="225">
        <v>605</v>
      </c>
      <c r="I167" s="226"/>
      <c r="J167" s="227">
        <f>ROUND(I167*H167,2)</f>
        <v>0</v>
      </c>
      <c r="K167" s="223" t="s">
        <v>264</v>
      </c>
      <c r="L167" s="60"/>
      <c r="M167" s="228" t="s">
        <v>21</v>
      </c>
      <c r="N167" s="229" t="s">
        <v>43</v>
      </c>
      <c r="O167" s="41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AR167" s="23" t="s">
        <v>126</v>
      </c>
      <c r="AT167" s="23" t="s">
        <v>260</v>
      </c>
      <c r="AU167" s="23" t="s">
        <v>82</v>
      </c>
      <c r="AY167" s="23" t="s">
        <v>119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3" t="s">
        <v>80</v>
      </c>
      <c r="BK167" s="203">
        <f>ROUND(I167*H167,2)</f>
        <v>0</v>
      </c>
      <c r="BL167" s="23" t="s">
        <v>126</v>
      </c>
      <c r="BM167" s="23" t="s">
        <v>395</v>
      </c>
    </row>
    <row r="168" spans="2:65" s="12" customFormat="1">
      <c r="B168" s="230"/>
      <c r="C168" s="231"/>
      <c r="D168" s="211" t="s">
        <v>258</v>
      </c>
      <c r="E168" s="232" t="s">
        <v>21</v>
      </c>
      <c r="F168" s="233" t="s">
        <v>372</v>
      </c>
      <c r="G168" s="231"/>
      <c r="H168" s="232" t="s">
        <v>21</v>
      </c>
      <c r="I168" s="234"/>
      <c r="J168" s="231"/>
      <c r="K168" s="231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258</v>
      </c>
      <c r="AU168" s="239" t="s">
        <v>82</v>
      </c>
      <c r="AV168" s="12" t="s">
        <v>80</v>
      </c>
      <c r="AW168" s="12" t="s">
        <v>35</v>
      </c>
      <c r="AX168" s="12" t="s">
        <v>72</v>
      </c>
      <c r="AY168" s="239" t="s">
        <v>119</v>
      </c>
    </row>
    <row r="169" spans="2:65" s="11" customFormat="1">
      <c r="B169" s="209"/>
      <c r="C169" s="210"/>
      <c r="D169" s="211" t="s">
        <v>258</v>
      </c>
      <c r="E169" s="212" t="s">
        <v>231</v>
      </c>
      <c r="F169" s="213" t="s">
        <v>232</v>
      </c>
      <c r="G169" s="210"/>
      <c r="H169" s="214">
        <v>605</v>
      </c>
      <c r="I169" s="215"/>
      <c r="J169" s="210"/>
      <c r="K169" s="210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258</v>
      </c>
      <c r="AU169" s="220" t="s">
        <v>82</v>
      </c>
      <c r="AV169" s="11" t="s">
        <v>82</v>
      </c>
      <c r="AW169" s="11" t="s">
        <v>35</v>
      </c>
      <c r="AX169" s="11" t="s">
        <v>80</v>
      </c>
      <c r="AY169" s="220" t="s">
        <v>119</v>
      </c>
    </row>
    <row r="170" spans="2:65" s="1" customFormat="1" ht="16.5" customHeight="1">
      <c r="B170" s="40"/>
      <c r="C170" s="191" t="s">
        <v>396</v>
      </c>
      <c r="D170" s="191" t="s">
        <v>121</v>
      </c>
      <c r="E170" s="192" t="s">
        <v>397</v>
      </c>
      <c r="F170" s="193" t="s">
        <v>398</v>
      </c>
      <c r="G170" s="194" t="s">
        <v>159</v>
      </c>
      <c r="H170" s="195">
        <v>605</v>
      </c>
      <c r="I170" s="196"/>
      <c r="J170" s="197">
        <f>ROUND(I170*H170,2)</f>
        <v>0</v>
      </c>
      <c r="K170" s="193" t="s">
        <v>21</v>
      </c>
      <c r="L170" s="198"/>
      <c r="M170" s="199" t="s">
        <v>21</v>
      </c>
      <c r="N170" s="200" t="s">
        <v>43</v>
      </c>
      <c r="O170" s="41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AR170" s="23" t="s">
        <v>125</v>
      </c>
      <c r="AT170" s="23" t="s">
        <v>121</v>
      </c>
      <c r="AU170" s="23" t="s">
        <v>82</v>
      </c>
      <c r="AY170" s="23" t="s">
        <v>119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23" t="s">
        <v>80</v>
      </c>
      <c r="BK170" s="203">
        <f>ROUND(I170*H170,2)</f>
        <v>0</v>
      </c>
      <c r="BL170" s="23" t="s">
        <v>126</v>
      </c>
      <c r="BM170" s="23" t="s">
        <v>399</v>
      </c>
    </row>
    <row r="171" spans="2:65" s="1" customFormat="1" ht="16.5" customHeight="1">
      <c r="B171" s="40"/>
      <c r="C171" s="221" t="s">
        <v>400</v>
      </c>
      <c r="D171" s="221" t="s">
        <v>260</v>
      </c>
      <c r="E171" s="222" t="s">
        <v>401</v>
      </c>
      <c r="F171" s="223" t="s">
        <v>402</v>
      </c>
      <c r="G171" s="224" t="s">
        <v>201</v>
      </c>
      <c r="H171" s="225">
        <v>121</v>
      </c>
      <c r="I171" s="226"/>
      <c r="J171" s="227">
        <f>ROUND(I171*H171,2)</f>
        <v>0</v>
      </c>
      <c r="K171" s="223" t="s">
        <v>256</v>
      </c>
      <c r="L171" s="60"/>
      <c r="M171" s="228" t="s">
        <v>21</v>
      </c>
      <c r="N171" s="229" t="s">
        <v>43</v>
      </c>
      <c r="O171" s="41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AR171" s="23" t="s">
        <v>126</v>
      </c>
      <c r="AT171" s="23" t="s">
        <v>260</v>
      </c>
      <c r="AU171" s="23" t="s">
        <v>82</v>
      </c>
      <c r="AY171" s="23" t="s">
        <v>119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3" t="s">
        <v>80</v>
      </c>
      <c r="BK171" s="203">
        <f>ROUND(I171*H171,2)</f>
        <v>0</v>
      </c>
      <c r="BL171" s="23" t="s">
        <v>126</v>
      </c>
      <c r="BM171" s="23" t="s">
        <v>403</v>
      </c>
    </row>
    <row r="172" spans="2:65" s="11" customFormat="1">
      <c r="B172" s="209"/>
      <c r="C172" s="210"/>
      <c r="D172" s="211" t="s">
        <v>258</v>
      </c>
      <c r="E172" s="212" t="s">
        <v>21</v>
      </c>
      <c r="F172" s="213" t="s">
        <v>200</v>
      </c>
      <c r="G172" s="210"/>
      <c r="H172" s="214">
        <v>121</v>
      </c>
      <c r="I172" s="215"/>
      <c r="J172" s="210"/>
      <c r="K172" s="210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258</v>
      </c>
      <c r="AU172" s="220" t="s">
        <v>82</v>
      </c>
      <c r="AV172" s="11" t="s">
        <v>82</v>
      </c>
      <c r="AW172" s="11" t="s">
        <v>35</v>
      </c>
      <c r="AX172" s="11" t="s">
        <v>80</v>
      </c>
      <c r="AY172" s="220" t="s">
        <v>119</v>
      </c>
    </row>
    <row r="173" spans="2:65" s="1" customFormat="1" ht="38.25" customHeight="1">
      <c r="B173" s="40"/>
      <c r="C173" s="221" t="s">
        <v>404</v>
      </c>
      <c r="D173" s="221" t="s">
        <v>260</v>
      </c>
      <c r="E173" s="222" t="s">
        <v>405</v>
      </c>
      <c r="F173" s="223" t="s">
        <v>406</v>
      </c>
      <c r="G173" s="224" t="s">
        <v>201</v>
      </c>
      <c r="H173" s="225">
        <v>121</v>
      </c>
      <c r="I173" s="226"/>
      <c r="J173" s="227">
        <f>ROUND(I173*H173,2)</f>
        <v>0</v>
      </c>
      <c r="K173" s="223" t="s">
        <v>264</v>
      </c>
      <c r="L173" s="60"/>
      <c r="M173" s="228" t="s">
        <v>21</v>
      </c>
      <c r="N173" s="229" t="s">
        <v>43</v>
      </c>
      <c r="O173" s="41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23" t="s">
        <v>126</v>
      </c>
      <c r="AT173" s="23" t="s">
        <v>260</v>
      </c>
      <c r="AU173" s="23" t="s">
        <v>82</v>
      </c>
      <c r="AY173" s="23" t="s">
        <v>119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23" t="s">
        <v>80</v>
      </c>
      <c r="BK173" s="203">
        <f>ROUND(I173*H173,2)</f>
        <v>0</v>
      </c>
      <c r="BL173" s="23" t="s">
        <v>126</v>
      </c>
      <c r="BM173" s="23" t="s">
        <v>407</v>
      </c>
    </row>
    <row r="174" spans="2:65" s="11" customFormat="1">
      <c r="B174" s="209"/>
      <c r="C174" s="210"/>
      <c r="D174" s="211" t="s">
        <v>258</v>
      </c>
      <c r="E174" s="212" t="s">
        <v>21</v>
      </c>
      <c r="F174" s="213" t="s">
        <v>200</v>
      </c>
      <c r="G174" s="210"/>
      <c r="H174" s="214">
        <v>121</v>
      </c>
      <c r="I174" s="215"/>
      <c r="J174" s="210"/>
      <c r="K174" s="210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258</v>
      </c>
      <c r="AU174" s="220" t="s">
        <v>82</v>
      </c>
      <c r="AV174" s="11" t="s">
        <v>82</v>
      </c>
      <c r="AW174" s="11" t="s">
        <v>35</v>
      </c>
      <c r="AX174" s="11" t="s">
        <v>80</v>
      </c>
      <c r="AY174" s="220" t="s">
        <v>119</v>
      </c>
    </row>
    <row r="175" spans="2:65" s="1" customFormat="1" ht="25.5" customHeight="1">
      <c r="B175" s="40"/>
      <c r="C175" s="221" t="s">
        <v>408</v>
      </c>
      <c r="D175" s="221" t="s">
        <v>260</v>
      </c>
      <c r="E175" s="222" t="s">
        <v>409</v>
      </c>
      <c r="F175" s="223" t="s">
        <v>410</v>
      </c>
      <c r="G175" s="224" t="s">
        <v>201</v>
      </c>
      <c r="H175" s="225">
        <v>121</v>
      </c>
      <c r="I175" s="226"/>
      <c r="J175" s="227">
        <f>ROUND(I175*H175,2)</f>
        <v>0</v>
      </c>
      <c r="K175" s="223" t="s">
        <v>264</v>
      </c>
      <c r="L175" s="60"/>
      <c r="M175" s="228" t="s">
        <v>21</v>
      </c>
      <c r="N175" s="229" t="s">
        <v>43</v>
      </c>
      <c r="O175" s="41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AR175" s="23" t="s">
        <v>126</v>
      </c>
      <c r="AT175" s="23" t="s">
        <v>260</v>
      </c>
      <c r="AU175" s="23" t="s">
        <v>82</v>
      </c>
      <c r="AY175" s="23" t="s">
        <v>119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23" t="s">
        <v>80</v>
      </c>
      <c r="BK175" s="203">
        <f>ROUND(I175*H175,2)</f>
        <v>0</v>
      </c>
      <c r="BL175" s="23" t="s">
        <v>126</v>
      </c>
      <c r="BM175" s="23" t="s">
        <v>411</v>
      </c>
    </row>
    <row r="176" spans="2:65" s="11" customFormat="1">
      <c r="B176" s="209"/>
      <c r="C176" s="210"/>
      <c r="D176" s="211" t="s">
        <v>258</v>
      </c>
      <c r="E176" s="212" t="s">
        <v>21</v>
      </c>
      <c r="F176" s="213" t="s">
        <v>200</v>
      </c>
      <c r="G176" s="210"/>
      <c r="H176" s="214">
        <v>121</v>
      </c>
      <c r="I176" s="215"/>
      <c r="J176" s="210"/>
      <c r="K176" s="210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258</v>
      </c>
      <c r="AU176" s="220" t="s">
        <v>82</v>
      </c>
      <c r="AV176" s="11" t="s">
        <v>82</v>
      </c>
      <c r="AW176" s="11" t="s">
        <v>35</v>
      </c>
      <c r="AX176" s="11" t="s">
        <v>80</v>
      </c>
      <c r="AY176" s="220" t="s">
        <v>119</v>
      </c>
    </row>
    <row r="177" spans="2:65" s="1" customFormat="1" ht="16.5" customHeight="1">
      <c r="B177" s="40"/>
      <c r="C177" s="221" t="s">
        <v>412</v>
      </c>
      <c r="D177" s="221" t="s">
        <v>260</v>
      </c>
      <c r="E177" s="222" t="s">
        <v>413</v>
      </c>
      <c r="F177" s="223" t="s">
        <v>414</v>
      </c>
      <c r="G177" s="224" t="s">
        <v>221</v>
      </c>
      <c r="H177" s="225">
        <v>27.225000000000001</v>
      </c>
      <c r="I177" s="226"/>
      <c r="J177" s="227">
        <f>ROUND(I177*H177,2)</f>
        <v>0</v>
      </c>
      <c r="K177" s="223" t="s">
        <v>256</v>
      </c>
      <c r="L177" s="60"/>
      <c r="M177" s="228" t="s">
        <v>21</v>
      </c>
      <c r="N177" s="229" t="s">
        <v>43</v>
      </c>
      <c r="O177" s="41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AR177" s="23" t="s">
        <v>126</v>
      </c>
      <c r="AT177" s="23" t="s">
        <v>260</v>
      </c>
      <c r="AU177" s="23" t="s">
        <v>82</v>
      </c>
      <c r="AY177" s="23" t="s">
        <v>119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23" t="s">
        <v>80</v>
      </c>
      <c r="BK177" s="203">
        <f>ROUND(I177*H177,2)</f>
        <v>0</v>
      </c>
      <c r="BL177" s="23" t="s">
        <v>126</v>
      </c>
      <c r="BM177" s="23" t="s">
        <v>415</v>
      </c>
    </row>
    <row r="178" spans="2:65" s="11" customFormat="1">
      <c r="B178" s="209"/>
      <c r="C178" s="210"/>
      <c r="D178" s="211" t="s">
        <v>258</v>
      </c>
      <c r="E178" s="212" t="s">
        <v>21</v>
      </c>
      <c r="F178" s="213" t="s">
        <v>233</v>
      </c>
      <c r="G178" s="210"/>
      <c r="H178" s="214">
        <v>27.225000000000001</v>
      </c>
      <c r="I178" s="215"/>
      <c r="J178" s="210"/>
      <c r="K178" s="210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258</v>
      </c>
      <c r="AU178" s="220" t="s">
        <v>82</v>
      </c>
      <c r="AV178" s="11" t="s">
        <v>82</v>
      </c>
      <c r="AW178" s="11" t="s">
        <v>35</v>
      </c>
      <c r="AX178" s="11" t="s">
        <v>80</v>
      </c>
      <c r="AY178" s="220" t="s">
        <v>119</v>
      </c>
    </row>
    <row r="179" spans="2:65" s="1" customFormat="1" ht="16.5" customHeight="1">
      <c r="B179" s="40"/>
      <c r="C179" s="221" t="s">
        <v>416</v>
      </c>
      <c r="D179" s="221" t="s">
        <v>260</v>
      </c>
      <c r="E179" s="222" t="s">
        <v>417</v>
      </c>
      <c r="F179" s="223" t="s">
        <v>418</v>
      </c>
      <c r="G179" s="224" t="s">
        <v>221</v>
      </c>
      <c r="H179" s="225">
        <v>27.225000000000001</v>
      </c>
      <c r="I179" s="226"/>
      <c r="J179" s="227">
        <f>ROUND(I179*H179,2)</f>
        <v>0</v>
      </c>
      <c r="K179" s="223" t="s">
        <v>264</v>
      </c>
      <c r="L179" s="60"/>
      <c r="M179" s="228" t="s">
        <v>21</v>
      </c>
      <c r="N179" s="229" t="s">
        <v>43</v>
      </c>
      <c r="O179" s="41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AR179" s="23" t="s">
        <v>126</v>
      </c>
      <c r="AT179" s="23" t="s">
        <v>260</v>
      </c>
      <c r="AU179" s="23" t="s">
        <v>82</v>
      </c>
      <c r="AY179" s="23" t="s">
        <v>119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3" t="s">
        <v>80</v>
      </c>
      <c r="BK179" s="203">
        <f>ROUND(I179*H179,2)</f>
        <v>0</v>
      </c>
      <c r="BL179" s="23" t="s">
        <v>126</v>
      </c>
      <c r="BM179" s="23" t="s">
        <v>419</v>
      </c>
    </row>
    <row r="180" spans="2:65" s="12" customFormat="1">
      <c r="B180" s="230"/>
      <c r="C180" s="231"/>
      <c r="D180" s="211" t="s">
        <v>258</v>
      </c>
      <c r="E180" s="232" t="s">
        <v>21</v>
      </c>
      <c r="F180" s="233" t="s">
        <v>420</v>
      </c>
      <c r="G180" s="231"/>
      <c r="H180" s="232" t="s">
        <v>21</v>
      </c>
      <c r="I180" s="234"/>
      <c r="J180" s="231"/>
      <c r="K180" s="231"/>
      <c r="L180" s="235"/>
      <c r="M180" s="236"/>
      <c r="N180" s="237"/>
      <c r="O180" s="237"/>
      <c r="P180" s="237"/>
      <c r="Q180" s="237"/>
      <c r="R180" s="237"/>
      <c r="S180" s="237"/>
      <c r="T180" s="238"/>
      <c r="AT180" s="239" t="s">
        <v>258</v>
      </c>
      <c r="AU180" s="239" t="s">
        <v>82</v>
      </c>
      <c r="AV180" s="12" t="s">
        <v>80</v>
      </c>
      <c r="AW180" s="12" t="s">
        <v>35</v>
      </c>
      <c r="AX180" s="12" t="s">
        <v>72</v>
      </c>
      <c r="AY180" s="239" t="s">
        <v>119</v>
      </c>
    </row>
    <row r="181" spans="2:65" s="11" customFormat="1">
      <c r="B181" s="209"/>
      <c r="C181" s="210"/>
      <c r="D181" s="211" t="s">
        <v>258</v>
      </c>
      <c r="E181" s="212" t="s">
        <v>233</v>
      </c>
      <c r="F181" s="213" t="s">
        <v>421</v>
      </c>
      <c r="G181" s="210"/>
      <c r="H181" s="214">
        <v>27.225000000000001</v>
      </c>
      <c r="I181" s="215"/>
      <c r="J181" s="210"/>
      <c r="K181" s="210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258</v>
      </c>
      <c r="AU181" s="220" t="s">
        <v>82</v>
      </c>
      <c r="AV181" s="11" t="s">
        <v>82</v>
      </c>
      <c r="AW181" s="11" t="s">
        <v>35</v>
      </c>
      <c r="AX181" s="11" t="s">
        <v>80</v>
      </c>
      <c r="AY181" s="220" t="s">
        <v>119</v>
      </c>
    </row>
    <row r="182" spans="2:65" s="1" customFormat="1" ht="25.5" customHeight="1">
      <c r="B182" s="40"/>
      <c r="C182" s="221" t="s">
        <v>422</v>
      </c>
      <c r="D182" s="221" t="s">
        <v>260</v>
      </c>
      <c r="E182" s="222" t="s">
        <v>423</v>
      </c>
      <c r="F182" s="223" t="s">
        <v>424</v>
      </c>
      <c r="G182" s="224" t="s">
        <v>221</v>
      </c>
      <c r="H182" s="225">
        <v>245.02500000000001</v>
      </c>
      <c r="I182" s="226"/>
      <c r="J182" s="227">
        <f>ROUND(I182*H182,2)</f>
        <v>0</v>
      </c>
      <c r="K182" s="223" t="s">
        <v>264</v>
      </c>
      <c r="L182" s="60"/>
      <c r="M182" s="228" t="s">
        <v>21</v>
      </c>
      <c r="N182" s="229" t="s">
        <v>43</v>
      </c>
      <c r="O182" s="41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23" t="s">
        <v>126</v>
      </c>
      <c r="AT182" s="23" t="s">
        <v>260</v>
      </c>
      <c r="AU182" s="23" t="s">
        <v>82</v>
      </c>
      <c r="AY182" s="23" t="s">
        <v>119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23" t="s">
        <v>80</v>
      </c>
      <c r="BK182" s="203">
        <f>ROUND(I182*H182,2)</f>
        <v>0</v>
      </c>
      <c r="BL182" s="23" t="s">
        <v>126</v>
      </c>
      <c r="BM182" s="23" t="s">
        <v>425</v>
      </c>
    </row>
    <row r="183" spans="2:65" s="11" customFormat="1">
      <c r="B183" s="209"/>
      <c r="C183" s="210"/>
      <c r="D183" s="211" t="s">
        <v>258</v>
      </c>
      <c r="E183" s="212" t="s">
        <v>21</v>
      </c>
      <c r="F183" s="213" t="s">
        <v>426</v>
      </c>
      <c r="G183" s="210"/>
      <c r="H183" s="214">
        <v>245.02500000000001</v>
      </c>
      <c r="I183" s="215"/>
      <c r="J183" s="210"/>
      <c r="K183" s="210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258</v>
      </c>
      <c r="AU183" s="220" t="s">
        <v>82</v>
      </c>
      <c r="AV183" s="11" t="s">
        <v>82</v>
      </c>
      <c r="AW183" s="11" t="s">
        <v>35</v>
      </c>
      <c r="AX183" s="11" t="s">
        <v>80</v>
      </c>
      <c r="AY183" s="220" t="s">
        <v>119</v>
      </c>
    </row>
    <row r="184" spans="2:65" s="10" customFormat="1" ht="29.85" customHeight="1">
      <c r="B184" s="175"/>
      <c r="C184" s="176"/>
      <c r="D184" s="177" t="s">
        <v>71</v>
      </c>
      <c r="E184" s="189" t="s">
        <v>82</v>
      </c>
      <c r="F184" s="189" t="s">
        <v>427</v>
      </c>
      <c r="G184" s="176"/>
      <c r="H184" s="176"/>
      <c r="I184" s="179"/>
      <c r="J184" s="190">
        <f>BK184</f>
        <v>0</v>
      </c>
      <c r="K184" s="176"/>
      <c r="L184" s="181"/>
      <c r="M184" s="182"/>
      <c r="N184" s="183"/>
      <c r="O184" s="183"/>
      <c r="P184" s="184">
        <f>SUM(P185:P192)</f>
        <v>0</v>
      </c>
      <c r="Q184" s="183"/>
      <c r="R184" s="184">
        <f>SUM(R185:R192)</f>
        <v>3.09082E-2</v>
      </c>
      <c r="S184" s="183"/>
      <c r="T184" s="185">
        <f>SUM(T185:T192)</f>
        <v>0</v>
      </c>
      <c r="AR184" s="186" t="s">
        <v>80</v>
      </c>
      <c r="AT184" s="187" t="s">
        <v>71</v>
      </c>
      <c r="AU184" s="187" t="s">
        <v>80</v>
      </c>
      <c r="AY184" s="186" t="s">
        <v>119</v>
      </c>
      <c r="BK184" s="188">
        <f>SUM(BK185:BK192)</f>
        <v>0</v>
      </c>
    </row>
    <row r="185" spans="2:65" s="1" customFormat="1" ht="16.5" customHeight="1">
      <c r="B185" s="40"/>
      <c r="C185" s="221" t="s">
        <v>428</v>
      </c>
      <c r="D185" s="221" t="s">
        <v>260</v>
      </c>
      <c r="E185" s="222" t="s">
        <v>429</v>
      </c>
      <c r="F185" s="223" t="s">
        <v>430</v>
      </c>
      <c r="G185" s="224" t="s">
        <v>215</v>
      </c>
      <c r="H185" s="225">
        <v>41.7</v>
      </c>
      <c r="I185" s="226"/>
      <c r="J185" s="227">
        <f>ROUND(I185*H185,2)</f>
        <v>0</v>
      </c>
      <c r="K185" s="223" t="s">
        <v>264</v>
      </c>
      <c r="L185" s="60"/>
      <c r="M185" s="228" t="s">
        <v>21</v>
      </c>
      <c r="N185" s="229" t="s">
        <v>43</v>
      </c>
      <c r="O185" s="41"/>
      <c r="P185" s="201">
        <f>O185*H185</f>
        <v>0</v>
      </c>
      <c r="Q185" s="201">
        <v>4.8999999999999998E-4</v>
      </c>
      <c r="R185" s="201">
        <f>Q185*H185</f>
        <v>2.0433E-2</v>
      </c>
      <c r="S185" s="201">
        <v>0</v>
      </c>
      <c r="T185" s="202">
        <f>S185*H185</f>
        <v>0</v>
      </c>
      <c r="AR185" s="23" t="s">
        <v>126</v>
      </c>
      <c r="AT185" s="23" t="s">
        <v>260</v>
      </c>
      <c r="AU185" s="23" t="s">
        <v>82</v>
      </c>
      <c r="AY185" s="23" t="s">
        <v>119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23" t="s">
        <v>80</v>
      </c>
      <c r="BK185" s="203">
        <f>ROUND(I185*H185,2)</f>
        <v>0</v>
      </c>
      <c r="BL185" s="23" t="s">
        <v>126</v>
      </c>
      <c r="BM185" s="23" t="s">
        <v>431</v>
      </c>
    </row>
    <row r="186" spans="2:65" s="12" customFormat="1">
      <c r="B186" s="230"/>
      <c r="C186" s="231"/>
      <c r="D186" s="211" t="s">
        <v>258</v>
      </c>
      <c r="E186" s="232" t="s">
        <v>21</v>
      </c>
      <c r="F186" s="233" t="s">
        <v>432</v>
      </c>
      <c r="G186" s="231"/>
      <c r="H186" s="232" t="s">
        <v>21</v>
      </c>
      <c r="I186" s="234"/>
      <c r="J186" s="231"/>
      <c r="K186" s="231"/>
      <c r="L186" s="235"/>
      <c r="M186" s="236"/>
      <c r="N186" s="237"/>
      <c r="O186" s="237"/>
      <c r="P186" s="237"/>
      <c r="Q186" s="237"/>
      <c r="R186" s="237"/>
      <c r="S186" s="237"/>
      <c r="T186" s="238"/>
      <c r="AT186" s="239" t="s">
        <v>258</v>
      </c>
      <c r="AU186" s="239" t="s">
        <v>82</v>
      </c>
      <c r="AV186" s="12" t="s">
        <v>80</v>
      </c>
      <c r="AW186" s="12" t="s">
        <v>35</v>
      </c>
      <c r="AX186" s="12" t="s">
        <v>72</v>
      </c>
      <c r="AY186" s="239" t="s">
        <v>119</v>
      </c>
    </row>
    <row r="187" spans="2:65" s="11" customFormat="1">
      <c r="B187" s="209"/>
      <c r="C187" s="210"/>
      <c r="D187" s="211" t="s">
        <v>258</v>
      </c>
      <c r="E187" s="212" t="s">
        <v>214</v>
      </c>
      <c r="F187" s="213" t="s">
        <v>216</v>
      </c>
      <c r="G187" s="210"/>
      <c r="H187" s="214">
        <v>41.7</v>
      </c>
      <c r="I187" s="215"/>
      <c r="J187" s="210"/>
      <c r="K187" s="210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258</v>
      </c>
      <c r="AU187" s="220" t="s">
        <v>82</v>
      </c>
      <c r="AV187" s="11" t="s">
        <v>82</v>
      </c>
      <c r="AW187" s="11" t="s">
        <v>35</v>
      </c>
      <c r="AX187" s="11" t="s">
        <v>80</v>
      </c>
      <c r="AY187" s="220" t="s">
        <v>119</v>
      </c>
    </row>
    <row r="188" spans="2:65" s="1" customFormat="1" ht="25.5" customHeight="1">
      <c r="B188" s="40"/>
      <c r="C188" s="221" t="s">
        <v>433</v>
      </c>
      <c r="D188" s="221" t="s">
        <v>260</v>
      </c>
      <c r="E188" s="222" t="s">
        <v>434</v>
      </c>
      <c r="F188" s="223" t="s">
        <v>435</v>
      </c>
      <c r="G188" s="224" t="s">
        <v>201</v>
      </c>
      <c r="H188" s="225">
        <v>26.187999999999999</v>
      </c>
      <c r="I188" s="226"/>
      <c r="J188" s="227">
        <f>ROUND(I188*H188,2)</f>
        <v>0</v>
      </c>
      <c r="K188" s="223" t="s">
        <v>264</v>
      </c>
      <c r="L188" s="60"/>
      <c r="M188" s="228" t="s">
        <v>21</v>
      </c>
      <c r="N188" s="229" t="s">
        <v>43</v>
      </c>
      <c r="O188" s="41"/>
      <c r="P188" s="201">
        <f>O188*H188</f>
        <v>0</v>
      </c>
      <c r="Q188" s="201">
        <v>1E-4</v>
      </c>
      <c r="R188" s="201">
        <f>Q188*H188</f>
        <v>2.6188000000000001E-3</v>
      </c>
      <c r="S188" s="201">
        <v>0</v>
      </c>
      <c r="T188" s="202">
        <f>S188*H188</f>
        <v>0</v>
      </c>
      <c r="AR188" s="23" t="s">
        <v>126</v>
      </c>
      <c r="AT188" s="23" t="s">
        <v>260</v>
      </c>
      <c r="AU188" s="23" t="s">
        <v>82</v>
      </c>
      <c r="AY188" s="23" t="s">
        <v>119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23" t="s">
        <v>80</v>
      </c>
      <c r="BK188" s="203">
        <f>ROUND(I188*H188,2)</f>
        <v>0</v>
      </c>
      <c r="BL188" s="23" t="s">
        <v>126</v>
      </c>
      <c r="BM188" s="23" t="s">
        <v>436</v>
      </c>
    </row>
    <row r="189" spans="2:65" s="12" customFormat="1">
      <c r="B189" s="230"/>
      <c r="C189" s="231"/>
      <c r="D189" s="211" t="s">
        <v>258</v>
      </c>
      <c r="E189" s="232" t="s">
        <v>21</v>
      </c>
      <c r="F189" s="233" t="s">
        <v>351</v>
      </c>
      <c r="G189" s="231"/>
      <c r="H189" s="232" t="s">
        <v>21</v>
      </c>
      <c r="I189" s="234"/>
      <c r="J189" s="231"/>
      <c r="K189" s="231"/>
      <c r="L189" s="235"/>
      <c r="M189" s="236"/>
      <c r="N189" s="237"/>
      <c r="O189" s="237"/>
      <c r="P189" s="237"/>
      <c r="Q189" s="237"/>
      <c r="R189" s="237"/>
      <c r="S189" s="237"/>
      <c r="T189" s="238"/>
      <c r="AT189" s="239" t="s">
        <v>258</v>
      </c>
      <c r="AU189" s="239" t="s">
        <v>82</v>
      </c>
      <c r="AV189" s="12" t="s">
        <v>80</v>
      </c>
      <c r="AW189" s="12" t="s">
        <v>35</v>
      </c>
      <c r="AX189" s="12" t="s">
        <v>72</v>
      </c>
      <c r="AY189" s="239" t="s">
        <v>119</v>
      </c>
    </row>
    <row r="190" spans="2:65" s="12" customFormat="1">
      <c r="B190" s="230"/>
      <c r="C190" s="231"/>
      <c r="D190" s="211" t="s">
        <v>258</v>
      </c>
      <c r="E190" s="232" t="s">
        <v>21</v>
      </c>
      <c r="F190" s="233" t="s">
        <v>437</v>
      </c>
      <c r="G190" s="231"/>
      <c r="H190" s="232" t="s">
        <v>21</v>
      </c>
      <c r="I190" s="234"/>
      <c r="J190" s="231"/>
      <c r="K190" s="231"/>
      <c r="L190" s="235"/>
      <c r="M190" s="236"/>
      <c r="N190" s="237"/>
      <c r="O190" s="237"/>
      <c r="P190" s="237"/>
      <c r="Q190" s="237"/>
      <c r="R190" s="237"/>
      <c r="S190" s="237"/>
      <c r="T190" s="238"/>
      <c r="AT190" s="239" t="s">
        <v>258</v>
      </c>
      <c r="AU190" s="239" t="s">
        <v>82</v>
      </c>
      <c r="AV190" s="12" t="s">
        <v>80</v>
      </c>
      <c r="AW190" s="12" t="s">
        <v>35</v>
      </c>
      <c r="AX190" s="12" t="s">
        <v>72</v>
      </c>
      <c r="AY190" s="239" t="s">
        <v>119</v>
      </c>
    </row>
    <row r="191" spans="2:65" s="11" customFormat="1">
      <c r="B191" s="209"/>
      <c r="C191" s="210"/>
      <c r="D191" s="211" t="s">
        <v>258</v>
      </c>
      <c r="E191" s="212" t="s">
        <v>21</v>
      </c>
      <c r="F191" s="213" t="s">
        <v>438</v>
      </c>
      <c r="G191" s="210"/>
      <c r="H191" s="214">
        <v>26.187999999999999</v>
      </c>
      <c r="I191" s="215"/>
      <c r="J191" s="210"/>
      <c r="K191" s="210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258</v>
      </c>
      <c r="AU191" s="220" t="s">
        <v>82</v>
      </c>
      <c r="AV191" s="11" t="s">
        <v>82</v>
      </c>
      <c r="AW191" s="11" t="s">
        <v>35</v>
      </c>
      <c r="AX191" s="11" t="s">
        <v>80</v>
      </c>
      <c r="AY191" s="220" t="s">
        <v>119</v>
      </c>
    </row>
    <row r="192" spans="2:65" s="1" customFormat="1" ht="16.5" customHeight="1">
      <c r="B192" s="40"/>
      <c r="C192" s="191" t="s">
        <v>439</v>
      </c>
      <c r="D192" s="191" t="s">
        <v>121</v>
      </c>
      <c r="E192" s="192" t="s">
        <v>440</v>
      </c>
      <c r="F192" s="193" t="s">
        <v>441</v>
      </c>
      <c r="G192" s="194" t="s">
        <v>201</v>
      </c>
      <c r="H192" s="195">
        <v>26.187999999999999</v>
      </c>
      <c r="I192" s="196"/>
      <c r="J192" s="197">
        <f>ROUND(I192*H192,2)</f>
        <v>0</v>
      </c>
      <c r="K192" s="193" t="s">
        <v>21</v>
      </c>
      <c r="L192" s="198"/>
      <c r="M192" s="199" t="s">
        <v>21</v>
      </c>
      <c r="N192" s="200" t="s">
        <v>43</v>
      </c>
      <c r="O192" s="41"/>
      <c r="P192" s="201">
        <f>O192*H192</f>
        <v>0</v>
      </c>
      <c r="Q192" s="201">
        <v>2.9999999999999997E-4</v>
      </c>
      <c r="R192" s="201">
        <f>Q192*H192</f>
        <v>7.8563999999999995E-3</v>
      </c>
      <c r="S192" s="201">
        <v>0</v>
      </c>
      <c r="T192" s="202">
        <f>S192*H192</f>
        <v>0</v>
      </c>
      <c r="AR192" s="23" t="s">
        <v>125</v>
      </c>
      <c r="AT192" s="23" t="s">
        <v>121</v>
      </c>
      <c r="AU192" s="23" t="s">
        <v>82</v>
      </c>
      <c r="AY192" s="23" t="s">
        <v>119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23" t="s">
        <v>80</v>
      </c>
      <c r="BK192" s="203">
        <f>ROUND(I192*H192,2)</f>
        <v>0</v>
      </c>
      <c r="BL192" s="23" t="s">
        <v>126</v>
      </c>
      <c r="BM192" s="23" t="s">
        <v>442</v>
      </c>
    </row>
    <row r="193" spans="2:65" s="10" customFormat="1" ht="29.85" customHeight="1">
      <c r="B193" s="175"/>
      <c r="C193" s="176"/>
      <c r="D193" s="177" t="s">
        <v>71</v>
      </c>
      <c r="E193" s="189" t="s">
        <v>126</v>
      </c>
      <c r="F193" s="189" t="s">
        <v>443</v>
      </c>
      <c r="G193" s="176"/>
      <c r="H193" s="176"/>
      <c r="I193" s="179"/>
      <c r="J193" s="190">
        <f>BK193</f>
        <v>0</v>
      </c>
      <c r="K193" s="176"/>
      <c r="L193" s="181"/>
      <c r="M193" s="182"/>
      <c r="N193" s="183"/>
      <c r="O193" s="183"/>
      <c r="P193" s="184">
        <f>SUM(P194:P198)</f>
        <v>0</v>
      </c>
      <c r="Q193" s="183"/>
      <c r="R193" s="184">
        <f>SUM(R194:R198)</f>
        <v>0</v>
      </c>
      <c r="S193" s="183"/>
      <c r="T193" s="185">
        <f>SUM(T194:T198)</f>
        <v>0</v>
      </c>
      <c r="AR193" s="186" t="s">
        <v>80</v>
      </c>
      <c r="AT193" s="187" t="s">
        <v>71</v>
      </c>
      <c r="AU193" s="187" t="s">
        <v>80</v>
      </c>
      <c r="AY193" s="186" t="s">
        <v>119</v>
      </c>
      <c r="BK193" s="188">
        <f>SUM(BK194:BK198)</f>
        <v>0</v>
      </c>
    </row>
    <row r="194" spans="2:65" s="1" customFormat="1" ht="25.5" customHeight="1">
      <c r="B194" s="40"/>
      <c r="C194" s="221" t="s">
        <v>444</v>
      </c>
      <c r="D194" s="221" t="s">
        <v>260</v>
      </c>
      <c r="E194" s="222" t="s">
        <v>445</v>
      </c>
      <c r="F194" s="223" t="s">
        <v>446</v>
      </c>
      <c r="G194" s="224" t="s">
        <v>221</v>
      </c>
      <c r="H194" s="225">
        <v>1.8560000000000001</v>
      </c>
      <c r="I194" s="226"/>
      <c r="J194" s="227">
        <f>ROUND(I194*H194,2)</f>
        <v>0</v>
      </c>
      <c r="K194" s="223" t="s">
        <v>264</v>
      </c>
      <c r="L194" s="60"/>
      <c r="M194" s="228" t="s">
        <v>21</v>
      </c>
      <c r="N194" s="229" t="s">
        <v>43</v>
      </c>
      <c r="O194" s="41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AR194" s="23" t="s">
        <v>126</v>
      </c>
      <c r="AT194" s="23" t="s">
        <v>260</v>
      </c>
      <c r="AU194" s="23" t="s">
        <v>82</v>
      </c>
      <c r="AY194" s="23" t="s">
        <v>119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23" t="s">
        <v>80</v>
      </c>
      <c r="BK194" s="203">
        <f>ROUND(I194*H194,2)</f>
        <v>0</v>
      </c>
      <c r="BL194" s="23" t="s">
        <v>126</v>
      </c>
      <c r="BM194" s="23" t="s">
        <v>447</v>
      </c>
    </row>
    <row r="195" spans="2:65" s="12" customFormat="1">
      <c r="B195" s="230"/>
      <c r="C195" s="231"/>
      <c r="D195" s="211" t="s">
        <v>258</v>
      </c>
      <c r="E195" s="232" t="s">
        <v>21</v>
      </c>
      <c r="F195" s="233" t="s">
        <v>312</v>
      </c>
      <c r="G195" s="231"/>
      <c r="H195" s="232" t="s">
        <v>21</v>
      </c>
      <c r="I195" s="234"/>
      <c r="J195" s="231"/>
      <c r="K195" s="231"/>
      <c r="L195" s="235"/>
      <c r="M195" s="236"/>
      <c r="N195" s="237"/>
      <c r="O195" s="237"/>
      <c r="P195" s="237"/>
      <c r="Q195" s="237"/>
      <c r="R195" s="237"/>
      <c r="S195" s="237"/>
      <c r="T195" s="238"/>
      <c r="AT195" s="239" t="s">
        <v>258</v>
      </c>
      <c r="AU195" s="239" t="s">
        <v>82</v>
      </c>
      <c r="AV195" s="12" t="s">
        <v>80</v>
      </c>
      <c r="AW195" s="12" t="s">
        <v>35</v>
      </c>
      <c r="AX195" s="12" t="s">
        <v>72</v>
      </c>
      <c r="AY195" s="239" t="s">
        <v>119</v>
      </c>
    </row>
    <row r="196" spans="2:65" s="11" customFormat="1">
      <c r="B196" s="209"/>
      <c r="C196" s="210"/>
      <c r="D196" s="211" t="s">
        <v>258</v>
      </c>
      <c r="E196" s="212" t="s">
        <v>21</v>
      </c>
      <c r="F196" s="213" t="s">
        <v>448</v>
      </c>
      <c r="G196" s="210"/>
      <c r="H196" s="214">
        <v>0.60499999999999998</v>
      </c>
      <c r="I196" s="215"/>
      <c r="J196" s="210"/>
      <c r="K196" s="210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258</v>
      </c>
      <c r="AU196" s="220" t="s">
        <v>82</v>
      </c>
      <c r="AV196" s="11" t="s">
        <v>82</v>
      </c>
      <c r="AW196" s="11" t="s">
        <v>35</v>
      </c>
      <c r="AX196" s="11" t="s">
        <v>72</v>
      </c>
      <c r="AY196" s="220" t="s">
        <v>119</v>
      </c>
    </row>
    <row r="197" spans="2:65" s="11" customFormat="1">
      <c r="B197" s="209"/>
      <c r="C197" s="210"/>
      <c r="D197" s="211" t="s">
        <v>258</v>
      </c>
      <c r="E197" s="212" t="s">
        <v>21</v>
      </c>
      <c r="F197" s="213" t="s">
        <v>449</v>
      </c>
      <c r="G197" s="210"/>
      <c r="H197" s="214">
        <v>1.2509999999999999</v>
      </c>
      <c r="I197" s="215"/>
      <c r="J197" s="210"/>
      <c r="K197" s="210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258</v>
      </c>
      <c r="AU197" s="220" t="s">
        <v>82</v>
      </c>
      <c r="AV197" s="11" t="s">
        <v>82</v>
      </c>
      <c r="AW197" s="11" t="s">
        <v>35</v>
      </c>
      <c r="AX197" s="11" t="s">
        <v>72</v>
      </c>
      <c r="AY197" s="220" t="s">
        <v>119</v>
      </c>
    </row>
    <row r="198" spans="2:65" s="13" customFormat="1">
      <c r="B198" s="240"/>
      <c r="C198" s="241"/>
      <c r="D198" s="211" t="s">
        <v>258</v>
      </c>
      <c r="E198" s="242" t="s">
        <v>229</v>
      </c>
      <c r="F198" s="243" t="s">
        <v>316</v>
      </c>
      <c r="G198" s="241"/>
      <c r="H198" s="244">
        <v>1.8560000000000001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AT198" s="250" t="s">
        <v>258</v>
      </c>
      <c r="AU198" s="250" t="s">
        <v>82</v>
      </c>
      <c r="AV198" s="13" t="s">
        <v>126</v>
      </c>
      <c r="AW198" s="13" t="s">
        <v>35</v>
      </c>
      <c r="AX198" s="13" t="s">
        <v>80</v>
      </c>
      <c r="AY198" s="250" t="s">
        <v>119</v>
      </c>
    </row>
    <row r="199" spans="2:65" s="10" customFormat="1" ht="29.85" customHeight="1">
      <c r="B199" s="175"/>
      <c r="C199" s="176"/>
      <c r="D199" s="177" t="s">
        <v>71</v>
      </c>
      <c r="E199" s="189" t="s">
        <v>118</v>
      </c>
      <c r="F199" s="189" t="s">
        <v>450</v>
      </c>
      <c r="G199" s="176"/>
      <c r="H199" s="176"/>
      <c r="I199" s="179"/>
      <c r="J199" s="190">
        <f>BK199</f>
        <v>0</v>
      </c>
      <c r="K199" s="176"/>
      <c r="L199" s="181"/>
      <c r="M199" s="182"/>
      <c r="N199" s="183"/>
      <c r="O199" s="183"/>
      <c r="P199" s="184">
        <f>SUM(P200:P228)</f>
        <v>0</v>
      </c>
      <c r="Q199" s="183"/>
      <c r="R199" s="184">
        <f>SUM(R200:R228)</f>
        <v>53.737135000000002</v>
      </c>
      <c r="S199" s="183"/>
      <c r="T199" s="185">
        <f>SUM(T200:T228)</f>
        <v>0</v>
      </c>
      <c r="AR199" s="186" t="s">
        <v>80</v>
      </c>
      <c r="AT199" s="187" t="s">
        <v>71</v>
      </c>
      <c r="AU199" s="187" t="s">
        <v>80</v>
      </c>
      <c r="AY199" s="186" t="s">
        <v>119</v>
      </c>
      <c r="BK199" s="188">
        <f>SUM(BK200:BK228)</f>
        <v>0</v>
      </c>
    </row>
    <row r="200" spans="2:65" s="1" customFormat="1" ht="25.5" customHeight="1">
      <c r="B200" s="40"/>
      <c r="C200" s="221" t="s">
        <v>451</v>
      </c>
      <c r="D200" s="221" t="s">
        <v>260</v>
      </c>
      <c r="E200" s="222" t="s">
        <v>452</v>
      </c>
      <c r="F200" s="223" t="s">
        <v>453</v>
      </c>
      <c r="G200" s="224" t="s">
        <v>201</v>
      </c>
      <c r="H200" s="225">
        <v>139.6</v>
      </c>
      <c r="I200" s="226"/>
      <c r="J200" s="227">
        <f>ROUND(I200*H200,2)</f>
        <v>0</v>
      </c>
      <c r="K200" s="223" t="s">
        <v>264</v>
      </c>
      <c r="L200" s="60"/>
      <c r="M200" s="228" t="s">
        <v>21</v>
      </c>
      <c r="N200" s="229" t="s">
        <v>43</v>
      </c>
      <c r="O200" s="41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AR200" s="23" t="s">
        <v>126</v>
      </c>
      <c r="AT200" s="23" t="s">
        <v>260</v>
      </c>
      <c r="AU200" s="23" t="s">
        <v>82</v>
      </c>
      <c r="AY200" s="23" t="s">
        <v>119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3" t="s">
        <v>80</v>
      </c>
      <c r="BK200" s="203">
        <f>ROUND(I200*H200,2)</f>
        <v>0</v>
      </c>
      <c r="BL200" s="23" t="s">
        <v>126</v>
      </c>
      <c r="BM200" s="23" t="s">
        <v>454</v>
      </c>
    </row>
    <row r="201" spans="2:65" s="12" customFormat="1">
      <c r="B201" s="230"/>
      <c r="C201" s="231"/>
      <c r="D201" s="211" t="s">
        <v>258</v>
      </c>
      <c r="E201" s="232" t="s">
        <v>21</v>
      </c>
      <c r="F201" s="233" t="s">
        <v>351</v>
      </c>
      <c r="G201" s="231"/>
      <c r="H201" s="232" t="s">
        <v>21</v>
      </c>
      <c r="I201" s="234"/>
      <c r="J201" s="231"/>
      <c r="K201" s="231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258</v>
      </c>
      <c r="AU201" s="239" t="s">
        <v>82</v>
      </c>
      <c r="AV201" s="12" t="s">
        <v>80</v>
      </c>
      <c r="AW201" s="12" t="s">
        <v>35</v>
      </c>
      <c r="AX201" s="12" t="s">
        <v>72</v>
      </c>
      <c r="AY201" s="239" t="s">
        <v>119</v>
      </c>
    </row>
    <row r="202" spans="2:65" s="11" customFormat="1">
      <c r="B202" s="209"/>
      <c r="C202" s="210"/>
      <c r="D202" s="211" t="s">
        <v>258</v>
      </c>
      <c r="E202" s="212" t="s">
        <v>21</v>
      </c>
      <c r="F202" s="213" t="s">
        <v>455</v>
      </c>
      <c r="G202" s="210"/>
      <c r="H202" s="214">
        <v>69.8</v>
      </c>
      <c r="I202" s="215"/>
      <c r="J202" s="210"/>
      <c r="K202" s="210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258</v>
      </c>
      <c r="AU202" s="220" t="s">
        <v>82</v>
      </c>
      <c r="AV202" s="11" t="s">
        <v>82</v>
      </c>
      <c r="AW202" s="11" t="s">
        <v>35</v>
      </c>
      <c r="AX202" s="11" t="s">
        <v>72</v>
      </c>
      <c r="AY202" s="220" t="s">
        <v>119</v>
      </c>
    </row>
    <row r="203" spans="2:65" s="12" customFormat="1">
      <c r="B203" s="230"/>
      <c r="C203" s="231"/>
      <c r="D203" s="211" t="s">
        <v>258</v>
      </c>
      <c r="E203" s="232" t="s">
        <v>21</v>
      </c>
      <c r="F203" s="233" t="s">
        <v>456</v>
      </c>
      <c r="G203" s="231"/>
      <c r="H203" s="232" t="s">
        <v>21</v>
      </c>
      <c r="I203" s="234"/>
      <c r="J203" s="231"/>
      <c r="K203" s="231"/>
      <c r="L203" s="235"/>
      <c r="M203" s="236"/>
      <c r="N203" s="237"/>
      <c r="O203" s="237"/>
      <c r="P203" s="237"/>
      <c r="Q203" s="237"/>
      <c r="R203" s="237"/>
      <c r="S203" s="237"/>
      <c r="T203" s="238"/>
      <c r="AT203" s="239" t="s">
        <v>258</v>
      </c>
      <c r="AU203" s="239" t="s">
        <v>82</v>
      </c>
      <c r="AV203" s="12" t="s">
        <v>80</v>
      </c>
      <c r="AW203" s="12" t="s">
        <v>35</v>
      </c>
      <c r="AX203" s="12" t="s">
        <v>72</v>
      </c>
      <c r="AY203" s="239" t="s">
        <v>119</v>
      </c>
    </row>
    <row r="204" spans="2:65" s="11" customFormat="1">
      <c r="B204" s="209"/>
      <c r="C204" s="210"/>
      <c r="D204" s="211" t="s">
        <v>258</v>
      </c>
      <c r="E204" s="212" t="s">
        <v>21</v>
      </c>
      <c r="F204" s="213" t="s">
        <v>455</v>
      </c>
      <c r="G204" s="210"/>
      <c r="H204" s="214">
        <v>69.8</v>
      </c>
      <c r="I204" s="215"/>
      <c r="J204" s="210"/>
      <c r="K204" s="210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258</v>
      </c>
      <c r="AU204" s="220" t="s">
        <v>82</v>
      </c>
      <c r="AV204" s="11" t="s">
        <v>82</v>
      </c>
      <c r="AW204" s="11" t="s">
        <v>35</v>
      </c>
      <c r="AX204" s="11" t="s">
        <v>72</v>
      </c>
      <c r="AY204" s="220" t="s">
        <v>119</v>
      </c>
    </row>
    <row r="205" spans="2:65" s="13" customFormat="1">
      <c r="B205" s="240"/>
      <c r="C205" s="241"/>
      <c r="D205" s="211" t="s">
        <v>258</v>
      </c>
      <c r="E205" s="242" t="s">
        <v>21</v>
      </c>
      <c r="F205" s="243" t="s">
        <v>316</v>
      </c>
      <c r="G205" s="241"/>
      <c r="H205" s="244">
        <v>139.6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AT205" s="250" t="s">
        <v>258</v>
      </c>
      <c r="AU205" s="250" t="s">
        <v>82</v>
      </c>
      <c r="AV205" s="13" t="s">
        <v>126</v>
      </c>
      <c r="AW205" s="13" t="s">
        <v>35</v>
      </c>
      <c r="AX205" s="13" t="s">
        <v>80</v>
      </c>
      <c r="AY205" s="250" t="s">
        <v>119</v>
      </c>
    </row>
    <row r="206" spans="2:65" s="1" customFormat="1" ht="25.5" customHeight="1">
      <c r="B206" s="40"/>
      <c r="C206" s="221" t="s">
        <v>457</v>
      </c>
      <c r="D206" s="221" t="s">
        <v>260</v>
      </c>
      <c r="E206" s="222" t="s">
        <v>458</v>
      </c>
      <c r="F206" s="223" t="s">
        <v>459</v>
      </c>
      <c r="G206" s="224" t="s">
        <v>201</v>
      </c>
      <c r="H206" s="225">
        <v>180.9</v>
      </c>
      <c r="I206" s="226"/>
      <c r="J206" s="227">
        <f>ROUND(I206*H206,2)</f>
        <v>0</v>
      </c>
      <c r="K206" s="223" t="s">
        <v>264</v>
      </c>
      <c r="L206" s="60"/>
      <c r="M206" s="228" t="s">
        <v>21</v>
      </c>
      <c r="N206" s="229" t="s">
        <v>43</v>
      </c>
      <c r="O206" s="41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AR206" s="23" t="s">
        <v>126</v>
      </c>
      <c r="AT206" s="23" t="s">
        <v>260</v>
      </c>
      <c r="AU206" s="23" t="s">
        <v>82</v>
      </c>
      <c r="AY206" s="23" t="s">
        <v>119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3" t="s">
        <v>80</v>
      </c>
      <c r="BK206" s="203">
        <f>ROUND(I206*H206,2)</f>
        <v>0</v>
      </c>
      <c r="BL206" s="23" t="s">
        <v>126</v>
      </c>
      <c r="BM206" s="23" t="s">
        <v>460</v>
      </c>
    </row>
    <row r="207" spans="2:65" s="12" customFormat="1">
      <c r="B207" s="230"/>
      <c r="C207" s="231"/>
      <c r="D207" s="211" t="s">
        <v>258</v>
      </c>
      <c r="E207" s="232" t="s">
        <v>21</v>
      </c>
      <c r="F207" s="233" t="s">
        <v>351</v>
      </c>
      <c r="G207" s="231"/>
      <c r="H207" s="232" t="s">
        <v>21</v>
      </c>
      <c r="I207" s="234"/>
      <c r="J207" s="231"/>
      <c r="K207" s="231"/>
      <c r="L207" s="235"/>
      <c r="M207" s="236"/>
      <c r="N207" s="237"/>
      <c r="O207" s="237"/>
      <c r="P207" s="237"/>
      <c r="Q207" s="237"/>
      <c r="R207" s="237"/>
      <c r="S207" s="237"/>
      <c r="T207" s="238"/>
      <c r="AT207" s="239" t="s">
        <v>258</v>
      </c>
      <c r="AU207" s="239" t="s">
        <v>82</v>
      </c>
      <c r="AV207" s="12" t="s">
        <v>80</v>
      </c>
      <c r="AW207" s="12" t="s">
        <v>35</v>
      </c>
      <c r="AX207" s="12" t="s">
        <v>72</v>
      </c>
      <c r="AY207" s="239" t="s">
        <v>119</v>
      </c>
    </row>
    <row r="208" spans="2:65" s="11" customFormat="1">
      <c r="B208" s="209"/>
      <c r="C208" s="210"/>
      <c r="D208" s="211" t="s">
        <v>258</v>
      </c>
      <c r="E208" s="212" t="s">
        <v>21</v>
      </c>
      <c r="F208" s="213" t="s">
        <v>206</v>
      </c>
      <c r="G208" s="210"/>
      <c r="H208" s="214">
        <v>180.9</v>
      </c>
      <c r="I208" s="215"/>
      <c r="J208" s="210"/>
      <c r="K208" s="210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258</v>
      </c>
      <c r="AU208" s="220" t="s">
        <v>82</v>
      </c>
      <c r="AV208" s="11" t="s">
        <v>82</v>
      </c>
      <c r="AW208" s="11" t="s">
        <v>35</v>
      </c>
      <c r="AX208" s="11" t="s">
        <v>80</v>
      </c>
      <c r="AY208" s="220" t="s">
        <v>119</v>
      </c>
    </row>
    <row r="209" spans="2:65" s="1" customFormat="1" ht="25.5" customHeight="1">
      <c r="B209" s="40"/>
      <c r="C209" s="221" t="s">
        <v>461</v>
      </c>
      <c r="D209" s="221" t="s">
        <v>260</v>
      </c>
      <c r="E209" s="222" t="s">
        <v>462</v>
      </c>
      <c r="F209" s="223" t="s">
        <v>463</v>
      </c>
      <c r="G209" s="224" t="s">
        <v>201</v>
      </c>
      <c r="H209" s="225">
        <v>180.9</v>
      </c>
      <c r="I209" s="226"/>
      <c r="J209" s="227">
        <f>ROUND(I209*H209,2)</f>
        <v>0</v>
      </c>
      <c r="K209" s="223" t="s">
        <v>264</v>
      </c>
      <c r="L209" s="60"/>
      <c r="M209" s="228" t="s">
        <v>21</v>
      </c>
      <c r="N209" s="229" t="s">
        <v>43</v>
      </c>
      <c r="O209" s="41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AR209" s="23" t="s">
        <v>126</v>
      </c>
      <c r="AT209" s="23" t="s">
        <v>260</v>
      </c>
      <c r="AU209" s="23" t="s">
        <v>82</v>
      </c>
      <c r="AY209" s="23" t="s">
        <v>119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23" t="s">
        <v>80</v>
      </c>
      <c r="BK209" s="203">
        <f>ROUND(I209*H209,2)</f>
        <v>0</v>
      </c>
      <c r="BL209" s="23" t="s">
        <v>126</v>
      </c>
      <c r="BM209" s="23" t="s">
        <v>464</v>
      </c>
    </row>
    <row r="210" spans="2:65" s="12" customFormat="1">
      <c r="B210" s="230"/>
      <c r="C210" s="231"/>
      <c r="D210" s="211" t="s">
        <v>258</v>
      </c>
      <c r="E210" s="232" t="s">
        <v>21</v>
      </c>
      <c r="F210" s="233" t="s">
        <v>351</v>
      </c>
      <c r="G210" s="231"/>
      <c r="H210" s="232" t="s">
        <v>21</v>
      </c>
      <c r="I210" s="234"/>
      <c r="J210" s="231"/>
      <c r="K210" s="231"/>
      <c r="L210" s="235"/>
      <c r="M210" s="236"/>
      <c r="N210" s="237"/>
      <c r="O210" s="237"/>
      <c r="P210" s="237"/>
      <c r="Q210" s="237"/>
      <c r="R210" s="237"/>
      <c r="S210" s="237"/>
      <c r="T210" s="238"/>
      <c r="AT210" s="239" t="s">
        <v>258</v>
      </c>
      <c r="AU210" s="239" t="s">
        <v>82</v>
      </c>
      <c r="AV210" s="12" t="s">
        <v>80</v>
      </c>
      <c r="AW210" s="12" t="s">
        <v>35</v>
      </c>
      <c r="AX210" s="12" t="s">
        <v>72</v>
      </c>
      <c r="AY210" s="239" t="s">
        <v>119</v>
      </c>
    </row>
    <row r="211" spans="2:65" s="12" customFormat="1">
      <c r="B211" s="230"/>
      <c r="C211" s="231"/>
      <c r="D211" s="211" t="s">
        <v>258</v>
      </c>
      <c r="E211" s="232" t="s">
        <v>21</v>
      </c>
      <c r="F211" s="233" t="s">
        <v>456</v>
      </c>
      <c r="G211" s="231"/>
      <c r="H211" s="232" t="s">
        <v>21</v>
      </c>
      <c r="I211" s="234"/>
      <c r="J211" s="231"/>
      <c r="K211" s="231"/>
      <c r="L211" s="235"/>
      <c r="M211" s="236"/>
      <c r="N211" s="237"/>
      <c r="O211" s="237"/>
      <c r="P211" s="237"/>
      <c r="Q211" s="237"/>
      <c r="R211" s="237"/>
      <c r="S211" s="237"/>
      <c r="T211" s="238"/>
      <c r="AT211" s="239" t="s">
        <v>258</v>
      </c>
      <c r="AU211" s="239" t="s">
        <v>82</v>
      </c>
      <c r="AV211" s="12" t="s">
        <v>80</v>
      </c>
      <c r="AW211" s="12" t="s">
        <v>35</v>
      </c>
      <c r="AX211" s="12" t="s">
        <v>72</v>
      </c>
      <c r="AY211" s="239" t="s">
        <v>119</v>
      </c>
    </row>
    <row r="212" spans="2:65" s="11" customFormat="1">
      <c r="B212" s="209"/>
      <c r="C212" s="210"/>
      <c r="D212" s="211" t="s">
        <v>258</v>
      </c>
      <c r="E212" s="212" t="s">
        <v>21</v>
      </c>
      <c r="F212" s="213" t="s">
        <v>206</v>
      </c>
      <c r="G212" s="210"/>
      <c r="H212" s="214">
        <v>180.9</v>
      </c>
      <c r="I212" s="215"/>
      <c r="J212" s="210"/>
      <c r="K212" s="210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258</v>
      </c>
      <c r="AU212" s="220" t="s">
        <v>82</v>
      </c>
      <c r="AV212" s="11" t="s">
        <v>82</v>
      </c>
      <c r="AW212" s="11" t="s">
        <v>35</v>
      </c>
      <c r="AX212" s="11" t="s">
        <v>80</v>
      </c>
      <c r="AY212" s="220" t="s">
        <v>119</v>
      </c>
    </row>
    <row r="213" spans="2:65" s="1" customFormat="1" ht="51" customHeight="1">
      <c r="B213" s="40"/>
      <c r="C213" s="221" t="s">
        <v>465</v>
      </c>
      <c r="D213" s="221" t="s">
        <v>260</v>
      </c>
      <c r="E213" s="222" t="s">
        <v>466</v>
      </c>
      <c r="F213" s="223" t="s">
        <v>467</v>
      </c>
      <c r="G213" s="224" t="s">
        <v>201</v>
      </c>
      <c r="H213" s="225">
        <v>4</v>
      </c>
      <c r="I213" s="226"/>
      <c r="J213" s="227">
        <f>ROUND(I213*H213,2)</f>
        <v>0</v>
      </c>
      <c r="K213" s="223" t="s">
        <v>264</v>
      </c>
      <c r="L213" s="60"/>
      <c r="M213" s="228" t="s">
        <v>21</v>
      </c>
      <c r="N213" s="229" t="s">
        <v>43</v>
      </c>
      <c r="O213" s="41"/>
      <c r="P213" s="201">
        <f>O213*H213</f>
        <v>0</v>
      </c>
      <c r="Q213" s="201">
        <v>8.4250000000000005E-2</v>
      </c>
      <c r="R213" s="201">
        <f>Q213*H213</f>
        <v>0.33700000000000002</v>
      </c>
      <c r="S213" s="201">
        <v>0</v>
      </c>
      <c r="T213" s="202">
        <f>S213*H213</f>
        <v>0</v>
      </c>
      <c r="AR213" s="23" t="s">
        <v>126</v>
      </c>
      <c r="AT213" s="23" t="s">
        <v>260</v>
      </c>
      <c r="AU213" s="23" t="s">
        <v>82</v>
      </c>
      <c r="AY213" s="23" t="s">
        <v>119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23" t="s">
        <v>80</v>
      </c>
      <c r="BK213" s="203">
        <f>ROUND(I213*H213,2)</f>
        <v>0</v>
      </c>
      <c r="BL213" s="23" t="s">
        <v>126</v>
      </c>
      <c r="BM213" s="23" t="s">
        <v>468</v>
      </c>
    </row>
    <row r="214" spans="2:65" s="11" customFormat="1">
      <c r="B214" s="209"/>
      <c r="C214" s="210"/>
      <c r="D214" s="211" t="s">
        <v>258</v>
      </c>
      <c r="E214" s="212" t="s">
        <v>21</v>
      </c>
      <c r="F214" s="213" t="s">
        <v>209</v>
      </c>
      <c r="G214" s="210"/>
      <c r="H214" s="214">
        <v>4</v>
      </c>
      <c r="I214" s="215"/>
      <c r="J214" s="210"/>
      <c r="K214" s="210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258</v>
      </c>
      <c r="AU214" s="220" t="s">
        <v>82</v>
      </c>
      <c r="AV214" s="11" t="s">
        <v>82</v>
      </c>
      <c r="AW214" s="11" t="s">
        <v>35</v>
      </c>
      <c r="AX214" s="11" t="s">
        <v>72</v>
      </c>
      <c r="AY214" s="220" t="s">
        <v>119</v>
      </c>
    </row>
    <row r="215" spans="2:65" s="13" customFormat="1">
      <c r="B215" s="240"/>
      <c r="C215" s="241"/>
      <c r="D215" s="211" t="s">
        <v>258</v>
      </c>
      <c r="E215" s="242" t="s">
        <v>21</v>
      </c>
      <c r="F215" s="243" t="s">
        <v>316</v>
      </c>
      <c r="G215" s="241"/>
      <c r="H215" s="244">
        <v>4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AT215" s="250" t="s">
        <v>258</v>
      </c>
      <c r="AU215" s="250" t="s">
        <v>82</v>
      </c>
      <c r="AV215" s="13" t="s">
        <v>126</v>
      </c>
      <c r="AW215" s="13" t="s">
        <v>35</v>
      </c>
      <c r="AX215" s="13" t="s">
        <v>80</v>
      </c>
      <c r="AY215" s="250" t="s">
        <v>119</v>
      </c>
    </row>
    <row r="216" spans="2:65" s="1" customFormat="1" ht="16.5" customHeight="1">
      <c r="B216" s="40"/>
      <c r="C216" s="191" t="s">
        <v>469</v>
      </c>
      <c r="D216" s="191" t="s">
        <v>121</v>
      </c>
      <c r="E216" s="192" t="s">
        <v>470</v>
      </c>
      <c r="F216" s="193" t="s">
        <v>471</v>
      </c>
      <c r="G216" s="194" t="s">
        <v>201</v>
      </c>
      <c r="H216" s="195">
        <v>4</v>
      </c>
      <c r="I216" s="196"/>
      <c r="J216" s="197">
        <f>ROUND(I216*H216,2)</f>
        <v>0</v>
      </c>
      <c r="K216" s="193" t="s">
        <v>21</v>
      </c>
      <c r="L216" s="198"/>
      <c r="M216" s="199" t="s">
        <v>21</v>
      </c>
      <c r="N216" s="200" t="s">
        <v>43</v>
      </c>
      <c r="O216" s="41"/>
      <c r="P216" s="201">
        <f>O216*H216</f>
        <v>0</v>
      </c>
      <c r="Q216" s="201">
        <v>0.13100000000000001</v>
      </c>
      <c r="R216" s="201">
        <f>Q216*H216</f>
        <v>0.52400000000000002</v>
      </c>
      <c r="S216" s="201">
        <v>0</v>
      </c>
      <c r="T216" s="202">
        <f>S216*H216</f>
        <v>0</v>
      </c>
      <c r="AR216" s="23" t="s">
        <v>125</v>
      </c>
      <c r="AT216" s="23" t="s">
        <v>121</v>
      </c>
      <c r="AU216" s="23" t="s">
        <v>82</v>
      </c>
      <c r="AY216" s="23" t="s">
        <v>119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23" t="s">
        <v>80</v>
      </c>
      <c r="BK216" s="203">
        <f>ROUND(I216*H216,2)</f>
        <v>0</v>
      </c>
      <c r="BL216" s="23" t="s">
        <v>126</v>
      </c>
      <c r="BM216" s="23" t="s">
        <v>472</v>
      </c>
    </row>
    <row r="217" spans="2:65" s="12" customFormat="1">
      <c r="B217" s="230"/>
      <c r="C217" s="231"/>
      <c r="D217" s="211" t="s">
        <v>258</v>
      </c>
      <c r="E217" s="232" t="s">
        <v>21</v>
      </c>
      <c r="F217" s="233" t="s">
        <v>266</v>
      </c>
      <c r="G217" s="231"/>
      <c r="H217" s="232" t="s">
        <v>21</v>
      </c>
      <c r="I217" s="234"/>
      <c r="J217" s="231"/>
      <c r="K217" s="231"/>
      <c r="L217" s="235"/>
      <c r="M217" s="236"/>
      <c r="N217" s="237"/>
      <c r="O217" s="237"/>
      <c r="P217" s="237"/>
      <c r="Q217" s="237"/>
      <c r="R217" s="237"/>
      <c r="S217" s="237"/>
      <c r="T217" s="238"/>
      <c r="AT217" s="239" t="s">
        <v>258</v>
      </c>
      <c r="AU217" s="239" t="s">
        <v>82</v>
      </c>
      <c r="AV217" s="12" t="s">
        <v>80</v>
      </c>
      <c r="AW217" s="12" t="s">
        <v>35</v>
      </c>
      <c r="AX217" s="12" t="s">
        <v>72</v>
      </c>
      <c r="AY217" s="239" t="s">
        <v>119</v>
      </c>
    </row>
    <row r="218" spans="2:65" s="11" customFormat="1">
      <c r="B218" s="209"/>
      <c r="C218" s="210"/>
      <c r="D218" s="211" t="s">
        <v>258</v>
      </c>
      <c r="E218" s="212" t="s">
        <v>209</v>
      </c>
      <c r="F218" s="213" t="s">
        <v>126</v>
      </c>
      <c r="G218" s="210"/>
      <c r="H218" s="214">
        <v>4</v>
      </c>
      <c r="I218" s="215"/>
      <c r="J218" s="210"/>
      <c r="K218" s="210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258</v>
      </c>
      <c r="AU218" s="220" t="s">
        <v>82</v>
      </c>
      <c r="AV218" s="11" t="s">
        <v>82</v>
      </c>
      <c r="AW218" s="11" t="s">
        <v>35</v>
      </c>
      <c r="AX218" s="11" t="s">
        <v>80</v>
      </c>
      <c r="AY218" s="220" t="s">
        <v>119</v>
      </c>
    </row>
    <row r="219" spans="2:65" s="1" customFormat="1" ht="16.5" customHeight="1">
      <c r="B219" s="40"/>
      <c r="C219" s="191" t="s">
        <v>473</v>
      </c>
      <c r="D219" s="191" t="s">
        <v>121</v>
      </c>
      <c r="E219" s="192" t="s">
        <v>474</v>
      </c>
      <c r="F219" s="193" t="s">
        <v>475</v>
      </c>
      <c r="G219" s="194" t="s">
        <v>201</v>
      </c>
      <c r="H219" s="195">
        <v>65.8</v>
      </c>
      <c r="I219" s="196"/>
      <c r="J219" s="197">
        <f>ROUND(I219*H219,2)</f>
        <v>0</v>
      </c>
      <c r="K219" s="193" t="s">
        <v>21</v>
      </c>
      <c r="L219" s="198"/>
      <c r="M219" s="199" t="s">
        <v>21</v>
      </c>
      <c r="N219" s="200" t="s">
        <v>43</v>
      </c>
      <c r="O219" s="41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AR219" s="23" t="s">
        <v>125</v>
      </c>
      <c r="AT219" s="23" t="s">
        <v>121</v>
      </c>
      <c r="AU219" s="23" t="s">
        <v>82</v>
      </c>
      <c r="AY219" s="23" t="s">
        <v>119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23" t="s">
        <v>80</v>
      </c>
      <c r="BK219" s="203">
        <f>ROUND(I219*H219,2)</f>
        <v>0</v>
      </c>
      <c r="BL219" s="23" t="s">
        <v>126</v>
      </c>
      <c r="BM219" s="23" t="s">
        <v>476</v>
      </c>
    </row>
    <row r="220" spans="2:65" s="12" customFormat="1">
      <c r="B220" s="230"/>
      <c r="C220" s="231"/>
      <c r="D220" s="211" t="s">
        <v>258</v>
      </c>
      <c r="E220" s="232" t="s">
        <v>21</v>
      </c>
      <c r="F220" s="233" t="s">
        <v>266</v>
      </c>
      <c r="G220" s="231"/>
      <c r="H220" s="232" t="s">
        <v>21</v>
      </c>
      <c r="I220" s="234"/>
      <c r="J220" s="231"/>
      <c r="K220" s="231"/>
      <c r="L220" s="235"/>
      <c r="M220" s="236"/>
      <c r="N220" s="237"/>
      <c r="O220" s="237"/>
      <c r="P220" s="237"/>
      <c r="Q220" s="237"/>
      <c r="R220" s="237"/>
      <c r="S220" s="237"/>
      <c r="T220" s="238"/>
      <c r="AT220" s="239" t="s">
        <v>258</v>
      </c>
      <c r="AU220" s="239" t="s">
        <v>82</v>
      </c>
      <c r="AV220" s="12" t="s">
        <v>80</v>
      </c>
      <c r="AW220" s="12" t="s">
        <v>35</v>
      </c>
      <c r="AX220" s="12" t="s">
        <v>72</v>
      </c>
      <c r="AY220" s="239" t="s">
        <v>119</v>
      </c>
    </row>
    <row r="221" spans="2:65" s="11" customFormat="1">
      <c r="B221" s="209"/>
      <c r="C221" s="210"/>
      <c r="D221" s="211" t="s">
        <v>258</v>
      </c>
      <c r="E221" s="212" t="s">
        <v>210</v>
      </c>
      <c r="F221" s="213" t="s">
        <v>211</v>
      </c>
      <c r="G221" s="210"/>
      <c r="H221" s="214">
        <v>65.8</v>
      </c>
      <c r="I221" s="215"/>
      <c r="J221" s="210"/>
      <c r="K221" s="210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258</v>
      </c>
      <c r="AU221" s="220" t="s">
        <v>82</v>
      </c>
      <c r="AV221" s="11" t="s">
        <v>82</v>
      </c>
      <c r="AW221" s="11" t="s">
        <v>35</v>
      </c>
      <c r="AX221" s="11" t="s">
        <v>80</v>
      </c>
      <c r="AY221" s="220" t="s">
        <v>119</v>
      </c>
    </row>
    <row r="222" spans="2:65" s="1" customFormat="1" ht="51" customHeight="1">
      <c r="B222" s="40"/>
      <c r="C222" s="221" t="s">
        <v>477</v>
      </c>
      <c r="D222" s="221" t="s">
        <v>260</v>
      </c>
      <c r="E222" s="222" t="s">
        <v>478</v>
      </c>
      <c r="F222" s="223" t="s">
        <v>479</v>
      </c>
      <c r="G222" s="224" t="s">
        <v>201</v>
      </c>
      <c r="H222" s="225">
        <v>65.8</v>
      </c>
      <c r="I222" s="226"/>
      <c r="J222" s="227">
        <f>ROUND(I222*H222,2)</f>
        <v>0</v>
      </c>
      <c r="K222" s="223" t="s">
        <v>256</v>
      </c>
      <c r="L222" s="60"/>
      <c r="M222" s="228" t="s">
        <v>21</v>
      </c>
      <c r="N222" s="229" t="s">
        <v>43</v>
      </c>
      <c r="O222" s="41"/>
      <c r="P222" s="201">
        <f>O222*H222</f>
        <v>0</v>
      </c>
      <c r="Q222" s="201">
        <v>8.4250000000000005E-2</v>
      </c>
      <c r="R222" s="201">
        <f>Q222*H222</f>
        <v>5.5436500000000004</v>
      </c>
      <c r="S222" s="201">
        <v>0</v>
      </c>
      <c r="T222" s="202">
        <f>S222*H222</f>
        <v>0</v>
      </c>
      <c r="AR222" s="23" t="s">
        <v>126</v>
      </c>
      <c r="AT222" s="23" t="s">
        <v>260</v>
      </c>
      <c r="AU222" s="23" t="s">
        <v>82</v>
      </c>
      <c r="AY222" s="23" t="s">
        <v>119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23" t="s">
        <v>80</v>
      </c>
      <c r="BK222" s="203">
        <f>ROUND(I222*H222,2)</f>
        <v>0</v>
      </c>
      <c r="BL222" s="23" t="s">
        <v>126</v>
      </c>
      <c r="BM222" s="23" t="s">
        <v>480</v>
      </c>
    </row>
    <row r="223" spans="2:65" s="11" customFormat="1">
      <c r="B223" s="209"/>
      <c r="C223" s="210"/>
      <c r="D223" s="211" t="s">
        <v>258</v>
      </c>
      <c r="E223" s="212" t="s">
        <v>21</v>
      </c>
      <c r="F223" s="213" t="s">
        <v>210</v>
      </c>
      <c r="G223" s="210"/>
      <c r="H223" s="214">
        <v>65.8</v>
      </c>
      <c r="I223" s="215"/>
      <c r="J223" s="210"/>
      <c r="K223" s="210"/>
      <c r="L223" s="216"/>
      <c r="M223" s="217"/>
      <c r="N223" s="218"/>
      <c r="O223" s="218"/>
      <c r="P223" s="218"/>
      <c r="Q223" s="218"/>
      <c r="R223" s="218"/>
      <c r="S223" s="218"/>
      <c r="T223" s="219"/>
      <c r="AT223" s="220" t="s">
        <v>258</v>
      </c>
      <c r="AU223" s="220" t="s">
        <v>82</v>
      </c>
      <c r="AV223" s="11" t="s">
        <v>82</v>
      </c>
      <c r="AW223" s="11" t="s">
        <v>35</v>
      </c>
      <c r="AX223" s="11" t="s">
        <v>80</v>
      </c>
      <c r="AY223" s="220" t="s">
        <v>119</v>
      </c>
    </row>
    <row r="224" spans="2:65" s="1" customFormat="1" ht="51" customHeight="1">
      <c r="B224" s="40"/>
      <c r="C224" s="221" t="s">
        <v>481</v>
      </c>
      <c r="D224" s="221" t="s">
        <v>260</v>
      </c>
      <c r="E224" s="222" t="s">
        <v>482</v>
      </c>
      <c r="F224" s="223" t="s">
        <v>483</v>
      </c>
      <c r="G224" s="224" t="s">
        <v>201</v>
      </c>
      <c r="H224" s="225">
        <v>180.9</v>
      </c>
      <c r="I224" s="226"/>
      <c r="J224" s="227">
        <f>ROUND(I224*H224,2)</f>
        <v>0</v>
      </c>
      <c r="K224" s="223" t="s">
        <v>256</v>
      </c>
      <c r="L224" s="60"/>
      <c r="M224" s="228" t="s">
        <v>21</v>
      </c>
      <c r="N224" s="229" t="s">
        <v>43</v>
      </c>
      <c r="O224" s="41"/>
      <c r="P224" s="201">
        <f>O224*H224</f>
        <v>0</v>
      </c>
      <c r="Q224" s="201">
        <v>8.5650000000000004E-2</v>
      </c>
      <c r="R224" s="201">
        <f>Q224*H224</f>
        <v>15.494085000000002</v>
      </c>
      <c r="S224" s="201">
        <v>0</v>
      </c>
      <c r="T224" s="202">
        <f>S224*H224</f>
        <v>0</v>
      </c>
      <c r="AR224" s="23" t="s">
        <v>126</v>
      </c>
      <c r="AT224" s="23" t="s">
        <v>260</v>
      </c>
      <c r="AU224" s="23" t="s">
        <v>82</v>
      </c>
      <c r="AY224" s="23" t="s">
        <v>119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23" t="s">
        <v>80</v>
      </c>
      <c r="BK224" s="203">
        <f>ROUND(I224*H224,2)</f>
        <v>0</v>
      </c>
      <c r="BL224" s="23" t="s">
        <v>126</v>
      </c>
      <c r="BM224" s="23" t="s">
        <v>484</v>
      </c>
    </row>
    <row r="225" spans="2:65" s="12" customFormat="1">
      <c r="B225" s="230"/>
      <c r="C225" s="231"/>
      <c r="D225" s="211" t="s">
        <v>258</v>
      </c>
      <c r="E225" s="232" t="s">
        <v>21</v>
      </c>
      <c r="F225" s="233" t="s">
        <v>266</v>
      </c>
      <c r="G225" s="231"/>
      <c r="H225" s="232" t="s">
        <v>21</v>
      </c>
      <c r="I225" s="234"/>
      <c r="J225" s="231"/>
      <c r="K225" s="231"/>
      <c r="L225" s="235"/>
      <c r="M225" s="236"/>
      <c r="N225" s="237"/>
      <c r="O225" s="237"/>
      <c r="P225" s="237"/>
      <c r="Q225" s="237"/>
      <c r="R225" s="237"/>
      <c r="S225" s="237"/>
      <c r="T225" s="238"/>
      <c r="AT225" s="239" t="s">
        <v>258</v>
      </c>
      <c r="AU225" s="239" t="s">
        <v>82</v>
      </c>
      <c r="AV225" s="12" t="s">
        <v>80</v>
      </c>
      <c r="AW225" s="12" t="s">
        <v>35</v>
      </c>
      <c r="AX225" s="12" t="s">
        <v>72</v>
      </c>
      <c r="AY225" s="239" t="s">
        <v>119</v>
      </c>
    </row>
    <row r="226" spans="2:65" s="11" customFormat="1">
      <c r="B226" s="209"/>
      <c r="C226" s="210"/>
      <c r="D226" s="211" t="s">
        <v>258</v>
      </c>
      <c r="E226" s="212" t="s">
        <v>206</v>
      </c>
      <c r="F226" s="213" t="s">
        <v>208</v>
      </c>
      <c r="G226" s="210"/>
      <c r="H226" s="214">
        <v>180.9</v>
      </c>
      <c r="I226" s="215"/>
      <c r="J226" s="210"/>
      <c r="K226" s="210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258</v>
      </c>
      <c r="AU226" s="220" t="s">
        <v>82</v>
      </c>
      <c r="AV226" s="11" t="s">
        <v>82</v>
      </c>
      <c r="AW226" s="11" t="s">
        <v>35</v>
      </c>
      <c r="AX226" s="11" t="s">
        <v>80</v>
      </c>
      <c r="AY226" s="220" t="s">
        <v>119</v>
      </c>
    </row>
    <row r="227" spans="2:65" s="1" customFormat="1" ht="16.5" customHeight="1">
      <c r="B227" s="40"/>
      <c r="C227" s="191" t="s">
        <v>485</v>
      </c>
      <c r="D227" s="191" t="s">
        <v>121</v>
      </c>
      <c r="E227" s="192" t="s">
        <v>486</v>
      </c>
      <c r="F227" s="193" t="s">
        <v>487</v>
      </c>
      <c r="G227" s="194" t="s">
        <v>201</v>
      </c>
      <c r="H227" s="195">
        <v>180.9</v>
      </c>
      <c r="I227" s="196"/>
      <c r="J227" s="197">
        <f>ROUND(I227*H227,2)</f>
        <v>0</v>
      </c>
      <c r="K227" s="193" t="s">
        <v>21</v>
      </c>
      <c r="L227" s="198"/>
      <c r="M227" s="199" t="s">
        <v>21</v>
      </c>
      <c r="N227" s="200" t="s">
        <v>43</v>
      </c>
      <c r="O227" s="41"/>
      <c r="P227" s="201">
        <f>O227*H227</f>
        <v>0</v>
      </c>
      <c r="Q227" s="201">
        <v>0.17599999999999999</v>
      </c>
      <c r="R227" s="201">
        <f>Q227*H227</f>
        <v>31.8384</v>
      </c>
      <c r="S227" s="201">
        <v>0</v>
      </c>
      <c r="T227" s="202">
        <f>S227*H227</f>
        <v>0</v>
      </c>
      <c r="AR227" s="23" t="s">
        <v>125</v>
      </c>
      <c r="AT227" s="23" t="s">
        <v>121</v>
      </c>
      <c r="AU227" s="23" t="s">
        <v>82</v>
      </c>
      <c r="AY227" s="23" t="s">
        <v>119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23" t="s">
        <v>80</v>
      </c>
      <c r="BK227" s="203">
        <f>ROUND(I227*H227,2)</f>
        <v>0</v>
      </c>
      <c r="BL227" s="23" t="s">
        <v>126</v>
      </c>
      <c r="BM227" s="23" t="s">
        <v>488</v>
      </c>
    </row>
    <row r="228" spans="2:65" s="11" customFormat="1">
      <c r="B228" s="209"/>
      <c r="C228" s="210"/>
      <c r="D228" s="211" t="s">
        <v>258</v>
      </c>
      <c r="E228" s="212" t="s">
        <v>21</v>
      </c>
      <c r="F228" s="213" t="s">
        <v>206</v>
      </c>
      <c r="G228" s="210"/>
      <c r="H228" s="214">
        <v>180.9</v>
      </c>
      <c r="I228" s="215"/>
      <c r="J228" s="210"/>
      <c r="K228" s="210"/>
      <c r="L228" s="216"/>
      <c r="M228" s="217"/>
      <c r="N228" s="218"/>
      <c r="O228" s="218"/>
      <c r="P228" s="218"/>
      <c r="Q228" s="218"/>
      <c r="R228" s="218"/>
      <c r="S228" s="218"/>
      <c r="T228" s="219"/>
      <c r="AT228" s="220" t="s">
        <v>258</v>
      </c>
      <c r="AU228" s="220" t="s">
        <v>82</v>
      </c>
      <c r="AV228" s="11" t="s">
        <v>82</v>
      </c>
      <c r="AW228" s="11" t="s">
        <v>35</v>
      </c>
      <c r="AX228" s="11" t="s">
        <v>80</v>
      </c>
      <c r="AY228" s="220" t="s">
        <v>119</v>
      </c>
    </row>
    <row r="229" spans="2:65" s="10" customFormat="1" ht="29.85" customHeight="1">
      <c r="B229" s="175"/>
      <c r="C229" s="176"/>
      <c r="D229" s="177" t="s">
        <v>71</v>
      </c>
      <c r="E229" s="189" t="s">
        <v>125</v>
      </c>
      <c r="F229" s="189" t="s">
        <v>489</v>
      </c>
      <c r="G229" s="176"/>
      <c r="H229" s="176"/>
      <c r="I229" s="179"/>
      <c r="J229" s="190">
        <f>BK229</f>
        <v>0</v>
      </c>
      <c r="K229" s="176"/>
      <c r="L229" s="181"/>
      <c r="M229" s="182"/>
      <c r="N229" s="183"/>
      <c r="O229" s="183"/>
      <c r="P229" s="184">
        <f>SUM(P230:P243)</f>
        <v>0</v>
      </c>
      <c r="Q229" s="183"/>
      <c r="R229" s="184">
        <f>SUM(R230:R243)</f>
        <v>5.6355399999999998</v>
      </c>
      <c r="S229" s="183"/>
      <c r="T229" s="185">
        <f>SUM(T230:T243)</f>
        <v>0</v>
      </c>
      <c r="AR229" s="186" t="s">
        <v>80</v>
      </c>
      <c r="AT229" s="187" t="s">
        <v>71</v>
      </c>
      <c r="AU229" s="187" t="s">
        <v>80</v>
      </c>
      <c r="AY229" s="186" t="s">
        <v>119</v>
      </c>
      <c r="BK229" s="188">
        <f>SUM(BK230:BK243)</f>
        <v>0</v>
      </c>
    </row>
    <row r="230" spans="2:65" s="1" customFormat="1" ht="25.5" customHeight="1">
      <c r="B230" s="40"/>
      <c r="C230" s="221" t="s">
        <v>490</v>
      </c>
      <c r="D230" s="221" t="s">
        <v>260</v>
      </c>
      <c r="E230" s="222" t="s">
        <v>491</v>
      </c>
      <c r="F230" s="223" t="s">
        <v>492</v>
      </c>
      <c r="G230" s="224" t="s">
        <v>215</v>
      </c>
      <c r="H230" s="225">
        <v>5.5</v>
      </c>
      <c r="I230" s="226"/>
      <c r="J230" s="227">
        <f>ROUND(I230*H230,2)</f>
        <v>0</v>
      </c>
      <c r="K230" s="223" t="s">
        <v>264</v>
      </c>
      <c r="L230" s="60"/>
      <c r="M230" s="228" t="s">
        <v>21</v>
      </c>
      <c r="N230" s="229" t="s">
        <v>43</v>
      </c>
      <c r="O230" s="41"/>
      <c r="P230" s="201">
        <f>O230*H230</f>
        <v>0</v>
      </c>
      <c r="Q230" s="201">
        <v>1.0000000000000001E-5</v>
      </c>
      <c r="R230" s="201">
        <f>Q230*H230</f>
        <v>5.5000000000000002E-5</v>
      </c>
      <c r="S230" s="201">
        <v>0</v>
      </c>
      <c r="T230" s="202">
        <f>S230*H230</f>
        <v>0</v>
      </c>
      <c r="AR230" s="23" t="s">
        <v>126</v>
      </c>
      <c r="AT230" s="23" t="s">
        <v>260</v>
      </c>
      <c r="AU230" s="23" t="s">
        <v>82</v>
      </c>
      <c r="AY230" s="23" t="s">
        <v>119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23" t="s">
        <v>80</v>
      </c>
      <c r="BK230" s="203">
        <f>ROUND(I230*H230,2)</f>
        <v>0</v>
      </c>
      <c r="BL230" s="23" t="s">
        <v>126</v>
      </c>
      <c r="BM230" s="23" t="s">
        <v>493</v>
      </c>
    </row>
    <row r="231" spans="2:65" s="11" customFormat="1">
      <c r="B231" s="209"/>
      <c r="C231" s="210"/>
      <c r="D231" s="211" t="s">
        <v>258</v>
      </c>
      <c r="E231" s="212" t="s">
        <v>21</v>
      </c>
      <c r="F231" s="213" t="s">
        <v>218</v>
      </c>
      <c r="G231" s="210"/>
      <c r="H231" s="214">
        <v>5.5</v>
      </c>
      <c r="I231" s="215"/>
      <c r="J231" s="210"/>
      <c r="K231" s="210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258</v>
      </c>
      <c r="AU231" s="220" t="s">
        <v>82</v>
      </c>
      <c r="AV231" s="11" t="s">
        <v>82</v>
      </c>
      <c r="AW231" s="11" t="s">
        <v>35</v>
      </c>
      <c r="AX231" s="11" t="s">
        <v>80</v>
      </c>
      <c r="AY231" s="220" t="s">
        <v>119</v>
      </c>
    </row>
    <row r="232" spans="2:65" s="1" customFormat="1" ht="16.5" customHeight="1">
      <c r="B232" s="40"/>
      <c r="C232" s="191" t="s">
        <v>494</v>
      </c>
      <c r="D232" s="191" t="s">
        <v>121</v>
      </c>
      <c r="E232" s="192" t="s">
        <v>495</v>
      </c>
      <c r="F232" s="193" t="s">
        <v>496</v>
      </c>
      <c r="G232" s="194" t="s">
        <v>159</v>
      </c>
      <c r="H232" s="195">
        <v>2</v>
      </c>
      <c r="I232" s="196"/>
      <c r="J232" s="197">
        <f>ROUND(I232*H232,2)</f>
        <v>0</v>
      </c>
      <c r="K232" s="193" t="s">
        <v>21</v>
      </c>
      <c r="L232" s="198"/>
      <c r="M232" s="199" t="s">
        <v>21</v>
      </c>
      <c r="N232" s="200" t="s">
        <v>43</v>
      </c>
      <c r="O232" s="41"/>
      <c r="P232" s="201">
        <f>O232*H232</f>
        <v>0</v>
      </c>
      <c r="Q232" s="201">
        <v>2.6</v>
      </c>
      <c r="R232" s="201">
        <f>Q232*H232</f>
        <v>5.2</v>
      </c>
      <c r="S232" s="201">
        <v>0</v>
      </c>
      <c r="T232" s="202">
        <f>S232*H232</f>
        <v>0</v>
      </c>
      <c r="AR232" s="23" t="s">
        <v>125</v>
      </c>
      <c r="AT232" s="23" t="s">
        <v>121</v>
      </c>
      <c r="AU232" s="23" t="s">
        <v>82</v>
      </c>
      <c r="AY232" s="23" t="s">
        <v>119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23" t="s">
        <v>80</v>
      </c>
      <c r="BK232" s="203">
        <f>ROUND(I232*H232,2)</f>
        <v>0</v>
      </c>
      <c r="BL232" s="23" t="s">
        <v>126</v>
      </c>
      <c r="BM232" s="23" t="s">
        <v>497</v>
      </c>
    </row>
    <row r="233" spans="2:65" s="12" customFormat="1">
      <c r="B233" s="230"/>
      <c r="C233" s="231"/>
      <c r="D233" s="211" t="s">
        <v>258</v>
      </c>
      <c r="E233" s="232" t="s">
        <v>21</v>
      </c>
      <c r="F233" s="233" t="s">
        <v>498</v>
      </c>
      <c r="G233" s="231"/>
      <c r="H233" s="232" t="s">
        <v>21</v>
      </c>
      <c r="I233" s="234"/>
      <c r="J233" s="231"/>
      <c r="K233" s="231"/>
      <c r="L233" s="235"/>
      <c r="M233" s="236"/>
      <c r="N233" s="237"/>
      <c r="O233" s="237"/>
      <c r="P233" s="237"/>
      <c r="Q233" s="237"/>
      <c r="R233" s="237"/>
      <c r="S233" s="237"/>
      <c r="T233" s="238"/>
      <c r="AT233" s="239" t="s">
        <v>258</v>
      </c>
      <c r="AU233" s="239" t="s">
        <v>82</v>
      </c>
      <c r="AV233" s="12" t="s">
        <v>80</v>
      </c>
      <c r="AW233" s="12" t="s">
        <v>35</v>
      </c>
      <c r="AX233" s="12" t="s">
        <v>72</v>
      </c>
      <c r="AY233" s="239" t="s">
        <v>119</v>
      </c>
    </row>
    <row r="234" spans="2:65" s="11" customFormat="1">
      <c r="B234" s="209"/>
      <c r="C234" s="210"/>
      <c r="D234" s="211" t="s">
        <v>258</v>
      </c>
      <c r="E234" s="212" t="s">
        <v>21</v>
      </c>
      <c r="F234" s="213" t="s">
        <v>82</v>
      </c>
      <c r="G234" s="210"/>
      <c r="H234" s="214">
        <v>2</v>
      </c>
      <c r="I234" s="215"/>
      <c r="J234" s="210"/>
      <c r="K234" s="210"/>
      <c r="L234" s="216"/>
      <c r="M234" s="217"/>
      <c r="N234" s="218"/>
      <c r="O234" s="218"/>
      <c r="P234" s="218"/>
      <c r="Q234" s="218"/>
      <c r="R234" s="218"/>
      <c r="S234" s="218"/>
      <c r="T234" s="219"/>
      <c r="AT234" s="220" t="s">
        <v>258</v>
      </c>
      <c r="AU234" s="220" t="s">
        <v>82</v>
      </c>
      <c r="AV234" s="11" t="s">
        <v>82</v>
      </c>
      <c r="AW234" s="11" t="s">
        <v>35</v>
      </c>
      <c r="AX234" s="11" t="s">
        <v>80</v>
      </c>
      <c r="AY234" s="220" t="s">
        <v>119</v>
      </c>
    </row>
    <row r="235" spans="2:65" s="1" customFormat="1" ht="16.5" customHeight="1">
      <c r="B235" s="40"/>
      <c r="C235" s="191" t="s">
        <v>499</v>
      </c>
      <c r="D235" s="191" t="s">
        <v>121</v>
      </c>
      <c r="E235" s="192" t="s">
        <v>500</v>
      </c>
      <c r="F235" s="193" t="s">
        <v>501</v>
      </c>
      <c r="G235" s="194" t="s">
        <v>159</v>
      </c>
      <c r="H235" s="195">
        <v>5.5</v>
      </c>
      <c r="I235" s="196"/>
      <c r="J235" s="197">
        <f>ROUND(I235*H235,2)</f>
        <v>0</v>
      </c>
      <c r="K235" s="193" t="s">
        <v>264</v>
      </c>
      <c r="L235" s="198"/>
      <c r="M235" s="199" t="s">
        <v>21</v>
      </c>
      <c r="N235" s="200" t="s">
        <v>43</v>
      </c>
      <c r="O235" s="41"/>
      <c r="P235" s="201">
        <f>O235*H235</f>
        <v>0</v>
      </c>
      <c r="Q235" s="201">
        <v>2.6700000000000001E-3</v>
      </c>
      <c r="R235" s="201">
        <f>Q235*H235</f>
        <v>1.4685E-2</v>
      </c>
      <c r="S235" s="201">
        <v>0</v>
      </c>
      <c r="T235" s="202">
        <f>S235*H235</f>
        <v>0</v>
      </c>
      <c r="AR235" s="23" t="s">
        <v>125</v>
      </c>
      <c r="AT235" s="23" t="s">
        <v>121</v>
      </c>
      <c r="AU235" s="23" t="s">
        <v>82</v>
      </c>
      <c r="AY235" s="23" t="s">
        <v>119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23" t="s">
        <v>80</v>
      </c>
      <c r="BK235" s="203">
        <f>ROUND(I235*H235,2)</f>
        <v>0</v>
      </c>
      <c r="BL235" s="23" t="s">
        <v>126</v>
      </c>
      <c r="BM235" s="23" t="s">
        <v>502</v>
      </c>
    </row>
    <row r="236" spans="2:65" s="12" customFormat="1">
      <c r="B236" s="230"/>
      <c r="C236" s="231"/>
      <c r="D236" s="211" t="s">
        <v>258</v>
      </c>
      <c r="E236" s="232" t="s">
        <v>21</v>
      </c>
      <c r="F236" s="233" t="s">
        <v>503</v>
      </c>
      <c r="G236" s="231"/>
      <c r="H236" s="232" t="s">
        <v>21</v>
      </c>
      <c r="I236" s="234"/>
      <c r="J236" s="231"/>
      <c r="K236" s="231"/>
      <c r="L236" s="235"/>
      <c r="M236" s="236"/>
      <c r="N236" s="237"/>
      <c r="O236" s="237"/>
      <c r="P236" s="237"/>
      <c r="Q236" s="237"/>
      <c r="R236" s="237"/>
      <c r="S236" s="237"/>
      <c r="T236" s="238"/>
      <c r="AT236" s="239" t="s">
        <v>258</v>
      </c>
      <c r="AU236" s="239" t="s">
        <v>82</v>
      </c>
      <c r="AV236" s="12" t="s">
        <v>80</v>
      </c>
      <c r="AW236" s="12" t="s">
        <v>35</v>
      </c>
      <c r="AX236" s="12" t="s">
        <v>72</v>
      </c>
      <c r="AY236" s="239" t="s">
        <v>119</v>
      </c>
    </row>
    <row r="237" spans="2:65" s="11" customFormat="1">
      <c r="B237" s="209"/>
      <c r="C237" s="210"/>
      <c r="D237" s="211" t="s">
        <v>258</v>
      </c>
      <c r="E237" s="212" t="s">
        <v>218</v>
      </c>
      <c r="F237" s="213" t="s">
        <v>504</v>
      </c>
      <c r="G237" s="210"/>
      <c r="H237" s="214">
        <v>5.5</v>
      </c>
      <c r="I237" s="215"/>
      <c r="J237" s="210"/>
      <c r="K237" s="210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258</v>
      </c>
      <c r="AU237" s="220" t="s">
        <v>82</v>
      </c>
      <c r="AV237" s="11" t="s">
        <v>82</v>
      </c>
      <c r="AW237" s="11" t="s">
        <v>35</v>
      </c>
      <c r="AX237" s="11" t="s">
        <v>80</v>
      </c>
      <c r="AY237" s="220" t="s">
        <v>119</v>
      </c>
    </row>
    <row r="238" spans="2:65" s="1" customFormat="1" ht="16.5" customHeight="1">
      <c r="B238" s="40"/>
      <c r="C238" s="221" t="s">
        <v>505</v>
      </c>
      <c r="D238" s="221" t="s">
        <v>260</v>
      </c>
      <c r="E238" s="222" t="s">
        <v>506</v>
      </c>
      <c r="F238" s="223" t="s">
        <v>507</v>
      </c>
      <c r="G238" s="224" t="s">
        <v>159</v>
      </c>
      <c r="H238" s="225">
        <v>1</v>
      </c>
      <c r="I238" s="226"/>
      <c r="J238" s="227">
        <f>ROUND(I238*H238,2)</f>
        <v>0</v>
      </c>
      <c r="K238" s="223" t="s">
        <v>264</v>
      </c>
      <c r="L238" s="60"/>
      <c r="M238" s="228" t="s">
        <v>21</v>
      </c>
      <c r="N238" s="229" t="s">
        <v>43</v>
      </c>
      <c r="O238" s="41"/>
      <c r="P238" s="201">
        <f>O238*H238</f>
        <v>0</v>
      </c>
      <c r="Q238" s="201">
        <v>0.42080000000000001</v>
      </c>
      <c r="R238" s="201">
        <f>Q238*H238</f>
        <v>0.42080000000000001</v>
      </c>
      <c r="S238" s="201">
        <v>0</v>
      </c>
      <c r="T238" s="202">
        <f>S238*H238</f>
        <v>0</v>
      </c>
      <c r="AR238" s="23" t="s">
        <v>126</v>
      </c>
      <c r="AT238" s="23" t="s">
        <v>260</v>
      </c>
      <c r="AU238" s="23" t="s">
        <v>82</v>
      </c>
      <c r="AY238" s="23" t="s">
        <v>119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23" t="s">
        <v>80</v>
      </c>
      <c r="BK238" s="203">
        <f>ROUND(I238*H238,2)</f>
        <v>0</v>
      </c>
      <c r="BL238" s="23" t="s">
        <v>126</v>
      </c>
      <c r="BM238" s="23" t="s">
        <v>508</v>
      </c>
    </row>
    <row r="239" spans="2:65" s="12" customFormat="1">
      <c r="B239" s="230"/>
      <c r="C239" s="231"/>
      <c r="D239" s="211" t="s">
        <v>258</v>
      </c>
      <c r="E239" s="232" t="s">
        <v>21</v>
      </c>
      <c r="F239" s="233" t="s">
        <v>266</v>
      </c>
      <c r="G239" s="231"/>
      <c r="H239" s="232" t="s">
        <v>21</v>
      </c>
      <c r="I239" s="234"/>
      <c r="J239" s="231"/>
      <c r="K239" s="231"/>
      <c r="L239" s="235"/>
      <c r="M239" s="236"/>
      <c r="N239" s="237"/>
      <c r="O239" s="237"/>
      <c r="P239" s="237"/>
      <c r="Q239" s="237"/>
      <c r="R239" s="237"/>
      <c r="S239" s="237"/>
      <c r="T239" s="238"/>
      <c r="AT239" s="239" t="s">
        <v>258</v>
      </c>
      <c r="AU239" s="239" t="s">
        <v>82</v>
      </c>
      <c r="AV239" s="12" t="s">
        <v>80</v>
      </c>
      <c r="AW239" s="12" t="s">
        <v>35</v>
      </c>
      <c r="AX239" s="12" t="s">
        <v>72</v>
      </c>
      <c r="AY239" s="239" t="s">
        <v>119</v>
      </c>
    </row>
    <row r="240" spans="2:65" s="11" customFormat="1">
      <c r="B240" s="209"/>
      <c r="C240" s="210"/>
      <c r="D240" s="211" t="s">
        <v>258</v>
      </c>
      <c r="E240" s="212" t="s">
        <v>21</v>
      </c>
      <c r="F240" s="213" t="s">
        <v>80</v>
      </c>
      <c r="G240" s="210"/>
      <c r="H240" s="214">
        <v>1</v>
      </c>
      <c r="I240" s="215"/>
      <c r="J240" s="210"/>
      <c r="K240" s="210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258</v>
      </c>
      <c r="AU240" s="220" t="s">
        <v>82</v>
      </c>
      <c r="AV240" s="11" t="s">
        <v>82</v>
      </c>
      <c r="AW240" s="11" t="s">
        <v>35</v>
      </c>
      <c r="AX240" s="11" t="s">
        <v>80</v>
      </c>
      <c r="AY240" s="220" t="s">
        <v>119</v>
      </c>
    </row>
    <row r="241" spans="2:65" s="1" customFormat="1" ht="16.5" customHeight="1">
      <c r="B241" s="40"/>
      <c r="C241" s="191" t="s">
        <v>509</v>
      </c>
      <c r="D241" s="191" t="s">
        <v>121</v>
      </c>
      <c r="E241" s="192" t="s">
        <v>510</v>
      </c>
      <c r="F241" s="193" t="s">
        <v>511</v>
      </c>
      <c r="G241" s="194" t="s">
        <v>124</v>
      </c>
      <c r="H241" s="195">
        <v>2</v>
      </c>
      <c r="I241" s="196"/>
      <c r="J241" s="197">
        <f>ROUND(I241*H241,2)</f>
        <v>0</v>
      </c>
      <c r="K241" s="193" t="s">
        <v>21</v>
      </c>
      <c r="L241" s="198"/>
      <c r="M241" s="199" t="s">
        <v>21</v>
      </c>
      <c r="N241" s="200" t="s">
        <v>43</v>
      </c>
      <c r="O241" s="41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AR241" s="23" t="s">
        <v>125</v>
      </c>
      <c r="AT241" s="23" t="s">
        <v>121</v>
      </c>
      <c r="AU241" s="23" t="s">
        <v>82</v>
      </c>
      <c r="AY241" s="23" t="s">
        <v>119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23" t="s">
        <v>80</v>
      </c>
      <c r="BK241" s="203">
        <f>ROUND(I241*H241,2)</f>
        <v>0</v>
      </c>
      <c r="BL241" s="23" t="s">
        <v>126</v>
      </c>
      <c r="BM241" s="23" t="s">
        <v>512</v>
      </c>
    </row>
    <row r="242" spans="2:65" s="12" customFormat="1">
      <c r="B242" s="230"/>
      <c r="C242" s="231"/>
      <c r="D242" s="211" t="s">
        <v>258</v>
      </c>
      <c r="E242" s="232" t="s">
        <v>21</v>
      </c>
      <c r="F242" s="233" t="s">
        <v>420</v>
      </c>
      <c r="G242" s="231"/>
      <c r="H242" s="232" t="s">
        <v>21</v>
      </c>
      <c r="I242" s="234"/>
      <c r="J242" s="231"/>
      <c r="K242" s="231"/>
      <c r="L242" s="235"/>
      <c r="M242" s="236"/>
      <c r="N242" s="237"/>
      <c r="O242" s="237"/>
      <c r="P242" s="237"/>
      <c r="Q242" s="237"/>
      <c r="R242" s="237"/>
      <c r="S242" s="237"/>
      <c r="T242" s="238"/>
      <c r="AT242" s="239" t="s">
        <v>258</v>
      </c>
      <c r="AU242" s="239" t="s">
        <v>82</v>
      </c>
      <c r="AV242" s="12" t="s">
        <v>80</v>
      </c>
      <c r="AW242" s="12" t="s">
        <v>35</v>
      </c>
      <c r="AX242" s="12" t="s">
        <v>72</v>
      </c>
      <c r="AY242" s="239" t="s">
        <v>119</v>
      </c>
    </row>
    <row r="243" spans="2:65" s="11" customFormat="1">
      <c r="B243" s="209"/>
      <c r="C243" s="210"/>
      <c r="D243" s="211" t="s">
        <v>258</v>
      </c>
      <c r="E243" s="212" t="s">
        <v>21</v>
      </c>
      <c r="F243" s="213" t="s">
        <v>82</v>
      </c>
      <c r="G243" s="210"/>
      <c r="H243" s="214">
        <v>2</v>
      </c>
      <c r="I243" s="215"/>
      <c r="J243" s="210"/>
      <c r="K243" s="210"/>
      <c r="L243" s="216"/>
      <c r="M243" s="217"/>
      <c r="N243" s="218"/>
      <c r="O243" s="218"/>
      <c r="P243" s="218"/>
      <c r="Q243" s="218"/>
      <c r="R243" s="218"/>
      <c r="S243" s="218"/>
      <c r="T243" s="219"/>
      <c r="AT243" s="220" t="s">
        <v>258</v>
      </c>
      <c r="AU243" s="220" t="s">
        <v>82</v>
      </c>
      <c r="AV243" s="11" t="s">
        <v>82</v>
      </c>
      <c r="AW243" s="11" t="s">
        <v>35</v>
      </c>
      <c r="AX243" s="11" t="s">
        <v>80</v>
      </c>
      <c r="AY243" s="220" t="s">
        <v>119</v>
      </c>
    </row>
    <row r="244" spans="2:65" s="10" customFormat="1" ht="29.85" customHeight="1">
      <c r="B244" s="175"/>
      <c r="C244" s="176"/>
      <c r="D244" s="177" t="s">
        <v>71</v>
      </c>
      <c r="E244" s="189" t="s">
        <v>152</v>
      </c>
      <c r="F244" s="189" t="s">
        <v>513</v>
      </c>
      <c r="G244" s="176"/>
      <c r="H244" s="176"/>
      <c r="I244" s="179"/>
      <c r="J244" s="190">
        <f>BK244</f>
        <v>0</v>
      </c>
      <c r="K244" s="176"/>
      <c r="L244" s="181"/>
      <c r="M244" s="182"/>
      <c r="N244" s="183"/>
      <c r="O244" s="183"/>
      <c r="P244" s="184">
        <f>SUM(P245:P297)</f>
        <v>0</v>
      </c>
      <c r="Q244" s="183"/>
      <c r="R244" s="184">
        <f>SUM(R245:R297)</f>
        <v>57.07898209999999</v>
      </c>
      <c r="S244" s="183"/>
      <c r="T244" s="185">
        <f>SUM(T245:T297)</f>
        <v>7.4240000000000004</v>
      </c>
      <c r="AR244" s="186" t="s">
        <v>80</v>
      </c>
      <c r="AT244" s="187" t="s">
        <v>71</v>
      </c>
      <c r="AU244" s="187" t="s">
        <v>80</v>
      </c>
      <c r="AY244" s="186" t="s">
        <v>119</v>
      </c>
      <c r="BK244" s="188">
        <f>SUM(BK245:BK297)</f>
        <v>0</v>
      </c>
    </row>
    <row r="245" spans="2:65" s="1" customFormat="1" ht="25.5" customHeight="1">
      <c r="B245" s="40"/>
      <c r="C245" s="221" t="s">
        <v>514</v>
      </c>
      <c r="D245" s="221" t="s">
        <v>260</v>
      </c>
      <c r="E245" s="222" t="s">
        <v>515</v>
      </c>
      <c r="F245" s="223" t="s">
        <v>516</v>
      </c>
      <c r="G245" s="224" t="s">
        <v>159</v>
      </c>
      <c r="H245" s="225">
        <v>2</v>
      </c>
      <c r="I245" s="226"/>
      <c r="J245" s="227">
        <f>ROUND(I245*H245,2)</f>
        <v>0</v>
      </c>
      <c r="K245" s="223" t="s">
        <v>264</v>
      </c>
      <c r="L245" s="60"/>
      <c r="M245" s="228" t="s">
        <v>21</v>
      </c>
      <c r="N245" s="229" t="s">
        <v>43</v>
      </c>
      <c r="O245" s="41"/>
      <c r="P245" s="201">
        <f>O245*H245</f>
        <v>0</v>
      </c>
      <c r="Q245" s="201">
        <v>6.9999999999999999E-4</v>
      </c>
      <c r="R245" s="201">
        <f>Q245*H245</f>
        <v>1.4E-3</v>
      </c>
      <c r="S245" s="201">
        <v>0</v>
      </c>
      <c r="T245" s="202">
        <f>S245*H245</f>
        <v>0</v>
      </c>
      <c r="AR245" s="23" t="s">
        <v>126</v>
      </c>
      <c r="AT245" s="23" t="s">
        <v>260</v>
      </c>
      <c r="AU245" s="23" t="s">
        <v>82</v>
      </c>
      <c r="AY245" s="23" t="s">
        <v>119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3" t="s">
        <v>80</v>
      </c>
      <c r="BK245" s="203">
        <f>ROUND(I245*H245,2)</f>
        <v>0</v>
      </c>
      <c r="BL245" s="23" t="s">
        <v>126</v>
      </c>
      <c r="BM245" s="23" t="s">
        <v>517</v>
      </c>
    </row>
    <row r="246" spans="2:65" s="12" customFormat="1">
      <c r="B246" s="230"/>
      <c r="C246" s="231"/>
      <c r="D246" s="211" t="s">
        <v>258</v>
      </c>
      <c r="E246" s="232" t="s">
        <v>21</v>
      </c>
      <c r="F246" s="233" t="s">
        <v>518</v>
      </c>
      <c r="G246" s="231"/>
      <c r="H246" s="232" t="s">
        <v>21</v>
      </c>
      <c r="I246" s="234"/>
      <c r="J246" s="231"/>
      <c r="K246" s="231"/>
      <c r="L246" s="235"/>
      <c r="M246" s="236"/>
      <c r="N246" s="237"/>
      <c r="O246" s="237"/>
      <c r="P246" s="237"/>
      <c r="Q246" s="237"/>
      <c r="R246" s="237"/>
      <c r="S246" s="237"/>
      <c r="T246" s="238"/>
      <c r="AT246" s="239" t="s">
        <v>258</v>
      </c>
      <c r="AU246" s="239" t="s">
        <v>82</v>
      </c>
      <c r="AV246" s="12" t="s">
        <v>80</v>
      </c>
      <c r="AW246" s="12" t="s">
        <v>35</v>
      </c>
      <c r="AX246" s="12" t="s">
        <v>72</v>
      </c>
      <c r="AY246" s="239" t="s">
        <v>119</v>
      </c>
    </row>
    <row r="247" spans="2:65" s="11" customFormat="1">
      <c r="B247" s="209"/>
      <c r="C247" s="210"/>
      <c r="D247" s="211" t="s">
        <v>258</v>
      </c>
      <c r="E247" s="212" t="s">
        <v>21</v>
      </c>
      <c r="F247" s="213" t="s">
        <v>82</v>
      </c>
      <c r="G247" s="210"/>
      <c r="H247" s="214">
        <v>2</v>
      </c>
      <c r="I247" s="215"/>
      <c r="J247" s="210"/>
      <c r="K247" s="210"/>
      <c r="L247" s="216"/>
      <c r="M247" s="217"/>
      <c r="N247" s="218"/>
      <c r="O247" s="218"/>
      <c r="P247" s="218"/>
      <c r="Q247" s="218"/>
      <c r="R247" s="218"/>
      <c r="S247" s="218"/>
      <c r="T247" s="219"/>
      <c r="AT247" s="220" t="s">
        <v>258</v>
      </c>
      <c r="AU247" s="220" t="s">
        <v>82</v>
      </c>
      <c r="AV247" s="11" t="s">
        <v>82</v>
      </c>
      <c r="AW247" s="11" t="s">
        <v>35</v>
      </c>
      <c r="AX247" s="11" t="s">
        <v>80</v>
      </c>
      <c r="AY247" s="220" t="s">
        <v>119</v>
      </c>
    </row>
    <row r="248" spans="2:65" s="1" customFormat="1" ht="16.5" customHeight="1">
      <c r="B248" s="40"/>
      <c r="C248" s="191" t="s">
        <v>519</v>
      </c>
      <c r="D248" s="191" t="s">
        <v>121</v>
      </c>
      <c r="E248" s="192" t="s">
        <v>520</v>
      </c>
      <c r="F248" s="193" t="s">
        <v>521</v>
      </c>
      <c r="G248" s="194" t="s">
        <v>159</v>
      </c>
      <c r="H248" s="195">
        <v>2</v>
      </c>
      <c r="I248" s="196"/>
      <c r="J248" s="197">
        <f>ROUND(I248*H248,2)</f>
        <v>0</v>
      </c>
      <c r="K248" s="193" t="s">
        <v>264</v>
      </c>
      <c r="L248" s="198"/>
      <c r="M248" s="199" t="s">
        <v>21</v>
      </c>
      <c r="N248" s="200" t="s">
        <v>43</v>
      </c>
      <c r="O248" s="41"/>
      <c r="P248" s="201">
        <f>O248*H248</f>
        <v>0</v>
      </c>
      <c r="Q248" s="201">
        <v>3.5999999999999999E-3</v>
      </c>
      <c r="R248" s="201">
        <f>Q248*H248</f>
        <v>7.1999999999999998E-3</v>
      </c>
      <c r="S248" s="201">
        <v>0</v>
      </c>
      <c r="T248" s="202">
        <f>S248*H248</f>
        <v>0</v>
      </c>
      <c r="AR248" s="23" t="s">
        <v>125</v>
      </c>
      <c r="AT248" s="23" t="s">
        <v>121</v>
      </c>
      <c r="AU248" s="23" t="s">
        <v>82</v>
      </c>
      <c r="AY248" s="23" t="s">
        <v>119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23" t="s">
        <v>80</v>
      </c>
      <c r="BK248" s="203">
        <f>ROUND(I248*H248,2)</f>
        <v>0</v>
      </c>
      <c r="BL248" s="23" t="s">
        <v>126</v>
      </c>
      <c r="BM248" s="23" t="s">
        <v>522</v>
      </c>
    </row>
    <row r="249" spans="2:65" s="11" customFormat="1">
      <c r="B249" s="209"/>
      <c r="C249" s="210"/>
      <c r="D249" s="211" t="s">
        <v>258</v>
      </c>
      <c r="E249" s="212" t="s">
        <v>21</v>
      </c>
      <c r="F249" s="213" t="s">
        <v>82</v>
      </c>
      <c r="G249" s="210"/>
      <c r="H249" s="214">
        <v>2</v>
      </c>
      <c r="I249" s="215"/>
      <c r="J249" s="210"/>
      <c r="K249" s="210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258</v>
      </c>
      <c r="AU249" s="220" t="s">
        <v>82</v>
      </c>
      <c r="AV249" s="11" t="s">
        <v>82</v>
      </c>
      <c r="AW249" s="11" t="s">
        <v>35</v>
      </c>
      <c r="AX249" s="11" t="s">
        <v>80</v>
      </c>
      <c r="AY249" s="220" t="s">
        <v>119</v>
      </c>
    </row>
    <row r="250" spans="2:65" s="1" customFormat="1" ht="16.5" customHeight="1">
      <c r="B250" s="40"/>
      <c r="C250" s="191" t="s">
        <v>523</v>
      </c>
      <c r="D250" s="191" t="s">
        <v>121</v>
      </c>
      <c r="E250" s="192" t="s">
        <v>524</v>
      </c>
      <c r="F250" s="193" t="s">
        <v>525</v>
      </c>
      <c r="G250" s="194" t="s">
        <v>159</v>
      </c>
      <c r="H250" s="195">
        <v>2</v>
      </c>
      <c r="I250" s="196"/>
      <c r="J250" s="197">
        <f>ROUND(I250*H250,2)</f>
        <v>0</v>
      </c>
      <c r="K250" s="193" t="s">
        <v>264</v>
      </c>
      <c r="L250" s="198"/>
      <c r="M250" s="199" t="s">
        <v>21</v>
      </c>
      <c r="N250" s="200" t="s">
        <v>43</v>
      </c>
      <c r="O250" s="41"/>
      <c r="P250" s="201">
        <f>O250*H250</f>
        <v>0</v>
      </c>
      <c r="Q250" s="201">
        <v>6.1000000000000004E-3</v>
      </c>
      <c r="R250" s="201">
        <f>Q250*H250</f>
        <v>1.2200000000000001E-2</v>
      </c>
      <c r="S250" s="201">
        <v>0</v>
      </c>
      <c r="T250" s="202">
        <f>S250*H250</f>
        <v>0</v>
      </c>
      <c r="AR250" s="23" t="s">
        <v>125</v>
      </c>
      <c r="AT250" s="23" t="s">
        <v>121</v>
      </c>
      <c r="AU250" s="23" t="s">
        <v>82</v>
      </c>
      <c r="AY250" s="23" t="s">
        <v>119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23" t="s">
        <v>80</v>
      </c>
      <c r="BK250" s="203">
        <f>ROUND(I250*H250,2)</f>
        <v>0</v>
      </c>
      <c r="BL250" s="23" t="s">
        <v>126</v>
      </c>
      <c r="BM250" s="23" t="s">
        <v>526</v>
      </c>
    </row>
    <row r="251" spans="2:65" s="11" customFormat="1">
      <c r="B251" s="209"/>
      <c r="C251" s="210"/>
      <c r="D251" s="211" t="s">
        <v>258</v>
      </c>
      <c r="E251" s="212" t="s">
        <v>21</v>
      </c>
      <c r="F251" s="213" t="s">
        <v>82</v>
      </c>
      <c r="G251" s="210"/>
      <c r="H251" s="214">
        <v>2</v>
      </c>
      <c r="I251" s="215"/>
      <c r="J251" s="210"/>
      <c r="K251" s="210"/>
      <c r="L251" s="216"/>
      <c r="M251" s="217"/>
      <c r="N251" s="218"/>
      <c r="O251" s="218"/>
      <c r="P251" s="218"/>
      <c r="Q251" s="218"/>
      <c r="R251" s="218"/>
      <c r="S251" s="218"/>
      <c r="T251" s="219"/>
      <c r="AT251" s="220" t="s">
        <v>258</v>
      </c>
      <c r="AU251" s="220" t="s">
        <v>82</v>
      </c>
      <c r="AV251" s="11" t="s">
        <v>82</v>
      </c>
      <c r="AW251" s="11" t="s">
        <v>35</v>
      </c>
      <c r="AX251" s="11" t="s">
        <v>80</v>
      </c>
      <c r="AY251" s="220" t="s">
        <v>119</v>
      </c>
    </row>
    <row r="252" spans="2:65" s="1" customFormat="1" ht="16.5" customHeight="1">
      <c r="B252" s="40"/>
      <c r="C252" s="191" t="s">
        <v>527</v>
      </c>
      <c r="D252" s="191" t="s">
        <v>121</v>
      </c>
      <c r="E252" s="192" t="s">
        <v>528</v>
      </c>
      <c r="F252" s="193" t="s">
        <v>529</v>
      </c>
      <c r="G252" s="194" t="s">
        <v>159</v>
      </c>
      <c r="H252" s="195">
        <v>2</v>
      </c>
      <c r="I252" s="196"/>
      <c r="J252" s="197">
        <f>ROUND(I252*H252,2)</f>
        <v>0</v>
      </c>
      <c r="K252" s="193" t="s">
        <v>264</v>
      </c>
      <c r="L252" s="198"/>
      <c r="M252" s="199" t="s">
        <v>21</v>
      </c>
      <c r="N252" s="200" t="s">
        <v>43</v>
      </c>
      <c r="O252" s="41"/>
      <c r="P252" s="201">
        <f>O252*H252</f>
        <v>0</v>
      </c>
      <c r="Q252" s="201">
        <v>3.0000000000000001E-3</v>
      </c>
      <c r="R252" s="201">
        <f>Q252*H252</f>
        <v>6.0000000000000001E-3</v>
      </c>
      <c r="S252" s="201">
        <v>0</v>
      </c>
      <c r="T252" s="202">
        <f>S252*H252</f>
        <v>0</v>
      </c>
      <c r="AR252" s="23" t="s">
        <v>125</v>
      </c>
      <c r="AT252" s="23" t="s">
        <v>121</v>
      </c>
      <c r="AU252" s="23" t="s">
        <v>82</v>
      </c>
      <c r="AY252" s="23" t="s">
        <v>119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23" t="s">
        <v>80</v>
      </c>
      <c r="BK252" s="203">
        <f>ROUND(I252*H252,2)</f>
        <v>0</v>
      </c>
      <c r="BL252" s="23" t="s">
        <v>126</v>
      </c>
      <c r="BM252" s="23" t="s">
        <v>530</v>
      </c>
    </row>
    <row r="253" spans="2:65" s="11" customFormat="1">
      <c r="B253" s="209"/>
      <c r="C253" s="210"/>
      <c r="D253" s="211" t="s">
        <v>258</v>
      </c>
      <c r="E253" s="212" t="s">
        <v>21</v>
      </c>
      <c r="F253" s="213" t="s">
        <v>82</v>
      </c>
      <c r="G253" s="210"/>
      <c r="H253" s="214">
        <v>2</v>
      </c>
      <c r="I253" s="215"/>
      <c r="J253" s="210"/>
      <c r="K253" s="210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258</v>
      </c>
      <c r="AU253" s="220" t="s">
        <v>82</v>
      </c>
      <c r="AV253" s="11" t="s">
        <v>82</v>
      </c>
      <c r="AW253" s="11" t="s">
        <v>35</v>
      </c>
      <c r="AX253" s="11" t="s">
        <v>80</v>
      </c>
      <c r="AY253" s="220" t="s">
        <v>119</v>
      </c>
    </row>
    <row r="254" spans="2:65" s="1" customFormat="1" ht="16.5" customHeight="1">
      <c r="B254" s="40"/>
      <c r="C254" s="191" t="s">
        <v>531</v>
      </c>
      <c r="D254" s="191" t="s">
        <v>121</v>
      </c>
      <c r="E254" s="192" t="s">
        <v>532</v>
      </c>
      <c r="F254" s="193" t="s">
        <v>533</v>
      </c>
      <c r="G254" s="194" t="s">
        <v>159</v>
      </c>
      <c r="H254" s="195">
        <v>2</v>
      </c>
      <c r="I254" s="196"/>
      <c r="J254" s="197">
        <f>ROUND(I254*H254,2)</f>
        <v>0</v>
      </c>
      <c r="K254" s="193" t="s">
        <v>264</v>
      </c>
      <c r="L254" s="198"/>
      <c r="M254" s="199" t="s">
        <v>21</v>
      </c>
      <c r="N254" s="200" t="s">
        <v>43</v>
      </c>
      <c r="O254" s="41"/>
      <c r="P254" s="201">
        <f>O254*H254</f>
        <v>0</v>
      </c>
      <c r="Q254" s="201">
        <v>1E-4</v>
      </c>
      <c r="R254" s="201">
        <f>Q254*H254</f>
        <v>2.0000000000000001E-4</v>
      </c>
      <c r="S254" s="201">
        <v>0</v>
      </c>
      <c r="T254" s="202">
        <f>S254*H254</f>
        <v>0</v>
      </c>
      <c r="AR254" s="23" t="s">
        <v>125</v>
      </c>
      <c r="AT254" s="23" t="s">
        <v>121</v>
      </c>
      <c r="AU254" s="23" t="s">
        <v>82</v>
      </c>
      <c r="AY254" s="23" t="s">
        <v>119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23" t="s">
        <v>80</v>
      </c>
      <c r="BK254" s="203">
        <f>ROUND(I254*H254,2)</f>
        <v>0</v>
      </c>
      <c r="BL254" s="23" t="s">
        <v>126</v>
      </c>
      <c r="BM254" s="23" t="s">
        <v>534</v>
      </c>
    </row>
    <row r="255" spans="2:65" s="11" customFormat="1">
      <c r="B255" s="209"/>
      <c r="C255" s="210"/>
      <c r="D255" s="211" t="s">
        <v>258</v>
      </c>
      <c r="E255" s="212" t="s">
        <v>21</v>
      </c>
      <c r="F255" s="213" t="s">
        <v>82</v>
      </c>
      <c r="G255" s="210"/>
      <c r="H255" s="214">
        <v>2</v>
      </c>
      <c r="I255" s="215"/>
      <c r="J255" s="210"/>
      <c r="K255" s="210"/>
      <c r="L255" s="216"/>
      <c r="M255" s="217"/>
      <c r="N255" s="218"/>
      <c r="O255" s="218"/>
      <c r="P255" s="218"/>
      <c r="Q255" s="218"/>
      <c r="R255" s="218"/>
      <c r="S255" s="218"/>
      <c r="T255" s="219"/>
      <c r="AT255" s="220" t="s">
        <v>258</v>
      </c>
      <c r="AU255" s="220" t="s">
        <v>82</v>
      </c>
      <c r="AV255" s="11" t="s">
        <v>82</v>
      </c>
      <c r="AW255" s="11" t="s">
        <v>35</v>
      </c>
      <c r="AX255" s="11" t="s">
        <v>80</v>
      </c>
      <c r="AY255" s="220" t="s">
        <v>119</v>
      </c>
    </row>
    <row r="256" spans="2:65" s="1" customFormat="1" ht="16.5" customHeight="1">
      <c r="B256" s="40"/>
      <c r="C256" s="191" t="s">
        <v>535</v>
      </c>
      <c r="D256" s="191" t="s">
        <v>121</v>
      </c>
      <c r="E256" s="192" t="s">
        <v>536</v>
      </c>
      <c r="F256" s="193" t="s">
        <v>537</v>
      </c>
      <c r="G256" s="194" t="s">
        <v>159</v>
      </c>
      <c r="H256" s="195">
        <v>14</v>
      </c>
      <c r="I256" s="196"/>
      <c r="J256" s="197">
        <f>ROUND(I256*H256,2)</f>
        <v>0</v>
      </c>
      <c r="K256" s="193" t="s">
        <v>21</v>
      </c>
      <c r="L256" s="198"/>
      <c r="M256" s="199" t="s">
        <v>21</v>
      </c>
      <c r="N256" s="200" t="s">
        <v>43</v>
      </c>
      <c r="O256" s="41"/>
      <c r="P256" s="201">
        <f>O256*H256</f>
        <v>0</v>
      </c>
      <c r="Q256" s="201">
        <v>8.1000000000000003E-2</v>
      </c>
      <c r="R256" s="201">
        <f>Q256*H256</f>
        <v>1.1340000000000001</v>
      </c>
      <c r="S256" s="201">
        <v>0</v>
      </c>
      <c r="T256" s="202">
        <f>S256*H256</f>
        <v>0</v>
      </c>
      <c r="AR256" s="23" t="s">
        <v>125</v>
      </c>
      <c r="AT256" s="23" t="s">
        <v>121</v>
      </c>
      <c r="AU256" s="23" t="s">
        <v>82</v>
      </c>
      <c r="AY256" s="23" t="s">
        <v>119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23" t="s">
        <v>80</v>
      </c>
      <c r="BK256" s="203">
        <f>ROUND(I256*H256,2)</f>
        <v>0</v>
      </c>
      <c r="BL256" s="23" t="s">
        <v>126</v>
      </c>
      <c r="BM256" s="23" t="s">
        <v>538</v>
      </c>
    </row>
    <row r="257" spans="2:65" s="12" customFormat="1">
      <c r="B257" s="230"/>
      <c r="C257" s="231"/>
      <c r="D257" s="211" t="s">
        <v>258</v>
      </c>
      <c r="E257" s="232" t="s">
        <v>21</v>
      </c>
      <c r="F257" s="233" t="s">
        <v>266</v>
      </c>
      <c r="G257" s="231"/>
      <c r="H257" s="232" t="s">
        <v>21</v>
      </c>
      <c r="I257" s="234"/>
      <c r="J257" s="231"/>
      <c r="K257" s="231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258</v>
      </c>
      <c r="AU257" s="239" t="s">
        <v>82</v>
      </c>
      <c r="AV257" s="12" t="s">
        <v>80</v>
      </c>
      <c r="AW257" s="12" t="s">
        <v>35</v>
      </c>
      <c r="AX257" s="12" t="s">
        <v>72</v>
      </c>
      <c r="AY257" s="239" t="s">
        <v>119</v>
      </c>
    </row>
    <row r="258" spans="2:65" s="11" customFormat="1">
      <c r="B258" s="209"/>
      <c r="C258" s="210"/>
      <c r="D258" s="211" t="s">
        <v>258</v>
      </c>
      <c r="E258" s="212" t="s">
        <v>21</v>
      </c>
      <c r="F258" s="213" t="s">
        <v>173</v>
      </c>
      <c r="G258" s="210"/>
      <c r="H258" s="214">
        <v>14</v>
      </c>
      <c r="I258" s="215"/>
      <c r="J258" s="210"/>
      <c r="K258" s="210"/>
      <c r="L258" s="216"/>
      <c r="M258" s="217"/>
      <c r="N258" s="218"/>
      <c r="O258" s="218"/>
      <c r="P258" s="218"/>
      <c r="Q258" s="218"/>
      <c r="R258" s="218"/>
      <c r="S258" s="218"/>
      <c r="T258" s="219"/>
      <c r="AT258" s="220" t="s">
        <v>258</v>
      </c>
      <c r="AU258" s="220" t="s">
        <v>82</v>
      </c>
      <c r="AV258" s="11" t="s">
        <v>82</v>
      </c>
      <c r="AW258" s="11" t="s">
        <v>35</v>
      </c>
      <c r="AX258" s="11" t="s">
        <v>80</v>
      </c>
      <c r="AY258" s="220" t="s">
        <v>119</v>
      </c>
    </row>
    <row r="259" spans="2:65" s="1" customFormat="1" ht="25.5" customHeight="1">
      <c r="B259" s="40"/>
      <c r="C259" s="221" t="s">
        <v>539</v>
      </c>
      <c r="D259" s="221" t="s">
        <v>260</v>
      </c>
      <c r="E259" s="222" t="s">
        <v>540</v>
      </c>
      <c r="F259" s="223" t="s">
        <v>541</v>
      </c>
      <c r="G259" s="224" t="s">
        <v>215</v>
      </c>
      <c r="H259" s="225">
        <v>55</v>
      </c>
      <c r="I259" s="226"/>
      <c r="J259" s="227">
        <f>ROUND(I259*H259,2)</f>
        <v>0</v>
      </c>
      <c r="K259" s="223" t="s">
        <v>256</v>
      </c>
      <c r="L259" s="60"/>
      <c r="M259" s="228" t="s">
        <v>21</v>
      </c>
      <c r="N259" s="229" t="s">
        <v>43</v>
      </c>
      <c r="O259" s="41"/>
      <c r="P259" s="201">
        <f>O259*H259</f>
        <v>0</v>
      </c>
      <c r="Q259" s="201">
        <v>2.0000000000000001E-4</v>
      </c>
      <c r="R259" s="201">
        <f>Q259*H259</f>
        <v>1.1000000000000001E-2</v>
      </c>
      <c r="S259" s="201">
        <v>0</v>
      </c>
      <c r="T259" s="202">
        <f>S259*H259</f>
        <v>0</v>
      </c>
      <c r="AR259" s="23" t="s">
        <v>126</v>
      </c>
      <c r="AT259" s="23" t="s">
        <v>260</v>
      </c>
      <c r="AU259" s="23" t="s">
        <v>82</v>
      </c>
      <c r="AY259" s="23" t="s">
        <v>119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3" t="s">
        <v>80</v>
      </c>
      <c r="BK259" s="203">
        <f>ROUND(I259*H259,2)</f>
        <v>0</v>
      </c>
      <c r="BL259" s="23" t="s">
        <v>126</v>
      </c>
      <c r="BM259" s="23" t="s">
        <v>542</v>
      </c>
    </row>
    <row r="260" spans="2:65" s="12" customFormat="1">
      <c r="B260" s="230"/>
      <c r="C260" s="231"/>
      <c r="D260" s="211" t="s">
        <v>258</v>
      </c>
      <c r="E260" s="232" t="s">
        <v>21</v>
      </c>
      <c r="F260" s="233" t="s">
        <v>518</v>
      </c>
      <c r="G260" s="231"/>
      <c r="H260" s="232" t="s">
        <v>21</v>
      </c>
      <c r="I260" s="234"/>
      <c r="J260" s="231"/>
      <c r="K260" s="231"/>
      <c r="L260" s="235"/>
      <c r="M260" s="236"/>
      <c r="N260" s="237"/>
      <c r="O260" s="237"/>
      <c r="P260" s="237"/>
      <c r="Q260" s="237"/>
      <c r="R260" s="237"/>
      <c r="S260" s="237"/>
      <c r="T260" s="238"/>
      <c r="AT260" s="239" t="s">
        <v>258</v>
      </c>
      <c r="AU260" s="239" t="s">
        <v>82</v>
      </c>
      <c r="AV260" s="12" t="s">
        <v>80</v>
      </c>
      <c r="AW260" s="12" t="s">
        <v>35</v>
      </c>
      <c r="AX260" s="12" t="s">
        <v>72</v>
      </c>
      <c r="AY260" s="239" t="s">
        <v>119</v>
      </c>
    </row>
    <row r="261" spans="2:65" s="11" customFormat="1">
      <c r="B261" s="209"/>
      <c r="C261" s="210"/>
      <c r="D261" s="211" t="s">
        <v>258</v>
      </c>
      <c r="E261" s="212" t="s">
        <v>21</v>
      </c>
      <c r="F261" s="213" t="s">
        <v>543</v>
      </c>
      <c r="G261" s="210"/>
      <c r="H261" s="214">
        <v>55</v>
      </c>
      <c r="I261" s="215"/>
      <c r="J261" s="210"/>
      <c r="K261" s="210"/>
      <c r="L261" s="216"/>
      <c r="M261" s="217"/>
      <c r="N261" s="218"/>
      <c r="O261" s="218"/>
      <c r="P261" s="218"/>
      <c r="Q261" s="218"/>
      <c r="R261" s="218"/>
      <c r="S261" s="218"/>
      <c r="T261" s="219"/>
      <c r="AT261" s="220" t="s">
        <v>258</v>
      </c>
      <c r="AU261" s="220" t="s">
        <v>82</v>
      </c>
      <c r="AV261" s="11" t="s">
        <v>82</v>
      </c>
      <c r="AW261" s="11" t="s">
        <v>35</v>
      </c>
      <c r="AX261" s="11" t="s">
        <v>80</v>
      </c>
      <c r="AY261" s="220" t="s">
        <v>119</v>
      </c>
    </row>
    <row r="262" spans="2:65" s="1" customFormat="1" ht="25.5" customHeight="1">
      <c r="B262" s="40"/>
      <c r="C262" s="221" t="s">
        <v>544</v>
      </c>
      <c r="D262" s="221" t="s">
        <v>260</v>
      </c>
      <c r="E262" s="222" t="s">
        <v>545</v>
      </c>
      <c r="F262" s="223" t="s">
        <v>546</v>
      </c>
      <c r="G262" s="224" t="s">
        <v>201</v>
      </c>
      <c r="H262" s="225">
        <v>1</v>
      </c>
      <c r="I262" s="226"/>
      <c r="J262" s="227">
        <f>ROUND(I262*H262,2)</f>
        <v>0</v>
      </c>
      <c r="K262" s="223" t="s">
        <v>256</v>
      </c>
      <c r="L262" s="60"/>
      <c r="M262" s="228" t="s">
        <v>21</v>
      </c>
      <c r="N262" s="229" t="s">
        <v>43</v>
      </c>
      <c r="O262" s="41"/>
      <c r="P262" s="201">
        <f>O262*H262</f>
        <v>0</v>
      </c>
      <c r="Q262" s="201">
        <v>1.6000000000000001E-3</v>
      </c>
      <c r="R262" s="201">
        <f>Q262*H262</f>
        <v>1.6000000000000001E-3</v>
      </c>
      <c r="S262" s="201">
        <v>0</v>
      </c>
      <c r="T262" s="202">
        <f>S262*H262</f>
        <v>0</v>
      </c>
      <c r="AR262" s="23" t="s">
        <v>126</v>
      </c>
      <c r="AT262" s="23" t="s">
        <v>260</v>
      </c>
      <c r="AU262" s="23" t="s">
        <v>82</v>
      </c>
      <c r="AY262" s="23" t="s">
        <v>119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23" t="s">
        <v>80</v>
      </c>
      <c r="BK262" s="203">
        <f>ROUND(I262*H262,2)</f>
        <v>0</v>
      </c>
      <c r="BL262" s="23" t="s">
        <v>126</v>
      </c>
      <c r="BM262" s="23" t="s">
        <v>547</v>
      </c>
    </row>
    <row r="263" spans="2:65" s="12" customFormat="1">
      <c r="B263" s="230"/>
      <c r="C263" s="231"/>
      <c r="D263" s="211" t="s">
        <v>258</v>
      </c>
      <c r="E263" s="232" t="s">
        <v>21</v>
      </c>
      <c r="F263" s="233" t="s">
        <v>518</v>
      </c>
      <c r="G263" s="231"/>
      <c r="H263" s="232" t="s">
        <v>21</v>
      </c>
      <c r="I263" s="234"/>
      <c r="J263" s="231"/>
      <c r="K263" s="231"/>
      <c r="L263" s="235"/>
      <c r="M263" s="236"/>
      <c r="N263" s="237"/>
      <c r="O263" s="237"/>
      <c r="P263" s="237"/>
      <c r="Q263" s="237"/>
      <c r="R263" s="237"/>
      <c r="S263" s="237"/>
      <c r="T263" s="238"/>
      <c r="AT263" s="239" t="s">
        <v>258</v>
      </c>
      <c r="AU263" s="239" t="s">
        <v>82</v>
      </c>
      <c r="AV263" s="12" t="s">
        <v>80</v>
      </c>
      <c r="AW263" s="12" t="s">
        <v>35</v>
      </c>
      <c r="AX263" s="12" t="s">
        <v>72</v>
      </c>
      <c r="AY263" s="239" t="s">
        <v>119</v>
      </c>
    </row>
    <row r="264" spans="2:65" s="12" customFormat="1">
      <c r="B264" s="230"/>
      <c r="C264" s="231"/>
      <c r="D264" s="211" t="s">
        <v>258</v>
      </c>
      <c r="E264" s="232" t="s">
        <v>21</v>
      </c>
      <c r="F264" s="233" t="s">
        <v>548</v>
      </c>
      <c r="G264" s="231"/>
      <c r="H264" s="232" t="s">
        <v>21</v>
      </c>
      <c r="I264" s="234"/>
      <c r="J264" s="231"/>
      <c r="K264" s="231"/>
      <c r="L264" s="235"/>
      <c r="M264" s="236"/>
      <c r="N264" s="237"/>
      <c r="O264" s="237"/>
      <c r="P264" s="237"/>
      <c r="Q264" s="237"/>
      <c r="R264" s="237"/>
      <c r="S264" s="237"/>
      <c r="T264" s="238"/>
      <c r="AT264" s="239" t="s">
        <v>258</v>
      </c>
      <c r="AU264" s="239" t="s">
        <v>82</v>
      </c>
      <c r="AV264" s="12" t="s">
        <v>80</v>
      </c>
      <c r="AW264" s="12" t="s">
        <v>35</v>
      </c>
      <c r="AX264" s="12" t="s">
        <v>72</v>
      </c>
      <c r="AY264" s="239" t="s">
        <v>119</v>
      </c>
    </row>
    <row r="265" spans="2:65" s="11" customFormat="1">
      <c r="B265" s="209"/>
      <c r="C265" s="210"/>
      <c r="D265" s="211" t="s">
        <v>258</v>
      </c>
      <c r="E265" s="212" t="s">
        <v>21</v>
      </c>
      <c r="F265" s="213" t="s">
        <v>80</v>
      </c>
      <c r="G265" s="210"/>
      <c r="H265" s="214">
        <v>1</v>
      </c>
      <c r="I265" s="215"/>
      <c r="J265" s="210"/>
      <c r="K265" s="210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258</v>
      </c>
      <c r="AU265" s="220" t="s">
        <v>82</v>
      </c>
      <c r="AV265" s="11" t="s">
        <v>82</v>
      </c>
      <c r="AW265" s="11" t="s">
        <v>35</v>
      </c>
      <c r="AX265" s="11" t="s">
        <v>80</v>
      </c>
      <c r="AY265" s="220" t="s">
        <v>119</v>
      </c>
    </row>
    <row r="266" spans="2:65" s="1" customFormat="1" ht="25.5" customHeight="1">
      <c r="B266" s="40"/>
      <c r="C266" s="221" t="s">
        <v>549</v>
      </c>
      <c r="D266" s="221" t="s">
        <v>260</v>
      </c>
      <c r="E266" s="222" t="s">
        <v>550</v>
      </c>
      <c r="F266" s="223" t="s">
        <v>551</v>
      </c>
      <c r="G266" s="224" t="s">
        <v>215</v>
      </c>
      <c r="H266" s="225">
        <v>55</v>
      </c>
      <c r="I266" s="226"/>
      <c r="J266" s="227">
        <f>ROUND(I266*H266,2)</f>
        <v>0</v>
      </c>
      <c r="K266" s="223" t="s">
        <v>256</v>
      </c>
      <c r="L266" s="60"/>
      <c r="M266" s="228" t="s">
        <v>21</v>
      </c>
      <c r="N266" s="229" t="s">
        <v>43</v>
      </c>
      <c r="O266" s="41"/>
      <c r="P266" s="201">
        <f>O266*H266</f>
        <v>0</v>
      </c>
      <c r="Q266" s="201">
        <v>0</v>
      </c>
      <c r="R266" s="201">
        <f>Q266*H266</f>
        <v>0</v>
      </c>
      <c r="S266" s="201">
        <v>0</v>
      </c>
      <c r="T266" s="202">
        <f>S266*H266</f>
        <v>0</v>
      </c>
      <c r="AR266" s="23" t="s">
        <v>126</v>
      </c>
      <c r="AT266" s="23" t="s">
        <v>260</v>
      </c>
      <c r="AU266" s="23" t="s">
        <v>82</v>
      </c>
      <c r="AY266" s="23" t="s">
        <v>119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23" t="s">
        <v>80</v>
      </c>
      <c r="BK266" s="203">
        <f>ROUND(I266*H266,2)</f>
        <v>0</v>
      </c>
      <c r="BL266" s="23" t="s">
        <v>126</v>
      </c>
      <c r="BM266" s="23" t="s">
        <v>552</v>
      </c>
    </row>
    <row r="267" spans="2:65" s="11" customFormat="1">
      <c r="B267" s="209"/>
      <c r="C267" s="210"/>
      <c r="D267" s="211" t="s">
        <v>258</v>
      </c>
      <c r="E267" s="212" t="s">
        <v>21</v>
      </c>
      <c r="F267" s="213" t="s">
        <v>543</v>
      </c>
      <c r="G267" s="210"/>
      <c r="H267" s="214">
        <v>55</v>
      </c>
      <c r="I267" s="215"/>
      <c r="J267" s="210"/>
      <c r="K267" s="210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258</v>
      </c>
      <c r="AU267" s="220" t="s">
        <v>82</v>
      </c>
      <c r="AV267" s="11" t="s">
        <v>82</v>
      </c>
      <c r="AW267" s="11" t="s">
        <v>35</v>
      </c>
      <c r="AX267" s="11" t="s">
        <v>80</v>
      </c>
      <c r="AY267" s="220" t="s">
        <v>119</v>
      </c>
    </row>
    <row r="268" spans="2:65" s="1" customFormat="1" ht="38.25" customHeight="1">
      <c r="B268" s="40"/>
      <c r="C268" s="221" t="s">
        <v>553</v>
      </c>
      <c r="D268" s="221" t="s">
        <v>260</v>
      </c>
      <c r="E268" s="222" t="s">
        <v>554</v>
      </c>
      <c r="F268" s="223" t="s">
        <v>555</v>
      </c>
      <c r="G268" s="224" t="s">
        <v>215</v>
      </c>
      <c r="H268" s="225">
        <v>83.4</v>
      </c>
      <c r="I268" s="226"/>
      <c r="J268" s="227">
        <f>ROUND(I268*H268,2)</f>
        <v>0</v>
      </c>
      <c r="K268" s="223" t="s">
        <v>264</v>
      </c>
      <c r="L268" s="60"/>
      <c r="M268" s="228" t="s">
        <v>21</v>
      </c>
      <c r="N268" s="229" t="s">
        <v>43</v>
      </c>
      <c r="O268" s="41"/>
      <c r="P268" s="201">
        <f>O268*H268</f>
        <v>0</v>
      </c>
      <c r="Q268" s="201">
        <v>7.1900000000000006E-2</v>
      </c>
      <c r="R268" s="201">
        <f>Q268*H268</f>
        <v>5.9964600000000008</v>
      </c>
      <c r="S268" s="201">
        <v>0</v>
      </c>
      <c r="T268" s="202">
        <f>S268*H268</f>
        <v>0</v>
      </c>
      <c r="AR268" s="23" t="s">
        <v>126</v>
      </c>
      <c r="AT268" s="23" t="s">
        <v>260</v>
      </c>
      <c r="AU268" s="23" t="s">
        <v>82</v>
      </c>
      <c r="AY268" s="23" t="s">
        <v>119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23" t="s">
        <v>80</v>
      </c>
      <c r="BK268" s="203">
        <f>ROUND(I268*H268,2)</f>
        <v>0</v>
      </c>
      <c r="BL268" s="23" t="s">
        <v>126</v>
      </c>
      <c r="BM268" s="23" t="s">
        <v>556</v>
      </c>
    </row>
    <row r="269" spans="2:65" s="12" customFormat="1">
      <c r="B269" s="230"/>
      <c r="C269" s="231"/>
      <c r="D269" s="211" t="s">
        <v>258</v>
      </c>
      <c r="E269" s="232" t="s">
        <v>21</v>
      </c>
      <c r="F269" s="233" t="s">
        <v>557</v>
      </c>
      <c r="G269" s="231"/>
      <c r="H269" s="232" t="s">
        <v>21</v>
      </c>
      <c r="I269" s="234"/>
      <c r="J269" s="231"/>
      <c r="K269" s="231"/>
      <c r="L269" s="235"/>
      <c r="M269" s="236"/>
      <c r="N269" s="237"/>
      <c r="O269" s="237"/>
      <c r="P269" s="237"/>
      <c r="Q269" s="237"/>
      <c r="R269" s="237"/>
      <c r="S269" s="237"/>
      <c r="T269" s="238"/>
      <c r="AT269" s="239" t="s">
        <v>258</v>
      </c>
      <c r="AU269" s="239" t="s">
        <v>82</v>
      </c>
      <c r="AV269" s="12" t="s">
        <v>80</v>
      </c>
      <c r="AW269" s="12" t="s">
        <v>35</v>
      </c>
      <c r="AX269" s="12" t="s">
        <v>72</v>
      </c>
      <c r="AY269" s="239" t="s">
        <v>119</v>
      </c>
    </row>
    <row r="270" spans="2:65" s="11" customFormat="1">
      <c r="B270" s="209"/>
      <c r="C270" s="210"/>
      <c r="D270" s="211" t="s">
        <v>258</v>
      </c>
      <c r="E270" s="212" t="s">
        <v>235</v>
      </c>
      <c r="F270" s="213" t="s">
        <v>558</v>
      </c>
      <c r="G270" s="210"/>
      <c r="H270" s="214">
        <v>83.4</v>
      </c>
      <c r="I270" s="215"/>
      <c r="J270" s="210"/>
      <c r="K270" s="210"/>
      <c r="L270" s="216"/>
      <c r="M270" s="217"/>
      <c r="N270" s="218"/>
      <c r="O270" s="218"/>
      <c r="P270" s="218"/>
      <c r="Q270" s="218"/>
      <c r="R270" s="218"/>
      <c r="S270" s="218"/>
      <c r="T270" s="219"/>
      <c r="AT270" s="220" t="s">
        <v>258</v>
      </c>
      <c r="AU270" s="220" t="s">
        <v>82</v>
      </c>
      <c r="AV270" s="11" t="s">
        <v>82</v>
      </c>
      <c r="AW270" s="11" t="s">
        <v>35</v>
      </c>
      <c r="AX270" s="11" t="s">
        <v>80</v>
      </c>
      <c r="AY270" s="220" t="s">
        <v>119</v>
      </c>
    </row>
    <row r="271" spans="2:65" s="1" customFormat="1" ht="16.5" customHeight="1">
      <c r="B271" s="40"/>
      <c r="C271" s="191" t="s">
        <v>559</v>
      </c>
      <c r="D271" s="191" t="s">
        <v>121</v>
      </c>
      <c r="E271" s="192" t="s">
        <v>560</v>
      </c>
      <c r="F271" s="193" t="s">
        <v>561</v>
      </c>
      <c r="G271" s="194" t="s">
        <v>336</v>
      </c>
      <c r="H271" s="195">
        <v>3.3359999999999999</v>
      </c>
      <c r="I271" s="196"/>
      <c r="J271" s="197">
        <f>ROUND(I271*H271,2)</f>
        <v>0</v>
      </c>
      <c r="K271" s="193" t="s">
        <v>264</v>
      </c>
      <c r="L271" s="198"/>
      <c r="M271" s="199" t="s">
        <v>21</v>
      </c>
      <c r="N271" s="200" t="s">
        <v>43</v>
      </c>
      <c r="O271" s="41"/>
      <c r="P271" s="201">
        <f>O271*H271</f>
        <v>0</v>
      </c>
      <c r="Q271" s="201">
        <v>1</v>
      </c>
      <c r="R271" s="201">
        <f>Q271*H271</f>
        <v>3.3359999999999999</v>
      </c>
      <c r="S271" s="201">
        <v>0</v>
      </c>
      <c r="T271" s="202">
        <f>S271*H271</f>
        <v>0</v>
      </c>
      <c r="AR271" s="23" t="s">
        <v>125</v>
      </c>
      <c r="AT271" s="23" t="s">
        <v>121</v>
      </c>
      <c r="AU271" s="23" t="s">
        <v>82</v>
      </c>
      <c r="AY271" s="23" t="s">
        <v>119</v>
      </c>
      <c r="BE271" s="203">
        <f>IF(N271="základní",J271,0)</f>
        <v>0</v>
      </c>
      <c r="BF271" s="203">
        <f>IF(N271="snížená",J271,0)</f>
        <v>0</v>
      </c>
      <c r="BG271" s="203">
        <f>IF(N271="zákl. přenesená",J271,0)</f>
        <v>0</v>
      </c>
      <c r="BH271" s="203">
        <f>IF(N271="sníž. přenesená",J271,0)</f>
        <v>0</v>
      </c>
      <c r="BI271" s="203">
        <f>IF(N271="nulová",J271,0)</f>
        <v>0</v>
      </c>
      <c r="BJ271" s="23" t="s">
        <v>80</v>
      </c>
      <c r="BK271" s="203">
        <f>ROUND(I271*H271,2)</f>
        <v>0</v>
      </c>
      <c r="BL271" s="23" t="s">
        <v>126</v>
      </c>
      <c r="BM271" s="23" t="s">
        <v>562</v>
      </c>
    </row>
    <row r="272" spans="2:65" s="11" customFormat="1">
      <c r="B272" s="209"/>
      <c r="C272" s="210"/>
      <c r="D272" s="211" t="s">
        <v>258</v>
      </c>
      <c r="E272" s="212" t="s">
        <v>21</v>
      </c>
      <c r="F272" s="213" t="s">
        <v>563</v>
      </c>
      <c r="G272" s="210"/>
      <c r="H272" s="214">
        <v>3.3359999999999999</v>
      </c>
      <c r="I272" s="215"/>
      <c r="J272" s="210"/>
      <c r="K272" s="210"/>
      <c r="L272" s="216"/>
      <c r="M272" s="217"/>
      <c r="N272" s="218"/>
      <c r="O272" s="218"/>
      <c r="P272" s="218"/>
      <c r="Q272" s="218"/>
      <c r="R272" s="218"/>
      <c r="S272" s="218"/>
      <c r="T272" s="219"/>
      <c r="AT272" s="220" t="s">
        <v>258</v>
      </c>
      <c r="AU272" s="220" t="s">
        <v>82</v>
      </c>
      <c r="AV272" s="11" t="s">
        <v>82</v>
      </c>
      <c r="AW272" s="11" t="s">
        <v>35</v>
      </c>
      <c r="AX272" s="11" t="s">
        <v>80</v>
      </c>
      <c r="AY272" s="220" t="s">
        <v>119</v>
      </c>
    </row>
    <row r="273" spans="2:65" s="1" customFormat="1" ht="38.25" customHeight="1">
      <c r="B273" s="40"/>
      <c r="C273" s="221" t="s">
        <v>564</v>
      </c>
      <c r="D273" s="221" t="s">
        <v>260</v>
      </c>
      <c r="E273" s="222" t="s">
        <v>565</v>
      </c>
      <c r="F273" s="223" t="s">
        <v>566</v>
      </c>
      <c r="G273" s="224" t="s">
        <v>215</v>
      </c>
      <c r="H273" s="225">
        <v>125.28</v>
      </c>
      <c r="I273" s="226"/>
      <c r="J273" s="227">
        <f>ROUND(I273*H273,2)</f>
        <v>0</v>
      </c>
      <c r="K273" s="223" t="s">
        <v>264</v>
      </c>
      <c r="L273" s="60"/>
      <c r="M273" s="228" t="s">
        <v>21</v>
      </c>
      <c r="N273" s="229" t="s">
        <v>43</v>
      </c>
      <c r="O273" s="41"/>
      <c r="P273" s="201">
        <f>O273*H273</f>
        <v>0</v>
      </c>
      <c r="Q273" s="201">
        <v>0.15540000000000001</v>
      </c>
      <c r="R273" s="201">
        <f>Q273*H273</f>
        <v>19.468512</v>
      </c>
      <c r="S273" s="201">
        <v>0</v>
      </c>
      <c r="T273" s="202">
        <f>S273*H273</f>
        <v>0</v>
      </c>
      <c r="AR273" s="23" t="s">
        <v>126</v>
      </c>
      <c r="AT273" s="23" t="s">
        <v>260</v>
      </c>
      <c r="AU273" s="23" t="s">
        <v>82</v>
      </c>
      <c r="AY273" s="23" t="s">
        <v>119</v>
      </c>
      <c r="BE273" s="203">
        <f>IF(N273="základní",J273,0)</f>
        <v>0</v>
      </c>
      <c r="BF273" s="203">
        <f>IF(N273="snížená",J273,0)</f>
        <v>0</v>
      </c>
      <c r="BG273" s="203">
        <f>IF(N273="zákl. přenesená",J273,0)</f>
        <v>0</v>
      </c>
      <c r="BH273" s="203">
        <f>IF(N273="sníž. přenesená",J273,0)</f>
        <v>0</v>
      </c>
      <c r="BI273" s="203">
        <f>IF(N273="nulová",J273,0)</f>
        <v>0</v>
      </c>
      <c r="BJ273" s="23" t="s">
        <v>80</v>
      </c>
      <c r="BK273" s="203">
        <f>ROUND(I273*H273,2)</f>
        <v>0</v>
      </c>
      <c r="BL273" s="23" t="s">
        <v>126</v>
      </c>
      <c r="BM273" s="23" t="s">
        <v>567</v>
      </c>
    </row>
    <row r="274" spans="2:65" s="11" customFormat="1">
      <c r="B274" s="209"/>
      <c r="C274" s="210"/>
      <c r="D274" s="211" t="s">
        <v>258</v>
      </c>
      <c r="E274" s="212" t="s">
        <v>21</v>
      </c>
      <c r="F274" s="213" t="s">
        <v>568</v>
      </c>
      <c r="G274" s="210"/>
      <c r="H274" s="214">
        <v>125.28</v>
      </c>
      <c r="I274" s="215"/>
      <c r="J274" s="210"/>
      <c r="K274" s="210"/>
      <c r="L274" s="216"/>
      <c r="M274" s="217"/>
      <c r="N274" s="218"/>
      <c r="O274" s="218"/>
      <c r="P274" s="218"/>
      <c r="Q274" s="218"/>
      <c r="R274" s="218"/>
      <c r="S274" s="218"/>
      <c r="T274" s="219"/>
      <c r="AT274" s="220" t="s">
        <v>258</v>
      </c>
      <c r="AU274" s="220" t="s">
        <v>82</v>
      </c>
      <c r="AV274" s="11" t="s">
        <v>82</v>
      </c>
      <c r="AW274" s="11" t="s">
        <v>35</v>
      </c>
      <c r="AX274" s="11" t="s">
        <v>80</v>
      </c>
      <c r="AY274" s="220" t="s">
        <v>119</v>
      </c>
    </row>
    <row r="275" spans="2:65" s="1" customFormat="1" ht="16.5" customHeight="1">
      <c r="B275" s="40"/>
      <c r="C275" s="191" t="s">
        <v>569</v>
      </c>
      <c r="D275" s="191" t="s">
        <v>121</v>
      </c>
      <c r="E275" s="192" t="s">
        <v>570</v>
      </c>
      <c r="F275" s="193" t="s">
        <v>571</v>
      </c>
      <c r="G275" s="194" t="s">
        <v>159</v>
      </c>
      <c r="H275" s="195">
        <v>52.09</v>
      </c>
      <c r="I275" s="196"/>
      <c r="J275" s="197">
        <f>ROUND(I275*H275,2)</f>
        <v>0</v>
      </c>
      <c r="K275" s="193" t="s">
        <v>264</v>
      </c>
      <c r="L275" s="198"/>
      <c r="M275" s="199" t="s">
        <v>21</v>
      </c>
      <c r="N275" s="200" t="s">
        <v>43</v>
      </c>
      <c r="O275" s="41"/>
      <c r="P275" s="201">
        <f>O275*H275</f>
        <v>0</v>
      </c>
      <c r="Q275" s="201">
        <v>5.1499999999999997E-2</v>
      </c>
      <c r="R275" s="201">
        <f>Q275*H275</f>
        <v>2.6826349999999999</v>
      </c>
      <c r="S275" s="201">
        <v>0</v>
      </c>
      <c r="T275" s="202">
        <f>S275*H275</f>
        <v>0</v>
      </c>
      <c r="AR275" s="23" t="s">
        <v>125</v>
      </c>
      <c r="AT275" s="23" t="s">
        <v>121</v>
      </c>
      <c r="AU275" s="23" t="s">
        <v>82</v>
      </c>
      <c r="AY275" s="23" t="s">
        <v>119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23" t="s">
        <v>80</v>
      </c>
      <c r="BK275" s="203">
        <f>ROUND(I275*H275,2)</f>
        <v>0</v>
      </c>
      <c r="BL275" s="23" t="s">
        <v>126</v>
      </c>
      <c r="BM275" s="23" t="s">
        <v>572</v>
      </c>
    </row>
    <row r="276" spans="2:65" s="12" customFormat="1">
      <c r="B276" s="230"/>
      <c r="C276" s="231"/>
      <c r="D276" s="211" t="s">
        <v>258</v>
      </c>
      <c r="E276" s="232" t="s">
        <v>21</v>
      </c>
      <c r="F276" s="233" t="s">
        <v>557</v>
      </c>
      <c r="G276" s="231"/>
      <c r="H276" s="232" t="s">
        <v>21</v>
      </c>
      <c r="I276" s="234"/>
      <c r="J276" s="231"/>
      <c r="K276" s="231"/>
      <c r="L276" s="235"/>
      <c r="M276" s="236"/>
      <c r="N276" s="237"/>
      <c r="O276" s="237"/>
      <c r="P276" s="237"/>
      <c r="Q276" s="237"/>
      <c r="R276" s="237"/>
      <c r="S276" s="237"/>
      <c r="T276" s="238"/>
      <c r="AT276" s="239" t="s">
        <v>258</v>
      </c>
      <c r="AU276" s="239" t="s">
        <v>82</v>
      </c>
      <c r="AV276" s="12" t="s">
        <v>80</v>
      </c>
      <c r="AW276" s="12" t="s">
        <v>35</v>
      </c>
      <c r="AX276" s="12" t="s">
        <v>72</v>
      </c>
      <c r="AY276" s="239" t="s">
        <v>119</v>
      </c>
    </row>
    <row r="277" spans="2:65" s="11" customFormat="1">
      <c r="B277" s="209"/>
      <c r="C277" s="210"/>
      <c r="D277" s="211" t="s">
        <v>258</v>
      </c>
      <c r="E277" s="212" t="s">
        <v>240</v>
      </c>
      <c r="F277" s="213" t="s">
        <v>573</v>
      </c>
      <c r="G277" s="210"/>
      <c r="H277" s="214">
        <v>52.09</v>
      </c>
      <c r="I277" s="215"/>
      <c r="J277" s="210"/>
      <c r="K277" s="210"/>
      <c r="L277" s="216"/>
      <c r="M277" s="217"/>
      <c r="N277" s="218"/>
      <c r="O277" s="218"/>
      <c r="P277" s="218"/>
      <c r="Q277" s="218"/>
      <c r="R277" s="218"/>
      <c r="S277" s="218"/>
      <c r="T277" s="219"/>
      <c r="AT277" s="220" t="s">
        <v>258</v>
      </c>
      <c r="AU277" s="220" t="s">
        <v>82</v>
      </c>
      <c r="AV277" s="11" t="s">
        <v>82</v>
      </c>
      <c r="AW277" s="11" t="s">
        <v>35</v>
      </c>
      <c r="AX277" s="11" t="s">
        <v>80</v>
      </c>
      <c r="AY277" s="220" t="s">
        <v>119</v>
      </c>
    </row>
    <row r="278" spans="2:65" s="1" customFormat="1" ht="16.5" customHeight="1">
      <c r="B278" s="40"/>
      <c r="C278" s="191" t="s">
        <v>574</v>
      </c>
      <c r="D278" s="191" t="s">
        <v>121</v>
      </c>
      <c r="E278" s="192" t="s">
        <v>575</v>
      </c>
      <c r="F278" s="193" t="s">
        <v>576</v>
      </c>
      <c r="G278" s="194" t="s">
        <v>159</v>
      </c>
      <c r="H278" s="195">
        <v>73.19</v>
      </c>
      <c r="I278" s="196"/>
      <c r="J278" s="197">
        <f>ROUND(I278*H278,2)</f>
        <v>0</v>
      </c>
      <c r="K278" s="193" t="s">
        <v>21</v>
      </c>
      <c r="L278" s="198"/>
      <c r="M278" s="199" t="s">
        <v>21</v>
      </c>
      <c r="N278" s="200" t="s">
        <v>43</v>
      </c>
      <c r="O278" s="41"/>
      <c r="P278" s="201">
        <f>O278*H278</f>
        <v>0</v>
      </c>
      <c r="Q278" s="201">
        <v>0.10199999999999999</v>
      </c>
      <c r="R278" s="201">
        <f>Q278*H278</f>
        <v>7.4653799999999997</v>
      </c>
      <c r="S278" s="201">
        <v>0</v>
      </c>
      <c r="T278" s="202">
        <f>S278*H278</f>
        <v>0</v>
      </c>
      <c r="AR278" s="23" t="s">
        <v>125</v>
      </c>
      <c r="AT278" s="23" t="s">
        <v>121</v>
      </c>
      <c r="AU278" s="23" t="s">
        <v>82</v>
      </c>
      <c r="AY278" s="23" t="s">
        <v>119</v>
      </c>
      <c r="BE278" s="203">
        <f>IF(N278="základní",J278,0)</f>
        <v>0</v>
      </c>
      <c r="BF278" s="203">
        <f>IF(N278="snížená",J278,0)</f>
        <v>0</v>
      </c>
      <c r="BG278" s="203">
        <f>IF(N278="zákl. přenesená",J278,0)</f>
        <v>0</v>
      </c>
      <c r="BH278" s="203">
        <f>IF(N278="sníž. přenesená",J278,0)</f>
        <v>0</v>
      </c>
      <c r="BI278" s="203">
        <f>IF(N278="nulová",J278,0)</f>
        <v>0</v>
      </c>
      <c r="BJ278" s="23" t="s">
        <v>80</v>
      </c>
      <c r="BK278" s="203">
        <f>ROUND(I278*H278,2)</f>
        <v>0</v>
      </c>
      <c r="BL278" s="23" t="s">
        <v>126</v>
      </c>
      <c r="BM278" s="23" t="s">
        <v>577</v>
      </c>
    </row>
    <row r="279" spans="2:65" s="12" customFormat="1">
      <c r="B279" s="230"/>
      <c r="C279" s="231"/>
      <c r="D279" s="211" t="s">
        <v>258</v>
      </c>
      <c r="E279" s="232" t="s">
        <v>21</v>
      </c>
      <c r="F279" s="233" t="s">
        <v>578</v>
      </c>
      <c r="G279" s="231"/>
      <c r="H279" s="232" t="s">
        <v>21</v>
      </c>
      <c r="I279" s="234"/>
      <c r="J279" s="231"/>
      <c r="K279" s="231"/>
      <c r="L279" s="235"/>
      <c r="M279" s="236"/>
      <c r="N279" s="237"/>
      <c r="O279" s="237"/>
      <c r="P279" s="237"/>
      <c r="Q279" s="237"/>
      <c r="R279" s="237"/>
      <c r="S279" s="237"/>
      <c r="T279" s="238"/>
      <c r="AT279" s="239" t="s">
        <v>258</v>
      </c>
      <c r="AU279" s="239" t="s">
        <v>82</v>
      </c>
      <c r="AV279" s="12" t="s">
        <v>80</v>
      </c>
      <c r="AW279" s="12" t="s">
        <v>35</v>
      </c>
      <c r="AX279" s="12" t="s">
        <v>72</v>
      </c>
      <c r="AY279" s="239" t="s">
        <v>119</v>
      </c>
    </row>
    <row r="280" spans="2:65" s="11" customFormat="1">
      <c r="B280" s="209"/>
      <c r="C280" s="210"/>
      <c r="D280" s="211" t="s">
        <v>258</v>
      </c>
      <c r="E280" s="212" t="s">
        <v>237</v>
      </c>
      <c r="F280" s="213" t="s">
        <v>579</v>
      </c>
      <c r="G280" s="210"/>
      <c r="H280" s="214">
        <v>73.19</v>
      </c>
      <c r="I280" s="215"/>
      <c r="J280" s="210"/>
      <c r="K280" s="210"/>
      <c r="L280" s="216"/>
      <c r="M280" s="217"/>
      <c r="N280" s="218"/>
      <c r="O280" s="218"/>
      <c r="P280" s="218"/>
      <c r="Q280" s="218"/>
      <c r="R280" s="218"/>
      <c r="S280" s="218"/>
      <c r="T280" s="219"/>
      <c r="AT280" s="220" t="s">
        <v>258</v>
      </c>
      <c r="AU280" s="220" t="s">
        <v>82</v>
      </c>
      <c r="AV280" s="11" t="s">
        <v>82</v>
      </c>
      <c r="AW280" s="11" t="s">
        <v>35</v>
      </c>
      <c r="AX280" s="11" t="s">
        <v>80</v>
      </c>
      <c r="AY280" s="220" t="s">
        <v>119</v>
      </c>
    </row>
    <row r="281" spans="2:65" s="1" customFormat="1" ht="25.5" customHeight="1">
      <c r="B281" s="40"/>
      <c r="C281" s="221" t="s">
        <v>580</v>
      </c>
      <c r="D281" s="221" t="s">
        <v>260</v>
      </c>
      <c r="E281" s="222" t="s">
        <v>581</v>
      </c>
      <c r="F281" s="223" t="s">
        <v>582</v>
      </c>
      <c r="G281" s="224" t="s">
        <v>221</v>
      </c>
      <c r="H281" s="225">
        <v>7.5149999999999997</v>
      </c>
      <c r="I281" s="226"/>
      <c r="J281" s="227">
        <f>ROUND(I281*H281,2)</f>
        <v>0</v>
      </c>
      <c r="K281" s="223" t="s">
        <v>264</v>
      </c>
      <c r="L281" s="60"/>
      <c r="M281" s="228" t="s">
        <v>21</v>
      </c>
      <c r="N281" s="229" t="s">
        <v>43</v>
      </c>
      <c r="O281" s="41"/>
      <c r="P281" s="201">
        <f>O281*H281</f>
        <v>0</v>
      </c>
      <c r="Q281" s="201">
        <v>2.2563399999999998</v>
      </c>
      <c r="R281" s="201">
        <f>Q281*H281</f>
        <v>16.956395099999998</v>
      </c>
      <c r="S281" s="201">
        <v>0</v>
      </c>
      <c r="T281" s="202">
        <f>S281*H281</f>
        <v>0</v>
      </c>
      <c r="AR281" s="23" t="s">
        <v>126</v>
      </c>
      <c r="AT281" s="23" t="s">
        <v>260</v>
      </c>
      <c r="AU281" s="23" t="s">
        <v>82</v>
      </c>
      <c r="AY281" s="23" t="s">
        <v>119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23" t="s">
        <v>80</v>
      </c>
      <c r="BK281" s="203">
        <f>ROUND(I281*H281,2)</f>
        <v>0</v>
      </c>
      <c r="BL281" s="23" t="s">
        <v>126</v>
      </c>
      <c r="BM281" s="23" t="s">
        <v>583</v>
      </c>
    </row>
    <row r="282" spans="2:65" s="11" customFormat="1">
      <c r="B282" s="209"/>
      <c r="C282" s="210"/>
      <c r="D282" s="211" t="s">
        <v>258</v>
      </c>
      <c r="E282" s="212" t="s">
        <v>21</v>
      </c>
      <c r="F282" s="213" t="s">
        <v>584</v>
      </c>
      <c r="G282" s="210"/>
      <c r="H282" s="214">
        <v>6.2640000000000002</v>
      </c>
      <c r="I282" s="215"/>
      <c r="J282" s="210"/>
      <c r="K282" s="210"/>
      <c r="L282" s="216"/>
      <c r="M282" s="217"/>
      <c r="N282" s="218"/>
      <c r="O282" s="218"/>
      <c r="P282" s="218"/>
      <c r="Q282" s="218"/>
      <c r="R282" s="218"/>
      <c r="S282" s="218"/>
      <c r="T282" s="219"/>
      <c r="AT282" s="220" t="s">
        <v>258</v>
      </c>
      <c r="AU282" s="220" t="s">
        <v>82</v>
      </c>
      <c r="AV282" s="11" t="s">
        <v>82</v>
      </c>
      <c r="AW282" s="11" t="s">
        <v>35</v>
      </c>
      <c r="AX282" s="11" t="s">
        <v>72</v>
      </c>
      <c r="AY282" s="220" t="s">
        <v>119</v>
      </c>
    </row>
    <row r="283" spans="2:65" s="11" customFormat="1">
      <c r="B283" s="209"/>
      <c r="C283" s="210"/>
      <c r="D283" s="211" t="s">
        <v>258</v>
      </c>
      <c r="E283" s="212" t="s">
        <v>21</v>
      </c>
      <c r="F283" s="213" t="s">
        <v>585</v>
      </c>
      <c r="G283" s="210"/>
      <c r="H283" s="214">
        <v>1.2509999999999999</v>
      </c>
      <c r="I283" s="215"/>
      <c r="J283" s="210"/>
      <c r="K283" s="210"/>
      <c r="L283" s="216"/>
      <c r="M283" s="217"/>
      <c r="N283" s="218"/>
      <c r="O283" s="218"/>
      <c r="P283" s="218"/>
      <c r="Q283" s="218"/>
      <c r="R283" s="218"/>
      <c r="S283" s="218"/>
      <c r="T283" s="219"/>
      <c r="AT283" s="220" t="s">
        <v>258</v>
      </c>
      <c r="AU283" s="220" t="s">
        <v>82</v>
      </c>
      <c r="AV283" s="11" t="s">
        <v>82</v>
      </c>
      <c r="AW283" s="11" t="s">
        <v>35</v>
      </c>
      <c r="AX283" s="11" t="s">
        <v>72</v>
      </c>
      <c r="AY283" s="220" t="s">
        <v>119</v>
      </c>
    </row>
    <row r="284" spans="2:65" s="13" customFormat="1">
      <c r="B284" s="240"/>
      <c r="C284" s="241"/>
      <c r="D284" s="211" t="s">
        <v>258</v>
      </c>
      <c r="E284" s="242" t="s">
        <v>21</v>
      </c>
      <c r="F284" s="243" t="s">
        <v>316</v>
      </c>
      <c r="G284" s="241"/>
      <c r="H284" s="244">
        <v>7.5149999999999997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AT284" s="250" t="s">
        <v>258</v>
      </c>
      <c r="AU284" s="250" t="s">
        <v>82</v>
      </c>
      <c r="AV284" s="13" t="s">
        <v>126</v>
      </c>
      <c r="AW284" s="13" t="s">
        <v>35</v>
      </c>
      <c r="AX284" s="13" t="s">
        <v>80</v>
      </c>
      <c r="AY284" s="250" t="s">
        <v>119</v>
      </c>
    </row>
    <row r="285" spans="2:65" s="1" customFormat="1" ht="25.5" customHeight="1">
      <c r="B285" s="40"/>
      <c r="C285" s="221" t="s">
        <v>586</v>
      </c>
      <c r="D285" s="221" t="s">
        <v>260</v>
      </c>
      <c r="E285" s="222" t="s">
        <v>587</v>
      </c>
      <c r="F285" s="223" t="s">
        <v>588</v>
      </c>
      <c r="G285" s="224" t="s">
        <v>215</v>
      </c>
      <c r="H285" s="225">
        <v>43.2</v>
      </c>
      <c r="I285" s="226"/>
      <c r="J285" s="227">
        <f>ROUND(I285*H285,2)</f>
        <v>0</v>
      </c>
      <c r="K285" s="223" t="s">
        <v>21</v>
      </c>
      <c r="L285" s="60"/>
      <c r="M285" s="228" t="s">
        <v>21</v>
      </c>
      <c r="N285" s="229" t="s">
        <v>43</v>
      </c>
      <c r="O285" s="41"/>
      <c r="P285" s="201">
        <f>O285*H285</f>
        <v>0</v>
      </c>
      <c r="Q285" s="201">
        <v>0</v>
      </c>
      <c r="R285" s="201">
        <f>Q285*H285</f>
        <v>0</v>
      </c>
      <c r="S285" s="201">
        <v>0</v>
      </c>
      <c r="T285" s="202">
        <f>S285*H285</f>
        <v>0</v>
      </c>
      <c r="AR285" s="23" t="s">
        <v>126</v>
      </c>
      <c r="AT285" s="23" t="s">
        <v>260</v>
      </c>
      <c r="AU285" s="23" t="s">
        <v>82</v>
      </c>
      <c r="AY285" s="23" t="s">
        <v>119</v>
      </c>
      <c r="BE285" s="203">
        <f>IF(N285="základní",J285,0)</f>
        <v>0</v>
      </c>
      <c r="BF285" s="203">
        <f>IF(N285="snížená",J285,0)</f>
        <v>0</v>
      </c>
      <c r="BG285" s="203">
        <f>IF(N285="zákl. přenesená",J285,0)</f>
        <v>0</v>
      </c>
      <c r="BH285" s="203">
        <f>IF(N285="sníž. přenesená",J285,0)</f>
        <v>0</v>
      </c>
      <c r="BI285" s="203">
        <f>IF(N285="nulová",J285,0)</f>
        <v>0</v>
      </c>
      <c r="BJ285" s="23" t="s">
        <v>80</v>
      </c>
      <c r="BK285" s="203">
        <f>ROUND(I285*H285,2)</f>
        <v>0</v>
      </c>
      <c r="BL285" s="23" t="s">
        <v>126</v>
      </c>
      <c r="BM285" s="23" t="s">
        <v>589</v>
      </c>
    </row>
    <row r="286" spans="2:65" s="12" customFormat="1">
      <c r="B286" s="230"/>
      <c r="C286" s="231"/>
      <c r="D286" s="211" t="s">
        <v>258</v>
      </c>
      <c r="E286" s="232" t="s">
        <v>21</v>
      </c>
      <c r="F286" s="233" t="s">
        <v>590</v>
      </c>
      <c r="G286" s="231"/>
      <c r="H286" s="232" t="s">
        <v>21</v>
      </c>
      <c r="I286" s="234"/>
      <c r="J286" s="231"/>
      <c r="K286" s="231"/>
      <c r="L286" s="235"/>
      <c r="M286" s="236"/>
      <c r="N286" s="237"/>
      <c r="O286" s="237"/>
      <c r="P286" s="237"/>
      <c r="Q286" s="237"/>
      <c r="R286" s="237"/>
      <c r="S286" s="237"/>
      <c r="T286" s="238"/>
      <c r="AT286" s="239" t="s">
        <v>258</v>
      </c>
      <c r="AU286" s="239" t="s">
        <v>82</v>
      </c>
      <c r="AV286" s="12" t="s">
        <v>80</v>
      </c>
      <c r="AW286" s="12" t="s">
        <v>35</v>
      </c>
      <c r="AX286" s="12" t="s">
        <v>72</v>
      </c>
      <c r="AY286" s="239" t="s">
        <v>119</v>
      </c>
    </row>
    <row r="287" spans="2:65" s="11" customFormat="1">
      <c r="B287" s="209"/>
      <c r="C287" s="210"/>
      <c r="D287" s="211" t="s">
        <v>258</v>
      </c>
      <c r="E287" s="212" t="s">
        <v>21</v>
      </c>
      <c r="F287" s="213" t="s">
        <v>591</v>
      </c>
      <c r="G287" s="210"/>
      <c r="H287" s="214">
        <v>43.2</v>
      </c>
      <c r="I287" s="215"/>
      <c r="J287" s="210"/>
      <c r="K287" s="210"/>
      <c r="L287" s="216"/>
      <c r="M287" s="217"/>
      <c r="N287" s="218"/>
      <c r="O287" s="218"/>
      <c r="P287" s="218"/>
      <c r="Q287" s="218"/>
      <c r="R287" s="218"/>
      <c r="S287" s="218"/>
      <c r="T287" s="219"/>
      <c r="AT287" s="220" t="s">
        <v>258</v>
      </c>
      <c r="AU287" s="220" t="s">
        <v>82</v>
      </c>
      <c r="AV287" s="11" t="s">
        <v>82</v>
      </c>
      <c r="AW287" s="11" t="s">
        <v>35</v>
      </c>
      <c r="AX287" s="11" t="s">
        <v>80</v>
      </c>
      <c r="AY287" s="220" t="s">
        <v>119</v>
      </c>
    </row>
    <row r="288" spans="2:65" s="1" customFormat="1" ht="25.5" customHeight="1">
      <c r="B288" s="40"/>
      <c r="C288" s="221" t="s">
        <v>592</v>
      </c>
      <c r="D288" s="221" t="s">
        <v>260</v>
      </c>
      <c r="E288" s="222" t="s">
        <v>593</v>
      </c>
      <c r="F288" s="223" t="s">
        <v>594</v>
      </c>
      <c r="G288" s="224" t="s">
        <v>215</v>
      </c>
      <c r="H288" s="225">
        <v>43.2</v>
      </c>
      <c r="I288" s="226"/>
      <c r="J288" s="227">
        <f>ROUND(I288*H288,2)</f>
        <v>0</v>
      </c>
      <c r="K288" s="223" t="s">
        <v>264</v>
      </c>
      <c r="L288" s="60"/>
      <c r="M288" s="228" t="s">
        <v>21</v>
      </c>
      <c r="N288" s="229" t="s">
        <v>43</v>
      </c>
      <c r="O288" s="41"/>
      <c r="P288" s="201">
        <f>O288*H288</f>
        <v>0</v>
      </c>
      <c r="Q288" s="201">
        <v>0</v>
      </c>
      <c r="R288" s="201">
        <f>Q288*H288</f>
        <v>0</v>
      </c>
      <c r="S288" s="201">
        <v>0</v>
      </c>
      <c r="T288" s="202">
        <f>S288*H288</f>
        <v>0</v>
      </c>
      <c r="AR288" s="23" t="s">
        <v>126</v>
      </c>
      <c r="AT288" s="23" t="s">
        <v>260</v>
      </c>
      <c r="AU288" s="23" t="s">
        <v>82</v>
      </c>
      <c r="AY288" s="23" t="s">
        <v>119</v>
      </c>
      <c r="BE288" s="203">
        <f>IF(N288="základní",J288,0)</f>
        <v>0</v>
      </c>
      <c r="BF288" s="203">
        <f>IF(N288="snížená",J288,0)</f>
        <v>0</v>
      </c>
      <c r="BG288" s="203">
        <f>IF(N288="zákl. přenesená",J288,0)</f>
        <v>0</v>
      </c>
      <c r="BH288" s="203">
        <f>IF(N288="sníž. přenesená",J288,0)</f>
        <v>0</v>
      </c>
      <c r="BI288" s="203">
        <f>IF(N288="nulová",J288,0)</f>
        <v>0</v>
      </c>
      <c r="BJ288" s="23" t="s">
        <v>80</v>
      </c>
      <c r="BK288" s="203">
        <f>ROUND(I288*H288,2)</f>
        <v>0</v>
      </c>
      <c r="BL288" s="23" t="s">
        <v>126</v>
      </c>
      <c r="BM288" s="23" t="s">
        <v>595</v>
      </c>
    </row>
    <row r="289" spans="2:65" s="11" customFormat="1">
      <c r="B289" s="209"/>
      <c r="C289" s="210"/>
      <c r="D289" s="211" t="s">
        <v>258</v>
      </c>
      <c r="E289" s="212" t="s">
        <v>21</v>
      </c>
      <c r="F289" s="213" t="s">
        <v>591</v>
      </c>
      <c r="G289" s="210"/>
      <c r="H289" s="214">
        <v>43.2</v>
      </c>
      <c r="I289" s="215"/>
      <c r="J289" s="210"/>
      <c r="K289" s="210"/>
      <c r="L289" s="216"/>
      <c r="M289" s="217"/>
      <c r="N289" s="218"/>
      <c r="O289" s="218"/>
      <c r="P289" s="218"/>
      <c r="Q289" s="218"/>
      <c r="R289" s="218"/>
      <c r="S289" s="218"/>
      <c r="T289" s="219"/>
      <c r="AT289" s="220" t="s">
        <v>258</v>
      </c>
      <c r="AU289" s="220" t="s">
        <v>82</v>
      </c>
      <c r="AV289" s="11" t="s">
        <v>82</v>
      </c>
      <c r="AW289" s="11" t="s">
        <v>35</v>
      </c>
      <c r="AX289" s="11" t="s">
        <v>80</v>
      </c>
      <c r="AY289" s="220" t="s">
        <v>119</v>
      </c>
    </row>
    <row r="290" spans="2:65" s="1" customFormat="1" ht="25.5" customHeight="1">
      <c r="B290" s="40"/>
      <c r="C290" s="221" t="s">
        <v>596</v>
      </c>
      <c r="D290" s="221" t="s">
        <v>260</v>
      </c>
      <c r="E290" s="222" t="s">
        <v>597</v>
      </c>
      <c r="F290" s="223" t="s">
        <v>598</v>
      </c>
      <c r="G290" s="224" t="s">
        <v>201</v>
      </c>
      <c r="H290" s="225">
        <v>250.7</v>
      </c>
      <c r="I290" s="226"/>
      <c r="J290" s="227">
        <f>ROUND(I290*H290,2)</f>
        <v>0</v>
      </c>
      <c r="K290" s="223" t="s">
        <v>264</v>
      </c>
      <c r="L290" s="60"/>
      <c r="M290" s="228" t="s">
        <v>21</v>
      </c>
      <c r="N290" s="229" t="s">
        <v>43</v>
      </c>
      <c r="O290" s="41"/>
      <c r="P290" s="201">
        <f>O290*H290</f>
        <v>0</v>
      </c>
      <c r="Q290" s="201">
        <v>0</v>
      </c>
      <c r="R290" s="201">
        <f>Q290*H290</f>
        <v>0</v>
      </c>
      <c r="S290" s="201">
        <v>0.02</v>
      </c>
      <c r="T290" s="202">
        <f>S290*H290</f>
        <v>5.0140000000000002</v>
      </c>
      <c r="AR290" s="23" t="s">
        <v>126</v>
      </c>
      <c r="AT290" s="23" t="s">
        <v>260</v>
      </c>
      <c r="AU290" s="23" t="s">
        <v>82</v>
      </c>
      <c r="AY290" s="23" t="s">
        <v>119</v>
      </c>
      <c r="BE290" s="203">
        <f>IF(N290="základní",J290,0)</f>
        <v>0</v>
      </c>
      <c r="BF290" s="203">
        <f>IF(N290="snížená",J290,0)</f>
        <v>0</v>
      </c>
      <c r="BG290" s="203">
        <f>IF(N290="zákl. přenesená",J290,0)</f>
        <v>0</v>
      </c>
      <c r="BH290" s="203">
        <f>IF(N290="sníž. přenesená",J290,0)</f>
        <v>0</v>
      </c>
      <c r="BI290" s="203">
        <f>IF(N290="nulová",J290,0)</f>
        <v>0</v>
      </c>
      <c r="BJ290" s="23" t="s">
        <v>80</v>
      </c>
      <c r="BK290" s="203">
        <f>ROUND(I290*H290,2)</f>
        <v>0</v>
      </c>
      <c r="BL290" s="23" t="s">
        <v>126</v>
      </c>
      <c r="BM290" s="23" t="s">
        <v>599</v>
      </c>
    </row>
    <row r="291" spans="2:65" s="11" customFormat="1">
      <c r="B291" s="209"/>
      <c r="C291" s="210"/>
      <c r="D291" s="211" t="s">
        <v>258</v>
      </c>
      <c r="E291" s="212" t="s">
        <v>21</v>
      </c>
      <c r="F291" s="213" t="s">
        <v>600</v>
      </c>
      <c r="G291" s="210"/>
      <c r="H291" s="214">
        <v>250.7</v>
      </c>
      <c r="I291" s="215"/>
      <c r="J291" s="210"/>
      <c r="K291" s="210"/>
      <c r="L291" s="216"/>
      <c r="M291" s="217"/>
      <c r="N291" s="218"/>
      <c r="O291" s="218"/>
      <c r="P291" s="218"/>
      <c r="Q291" s="218"/>
      <c r="R291" s="218"/>
      <c r="S291" s="218"/>
      <c r="T291" s="219"/>
      <c r="AT291" s="220" t="s">
        <v>258</v>
      </c>
      <c r="AU291" s="220" t="s">
        <v>82</v>
      </c>
      <c r="AV291" s="11" t="s">
        <v>82</v>
      </c>
      <c r="AW291" s="11" t="s">
        <v>35</v>
      </c>
      <c r="AX291" s="11" t="s">
        <v>80</v>
      </c>
      <c r="AY291" s="220" t="s">
        <v>119</v>
      </c>
    </row>
    <row r="292" spans="2:65" s="1" customFormat="1" ht="25.5" customHeight="1">
      <c r="B292" s="40"/>
      <c r="C292" s="221" t="s">
        <v>601</v>
      </c>
      <c r="D292" s="221" t="s">
        <v>260</v>
      </c>
      <c r="E292" s="222" t="s">
        <v>602</v>
      </c>
      <c r="F292" s="223" t="s">
        <v>603</v>
      </c>
      <c r="G292" s="224" t="s">
        <v>221</v>
      </c>
      <c r="H292" s="225">
        <v>1</v>
      </c>
      <c r="I292" s="226"/>
      <c r="J292" s="227">
        <f>ROUND(I292*H292,2)</f>
        <v>0</v>
      </c>
      <c r="K292" s="223" t="s">
        <v>264</v>
      </c>
      <c r="L292" s="60"/>
      <c r="M292" s="228" t="s">
        <v>21</v>
      </c>
      <c r="N292" s="229" t="s">
        <v>43</v>
      </c>
      <c r="O292" s="41"/>
      <c r="P292" s="201">
        <f>O292*H292</f>
        <v>0</v>
      </c>
      <c r="Q292" s="201">
        <v>0</v>
      </c>
      <c r="R292" s="201">
        <f>Q292*H292</f>
        <v>0</v>
      </c>
      <c r="S292" s="201">
        <v>2.41</v>
      </c>
      <c r="T292" s="202">
        <f>S292*H292</f>
        <v>2.41</v>
      </c>
      <c r="AR292" s="23" t="s">
        <v>126</v>
      </c>
      <c r="AT292" s="23" t="s">
        <v>260</v>
      </c>
      <c r="AU292" s="23" t="s">
        <v>82</v>
      </c>
      <c r="AY292" s="23" t="s">
        <v>119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23" t="s">
        <v>80</v>
      </c>
      <c r="BK292" s="203">
        <f>ROUND(I292*H292,2)</f>
        <v>0</v>
      </c>
      <c r="BL292" s="23" t="s">
        <v>126</v>
      </c>
      <c r="BM292" s="23" t="s">
        <v>604</v>
      </c>
    </row>
    <row r="293" spans="2:65" s="12" customFormat="1">
      <c r="B293" s="230"/>
      <c r="C293" s="231"/>
      <c r="D293" s="211" t="s">
        <v>258</v>
      </c>
      <c r="E293" s="232" t="s">
        <v>21</v>
      </c>
      <c r="F293" s="233" t="s">
        <v>605</v>
      </c>
      <c r="G293" s="231"/>
      <c r="H293" s="232" t="s">
        <v>21</v>
      </c>
      <c r="I293" s="234"/>
      <c r="J293" s="231"/>
      <c r="K293" s="231"/>
      <c r="L293" s="235"/>
      <c r="M293" s="236"/>
      <c r="N293" s="237"/>
      <c r="O293" s="237"/>
      <c r="P293" s="237"/>
      <c r="Q293" s="237"/>
      <c r="R293" s="237"/>
      <c r="S293" s="237"/>
      <c r="T293" s="238"/>
      <c r="AT293" s="239" t="s">
        <v>258</v>
      </c>
      <c r="AU293" s="239" t="s">
        <v>82</v>
      </c>
      <c r="AV293" s="12" t="s">
        <v>80</v>
      </c>
      <c r="AW293" s="12" t="s">
        <v>35</v>
      </c>
      <c r="AX293" s="12" t="s">
        <v>72</v>
      </c>
      <c r="AY293" s="239" t="s">
        <v>119</v>
      </c>
    </row>
    <row r="294" spans="2:65" s="11" customFormat="1">
      <c r="B294" s="209"/>
      <c r="C294" s="210"/>
      <c r="D294" s="211" t="s">
        <v>258</v>
      </c>
      <c r="E294" s="212" t="s">
        <v>21</v>
      </c>
      <c r="F294" s="213" t="s">
        <v>606</v>
      </c>
      <c r="G294" s="210"/>
      <c r="H294" s="214">
        <v>1</v>
      </c>
      <c r="I294" s="215"/>
      <c r="J294" s="210"/>
      <c r="K294" s="210"/>
      <c r="L294" s="216"/>
      <c r="M294" s="217"/>
      <c r="N294" s="218"/>
      <c r="O294" s="218"/>
      <c r="P294" s="218"/>
      <c r="Q294" s="218"/>
      <c r="R294" s="218"/>
      <c r="S294" s="218"/>
      <c r="T294" s="219"/>
      <c r="AT294" s="220" t="s">
        <v>258</v>
      </c>
      <c r="AU294" s="220" t="s">
        <v>82</v>
      </c>
      <c r="AV294" s="11" t="s">
        <v>82</v>
      </c>
      <c r="AW294" s="11" t="s">
        <v>35</v>
      </c>
      <c r="AX294" s="11" t="s">
        <v>80</v>
      </c>
      <c r="AY294" s="220" t="s">
        <v>119</v>
      </c>
    </row>
    <row r="295" spans="2:65" s="1" customFormat="1" ht="16.5" customHeight="1">
      <c r="B295" s="40"/>
      <c r="C295" s="191" t="s">
        <v>607</v>
      </c>
      <c r="D295" s="191" t="s">
        <v>121</v>
      </c>
      <c r="E295" s="192" t="s">
        <v>608</v>
      </c>
      <c r="F295" s="193" t="s">
        <v>609</v>
      </c>
      <c r="G295" s="194" t="s">
        <v>124</v>
      </c>
      <c r="H295" s="195">
        <v>1</v>
      </c>
      <c r="I295" s="196"/>
      <c r="J295" s="197">
        <f>ROUND(I295*H295,2)</f>
        <v>0</v>
      </c>
      <c r="K295" s="193" t="s">
        <v>21</v>
      </c>
      <c r="L295" s="198"/>
      <c r="M295" s="199" t="s">
        <v>21</v>
      </c>
      <c r="N295" s="200" t="s">
        <v>43</v>
      </c>
      <c r="O295" s="41"/>
      <c r="P295" s="201">
        <f>O295*H295</f>
        <v>0</v>
      </c>
      <c r="Q295" s="201">
        <v>0</v>
      </c>
      <c r="R295" s="201">
        <f>Q295*H295</f>
        <v>0</v>
      </c>
      <c r="S295" s="201">
        <v>0</v>
      </c>
      <c r="T295" s="202">
        <f>S295*H295</f>
        <v>0</v>
      </c>
      <c r="AR295" s="23" t="s">
        <v>125</v>
      </c>
      <c r="AT295" s="23" t="s">
        <v>121</v>
      </c>
      <c r="AU295" s="23" t="s">
        <v>82</v>
      </c>
      <c r="AY295" s="23" t="s">
        <v>119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23" t="s">
        <v>80</v>
      </c>
      <c r="BK295" s="203">
        <f>ROUND(I295*H295,2)</f>
        <v>0</v>
      </c>
      <c r="BL295" s="23" t="s">
        <v>126</v>
      </c>
      <c r="BM295" s="23" t="s">
        <v>610</v>
      </c>
    </row>
    <row r="296" spans="2:65" s="12" customFormat="1">
      <c r="B296" s="230"/>
      <c r="C296" s="231"/>
      <c r="D296" s="211" t="s">
        <v>258</v>
      </c>
      <c r="E296" s="232" t="s">
        <v>21</v>
      </c>
      <c r="F296" s="233" t="s">
        <v>420</v>
      </c>
      <c r="G296" s="231"/>
      <c r="H296" s="232" t="s">
        <v>21</v>
      </c>
      <c r="I296" s="234"/>
      <c r="J296" s="231"/>
      <c r="K296" s="231"/>
      <c r="L296" s="235"/>
      <c r="M296" s="236"/>
      <c r="N296" s="237"/>
      <c r="O296" s="237"/>
      <c r="P296" s="237"/>
      <c r="Q296" s="237"/>
      <c r="R296" s="237"/>
      <c r="S296" s="237"/>
      <c r="T296" s="238"/>
      <c r="AT296" s="239" t="s">
        <v>258</v>
      </c>
      <c r="AU296" s="239" t="s">
        <v>82</v>
      </c>
      <c r="AV296" s="12" t="s">
        <v>80</v>
      </c>
      <c r="AW296" s="12" t="s">
        <v>35</v>
      </c>
      <c r="AX296" s="12" t="s">
        <v>72</v>
      </c>
      <c r="AY296" s="239" t="s">
        <v>119</v>
      </c>
    </row>
    <row r="297" spans="2:65" s="11" customFormat="1">
      <c r="B297" s="209"/>
      <c r="C297" s="210"/>
      <c r="D297" s="211" t="s">
        <v>258</v>
      </c>
      <c r="E297" s="212" t="s">
        <v>21</v>
      </c>
      <c r="F297" s="213" t="s">
        <v>80</v>
      </c>
      <c r="G297" s="210"/>
      <c r="H297" s="214">
        <v>1</v>
      </c>
      <c r="I297" s="215"/>
      <c r="J297" s="210"/>
      <c r="K297" s="210"/>
      <c r="L297" s="216"/>
      <c r="M297" s="217"/>
      <c r="N297" s="218"/>
      <c r="O297" s="218"/>
      <c r="P297" s="218"/>
      <c r="Q297" s="218"/>
      <c r="R297" s="218"/>
      <c r="S297" s="218"/>
      <c r="T297" s="219"/>
      <c r="AT297" s="220" t="s">
        <v>258</v>
      </c>
      <c r="AU297" s="220" t="s">
        <v>82</v>
      </c>
      <c r="AV297" s="11" t="s">
        <v>82</v>
      </c>
      <c r="AW297" s="11" t="s">
        <v>35</v>
      </c>
      <c r="AX297" s="11" t="s">
        <v>80</v>
      </c>
      <c r="AY297" s="220" t="s">
        <v>119</v>
      </c>
    </row>
    <row r="298" spans="2:65" s="10" customFormat="1" ht="29.85" customHeight="1">
      <c r="B298" s="175"/>
      <c r="C298" s="176"/>
      <c r="D298" s="177" t="s">
        <v>71</v>
      </c>
      <c r="E298" s="189" t="s">
        <v>611</v>
      </c>
      <c r="F298" s="189" t="s">
        <v>612</v>
      </c>
      <c r="G298" s="176"/>
      <c r="H298" s="176"/>
      <c r="I298" s="179"/>
      <c r="J298" s="190">
        <f>BK298</f>
        <v>0</v>
      </c>
      <c r="K298" s="176"/>
      <c r="L298" s="181"/>
      <c r="M298" s="182"/>
      <c r="N298" s="183"/>
      <c r="O298" s="183"/>
      <c r="P298" s="184">
        <f>SUM(P299:P306)</f>
        <v>0</v>
      </c>
      <c r="Q298" s="183"/>
      <c r="R298" s="184">
        <f>SUM(R299:R306)</f>
        <v>0</v>
      </c>
      <c r="S298" s="183"/>
      <c r="T298" s="185">
        <f>SUM(T299:T306)</f>
        <v>0</v>
      </c>
      <c r="AR298" s="186" t="s">
        <v>80</v>
      </c>
      <c r="AT298" s="187" t="s">
        <v>71</v>
      </c>
      <c r="AU298" s="187" t="s">
        <v>80</v>
      </c>
      <c r="AY298" s="186" t="s">
        <v>119</v>
      </c>
      <c r="BK298" s="188">
        <f>SUM(BK299:BK306)</f>
        <v>0</v>
      </c>
    </row>
    <row r="299" spans="2:65" s="1" customFormat="1" ht="25.5" customHeight="1">
      <c r="B299" s="40"/>
      <c r="C299" s="221" t="s">
        <v>613</v>
      </c>
      <c r="D299" s="221" t="s">
        <v>260</v>
      </c>
      <c r="E299" s="222" t="s">
        <v>614</v>
      </c>
      <c r="F299" s="223" t="s">
        <v>615</v>
      </c>
      <c r="G299" s="224" t="s">
        <v>336</v>
      </c>
      <c r="H299" s="225">
        <v>187.19</v>
      </c>
      <c r="I299" s="226"/>
      <c r="J299" s="227">
        <f>ROUND(I299*H299,2)</f>
        <v>0</v>
      </c>
      <c r="K299" s="223" t="s">
        <v>264</v>
      </c>
      <c r="L299" s="60"/>
      <c r="M299" s="228" t="s">
        <v>21</v>
      </c>
      <c r="N299" s="229" t="s">
        <v>43</v>
      </c>
      <c r="O299" s="41"/>
      <c r="P299" s="201">
        <f>O299*H299</f>
        <v>0</v>
      </c>
      <c r="Q299" s="201">
        <v>0</v>
      </c>
      <c r="R299" s="201">
        <f>Q299*H299</f>
        <v>0</v>
      </c>
      <c r="S299" s="201">
        <v>0</v>
      </c>
      <c r="T299" s="202">
        <f>S299*H299</f>
        <v>0</v>
      </c>
      <c r="AR299" s="23" t="s">
        <v>126</v>
      </c>
      <c r="AT299" s="23" t="s">
        <v>260</v>
      </c>
      <c r="AU299" s="23" t="s">
        <v>82</v>
      </c>
      <c r="AY299" s="23" t="s">
        <v>119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23" t="s">
        <v>80</v>
      </c>
      <c r="BK299" s="203">
        <f>ROUND(I299*H299,2)</f>
        <v>0</v>
      </c>
      <c r="BL299" s="23" t="s">
        <v>126</v>
      </c>
      <c r="BM299" s="23" t="s">
        <v>616</v>
      </c>
    </row>
    <row r="300" spans="2:65" s="1" customFormat="1" ht="25.5" customHeight="1">
      <c r="B300" s="40"/>
      <c r="C300" s="221" t="s">
        <v>617</v>
      </c>
      <c r="D300" s="221" t="s">
        <v>260</v>
      </c>
      <c r="E300" s="222" t="s">
        <v>618</v>
      </c>
      <c r="F300" s="223" t="s">
        <v>619</v>
      </c>
      <c r="G300" s="224" t="s">
        <v>336</v>
      </c>
      <c r="H300" s="225">
        <v>187.19</v>
      </c>
      <c r="I300" s="226"/>
      <c r="J300" s="227">
        <f>ROUND(I300*H300,2)</f>
        <v>0</v>
      </c>
      <c r="K300" s="223" t="s">
        <v>264</v>
      </c>
      <c r="L300" s="60"/>
      <c r="M300" s="228" t="s">
        <v>21</v>
      </c>
      <c r="N300" s="229" t="s">
        <v>43</v>
      </c>
      <c r="O300" s="41"/>
      <c r="P300" s="201">
        <f>O300*H300</f>
        <v>0</v>
      </c>
      <c r="Q300" s="201">
        <v>0</v>
      </c>
      <c r="R300" s="201">
        <f>Q300*H300</f>
        <v>0</v>
      </c>
      <c r="S300" s="201">
        <v>0</v>
      </c>
      <c r="T300" s="202">
        <f>S300*H300</f>
        <v>0</v>
      </c>
      <c r="AR300" s="23" t="s">
        <v>126</v>
      </c>
      <c r="AT300" s="23" t="s">
        <v>260</v>
      </c>
      <c r="AU300" s="23" t="s">
        <v>82</v>
      </c>
      <c r="AY300" s="23" t="s">
        <v>119</v>
      </c>
      <c r="BE300" s="203">
        <f>IF(N300="základní",J300,0)</f>
        <v>0</v>
      </c>
      <c r="BF300" s="203">
        <f>IF(N300="snížená",J300,0)</f>
        <v>0</v>
      </c>
      <c r="BG300" s="203">
        <f>IF(N300="zákl. přenesená",J300,0)</f>
        <v>0</v>
      </c>
      <c r="BH300" s="203">
        <f>IF(N300="sníž. přenesená",J300,0)</f>
        <v>0</v>
      </c>
      <c r="BI300" s="203">
        <f>IF(N300="nulová",J300,0)</f>
        <v>0</v>
      </c>
      <c r="BJ300" s="23" t="s">
        <v>80</v>
      </c>
      <c r="BK300" s="203">
        <f>ROUND(I300*H300,2)</f>
        <v>0</v>
      </c>
      <c r="BL300" s="23" t="s">
        <v>126</v>
      </c>
      <c r="BM300" s="23" t="s">
        <v>620</v>
      </c>
    </row>
    <row r="301" spans="2:65" s="1" customFormat="1" ht="25.5" customHeight="1">
      <c r="B301" s="40"/>
      <c r="C301" s="221" t="s">
        <v>621</v>
      </c>
      <c r="D301" s="221" t="s">
        <v>260</v>
      </c>
      <c r="E301" s="222" t="s">
        <v>622</v>
      </c>
      <c r="F301" s="223" t="s">
        <v>623</v>
      </c>
      <c r="G301" s="224" t="s">
        <v>336</v>
      </c>
      <c r="H301" s="225">
        <v>1684.71</v>
      </c>
      <c r="I301" s="226"/>
      <c r="J301" s="227">
        <f>ROUND(I301*H301,2)</f>
        <v>0</v>
      </c>
      <c r="K301" s="223" t="s">
        <v>264</v>
      </c>
      <c r="L301" s="60"/>
      <c r="M301" s="228" t="s">
        <v>21</v>
      </c>
      <c r="N301" s="229" t="s">
        <v>43</v>
      </c>
      <c r="O301" s="41"/>
      <c r="P301" s="201">
        <f>O301*H301</f>
        <v>0</v>
      </c>
      <c r="Q301" s="201">
        <v>0</v>
      </c>
      <c r="R301" s="201">
        <f>Q301*H301</f>
        <v>0</v>
      </c>
      <c r="S301" s="201">
        <v>0</v>
      </c>
      <c r="T301" s="202">
        <f>S301*H301</f>
        <v>0</v>
      </c>
      <c r="AR301" s="23" t="s">
        <v>126</v>
      </c>
      <c r="AT301" s="23" t="s">
        <v>260</v>
      </c>
      <c r="AU301" s="23" t="s">
        <v>82</v>
      </c>
      <c r="AY301" s="23" t="s">
        <v>119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23" t="s">
        <v>80</v>
      </c>
      <c r="BK301" s="203">
        <f>ROUND(I301*H301,2)</f>
        <v>0</v>
      </c>
      <c r="BL301" s="23" t="s">
        <v>126</v>
      </c>
      <c r="BM301" s="23" t="s">
        <v>624</v>
      </c>
    </row>
    <row r="302" spans="2:65" s="11" customFormat="1">
      <c r="B302" s="209"/>
      <c r="C302" s="210"/>
      <c r="D302" s="211" t="s">
        <v>258</v>
      </c>
      <c r="E302" s="210"/>
      <c r="F302" s="213" t="s">
        <v>625</v>
      </c>
      <c r="G302" s="210"/>
      <c r="H302" s="214">
        <v>1684.71</v>
      </c>
      <c r="I302" s="215"/>
      <c r="J302" s="210"/>
      <c r="K302" s="210"/>
      <c r="L302" s="216"/>
      <c r="M302" s="217"/>
      <c r="N302" s="218"/>
      <c r="O302" s="218"/>
      <c r="P302" s="218"/>
      <c r="Q302" s="218"/>
      <c r="R302" s="218"/>
      <c r="S302" s="218"/>
      <c r="T302" s="219"/>
      <c r="AT302" s="220" t="s">
        <v>258</v>
      </c>
      <c r="AU302" s="220" t="s">
        <v>82</v>
      </c>
      <c r="AV302" s="11" t="s">
        <v>82</v>
      </c>
      <c r="AW302" s="11" t="s">
        <v>6</v>
      </c>
      <c r="AX302" s="11" t="s">
        <v>80</v>
      </c>
      <c r="AY302" s="220" t="s">
        <v>119</v>
      </c>
    </row>
    <row r="303" spans="2:65" s="1" customFormat="1" ht="25.5" customHeight="1">
      <c r="B303" s="40"/>
      <c r="C303" s="221" t="s">
        <v>626</v>
      </c>
      <c r="D303" s="221" t="s">
        <v>260</v>
      </c>
      <c r="E303" s="222" t="s">
        <v>627</v>
      </c>
      <c r="F303" s="223" t="s">
        <v>628</v>
      </c>
      <c r="G303" s="224" t="s">
        <v>336</v>
      </c>
      <c r="H303" s="225">
        <v>42.84</v>
      </c>
      <c r="I303" s="226"/>
      <c r="J303" s="227">
        <f>ROUND(I303*H303,2)</f>
        <v>0</v>
      </c>
      <c r="K303" s="223" t="s">
        <v>264</v>
      </c>
      <c r="L303" s="60"/>
      <c r="M303" s="228" t="s">
        <v>21</v>
      </c>
      <c r="N303" s="229" t="s">
        <v>43</v>
      </c>
      <c r="O303" s="41"/>
      <c r="P303" s="201">
        <f>O303*H303</f>
        <v>0</v>
      </c>
      <c r="Q303" s="201">
        <v>0</v>
      </c>
      <c r="R303" s="201">
        <f>Q303*H303</f>
        <v>0</v>
      </c>
      <c r="S303" s="201">
        <v>0</v>
      </c>
      <c r="T303" s="202">
        <f>S303*H303</f>
        <v>0</v>
      </c>
      <c r="AR303" s="23" t="s">
        <v>126</v>
      </c>
      <c r="AT303" s="23" t="s">
        <v>260</v>
      </c>
      <c r="AU303" s="23" t="s">
        <v>82</v>
      </c>
      <c r="AY303" s="23" t="s">
        <v>119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23" t="s">
        <v>80</v>
      </c>
      <c r="BK303" s="203">
        <f>ROUND(I303*H303,2)</f>
        <v>0</v>
      </c>
      <c r="BL303" s="23" t="s">
        <v>126</v>
      </c>
      <c r="BM303" s="23" t="s">
        <v>629</v>
      </c>
    </row>
    <row r="304" spans="2:65" s="11" customFormat="1">
      <c r="B304" s="209"/>
      <c r="C304" s="210"/>
      <c r="D304" s="211" t="s">
        <v>258</v>
      </c>
      <c r="E304" s="212" t="s">
        <v>21</v>
      </c>
      <c r="F304" s="213" t="s">
        <v>630</v>
      </c>
      <c r="G304" s="210"/>
      <c r="H304" s="214">
        <v>42.84</v>
      </c>
      <c r="I304" s="215"/>
      <c r="J304" s="210"/>
      <c r="K304" s="210"/>
      <c r="L304" s="216"/>
      <c r="M304" s="217"/>
      <c r="N304" s="218"/>
      <c r="O304" s="218"/>
      <c r="P304" s="218"/>
      <c r="Q304" s="218"/>
      <c r="R304" s="218"/>
      <c r="S304" s="218"/>
      <c r="T304" s="219"/>
      <c r="AT304" s="220" t="s">
        <v>258</v>
      </c>
      <c r="AU304" s="220" t="s">
        <v>82</v>
      </c>
      <c r="AV304" s="11" t="s">
        <v>82</v>
      </c>
      <c r="AW304" s="11" t="s">
        <v>35</v>
      </c>
      <c r="AX304" s="11" t="s">
        <v>80</v>
      </c>
      <c r="AY304" s="220" t="s">
        <v>119</v>
      </c>
    </row>
    <row r="305" spans="2:65" s="1" customFormat="1" ht="25.5" customHeight="1">
      <c r="B305" s="40"/>
      <c r="C305" s="221" t="s">
        <v>631</v>
      </c>
      <c r="D305" s="221" t="s">
        <v>260</v>
      </c>
      <c r="E305" s="222" t="s">
        <v>632</v>
      </c>
      <c r="F305" s="223" t="s">
        <v>633</v>
      </c>
      <c r="G305" s="224" t="s">
        <v>336</v>
      </c>
      <c r="H305" s="225">
        <v>144.35</v>
      </c>
      <c r="I305" s="226"/>
      <c r="J305" s="227">
        <f>ROUND(I305*H305,2)</f>
        <v>0</v>
      </c>
      <c r="K305" s="223" t="s">
        <v>21</v>
      </c>
      <c r="L305" s="60"/>
      <c r="M305" s="228" t="s">
        <v>21</v>
      </c>
      <c r="N305" s="229" t="s">
        <v>43</v>
      </c>
      <c r="O305" s="41"/>
      <c r="P305" s="201">
        <f>O305*H305</f>
        <v>0</v>
      </c>
      <c r="Q305" s="201">
        <v>0</v>
      </c>
      <c r="R305" s="201">
        <f>Q305*H305</f>
        <v>0</v>
      </c>
      <c r="S305" s="201">
        <v>0</v>
      </c>
      <c r="T305" s="202">
        <f>S305*H305</f>
        <v>0</v>
      </c>
      <c r="AR305" s="23" t="s">
        <v>126</v>
      </c>
      <c r="AT305" s="23" t="s">
        <v>260</v>
      </c>
      <c r="AU305" s="23" t="s">
        <v>82</v>
      </c>
      <c r="AY305" s="23" t="s">
        <v>119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23" t="s">
        <v>80</v>
      </c>
      <c r="BK305" s="203">
        <f>ROUND(I305*H305,2)</f>
        <v>0</v>
      </c>
      <c r="BL305" s="23" t="s">
        <v>126</v>
      </c>
      <c r="BM305" s="23" t="s">
        <v>634</v>
      </c>
    </row>
    <row r="306" spans="2:65" s="11" customFormat="1">
      <c r="B306" s="209"/>
      <c r="C306" s="210"/>
      <c r="D306" s="211" t="s">
        <v>258</v>
      </c>
      <c r="E306" s="212" t="s">
        <v>21</v>
      </c>
      <c r="F306" s="213" t="s">
        <v>635</v>
      </c>
      <c r="G306" s="210"/>
      <c r="H306" s="214">
        <v>144.35</v>
      </c>
      <c r="I306" s="215"/>
      <c r="J306" s="210"/>
      <c r="K306" s="210"/>
      <c r="L306" s="216"/>
      <c r="M306" s="217"/>
      <c r="N306" s="218"/>
      <c r="O306" s="218"/>
      <c r="P306" s="218"/>
      <c r="Q306" s="218"/>
      <c r="R306" s="218"/>
      <c r="S306" s="218"/>
      <c r="T306" s="219"/>
      <c r="AT306" s="220" t="s">
        <v>258</v>
      </c>
      <c r="AU306" s="220" t="s">
        <v>82</v>
      </c>
      <c r="AV306" s="11" t="s">
        <v>82</v>
      </c>
      <c r="AW306" s="11" t="s">
        <v>35</v>
      </c>
      <c r="AX306" s="11" t="s">
        <v>80</v>
      </c>
      <c r="AY306" s="220" t="s">
        <v>119</v>
      </c>
    </row>
    <row r="307" spans="2:65" s="10" customFormat="1" ht="29.85" customHeight="1">
      <c r="B307" s="175"/>
      <c r="C307" s="176"/>
      <c r="D307" s="177" t="s">
        <v>71</v>
      </c>
      <c r="E307" s="189" t="s">
        <v>636</v>
      </c>
      <c r="F307" s="189" t="s">
        <v>637</v>
      </c>
      <c r="G307" s="176"/>
      <c r="H307" s="176"/>
      <c r="I307" s="179"/>
      <c r="J307" s="190">
        <f>BK307</f>
        <v>0</v>
      </c>
      <c r="K307" s="176"/>
      <c r="L307" s="181"/>
      <c r="M307" s="182"/>
      <c r="N307" s="183"/>
      <c r="O307" s="183"/>
      <c r="P307" s="184">
        <f>P308</f>
        <v>0</v>
      </c>
      <c r="Q307" s="183"/>
      <c r="R307" s="184">
        <f>R308</f>
        <v>0</v>
      </c>
      <c r="S307" s="183"/>
      <c r="T307" s="185">
        <f>T308</f>
        <v>0</v>
      </c>
      <c r="AR307" s="186" t="s">
        <v>80</v>
      </c>
      <c r="AT307" s="187" t="s">
        <v>71</v>
      </c>
      <c r="AU307" s="187" t="s">
        <v>80</v>
      </c>
      <c r="AY307" s="186" t="s">
        <v>119</v>
      </c>
      <c r="BK307" s="188">
        <f>BK308</f>
        <v>0</v>
      </c>
    </row>
    <row r="308" spans="2:65" s="1" customFormat="1" ht="25.5" customHeight="1">
      <c r="B308" s="40"/>
      <c r="C308" s="221" t="s">
        <v>638</v>
      </c>
      <c r="D308" s="221" t="s">
        <v>260</v>
      </c>
      <c r="E308" s="222" t="s">
        <v>639</v>
      </c>
      <c r="F308" s="223" t="s">
        <v>640</v>
      </c>
      <c r="G308" s="224" t="s">
        <v>336</v>
      </c>
      <c r="H308" s="225">
        <v>136.68799999999999</v>
      </c>
      <c r="I308" s="226"/>
      <c r="J308" s="227">
        <f>ROUND(I308*H308,2)</f>
        <v>0</v>
      </c>
      <c r="K308" s="223" t="s">
        <v>264</v>
      </c>
      <c r="L308" s="60"/>
      <c r="M308" s="228" t="s">
        <v>21</v>
      </c>
      <c r="N308" s="229" t="s">
        <v>43</v>
      </c>
      <c r="O308" s="41"/>
      <c r="P308" s="201">
        <f>O308*H308</f>
        <v>0</v>
      </c>
      <c r="Q308" s="201">
        <v>0</v>
      </c>
      <c r="R308" s="201">
        <f>Q308*H308</f>
        <v>0</v>
      </c>
      <c r="S308" s="201">
        <v>0</v>
      </c>
      <c r="T308" s="202">
        <f>S308*H308</f>
        <v>0</v>
      </c>
      <c r="AR308" s="23" t="s">
        <v>126</v>
      </c>
      <c r="AT308" s="23" t="s">
        <v>260</v>
      </c>
      <c r="AU308" s="23" t="s">
        <v>82</v>
      </c>
      <c r="AY308" s="23" t="s">
        <v>119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23" t="s">
        <v>80</v>
      </c>
      <c r="BK308" s="203">
        <f>ROUND(I308*H308,2)</f>
        <v>0</v>
      </c>
      <c r="BL308" s="23" t="s">
        <v>126</v>
      </c>
      <c r="BM308" s="23" t="s">
        <v>641</v>
      </c>
    </row>
    <row r="309" spans="2:65" s="10" customFormat="1" ht="37.35" customHeight="1">
      <c r="B309" s="175"/>
      <c r="C309" s="176"/>
      <c r="D309" s="177" t="s">
        <v>71</v>
      </c>
      <c r="E309" s="178" t="s">
        <v>121</v>
      </c>
      <c r="F309" s="178" t="s">
        <v>642</v>
      </c>
      <c r="G309" s="176"/>
      <c r="H309" s="176"/>
      <c r="I309" s="179"/>
      <c r="J309" s="180">
        <f>BK309</f>
        <v>0</v>
      </c>
      <c r="K309" s="176"/>
      <c r="L309" s="181"/>
      <c r="M309" s="182"/>
      <c r="N309" s="183"/>
      <c r="O309" s="183"/>
      <c r="P309" s="184">
        <f>P310</f>
        <v>0</v>
      </c>
      <c r="Q309" s="183"/>
      <c r="R309" s="184">
        <f>R310</f>
        <v>2.9084879999999997</v>
      </c>
      <c r="S309" s="183"/>
      <c r="T309" s="185">
        <f>T310</f>
        <v>0</v>
      </c>
      <c r="AR309" s="186" t="s">
        <v>131</v>
      </c>
      <c r="AT309" s="187" t="s">
        <v>71</v>
      </c>
      <c r="AU309" s="187" t="s">
        <v>72</v>
      </c>
      <c r="AY309" s="186" t="s">
        <v>119</v>
      </c>
      <c r="BK309" s="188">
        <f>BK310</f>
        <v>0</v>
      </c>
    </row>
    <row r="310" spans="2:65" s="10" customFormat="1" ht="19.899999999999999" customHeight="1">
      <c r="B310" s="175"/>
      <c r="C310" s="176"/>
      <c r="D310" s="177" t="s">
        <v>71</v>
      </c>
      <c r="E310" s="189" t="s">
        <v>643</v>
      </c>
      <c r="F310" s="189" t="s">
        <v>644</v>
      </c>
      <c r="G310" s="176"/>
      <c r="H310" s="176"/>
      <c r="I310" s="179"/>
      <c r="J310" s="190">
        <f>BK310</f>
        <v>0</v>
      </c>
      <c r="K310" s="176"/>
      <c r="L310" s="181"/>
      <c r="M310" s="182"/>
      <c r="N310" s="183"/>
      <c r="O310" s="183"/>
      <c r="P310" s="184">
        <f>SUM(P311:P332)</f>
        <v>0</v>
      </c>
      <c r="Q310" s="183"/>
      <c r="R310" s="184">
        <f>SUM(R311:R332)</f>
        <v>2.9084879999999997</v>
      </c>
      <c r="S310" s="183"/>
      <c r="T310" s="185">
        <f>SUM(T311:T332)</f>
        <v>0</v>
      </c>
      <c r="AR310" s="186" t="s">
        <v>131</v>
      </c>
      <c r="AT310" s="187" t="s">
        <v>71</v>
      </c>
      <c r="AU310" s="187" t="s">
        <v>80</v>
      </c>
      <c r="AY310" s="186" t="s">
        <v>119</v>
      </c>
      <c r="BK310" s="188">
        <f>SUM(BK311:BK332)</f>
        <v>0</v>
      </c>
    </row>
    <row r="311" spans="2:65" s="1" customFormat="1" ht="51" customHeight="1">
      <c r="B311" s="40"/>
      <c r="C311" s="221" t="s">
        <v>645</v>
      </c>
      <c r="D311" s="221" t="s">
        <v>260</v>
      </c>
      <c r="E311" s="222" t="s">
        <v>646</v>
      </c>
      <c r="F311" s="223" t="s">
        <v>647</v>
      </c>
      <c r="G311" s="224" t="s">
        <v>221</v>
      </c>
      <c r="H311" s="225">
        <v>10</v>
      </c>
      <c r="I311" s="226"/>
      <c r="J311" s="227">
        <f>ROUND(I311*H311,2)</f>
        <v>0</v>
      </c>
      <c r="K311" s="223" t="s">
        <v>264</v>
      </c>
      <c r="L311" s="60"/>
      <c r="M311" s="228" t="s">
        <v>21</v>
      </c>
      <c r="N311" s="229" t="s">
        <v>43</v>
      </c>
      <c r="O311" s="41"/>
      <c r="P311" s="201">
        <f>O311*H311</f>
        <v>0</v>
      </c>
      <c r="Q311" s="201">
        <v>0</v>
      </c>
      <c r="R311" s="201">
        <f>Q311*H311</f>
        <v>0</v>
      </c>
      <c r="S311" s="201">
        <v>0</v>
      </c>
      <c r="T311" s="202">
        <f>S311*H311</f>
        <v>0</v>
      </c>
      <c r="AR311" s="23" t="s">
        <v>544</v>
      </c>
      <c r="AT311" s="23" t="s">
        <v>260</v>
      </c>
      <c r="AU311" s="23" t="s">
        <v>82</v>
      </c>
      <c r="AY311" s="23" t="s">
        <v>119</v>
      </c>
      <c r="BE311" s="203">
        <f>IF(N311="základní",J311,0)</f>
        <v>0</v>
      </c>
      <c r="BF311" s="203">
        <f>IF(N311="snížená",J311,0)</f>
        <v>0</v>
      </c>
      <c r="BG311" s="203">
        <f>IF(N311="zákl. přenesená",J311,0)</f>
        <v>0</v>
      </c>
      <c r="BH311" s="203">
        <f>IF(N311="sníž. přenesená",J311,0)</f>
        <v>0</v>
      </c>
      <c r="BI311" s="203">
        <f>IF(N311="nulová",J311,0)</f>
        <v>0</v>
      </c>
      <c r="BJ311" s="23" t="s">
        <v>80</v>
      </c>
      <c r="BK311" s="203">
        <f>ROUND(I311*H311,2)</f>
        <v>0</v>
      </c>
      <c r="BL311" s="23" t="s">
        <v>544</v>
      </c>
      <c r="BM311" s="23" t="s">
        <v>648</v>
      </c>
    </row>
    <row r="312" spans="2:65" s="12" customFormat="1">
      <c r="B312" s="230"/>
      <c r="C312" s="231"/>
      <c r="D312" s="211" t="s">
        <v>258</v>
      </c>
      <c r="E312" s="232" t="s">
        <v>21</v>
      </c>
      <c r="F312" s="233" t="s">
        <v>649</v>
      </c>
      <c r="G312" s="231"/>
      <c r="H312" s="232" t="s">
        <v>21</v>
      </c>
      <c r="I312" s="234"/>
      <c r="J312" s="231"/>
      <c r="K312" s="231"/>
      <c r="L312" s="235"/>
      <c r="M312" s="236"/>
      <c r="N312" s="237"/>
      <c r="O312" s="237"/>
      <c r="P312" s="237"/>
      <c r="Q312" s="237"/>
      <c r="R312" s="237"/>
      <c r="S312" s="237"/>
      <c r="T312" s="238"/>
      <c r="AT312" s="239" t="s">
        <v>258</v>
      </c>
      <c r="AU312" s="239" t="s">
        <v>82</v>
      </c>
      <c r="AV312" s="12" t="s">
        <v>80</v>
      </c>
      <c r="AW312" s="12" t="s">
        <v>35</v>
      </c>
      <c r="AX312" s="12" t="s">
        <v>72</v>
      </c>
      <c r="AY312" s="239" t="s">
        <v>119</v>
      </c>
    </row>
    <row r="313" spans="2:65" s="11" customFormat="1">
      <c r="B313" s="209"/>
      <c r="C313" s="210"/>
      <c r="D313" s="211" t="s">
        <v>258</v>
      </c>
      <c r="E313" s="212" t="s">
        <v>21</v>
      </c>
      <c r="F313" s="213" t="s">
        <v>650</v>
      </c>
      <c r="G313" s="210"/>
      <c r="H313" s="214">
        <v>10</v>
      </c>
      <c r="I313" s="215"/>
      <c r="J313" s="210"/>
      <c r="K313" s="210"/>
      <c r="L313" s="216"/>
      <c r="M313" s="217"/>
      <c r="N313" s="218"/>
      <c r="O313" s="218"/>
      <c r="P313" s="218"/>
      <c r="Q313" s="218"/>
      <c r="R313" s="218"/>
      <c r="S313" s="218"/>
      <c r="T313" s="219"/>
      <c r="AT313" s="220" t="s">
        <v>258</v>
      </c>
      <c r="AU313" s="220" t="s">
        <v>82</v>
      </c>
      <c r="AV313" s="11" t="s">
        <v>82</v>
      </c>
      <c r="AW313" s="11" t="s">
        <v>35</v>
      </c>
      <c r="AX313" s="11" t="s">
        <v>80</v>
      </c>
      <c r="AY313" s="220" t="s">
        <v>119</v>
      </c>
    </row>
    <row r="314" spans="2:65" s="1" customFormat="1" ht="25.5" customHeight="1">
      <c r="B314" s="40"/>
      <c r="C314" s="221" t="s">
        <v>651</v>
      </c>
      <c r="D314" s="221" t="s">
        <v>260</v>
      </c>
      <c r="E314" s="222" t="s">
        <v>652</v>
      </c>
      <c r="F314" s="223" t="s">
        <v>653</v>
      </c>
      <c r="G314" s="224" t="s">
        <v>215</v>
      </c>
      <c r="H314" s="225">
        <v>21.2</v>
      </c>
      <c r="I314" s="226"/>
      <c r="J314" s="227">
        <f>ROUND(I314*H314,2)</f>
        <v>0</v>
      </c>
      <c r="K314" s="223" t="s">
        <v>264</v>
      </c>
      <c r="L314" s="60"/>
      <c r="M314" s="228" t="s">
        <v>21</v>
      </c>
      <c r="N314" s="229" t="s">
        <v>43</v>
      </c>
      <c r="O314" s="41"/>
      <c r="P314" s="201">
        <f>O314*H314</f>
        <v>0</v>
      </c>
      <c r="Q314" s="201">
        <v>1.8350000000000002E-2</v>
      </c>
      <c r="R314" s="201">
        <f>Q314*H314</f>
        <v>0.38902000000000003</v>
      </c>
      <c r="S314" s="201">
        <v>0</v>
      </c>
      <c r="T314" s="202">
        <f>S314*H314</f>
        <v>0</v>
      </c>
      <c r="AR314" s="23" t="s">
        <v>544</v>
      </c>
      <c r="AT314" s="23" t="s">
        <v>260</v>
      </c>
      <c r="AU314" s="23" t="s">
        <v>82</v>
      </c>
      <c r="AY314" s="23" t="s">
        <v>119</v>
      </c>
      <c r="BE314" s="203">
        <f>IF(N314="základní",J314,0)</f>
        <v>0</v>
      </c>
      <c r="BF314" s="203">
        <f>IF(N314="snížená",J314,0)</f>
        <v>0</v>
      </c>
      <c r="BG314" s="203">
        <f>IF(N314="zákl. přenesená",J314,0)</f>
        <v>0</v>
      </c>
      <c r="BH314" s="203">
        <f>IF(N314="sníž. přenesená",J314,0)</f>
        <v>0</v>
      </c>
      <c r="BI314" s="203">
        <f>IF(N314="nulová",J314,0)</f>
        <v>0</v>
      </c>
      <c r="BJ314" s="23" t="s">
        <v>80</v>
      </c>
      <c r="BK314" s="203">
        <f>ROUND(I314*H314,2)</f>
        <v>0</v>
      </c>
      <c r="BL314" s="23" t="s">
        <v>544</v>
      </c>
      <c r="BM314" s="23" t="s">
        <v>654</v>
      </c>
    </row>
    <row r="315" spans="2:65" s="12" customFormat="1">
      <c r="B315" s="230"/>
      <c r="C315" s="231"/>
      <c r="D315" s="211" t="s">
        <v>258</v>
      </c>
      <c r="E315" s="232" t="s">
        <v>21</v>
      </c>
      <c r="F315" s="233" t="s">
        <v>503</v>
      </c>
      <c r="G315" s="231"/>
      <c r="H315" s="232" t="s">
        <v>21</v>
      </c>
      <c r="I315" s="234"/>
      <c r="J315" s="231"/>
      <c r="K315" s="231"/>
      <c r="L315" s="235"/>
      <c r="M315" s="236"/>
      <c r="N315" s="237"/>
      <c r="O315" s="237"/>
      <c r="P315" s="237"/>
      <c r="Q315" s="237"/>
      <c r="R315" s="237"/>
      <c r="S315" s="237"/>
      <c r="T315" s="238"/>
      <c r="AT315" s="239" t="s">
        <v>258</v>
      </c>
      <c r="AU315" s="239" t="s">
        <v>82</v>
      </c>
      <c r="AV315" s="12" t="s">
        <v>80</v>
      </c>
      <c r="AW315" s="12" t="s">
        <v>35</v>
      </c>
      <c r="AX315" s="12" t="s">
        <v>72</v>
      </c>
      <c r="AY315" s="239" t="s">
        <v>119</v>
      </c>
    </row>
    <row r="316" spans="2:65" s="11" customFormat="1">
      <c r="B316" s="209"/>
      <c r="C316" s="210"/>
      <c r="D316" s="211" t="s">
        <v>258</v>
      </c>
      <c r="E316" s="212" t="s">
        <v>21</v>
      </c>
      <c r="F316" s="213" t="s">
        <v>655</v>
      </c>
      <c r="G316" s="210"/>
      <c r="H316" s="214">
        <v>21.2</v>
      </c>
      <c r="I316" s="215"/>
      <c r="J316" s="210"/>
      <c r="K316" s="210"/>
      <c r="L316" s="216"/>
      <c r="M316" s="217"/>
      <c r="N316" s="218"/>
      <c r="O316" s="218"/>
      <c r="P316" s="218"/>
      <c r="Q316" s="218"/>
      <c r="R316" s="218"/>
      <c r="S316" s="218"/>
      <c r="T316" s="219"/>
      <c r="AT316" s="220" t="s">
        <v>258</v>
      </c>
      <c r="AU316" s="220" t="s">
        <v>82</v>
      </c>
      <c r="AV316" s="11" t="s">
        <v>82</v>
      </c>
      <c r="AW316" s="11" t="s">
        <v>35</v>
      </c>
      <c r="AX316" s="11" t="s">
        <v>80</v>
      </c>
      <c r="AY316" s="220" t="s">
        <v>119</v>
      </c>
    </row>
    <row r="317" spans="2:65" s="1" customFormat="1" ht="25.5" customHeight="1">
      <c r="B317" s="40"/>
      <c r="C317" s="191" t="s">
        <v>656</v>
      </c>
      <c r="D317" s="191" t="s">
        <v>121</v>
      </c>
      <c r="E317" s="192" t="s">
        <v>657</v>
      </c>
      <c r="F317" s="193" t="s">
        <v>658</v>
      </c>
      <c r="G317" s="194" t="s">
        <v>159</v>
      </c>
      <c r="H317" s="195">
        <v>21.2</v>
      </c>
      <c r="I317" s="196"/>
      <c r="J317" s="197">
        <f>ROUND(I317*H317,2)</f>
        <v>0</v>
      </c>
      <c r="K317" s="193" t="s">
        <v>264</v>
      </c>
      <c r="L317" s="198"/>
      <c r="M317" s="199" t="s">
        <v>21</v>
      </c>
      <c r="N317" s="200" t="s">
        <v>43</v>
      </c>
      <c r="O317" s="41"/>
      <c r="P317" s="201">
        <f>O317*H317</f>
        <v>0</v>
      </c>
      <c r="Q317" s="201">
        <v>9.7000000000000003E-2</v>
      </c>
      <c r="R317" s="201">
        <f>Q317*H317</f>
        <v>2.0564</v>
      </c>
      <c r="S317" s="201">
        <v>0</v>
      </c>
      <c r="T317" s="202">
        <f>S317*H317</f>
        <v>0</v>
      </c>
      <c r="AR317" s="23" t="s">
        <v>659</v>
      </c>
      <c r="AT317" s="23" t="s">
        <v>121</v>
      </c>
      <c r="AU317" s="23" t="s">
        <v>82</v>
      </c>
      <c r="AY317" s="23" t="s">
        <v>119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23" t="s">
        <v>80</v>
      </c>
      <c r="BK317" s="203">
        <f>ROUND(I317*H317,2)</f>
        <v>0</v>
      </c>
      <c r="BL317" s="23" t="s">
        <v>659</v>
      </c>
      <c r="BM317" s="23" t="s">
        <v>660</v>
      </c>
    </row>
    <row r="318" spans="2:65" s="11" customFormat="1">
      <c r="B318" s="209"/>
      <c r="C318" s="210"/>
      <c r="D318" s="211" t="s">
        <v>258</v>
      </c>
      <c r="E318" s="212" t="s">
        <v>21</v>
      </c>
      <c r="F318" s="213" t="s">
        <v>655</v>
      </c>
      <c r="G318" s="210"/>
      <c r="H318" s="214">
        <v>21.2</v>
      </c>
      <c r="I318" s="215"/>
      <c r="J318" s="210"/>
      <c r="K318" s="210"/>
      <c r="L318" s="216"/>
      <c r="M318" s="217"/>
      <c r="N318" s="218"/>
      <c r="O318" s="218"/>
      <c r="P318" s="218"/>
      <c r="Q318" s="218"/>
      <c r="R318" s="218"/>
      <c r="S318" s="218"/>
      <c r="T318" s="219"/>
      <c r="AT318" s="220" t="s">
        <v>258</v>
      </c>
      <c r="AU318" s="220" t="s">
        <v>82</v>
      </c>
      <c r="AV318" s="11" t="s">
        <v>82</v>
      </c>
      <c r="AW318" s="11" t="s">
        <v>35</v>
      </c>
      <c r="AX318" s="11" t="s">
        <v>80</v>
      </c>
      <c r="AY318" s="220" t="s">
        <v>119</v>
      </c>
    </row>
    <row r="319" spans="2:65" s="1" customFormat="1" ht="16.5" customHeight="1">
      <c r="B319" s="40"/>
      <c r="C319" s="191" t="s">
        <v>661</v>
      </c>
      <c r="D319" s="191" t="s">
        <v>121</v>
      </c>
      <c r="E319" s="192" t="s">
        <v>662</v>
      </c>
      <c r="F319" s="193" t="s">
        <v>663</v>
      </c>
      <c r="G319" s="194" t="s">
        <v>159</v>
      </c>
      <c r="H319" s="195">
        <v>42.4</v>
      </c>
      <c r="I319" s="196"/>
      <c r="J319" s="197">
        <f>ROUND(I319*H319,2)</f>
        <v>0</v>
      </c>
      <c r="K319" s="193" t="s">
        <v>264</v>
      </c>
      <c r="L319" s="198"/>
      <c r="M319" s="199" t="s">
        <v>21</v>
      </c>
      <c r="N319" s="200" t="s">
        <v>43</v>
      </c>
      <c r="O319" s="41"/>
      <c r="P319" s="201">
        <f>O319*H319</f>
        <v>0</v>
      </c>
      <c r="Q319" s="201">
        <v>9.5999999999999992E-3</v>
      </c>
      <c r="R319" s="201">
        <f>Q319*H319</f>
        <v>0.40703999999999996</v>
      </c>
      <c r="S319" s="201">
        <v>0</v>
      </c>
      <c r="T319" s="202">
        <f>S319*H319</f>
        <v>0</v>
      </c>
      <c r="AR319" s="23" t="s">
        <v>659</v>
      </c>
      <c r="AT319" s="23" t="s">
        <v>121</v>
      </c>
      <c r="AU319" s="23" t="s">
        <v>82</v>
      </c>
      <c r="AY319" s="23" t="s">
        <v>119</v>
      </c>
      <c r="BE319" s="203">
        <f>IF(N319="základní",J319,0)</f>
        <v>0</v>
      </c>
      <c r="BF319" s="203">
        <f>IF(N319="snížená",J319,0)</f>
        <v>0</v>
      </c>
      <c r="BG319" s="203">
        <f>IF(N319="zákl. přenesená",J319,0)</f>
        <v>0</v>
      </c>
      <c r="BH319" s="203">
        <f>IF(N319="sníž. přenesená",J319,0)</f>
        <v>0</v>
      </c>
      <c r="BI319" s="203">
        <f>IF(N319="nulová",J319,0)</f>
        <v>0</v>
      </c>
      <c r="BJ319" s="23" t="s">
        <v>80</v>
      </c>
      <c r="BK319" s="203">
        <f>ROUND(I319*H319,2)</f>
        <v>0</v>
      </c>
      <c r="BL319" s="23" t="s">
        <v>659</v>
      </c>
      <c r="BM319" s="23" t="s">
        <v>664</v>
      </c>
    </row>
    <row r="320" spans="2:65" s="11" customFormat="1">
      <c r="B320" s="209"/>
      <c r="C320" s="210"/>
      <c r="D320" s="211" t="s">
        <v>258</v>
      </c>
      <c r="E320" s="212" t="s">
        <v>21</v>
      </c>
      <c r="F320" s="213" t="s">
        <v>665</v>
      </c>
      <c r="G320" s="210"/>
      <c r="H320" s="214">
        <v>42.4</v>
      </c>
      <c r="I320" s="215"/>
      <c r="J320" s="210"/>
      <c r="K320" s="210"/>
      <c r="L320" s="216"/>
      <c r="M320" s="217"/>
      <c r="N320" s="218"/>
      <c r="O320" s="218"/>
      <c r="P320" s="218"/>
      <c r="Q320" s="218"/>
      <c r="R320" s="218"/>
      <c r="S320" s="218"/>
      <c r="T320" s="219"/>
      <c r="AT320" s="220" t="s">
        <v>258</v>
      </c>
      <c r="AU320" s="220" t="s">
        <v>82</v>
      </c>
      <c r="AV320" s="11" t="s">
        <v>82</v>
      </c>
      <c r="AW320" s="11" t="s">
        <v>35</v>
      </c>
      <c r="AX320" s="11" t="s">
        <v>80</v>
      </c>
      <c r="AY320" s="220" t="s">
        <v>119</v>
      </c>
    </row>
    <row r="321" spans="2:65" s="1" customFormat="1" ht="25.5" customHeight="1">
      <c r="B321" s="40"/>
      <c r="C321" s="221" t="s">
        <v>666</v>
      </c>
      <c r="D321" s="221" t="s">
        <v>260</v>
      </c>
      <c r="E321" s="222" t="s">
        <v>667</v>
      </c>
      <c r="F321" s="223" t="s">
        <v>668</v>
      </c>
      <c r="G321" s="224" t="s">
        <v>215</v>
      </c>
      <c r="H321" s="225">
        <v>141.19999999999999</v>
      </c>
      <c r="I321" s="226"/>
      <c r="J321" s="227">
        <f>ROUND(I321*H321,2)</f>
        <v>0</v>
      </c>
      <c r="K321" s="223" t="s">
        <v>264</v>
      </c>
      <c r="L321" s="60"/>
      <c r="M321" s="228" t="s">
        <v>21</v>
      </c>
      <c r="N321" s="229" t="s">
        <v>43</v>
      </c>
      <c r="O321" s="41"/>
      <c r="P321" s="201">
        <f>O321*H321</f>
        <v>0</v>
      </c>
      <c r="Q321" s="201">
        <v>0</v>
      </c>
      <c r="R321" s="201">
        <f>Q321*H321</f>
        <v>0</v>
      </c>
      <c r="S321" s="201">
        <v>0</v>
      </c>
      <c r="T321" s="202">
        <f>S321*H321</f>
        <v>0</v>
      </c>
      <c r="AR321" s="23" t="s">
        <v>544</v>
      </c>
      <c r="AT321" s="23" t="s">
        <v>260</v>
      </c>
      <c r="AU321" s="23" t="s">
        <v>82</v>
      </c>
      <c r="AY321" s="23" t="s">
        <v>119</v>
      </c>
      <c r="BE321" s="203">
        <f>IF(N321="základní",J321,0)</f>
        <v>0</v>
      </c>
      <c r="BF321" s="203">
        <f>IF(N321="snížená",J321,0)</f>
        <v>0</v>
      </c>
      <c r="BG321" s="203">
        <f>IF(N321="zákl. přenesená",J321,0)</f>
        <v>0</v>
      </c>
      <c r="BH321" s="203">
        <f>IF(N321="sníž. přenesená",J321,0)</f>
        <v>0</v>
      </c>
      <c r="BI321" s="203">
        <f>IF(N321="nulová",J321,0)</f>
        <v>0</v>
      </c>
      <c r="BJ321" s="23" t="s">
        <v>80</v>
      </c>
      <c r="BK321" s="203">
        <f>ROUND(I321*H321,2)</f>
        <v>0</v>
      </c>
      <c r="BL321" s="23" t="s">
        <v>544</v>
      </c>
      <c r="BM321" s="23" t="s">
        <v>669</v>
      </c>
    </row>
    <row r="322" spans="2:65" s="12" customFormat="1">
      <c r="B322" s="230"/>
      <c r="C322" s="231"/>
      <c r="D322" s="211" t="s">
        <v>258</v>
      </c>
      <c r="E322" s="232" t="s">
        <v>21</v>
      </c>
      <c r="F322" s="233" t="s">
        <v>503</v>
      </c>
      <c r="G322" s="231"/>
      <c r="H322" s="232" t="s">
        <v>21</v>
      </c>
      <c r="I322" s="234"/>
      <c r="J322" s="231"/>
      <c r="K322" s="231"/>
      <c r="L322" s="235"/>
      <c r="M322" s="236"/>
      <c r="N322" s="237"/>
      <c r="O322" s="237"/>
      <c r="P322" s="237"/>
      <c r="Q322" s="237"/>
      <c r="R322" s="237"/>
      <c r="S322" s="237"/>
      <c r="T322" s="238"/>
      <c r="AT322" s="239" t="s">
        <v>258</v>
      </c>
      <c r="AU322" s="239" t="s">
        <v>82</v>
      </c>
      <c r="AV322" s="12" t="s">
        <v>80</v>
      </c>
      <c r="AW322" s="12" t="s">
        <v>35</v>
      </c>
      <c r="AX322" s="12" t="s">
        <v>72</v>
      </c>
      <c r="AY322" s="239" t="s">
        <v>119</v>
      </c>
    </row>
    <row r="323" spans="2:65" s="12" customFormat="1">
      <c r="B323" s="230"/>
      <c r="C323" s="231"/>
      <c r="D323" s="211" t="s">
        <v>258</v>
      </c>
      <c r="E323" s="232" t="s">
        <v>21</v>
      </c>
      <c r="F323" s="233" t="s">
        <v>670</v>
      </c>
      <c r="G323" s="231"/>
      <c r="H323" s="232" t="s">
        <v>21</v>
      </c>
      <c r="I323" s="234"/>
      <c r="J323" s="231"/>
      <c r="K323" s="231"/>
      <c r="L323" s="235"/>
      <c r="M323" s="236"/>
      <c r="N323" s="237"/>
      <c r="O323" s="237"/>
      <c r="P323" s="237"/>
      <c r="Q323" s="237"/>
      <c r="R323" s="237"/>
      <c r="S323" s="237"/>
      <c r="T323" s="238"/>
      <c r="AT323" s="239" t="s">
        <v>258</v>
      </c>
      <c r="AU323" s="239" t="s">
        <v>82</v>
      </c>
      <c r="AV323" s="12" t="s">
        <v>80</v>
      </c>
      <c r="AW323" s="12" t="s">
        <v>35</v>
      </c>
      <c r="AX323" s="12" t="s">
        <v>72</v>
      </c>
      <c r="AY323" s="239" t="s">
        <v>119</v>
      </c>
    </row>
    <row r="324" spans="2:65" s="11" customFormat="1">
      <c r="B324" s="209"/>
      <c r="C324" s="210"/>
      <c r="D324" s="211" t="s">
        <v>258</v>
      </c>
      <c r="E324" s="212" t="s">
        <v>21</v>
      </c>
      <c r="F324" s="213" t="s">
        <v>671</v>
      </c>
      <c r="G324" s="210"/>
      <c r="H324" s="214">
        <v>60</v>
      </c>
      <c r="I324" s="215"/>
      <c r="J324" s="210"/>
      <c r="K324" s="210"/>
      <c r="L324" s="216"/>
      <c r="M324" s="217"/>
      <c r="N324" s="218"/>
      <c r="O324" s="218"/>
      <c r="P324" s="218"/>
      <c r="Q324" s="218"/>
      <c r="R324" s="218"/>
      <c r="S324" s="218"/>
      <c r="T324" s="219"/>
      <c r="AT324" s="220" t="s">
        <v>258</v>
      </c>
      <c r="AU324" s="220" t="s">
        <v>82</v>
      </c>
      <c r="AV324" s="11" t="s">
        <v>82</v>
      </c>
      <c r="AW324" s="11" t="s">
        <v>35</v>
      </c>
      <c r="AX324" s="11" t="s">
        <v>72</v>
      </c>
      <c r="AY324" s="220" t="s">
        <v>119</v>
      </c>
    </row>
    <row r="325" spans="2:65" s="11" customFormat="1">
      <c r="B325" s="209"/>
      <c r="C325" s="210"/>
      <c r="D325" s="211" t="s">
        <v>258</v>
      </c>
      <c r="E325" s="212" t="s">
        <v>21</v>
      </c>
      <c r="F325" s="213" t="s">
        <v>672</v>
      </c>
      <c r="G325" s="210"/>
      <c r="H325" s="214">
        <v>81.2</v>
      </c>
      <c r="I325" s="215"/>
      <c r="J325" s="210"/>
      <c r="K325" s="210"/>
      <c r="L325" s="216"/>
      <c r="M325" s="217"/>
      <c r="N325" s="218"/>
      <c r="O325" s="218"/>
      <c r="P325" s="218"/>
      <c r="Q325" s="218"/>
      <c r="R325" s="218"/>
      <c r="S325" s="218"/>
      <c r="T325" s="219"/>
      <c r="AT325" s="220" t="s">
        <v>258</v>
      </c>
      <c r="AU325" s="220" t="s">
        <v>82</v>
      </c>
      <c r="AV325" s="11" t="s">
        <v>82</v>
      </c>
      <c r="AW325" s="11" t="s">
        <v>35</v>
      </c>
      <c r="AX325" s="11" t="s">
        <v>72</v>
      </c>
      <c r="AY325" s="220" t="s">
        <v>119</v>
      </c>
    </row>
    <row r="326" spans="2:65" s="13" customFormat="1">
      <c r="B326" s="240"/>
      <c r="C326" s="241"/>
      <c r="D326" s="211" t="s">
        <v>258</v>
      </c>
      <c r="E326" s="242" t="s">
        <v>21</v>
      </c>
      <c r="F326" s="243" t="s">
        <v>316</v>
      </c>
      <c r="G326" s="241"/>
      <c r="H326" s="244">
        <v>141.19999999999999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AT326" s="250" t="s">
        <v>258</v>
      </c>
      <c r="AU326" s="250" t="s">
        <v>82</v>
      </c>
      <c r="AV326" s="13" t="s">
        <v>126</v>
      </c>
      <c r="AW326" s="13" t="s">
        <v>35</v>
      </c>
      <c r="AX326" s="13" t="s">
        <v>80</v>
      </c>
      <c r="AY326" s="250" t="s">
        <v>119</v>
      </c>
    </row>
    <row r="327" spans="2:65" s="1" customFormat="1" ht="25.5" customHeight="1">
      <c r="B327" s="40"/>
      <c r="C327" s="191" t="s">
        <v>673</v>
      </c>
      <c r="D327" s="191" t="s">
        <v>121</v>
      </c>
      <c r="E327" s="192" t="s">
        <v>674</v>
      </c>
      <c r="F327" s="193" t="s">
        <v>675</v>
      </c>
      <c r="G327" s="194" t="s">
        <v>215</v>
      </c>
      <c r="H327" s="195">
        <v>81.2</v>
      </c>
      <c r="I327" s="196"/>
      <c r="J327" s="197">
        <f>ROUND(I327*H327,2)</f>
        <v>0</v>
      </c>
      <c r="K327" s="193" t="s">
        <v>21</v>
      </c>
      <c r="L327" s="198"/>
      <c r="M327" s="199" t="s">
        <v>21</v>
      </c>
      <c r="N327" s="200" t="s">
        <v>43</v>
      </c>
      <c r="O327" s="41"/>
      <c r="P327" s="201">
        <f>O327*H327</f>
        <v>0</v>
      </c>
      <c r="Q327" s="201">
        <v>6.8999999999999997E-4</v>
      </c>
      <c r="R327" s="201">
        <f>Q327*H327</f>
        <v>5.6028000000000001E-2</v>
      </c>
      <c r="S327" s="201">
        <v>0</v>
      </c>
      <c r="T327" s="202">
        <f>S327*H327</f>
        <v>0</v>
      </c>
      <c r="AR327" s="23" t="s">
        <v>659</v>
      </c>
      <c r="AT327" s="23" t="s">
        <v>121</v>
      </c>
      <c r="AU327" s="23" t="s">
        <v>82</v>
      </c>
      <c r="AY327" s="23" t="s">
        <v>119</v>
      </c>
      <c r="BE327" s="203">
        <f>IF(N327="základní",J327,0)</f>
        <v>0</v>
      </c>
      <c r="BF327" s="203">
        <f>IF(N327="snížená",J327,0)</f>
        <v>0</v>
      </c>
      <c r="BG327" s="203">
        <f>IF(N327="zákl. přenesená",J327,0)</f>
        <v>0</v>
      </c>
      <c r="BH327" s="203">
        <f>IF(N327="sníž. přenesená",J327,0)</f>
        <v>0</v>
      </c>
      <c r="BI327" s="203">
        <f>IF(N327="nulová",J327,0)</f>
        <v>0</v>
      </c>
      <c r="BJ327" s="23" t="s">
        <v>80</v>
      </c>
      <c r="BK327" s="203">
        <f>ROUND(I327*H327,2)</f>
        <v>0</v>
      </c>
      <c r="BL327" s="23" t="s">
        <v>659</v>
      </c>
      <c r="BM327" s="23" t="s">
        <v>676</v>
      </c>
    </row>
    <row r="328" spans="2:65" s="11" customFormat="1">
      <c r="B328" s="209"/>
      <c r="C328" s="210"/>
      <c r="D328" s="211" t="s">
        <v>258</v>
      </c>
      <c r="E328" s="212" t="s">
        <v>21</v>
      </c>
      <c r="F328" s="213" t="s">
        <v>677</v>
      </c>
      <c r="G328" s="210"/>
      <c r="H328" s="214">
        <v>81.2</v>
      </c>
      <c r="I328" s="215"/>
      <c r="J328" s="210"/>
      <c r="K328" s="210"/>
      <c r="L328" s="216"/>
      <c r="M328" s="217"/>
      <c r="N328" s="218"/>
      <c r="O328" s="218"/>
      <c r="P328" s="218"/>
      <c r="Q328" s="218"/>
      <c r="R328" s="218"/>
      <c r="S328" s="218"/>
      <c r="T328" s="219"/>
      <c r="AT328" s="220" t="s">
        <v>258</v>
      </c>
      <c r="AU328" s="220" t="s">
        <v>82</v>
      </c>
      <c r="AV328" s="11" t="s">
        <v>82</v>
      </c>
      <c r="AW328" s="11" t="s">
        <v>35</v>
      </c>
      <c r="AX328" s="11" t="s">
        <v>80</v>
      </c>
      <c r="AY328" s="220" t="s">
        <v>119</v>
      </c>
    </row>
    <row r="329" spans="2:65" s="1" customFormat="1" ht="16.5" customHeight="1">
      <c r="B329" s="40"/>
      <c r="C329" s="191" t="s">
        <v>678</v>
      </c>
      <c r="D329" s="191" t="s">
        <v>121</v>
      </c>
      <c r="E329" s="192" t="s">
        <v>679</v>
      </c>
      <c r="F329" s="193" t="s">
        <v>680</v>
      </c>
      <c r="G329" s="194" t="s">
        <v>215</v>
      </c>
      <c r="H329" s="195">
        <v>60</v>
      </c>
      <c r="I329" s="196"/>
      <c r="J329" s="197">
        <f>ROUND(I329*H329,2)</f>
        <v>0</v>
      </c>
      <c r="K329" s="193" t="s">
        <v>21</v>
      </c>
      <c r="L329" s="198"/>
      <c r="M329" s="199" t="s">
        <v>21</v>
      </c>
      <c r="N329" s="200" t="s">
        <v>43</v>
      </c>
      <c r="O329" s="41"/>
      <c r="P329" s="201">
        <f>O329*H329</f>
        <v>0</v>
      </c>
      <c r="Q329" s="201">
        <v>0</v>
      </c>
      <c r="R329" s="201">
        <f>Q329*H329</f>
        <v>0</v>
      </c>
      <c r="S329" s="201">
        <v>0</v>
      </c>
      <c r="T329" s="202">
        <f>S329*H329</f>
        <v>0</v>
      </c>
      <c r="AR329" s="23" t="s">
        <v>659</v>
      </c>
      <c r="AT329" s="23" t="s">
        <v>121</v>
      </c>
      <c r="AU329" s="23" t="s">
        <v>82</v>
      </c>
      <c r="AY329" s="23" t="s">
        <v>119</v>
      </c>
      <c r="BE329" s="203">
        <f>IF(N329="základní",J329,0)</f>
        <v>0</v>
      </c>
      <c r="BF329" s="203">
        <f>IF(N329="snížená",J329,0)</f>
        <v>0</v>
      </c>
      <c r="BG329" s="203">
        <f>IF(N329="zákl. přenesená",J329,0)</f>
        <v>0</v>
      </c>
      <c r="BH329" s="203">
        <f>IF(N329="sníž. přenesená",J329,0)</f>
        <v>0</v>
      </c>
      <c r="BI329" s="203">
        <f>IF(N329="nulová",J329,0)</f>
        <v>0</v>
      </c>
      <c r="BJ329" s="23" t="s">
        <v>80</v>
      </c>
      <c r="BK329" s="203">
        <f>ROUND(I329*H329,2)</f>
        <v>0</v>
      </c>
      <c r="BL329" s="23" t="s">
        <v>659</v>
      </c>
      <c r="BM329" s="23" t="s">
        <v>681</v>
      </c>
    </row>
    <row r="330" spans="2:65" s="12" customFormat="1">
      <c r="B330" s="230"/>
      <c r="C330" s="231"/>
      <c r="D330" s="211" t="s">
        <v>258</v>
      </c>
      <c r="E330" s="232" t="s">
        <v>21</v>
      </c>
      <c r="F330" s="233" t="s">
        <v>503</v>
      </c>
      <c r="G330" s="231"/>
      <c r="H330" s="232" t="s">
        <v>21</v>
      </c>
      <c r="I330" s="234"/>
      <c r="J330" s="231"/>
      <c r="K330" s="231"/>
      <c r="L330" s="235"/>
      <c r="M330" s="236"/>
      <c r="N330" s="237"/>
      <c r="O330" s="237"/>
      <c r="P330" s="237"/>
      <c r="Q330" s="237"/>
      <c r="R330" s="237"/>
      <c r="S330" s="237"/>
      <c r="T330" s="238"/>
      <c r="AT330" s="239" t="s">
        <v>258</v>
      </c>
      <c r="AU330" s="239" t="s">
        <v>82</v>
      </c>
      <c r="AV330" s="12" t="s">
        <v>80</v>
      </c>
      <c r="AW330" s="12" t="s">
        <v>35</v>
      </c>
      <c r="AX330" s="12" t="s">
        <v>72</v>
      </c>
      <c r="AY330" s="239" t="s">
        <v>119</v>
      </c>
    </row>
    <row r="331" spans="2:65" s="12" customFormat="1">
      <c r="B331" s="230"/>
      <c r="C331" s="231"/>
      <c r="D331" s="211" t="s">
        <v>258</v>
      </c>
      <c r="E331" s="232" t="s">
        <v>21</v>
      </c>
      <c r="F331" s="233" t="s">
        <v>682</v>
      </c>
      <c r="G331" s="231"/>
      <c r="H331" s="232" t="s">
        <v>21</v>
      </c>
      <c r="I331" s="234"/>
      <c r="J331" s="231"/>
      <c r="K331" s="231"/>
      <c r="L331" s="235"/>
      <c r="M331" s="236"/>
      <c r="N331" s="237"/>
      <c r="O331" s="237"/>
      <c r="P331" s="237"/>
      <c r="Q331" s="237"/>
      <c r="R331" s="237"/>
      <c r="S331" s="237"/>
      <c r="T331" s="238"/>
      <c r="AT331" s="239" t="s">
        <v>258</v>
      </c>
      <c r="AU331" s="239" t="s">
        <v>82</v>
      </c>
      <c r="AV331" s="12" t="s">
        <v>80</v>
      </c>
      <c r="AW331" s="12" t="s">
        <v>35</v>
      </c>
      <c r="AX331" s="12" t="s">
        <v>72</v>
      </c>
      <c r="AY331" s="239" t="s">
        <v>119</v>
      </c>
    </row>
    <row r="332" spans="2:65" s="11" customFormat="1">
      <c r="B332" s="209"/>
      <c r="C332" s="210"/>
      <c r="D332" s="211" t="s">
        <v>258</v>
      </c>
      <c r="E332" s="212" t="s">
        <v>21</v>
      </c>
      <c r="F332" s="213" t="s">
        <v>671</v>
      </c>
      <c r="G332" s="210"/>
      <c r="H332" s="214">
        <v>60</v>
      </c>
      <c r="I332" s="215"/>
      <c r="J332" s="210"/>
      <c r="K332" s="210"/>
      <c r="L332" s="216"/>
      <c r="M332" s="251"/>
      <c r="N332" s="252"/>
      <c r="O332" s="252"/>
      <c r="P332" s="252"/>
      <c r="Q332" s="252"/>
      <c r="R332" s="252"/>
      <c r="S332" s="252"/>
      <c r="T332" s="253"/>
      <c r="AT332" s="220" t="s">
        <v>258</v>
      </c>
      <c r="AU332" s="220" t="s">
        <v>82</v>
      </c>
      <c r="AV332" s="11" t="s">
        <v>82</v>
      </c>
      <c r="AW332" s="11" t="s">
        <v>35</v>
      </c>
      <c r="AX332" s="11" t="s">
        <v>80</v>
      </c>
      <c r="AY332" s="220" t="s">
        <v>119</v>
      </c>
    </row>
    <row r="333" spans="2:65" s="1" customFormat="1" ht="6.95" customHeight="1">
      <c r="B333" s="55"/>
      <c r="C333" s="56"/>
      <c r="D333" s="56"/>
      <c r="E333" s="56"/>
      <c r="F333" s="56"/>
      <c r="G333" s="56"/>
      <c r="H333" s="56"/>
      <c r="I333" s="138"/>
      <c r="J333" s="56"/>
      <c r="K333" s="56"/>
      <c r="L333" s="60"/>
    </row>
  </sheetData>
  <sheetProtection algorithmName="SHA-512" hashValue="D6OXr8E7UST2eZMvze+8JrrPcYqHlqeZWuj24/MMpezNVESLVF2DEsW6uCmO8zjr3mt3zXvF7KFEmDqnDujqDw==" saltValue="kPx2gOTQJ9SqnwMc/ogIBR0yXa63gdQhakX6rWrrCiYbHxvbu9rx8KXW7n/WIzP6HbPC1FAeZGwa8JAajg84aw==" spinCount="100000" sheet="1" objects="1" scenarios="1" formatColumns="0" formatRows="0" autoFilter="0"/>
  <autoFilter ref="C86:K332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4" customWidth="1"/>
    <col min="2" max="2" width="1.6640625" style="254" customWidth="1"/>
    <col min="3" max="4" width="5" style="254" customWidth="1"/>
    <col min="5" max="5" width="11.6640625" style="254" customWidth="1"/>
    <col min="6" max="6" width="9.1640625" style="254" customWidth="1"/>
    <col min="7" max="7" width="5" style="254" customWidth="1"/>
    <col min="8" max="8" width="77.83203125" style="254" customWidth="1"/>
    <col min="9" max="10" width="20" style="254" customWidth="1"/>
    <col min="11" max="11" width="1.6640625" style="254" customWidth="1"/>
  </cols>
  <sheetData>
    <row r="1" spans="2:11" ht="37.5" customHeight="1"/>
    <row r="2" spans="2:11" ht="7.5" customHeight="1"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pans="2:11" s="14" customFormat="1" ht="45" customHeight="1">
      <c r="B3" s="258"/>
      <c r="C3" s="380" t="s">
        <v>683</v>
      </c>
      <c r="D3" s="380"/>
      <c r="E3" s="380"/>
      <c r="F3" s="380"/>
      <c r="G3" s="380"/>
      <c r="H3" s="380"/>
      <c r="I3" s="380"/>
      <c r="J3" s="380"/>
      <c r="K3" s="259"/>
    </row>
    <row r="4" spans="2:11" ht="25.5" customHeight="1">
      <c r="B4" s="260"/>
      <c r="C4" s="381" t="s">
        <v>684</v>
      </c>
      <c r="D4" s="381"/>
      <c r="E4" s="381"/>
      <c r="F4" s="381"/>
      <c r="G4" s="381"/>
      <c r="H4" s="381"/>
      <c r="I4" s="381"/>
      <c r="J4" s="381"/>
      <c r="K4" s="261"/>
    </row>
    <row r="5" spans="2:11" ht="5.25" customHeight="1">
      <c r="B5" s="260"/>
      <c r="C5" s="262"/>
      <c r="D5" s="262"/>
      <c r="E5" s="262"/>
      <c r="F5" s="262"/>
      <c r="G5" s="262"/>
      <c r="H5" s="262"/>
      <c r="I5" s="262"/>
      <c r="J5" s="262"/>
      <c r="K5" s="261"/>
    </row>
    <row r="6" spans="2:11" ht="15" customHeight="1">
      <c r="B6" s="260"/>
      <c r="C6" s="379" t="s">
        <v>685</v>
      </c>
      <c r="D6" s="379"/>
      <c r="E6" s="379"/>
      <c r="F6" s="379"/>
      <c r="G6" s="379"/>
      <c r="H6" s="379"/>
      <c r="I6" s="379"/>
      <c r="J6" s="379"/>
      <c r="K6" s="261"/>
    </row>
    <row r="7" spans="2:11" ht="15" customHeight="1">
      <c r="B7" s="264"/>
      <c r="C7" s="379" t="s">
        <v>686</v>
      </c>
      <c r="D7" s="379"/>
      <c r="E7" s="379"/>
      <c r="F7" s="379"/>
      <c r="G7" s="379"/>
      <c r="H7" s="379"/>
      <c r="I7" s="379"/>
      <c r="J7" s="379"/>
      <c r="K7" s="261"/>
    </row>
    <row r="8" spans="2:11" ht="12.75" customHeight="1">
      <c r="B8" s="264"/>
      <c r="C8" s="263"/>
      <c r="D8" s="263"/>
      <c r="E8" s="263"/>
      <c r="F8" s="263"/>
      <c r="G8" s="263"/>
      <c r="H8" s="263"/>
      <c r="I8" s="263"/>
      <c r="J8" s="263"/>
      <c r="K8" s="261"/>
    </row>
    <row r="9" spans="2:11" ht="15" customHeight="1">
      <c r="B9" s="264"/>
      <c r="C9" s="379" t="s">
        <v>687</v>
      </c>
      <c r="D9" s="379"/>
      <c r="E9" s="379"/>
      <c r="F9" s="379"/>
      <c r="G9" s="379"/>
      <c r="H9" s="379"/>
      <c r="I9" s="379"/>
      <c r="J9" s="379"/>
      <c r="K9" s="261"/>
    </row>
    <row r="10" spans="2:11" ht="15" customHeight="1">
      <c r="B10" s="264"/>
      <c r="C10" s="263"/>
      <c r="D10" s="379" t="s">
        <v>688</v>
      </c>
      <c r="E10" s="379"/>
      <c r="F10" s="379"/>
      <c r="G10" s="379"/>
      <c r="H10" s="379"/>
      <c r="I10" s="379"/>
      <c r="J10" s="379"/>
      <c r="K10" s="261"/>
    </row>
    <row r="11" spans="2:11" ht="15" customHeight="1">
      <c r="B11" s="264"/>
      <c r="C11" s="265"/>
      <c r="D11" s="379" t="s">
        <v>689</v>
      </c>
      <c r="E11" s="379"/>
      <c r="F11" s="379"/>
      <c r="G11" s="379"/>
      <c r="H11" s="379"/>
      <c r="I11" s="379"/>
      <c r="J11" s="379"/>
      <c r="K11" s="261"/>
    </row>
    <row r="12" spans="2:11" ht="12.75" customHeight="1">
      <c r="B12" s="264"/>
      <c r="C12" s="265"/>
      <c r="D12" s="265"/>
      <c r="E12" s="265"/>
      <c r="F12" s="265"/>
      <c r="G12" s="265"/>
      <c r="H12" s="265"/>
      <c r="I12" s="265"/>
      <c r="J12" s="265"/>
      <c r="K12" s="261"/>
    </row>
    <row r="13" spans="2:11" ht="15" customHeight="1">
      <c r="B13" s="264"/>
      <c r="C13" s="265"/>
      <c r="D13" s="379" t="s">
        <v>690</v>
      </c>
      <c r="E13" s="379"/>
      <c r="F13" s="379"/>
      <c r="G13" s="379"/>
      <c r="H13" s="379"/>
      <c r="I13" s="379"/>
      <c r="J13" s="379"/>
      <c r="K13" s="261"/>
    </row>
    <row r="14" spans="2:11" ht="15" customHeight="1">
      <c r="B14" s="264"/>
      <c r="C14" s="265"/>
      <c r="D14" s="379" t="s">
        <v>691</v>
      </c>
      <c r="E14" s="379"/>
      <c r="F14" s="379"/>
      <c r="G14" s="379"/>
      <c r="H14" s="379"/>
      <c r="I14" s="379"/>
      <c r="J14" s="379"/>
      <c r="K14" s="261"/>
    </row>
    <row r="15" spans="2:11" ht="15" customHeight="1">
      <c r="B15" s="264"/>
      <c r="C15" s="265"/>
      <c r="D15" s="379" t="s">
        <v>692</v>
      </c>
      <c r="E15" s="379"/>
      <c r="F15" s="379"/>
      <c r="G15" s="379"/>
      <c r="H15" s="379"/>
      <c r="I15" s="379"/>
      <c r="J15" s="379"/>
      <c r="K15" s="261"/>
    </row>
    <row r="16" spans="2:11" ht="15" customHeight="1">
      <c r="B16" s="264"/>
      <c r="C16" s="265"/>
      <c r="D16" s="265"/>
      <c r="E16" s="266" t="s">
        <v>79</v>
      </c>
      <c r="F16" s="379" t="s">
        <v>693</v>
      </c>
      <c r="G16" s="379"/>
      <c r="H16" s="379"/>
      <c r="I16" s="379"/>
      <c r="J16" s="379"/>
      <c r="K16" s="261"/>
    </row>
    <row r="17" spans="2:11" ht="15" customHeight="1">
      <c r="B17" s="264"/>
      <c r="C17" s="265"/>
      <c r="D17" s="265"/>
      <c r="E17" s="266" t="s">
        <v>694</v>
      </c>
      <c r="F17" s="379" t="s">
        <v>695</v>
      </c>
      <c r="G17" s="379"/>
      <c r="H17" s="379"/>
      <c r="I17" s="379"/>
      <c r="J17" s="379"/>
      <c r="K17" s="261"/>
    </row>
    <row r="18" spans="2:11" ht="15" customHeight="1">
      <c r="B18" s="264"/>
      <c r="C18" s="265"/>
      <c r="D18" s="265"/>
      <c r="E18" s="266" t="s">
        <v>696</v>
      </c>
      <c r="F18" s="379" t="s">
        <v>697</v>
      </c>
      <c r="G18" s="379"/>
      <c r="H18" s="379"/>
      <c r="I18" s="379"/>
      <c r="J18" s="379"/>
      <c r="K18" s="261"/>
    </row>
    <row r="19" spans="2:11" ht="15" customHeight="1">
      <c r="B19" s="264"/>
      <c r="C19" s="265"/>
      <c r="D19" s="265"/>
      <c r="E19" s="266" t="s">
        <v>698</v>
      </c>
      <c r="F19" s="379" t="s">
        <v>699</v>
      </c>
      <c r="G19" s="379"/>
      <c r="H19" s="379"/>
      <c r="I19" s="379"/>
      <c r="J19" s="379"/>
      <c r="K19" s="261"/>
    </row>
    <row r="20" spans="2:11" ht="15" customHeight="1">
      <c r="B20" s="264"/>
      <c r="C20" s="265"/>
      <c r="D20" s="265"/>
      <c r="E20" s="266" t="s">
        <v>700</v>
      </c>
      <c r="F20" s="379" t="s">
        <v>701</v>
      </c>
      <c r="G20" s="379"/>
      <c r="H20" s="379"/>
      <c r="I20" s="379"/>
      <c r="J20" s="379"/>
      <c r="K20" s="261"/>
    </row>
    <row r="21" spans="2:11" ht="15" customHeight="1">
      <c r="B21" s="264"/>
      <c r="C21" s="265"/>
      <c r="D21" s="265"/>
      <c r="E21" s="266" t="s">
        <v>702</v>
      </c>
      <c r="F21" s="379" t="s">
        <v>703</v>
      </c>
      <c r="G21" s="379"/>
      <c r="H21" s="379"/>
      <c r="I21" s="379"/>
      <c r="J21" s="379"/>
      <c r="K21" s="261"/>
    </row>
    <row r="22" spans="2:11" ht="12.75" customHeight="1">
      <c r="B22" s="264"/>
      <c r="C22" s="265"/>
      <c r="D22" s="265"/>
      <c r="E22" s="265"/>
      <c r="F22" s="265"/>
      <c r="G22" s="265"/>
      <c r="H22" s="265"/>
      <c r="I22" s="265"/>
      <c r="J22" s="265"/>
      <c r="K22" s="261"/>
    </row>
    <row r="23" spans="2:11" ht="15" customHeight="1">
      <c r="B23" s="264"/>
      <c r="C23" s="379" t="s">
        <v>704</v>
      </c>
      <c r="D23" s="379"/>
      <c r="E23" s="379"/>
      <c r="F23" s="379"/>
      <c r="G23" s="379"/>
      <c r="H23" s="379"/>
      <c r="I23" s="379"/>
      <c r="J23" s="379"/>
      <c r="K23" s="261"/>
    </row>
    <row r="24" spans="2:11" ht="15" customHeight="1">
      <c r="B24" s="264"/>
      <c r="C24" s="379" t="s">
        <v>705</v>
      </c>
      <c r="D24" s="379"/>
      <c r="E24" s="379"/>
      <c r="F24" s="379"/>
      <c r="G24" s="379"/>
      <c r="H24" s="379"/>
      <c r="I24" s="379"/>
      <c r="J24" s="379"/>
      <c r="K24" s="261"/>
    </row>
    <row r="25" spans="2:11" ht="15" customHeight="1">
      <c r="B25" s="264"/>
      <c r="C25" s="263"/>
      <c r="D25" s="379" t="s">
        <v>706</v>
      </c>
      <c r="E25" s="379"/>
      <c r="F25" s="379"/>
      <c r="G25" s="379"/>
      <c r="H25" s="379"/>
      <c r="I25" s="379"/>
      <c r="J25" s="379"/>
      <c r="K25" s="261"/>
    </row>
    <row r="26" spans="2:11" ht="15" customHeight="1">
      <c r="B26" s="264"/>
      <c r="C26" s="265"/>
      <c r="D26" s="379" t="s">
        <v>707</v>
      </c>
      <c r="E26" s="379"/>
      <c r="F26" s="379"/>
      <c r="G26" s="379"/>
      <c r="H26" s="379"/>
      <c r="I26" s="379"/>
      <c r="J26" s="379"/>
      <c r="K26" s="261"/>
    </row>
    <row r="27" spans="2:11" ht="12.75" customHeight="1">
      <c r="B27" s="264"/>
      <c r="C27" s="265"/>
      <c r="D27" s="265"/>
      <c r="E27" s="265"/>
      <c r="F27" s="265"/>
      <c r="G27" s="265"/>
      <c r="H27" s="265"/>
      <c r="I27" s="265"/>
      <c r="J27" s="265"/>
      <c r="K27" s="261"/>
    </row>
    <row r="28" spans="2:11" ht="15" customHeight="1">
      <c r="B28" s="264"/>
      <c r="C28" s="265"/>
      <c r="D28" s="379" t="s">
        <v>708</v>
      </c>
      <c r="E28" s="379"/>
      <c r="F28" s="379"/>
      <c r="G28" s="379"/>
      <c r="H28" s="379"/>
      <c r="I28" s="379"/>
      <c r="J28" s="379"/>
      <c r="K28" s="261"/>
    </row>
    <row r="29" spans="2:11" ht="15" customHeight="1">
      <c r="B29" s="264"/>
      <c r="C29" s="265"/>
      <c r="D29" s="379" t="s">
        <v>709</v>
      </c>
      <c r="E29" s="379"/>
      <c r="F29" s="379"/>
      <c r="G29" s="379"/>
      <c r="H29" s="379"/>
      <c r="I29" s="379"/>
      <c r="J29" s="379"/>
      <c r="K29" s="261"/>
    </row>
    <row r="30" spans="2:11" ht="12.75" customHeight="1">
      <c r="B30" s="264"/>
      <c r="C30" s="265"/>
      <c r="D30" s="265"/>
      <c r="E30" s="265"/>
      <c r="F30" s="265"/>
      <c r="G30" s="265"/>
      <c r="H30" s="265"/>
      <c r="I30" s="265"/>
      <c r="J30" s="265"/>
      <c r="K30" s="261"/>
    </row>
    <row r="31" spans="2:11" ht="15" customHeight="1">
      <c r="B31" s="264"/>
      <c r="C31" s="265"/>
      <c r="D31" s="379" t="s">
        <v>710</v>
      </c>
      <c r="E31" s="379"/>
      <c r="F31" s="379"/>
      <c r="G31" s="379"/>
      <c r="H31" s="379"/>
      <c r="I31" s="379"/>
      <c r="J31" s="379"/>
      <c r="K31" s="261"/>
    </row>
    <row r="32" spans="2:11" ht="15" customHeight="1">
      <c r="B32" s="264"/>
      <c r="C32" s="265"/>
      <c r="D32" s="379" t="s">
        <v>711</v>
      </c>
      <c r="E32" s="379"/>
      <c r="F32" s="379"/>
      <c r="G32" s="379"/>
      <c r="H32" s="379"/>
      <c r="I32" s="379"/>
      <c r="J32" s="379"/>
      <c r="K32" s="261"/>
    </row>
    <row r="33" spans="2:11" ht="15" customHeight="1">
      <c r="B33" s="264"/>
      <c r="C33" s="265"/>
      <c r="D33" s="379" t="s">
        <v>712</v>
      </c>
      <c r="E33" s="379"/>
      <c r="F33" s="379"/>
      <c r="G33" s="379"/>
      <c r="H33" s="379"/>
      <c r="I33" s="379"/>
      <c r="J33" s="379"/>
      <c r="K33" s="261"/>
    </row>
    <row r="34" spans="2:11" ht="15" customHeight="1">
      <c r="B34" s="264"/>
      <c r="C34" s="265"/>
      <c r="D34" s="263"/>
      <c r="E34" s="267" t="s">
        <v>103</v>
      </c>
      <c r="F34" s="263"/>
      <c r="G34" s="379" t="s">
        <v>713</v>
      </c>
      <c r="H34" s="379"/>
      <c r="I34" s="379"/>
      <c r="J34" s="379"/>
      <c r="K34" s="261"/>
    </row>
    <row r="35" spans="2:11" ht="30.75" customHeight="1">
      <c r="B35" s="264"/>
      <c r="C35" s="265"/>
      <c r="D35" s="263"/>
      <c r="E35" s="267" t="s">
        <v>714</v>
      </c>
      <c r="F35" s="263"/>
      <c r="G35" s="379" t="s">
        <v>715</v>
      </c>
      <c r="H35" s="379"/>
      <c r="I35" s="379"/>
      <c r="J35" s="379"/>
      <c r="K35" s="261"/>
    </row>
    <row r="36" spans="2:11" ht="15" customHeight="1">
      <c r="B36" s="264"/>
      <c r="C36" s="265"/>
      <c r="D36" s="263"/>
      <c r="E36" s="267" t="s">
        <v>53</v>
      </c>
      <c r="F36" s="263"/>
      <c r="G36" s="379" t="s">
        <v>716</v>
      </c>
      <c r="H36" s="379"/>
      <c r="I36" s="379"/>
      <c r="J36" s="379"/>
      <c r="K36" s="261"/>
    </row>
    <row r="37" spans="2:11" ht="15" customHeight="1">
      <c r="B37" s="264"/>
      <c r="C37" s="265"/>
      <c r="D37" s="263"/>
      <c r="E37" s="267" t="s">
        <v>104</v>
      </c>
      <c r="F37" s="263"/>
      <c r="G37" s="379" t="s">
        <v>717</v>
      </c>
      <c r="H37" s="379"/>
      <c r="I37" s="379"/>
      <c r="J37" s="379"/>
      <c r="K37" s="261"/>
    </row>
    <row r="38" spans="2:11" ht="15" customHeight="1">
      <c r="B38" s="264"/>
      <c r="C38" s="265"/>
      <c r="D38" s="263"/>
      <c r="E38" s="267" t="s">
        <v>105</v>
      </c>
      <c r="F38" s="263"/>
      <c r="G38" s="379" t="s">
        <v>718</v>
      </c>
      <c r="H38" s="379"/>
      <c r="I38" s="379"/>
      <c r="J38" s="379"/>
      <c r="K38" s="261"/>
    </row>
    <row r="39" spans="2:11" ht="15" customHeight="1">
      <c r="B39" s="264"/>
      <c r="C39" s="265"/>
      <c r="D39" s="263"/>
      <c r="E39" s="267" t="s">
        <v>106</v>
      </c>
      <c r="F39" s="263"/>
      <c r="G39" s="379" t="s">
        <v>719</v>
      </c>
      <c r="H39" s="379"/>
      <c r="I39" s="379"/>
      <c r="J39" s="379"/>
      <c r="K39" s="261"/>
    </row>
    <row r="40" spans="2:11" ht="15" customHeight="1">
      <c r="B40" s="264"/>
      <c r="C40" s="265"/>
      <c r="D40" s="263"/>
      <c r="E40" s="267" t="s">
        <v>720</v>
      </c>
      <c r="F40" s="263"/>
      <c r="G40" s="379" t="s">
        <v>721</v>
      </c>
      <c r="H40" s="379"/>
      <c r="I40" s="379"/>
      <c r="J40" s="379"/>
      <c r="K40" s="261"/>
    </row>
    <row r="41" spans="2:11" ht="15" customHeight="1">
      <c r="B41" s="264"/>
      <c r="C41" s="265"/>
      <c r="D41" s="263"/>
      <c r="E41" s="267"/>
      <c r="F41" s="263"/>
      <c r="G41" s="379" t="s">
        <v>722</v>
      </c>
      <c r="H41" s="379"/>
      <c r="I41" s="379"/>
      <c r="J41" s="379"/>
      <c r="K41" s="261"/>
    </row>
    <row r="42" spans="2:11" ht="15" customHeight="1">
      <c r="B42" s="264"/>
      <c r="C42" s="265"/>
      <c r="D42" s="263"/>
      <c r="E42" s="267" t="s">
        <v>723</v>
      </c>
      <c r="F42" s="263"/>
      <c r="G42" s="379" t="s">
        <v>724</v>
      </c>
      <c r="H42" s="379"/>
      <c r="I42" s="379"/>
      <c r="J42" s="379"/>
      <c r="K42" s="261"/>
    </row>
    <row r="43" spans="2:11" ht="15" customHeight="1">
      <c r="B43" s="264"/>
      <c r="C43" s="265"/>
      <c r="D43" s="263"/>
      <c r="E43" s="267" t="s">
        <v>108</v>
      </c>
      <c r="F43" s="263"/>
      <c r="G43" s="379" t="s">
        <v>725</v>
      </c>
      <c r="H43" s="379"/>
      <c r="I43" s="379"/>
      <c r="J43" s="379"/>
      <c r="K43" s="261"/>
    </row>
    <row r="44" spans="2:11" ht="12.75" customHeight="1">
      <c r="B44" s="264"/>
      <c r="C44" s="265"/>
      <c r="D44" s="263"/>
      <c r="E44" s="263"/>
      <c r="F44" s="263"/>
      <c r="G44" s="263"/>
      <c r="H44" s="263"/>
      <c r="I44" s="263"/>
      <c r="J44" s="263"/>
      <c r="K44" s="261"/>
    </row>
    <row r="45" spans="2:11" ht="15" customHeight="1">
      <c r="B45" s="264"/>
      <c r="C45" s="265"/>
      <c r="D45" s="379" t="s">
        <v>726</v>
      </c>
      <c r="E45" s="379"/>
      <c r="F45" s="379"/>
      <c r="G45" s="379"/>
      <c r="H45" s="379"/>
      <c r="I45" s="379"/>
      <c r="J45" s="379"/>
      <c r="K45" s="261"/>
    </row>
    <row r="46" spans="2:11" ht="15" customHeight="1">
      <c r="B46" s="264"/>
      <c r="C46" s="265"/>
      <c r="D46" s="265"/>
      <c r="E46" s="379" t="s">
        <v>727</v>
      </c>
      <c r="F46" s="379"/>
      <c r="G46" s="379"/>
      <c r="H46" s="379"/>
      <c r="I46" s="379"/>
      <c r="J46" s="379"/>
      <c r="K46" s="261"/>
    </row>
    <row r="47" spans="2:11" ht="15" customHeight="1">
      <c r="B47" s="264"/>
      <c r="C47" s="265"/>
      <c r="D47" s="265"/>
      <c r="E47" s="379" t="s">
        <v>728</v>
      </c>
      <c r="F47" s="379"/>
      <c r="G47" s="379"/>
      <c r="H47" s="379"/>
      <c r="I47" s="379"/>
      <c r="J47" s="379"/>
      <c r="K47" s="261"/>
    </row>
    <row r="48" spans="2:11" ht="15" customHeight="1">
      <c r="B48" s="264"/>
      <c r="C48" s="265"/>
      <c r="D48" s="265"/>
      <c r="E48" s="379" t="s">
        <v>729</v>
      </c>
      <c r="F48" s="379"/>
      <c r="G48" s="379"/>
      <c r="H48" s="379"/>
      <c r="I48" s="379"/>
      <c r="J48" s="379"/>
      <c r="K48" s="261"/>
    </row>
    <row r="49" spans="2:11" ht="15" customHeight="1">
      <c r="B49" s="264"/>
      <c r="C49" s="265"/>
      <c r="D49" s="379" t="s">
        <v>730</v>
      </c>
      <c r="E49" s="379"/>
      <c r="F49" s="379"/>
      <c r="G49" s="379"/>
      <c r="H49" s="379"/>
      <c r="I49" s="379"/>
      <c r="J49" s="379"/>
      <c r="K49" s="261"/>
    </row>
    <row r="50" spans="2:11" ht="25.5" customHeight="1">
      <c r="B50" s="260"/>
      <c r="C50" s="381" t="s">
        <v>731</v>
      </c>
      <c r="D50" s="381"/>
      <c r="E50" s="381"/>
      <c r="F50" s="381"/>
      <c r="G50" s="381"/>
      <c r="H50" s="381"/>
      <c r="I50" s="381"/>
      <c r="J50" s="381"/>
      <c r="K50" s="261"/>
    </row>
    <row r="51" spans="2:11" ht="5.25" customHeight="1">
      <c r="B51" s="260"/>
      <c r="C51" s="262"/>
      <c r="D51" s="262"/>
      <c r="E51" s="262"/>
      <c r="F51" s="262"/>
      <c r="G51" s="262"/>
      <c r="H51" s="262"/>
      <c r="I51" s="262"/>
      <c r="J51" s="262"/>
      <c r="K51" s="261"/>
    </row>
    <row r="52" spans="2:11" ht="15" customHeight="1">
      <c r="B52" s="260"/>
      <c r="C52" s="379" t="s">
        <v>732</v>
      </c>
      <c r="D52" s="379"/>
      <c r="E52" s="379"/>
      <c r="F52" s="379"/>
      <c r="G52" s="379"/>
      <c r="H52" s="379"/>
      <c r="I52" s="379"/>
      <c r="J52" s="379"/>
      <c r="K52" s="261"/>
    </row>
    <row r="53" spans="2:11" ht="15" customHeight="1">
      <c r="B53" s="260"/>
      <c r="C53" s="379" t="s">
        <v>733</v>
      </c>
      <c r="D53" s="379"/>
      <c r="E53" s="379"/>
      <c r="F53" s="379"/>
      <c r="G53" s="379"/>
      <c r="H53" s="379"/>
      <c r="I53" s="379"/>
      <c r="J53" s="379"/>
      <c r="K53" s="261"/>
    </row>
    <row r="54" spans="2:11" ht="12.75" customHeight="1">
      <c r="B54" s="260"/>
      <c r="C54" s="263"/>
      <c r="D54" s="263"/>
      <c r="E54" s="263"/>
      <c r="F54" s="263"/>
      <c r="G54" s="263"/>
      <c r="H54" s="263"/>
      <c r="I54" s="263"/>
      <c r="J54" s="263"/>
      <c r="K54" s="261"/>
    </row>
    <row r="55" spans="2:11" ht="15" customHeight="1">
      <c r="B55" s="260"/>
      <c r="C55" s="379" t="s">
        <v>734</v>
      </c>
      <c r="D55" s="379"/>
      <c r="E55" s="379"/>
      <c r="F55" s="379"/>
      <c r="G55" s="379"/>
      <c r="H55" s="379"/>
      <c r="I55" s="379"/>
      <c r="J55" s="379"/>
      <c r="K55" s="261"/>
    </row>
    <row r="56" spans="2:11" ht="15" customHeight="1">
      <c r="B56" s="260"/>
      <c r="C56" s="265"/>
      <c r="D56" s="379" t="s">
        <v>735</v>
      </c>
      <c r="E56" s="379"/>
      <c r="F56" s="379"/>
      <c r="G56" s="379"/>
      <c r="H56" s="379"/>
      <c r="I56" s="379"/>
      <c r="J56" s="379"/>
      <c r="K56" s="261"/>
    </row>
    <row r="57" spans="2:11" ht="15" customHeight="1">
      <c r="B57" s="260"/>
      <c r="C57" s="265"/>
      <c r="D57" s="379" t="s">
        <v>736</v>
      </c>
      <c r="E57" s="379"/>
      <c r="F57" s="379"/>
      <c r="G57" s="379"/>
      <c r="H57" s="379"/>
      <c r="I57" s="379"/>
      <c r="J57" s="379"/>
      <c r="K57" s="261"/>
    </row>
    <row r="58" spans="2:11" ht="15" customHeight="1">
      <c r="B58" s="260"/>
      <c r="C58" s="265"/>
      <c r="D58" s="379" t="s">
        <v>737</v>
      </c>
      <c r="E58" s="379"/>
      <c r="F58" s="379"/>
      <c r="G58" s="379"/>
      <c r="H58" s="379"/>
      <c r="I58" s="379"/>
      <c r="J58" s="379"/>
      <c r="K58" s="261"/>
    </row>
    <row r="59" spans="2:11" ht="15" customHeight="1">
      <c r="B59" s="260"/>
      <c r="C59" s="265"/>
      <c r="D59" s="379" t="s">
        <v>738</v>
      </c>
      <c r="E59" s="379"/>
      <c r="F59" s="379"/>
      <c r="G59" s="379"/>
      <c r="H59" s="379"/>
      <c r="I59" s="379"/>
      <c r="J59" s="379"/>
      <c r="K59" s="261"/>
    </row>
    <row r="60" spans="2:11" ht="15" customHeight="1">
      <c r="B60" s="260"/>
      <c r="C60" s="265"/>
      <c r="D60" s="383" t="s">
        <v>739</v>
      </c>
      <c r="E60" s="383"/>
      <c r="F60" s="383"/>
      <c r="G60" s="383"/>
      <c r="H60" s="383"/>
      <c r="I60" s="383"/>
      <c r="J60" s="383"/>
      <c r="K60" s="261"/>
    </row>
    <row r="61" spans="2:11" ht="15" customHeight="1">
      <c r="B61" s="260"/>
      <c r="C61" s="265"/>
      <c r="D61" s="379" t="s">
        <v>740</v>
      </c>
      <c r="E61" s="379"/>
      <c r="F61" s="379"/>
      <c r="G61" s="379"/>
      <c r="H61" s="379"/>
      <c r="I61" s="379"/>
      <c r="J61" s="379"/>
      <c r="K61" s="261"/>
    </row>
    <row r="62" spans="2:11" ht="12.75" customHeight="1">
      <c r="B62" s="260"/>
      <c r="C62" s="265"/>
      <c r="D62" s="265"/>
      <c r="E62" s="268"/>
      <c r="F62" s="265"/>
      <c r="G62" s="265"/>
      <c r="H62" s="265"/>
      <c r="I62" s="265"/>
      <c r="J62" s="265"/>
      <c r="K62" s="261"/>
    </row>
    <row r="63" spans="2:11" ht="15" customHeight="1">
      <c r="B63" s="260"/>
      <c r="C63" s="265"/>
      <c r="D63" s="379" t="s">
        <v>741</v>
      </c>
      <c r="E63" s="379"/>
      <c r="F63" s="379"/>
      <c r="G63" s="379"/>
      <c r="H63" s="379"/>
      <c r="I63" s="379"/>
      <c r="J63" s="379"/>
      <c r="K63" s="261"/>
    </row>
    <row r="64" spans="2:11" ht="15" customHeight="1">
      <c r="B64" s="260"/>
      <c r="C64" s="265"/>
      <c r="D64" s="383" t="s">
        <v>742</v>
      </c>
      <c r="E64" s="383"/>
      <c r="F64" s="383"/>
      <c r="G64" s="383"/>
      <c r="H64" s="383"/>
      <c r="I64" s="383"/>
      <c r="J64" s="383"/>
      <c r="K64" s="261"/>
    </row>
    <row r="65" spans="2:11" ht="15" customHeight="1">
      <c r="B65" s="260"/>
      <c r="C65" s="265"/>
      <c r="D65" s="379" t="s">
        <v>743</v>
      </c>
      <c r="E65" s="379"/>
      <c r="F65" s="379"/>
      <c r="G65" s="379"/>
      <c r="H65" s="379"/>
      <c r="I65" s="379"/>
      <c r="J65" s="379"/>
      <c r="K65" s="261"/>
    </row>
    <row r="66" spans="2:11" ht="15" customHeight="1">
      <c r="B66" s="260"/>
      <c r="C66" s="265"/>
      <c r="D66" s="379" t="s">
        <v>744</v>
      </c>
      <c r="E66" s="379"/>
      <c r="F66" s="379"/>
      <c r="G66" s="379"/>
      <c r="H66" s="379"/>
      <c r="I66" s="379"/>
      <c r="J66" s="379"/>
      <c r="K66" s="261"/>
    </row>
    <row r="67" spans="2:11" ht="15" customHeight="1">
      <c r="B67" s="260"/>
      <c r="C67" s="265"/>
      <c r="D67" s="379" t="s">
        <v>745</v>
      </c>
      <c r="E67" s="379"/>
      <c r="F67" s="379"/>
      <c r="G67" s="379"/>
      <c r="H67" s="379"/>
      <c r="I67" s="379"/>
      <c r="J67" s="379"/>
      <c r="K67" s="261"/>
    </row>
    <row r="68" spans="2:11" ht="15" customHeight="1">
      <c r="B68" s="260"/>
      <c r="C68" s="265"/>
      <c r="D68" s="379" t="s">
        <v>746</v>
      </c>
      <c r="E68" s="379"/>
      <c r="F68" s="379"/>
      <c r="G68" s="379"/>
      <c r="H68" s="379"/>
      <c r="I68" s="379"/>
      <c r="J68" s="379"/>
      <c r="K68" s="261"/>
    </row>
    <row r="69" spans="2:11" ht="12.75" customHeight="1">
      <c r="B69" s="269"/>
      <c r="C69" s="270"/>
      <c r="D69" s="270"/>
      <c r="E69" s="270"/>
      <c r="F69" s="270"/>
      <c r="G69" s="270"/>
      <c r="H69" s="270"/>
      <c r="I69" s="270"/>
      <c r="J69" s="270"/>
      <c r="K69" s="271"/>
    </row>
    <row r="70" spans="2:11" ht="18.75" customHeight="1">
      <c r="B70" s="272"/>
      <c r="C70" s="272"/>
      <c r="D70" s="272"/>
      <c r="E70" s="272"/>
      <c r="F70" s="272"/>
      <c r="G70" s="272"/>
      <c r="H70" s="272"/>
      <c r="I70" s="272"/>
      <c r="J70" s="272"/>
      <c r="K70" s="273"/>
    </row>
    <row r="71" spans="2:11" ht="18.75" customHeight="1">
      <c r="B71" s="273"/>
      <c r="C71" s="273"/>
      <c r="D71" s="273"/>
      <c r="E71" s="273"/>
      <c r="F71" s="273"/>
      <c r="G71" s="273"/>
      <c r="H71" s="273"/>
      <c r="I71" s="273"/>
      <c r="J71" s="273"/>
      <c r="K71" s="273"/>
    </row>
    <row r="72" spans="2:11" ht="7.5" customHeight="1">
      <c r="B72" s="274"/>
      <c r="C72" s="275"/>
      <c r="D72" s="275"/>
      <c r="E72" s="275"/>
      <c r="F72" s="275"/>
      <c r="G72" s="275"/>
      <c r="H72" s="275"/>
      <c r="I72" s="275"/>
      <c r="J72" s="275"/>
      <c r="K72" s="276"/>
    </row>
    <row r="73" spans="2:11" ht="45" customHeight="1">
      <c r="B73" s="277"/>
      <c r="C73" s="384" t="s">
        <v>90</v>
      </c>
      <c r="D73" s="384"/>
      <c r="E73" s="384"/>
      <c r="F73" s="384"/>
      <c r="G73" s="384"/>
      <c r="H73" s="384"/>
      <c r="I73" s="384"/>
      <c r="J73" s="384"/>
      <c r="K73" s="278"/>
    </row>
    <row r="74" spans="2:11" ht="17.25" customHeight="1">
      <c r="B74" s="277"/>
      <c r="C74" s="279" t="s">
        <v>747</v>
      </c>
      <c r="D74" s="279"/>
      <c r="E74" s="279"/>
      <c r="F74" s="279" t="s">
        <v>748</v>
      </c>
      <c r="G74" s="280"/>
      <c r="H74" s="279" t="s">
        <v>104</v>
      </c>
      <c r="I74" s="279" t="s">
        <v>57</v>
      </c>
      <c r="J74" s="279" t="s">
        <v>749</v>
      </c>
      <c r="K74" s="278"/>
    </row>
    <row r="75" spans="2:11" ht="17.25" customHeight="1">
      <c r="B75" s="277"/>
      <c r="C75" s="281" t="s">
        <v>750</v>
      </c>
      <c r="D75" s="281"/>
      <c r="E75" s="281"/>
      <c r="F75" s="282" t="s">
        <v>751</v>
      </c>
      <c r="G75" s="283"/>
      <c r="H75" s="281"/>
      <c r="I75" s="281"/>
      <c r="J75" s="281" t="s">
        <v>752</v>
      </c>
      <c r="K75" s="278"/>
    </row>
    <row r="76" spans="2:11" ht="5.25" customHeight="1">
      <c r="B76" s="277"/>
      <c r="C76" s="284"/>
      <c r="D76" s="284"/>
      <c r="E76" s="284"/>
      <c r="F76" s="284"/>
      <c r="G76" s="285"/>
      <c r="H76" s="284"/>
      <c r="I76" s="284"/>
      <c r="J76" s="284"/>
      <c r="K76" s="278"/>
    </row>
    <row r="77" spans="2:11" ht="15" customHeight="1">
      <c r="B77" s="277"/>
      <c r="C77" s="267" t="s">
        <v>53</v>
      </c>
      <c r="D77" s="284"/>
      <c r="E77" s="284"/>
      <c r="F77" s="286" t="s">
        <v>753</v>
      </c>
      <c r="G77" s="285"/>
      <c r="H77" s="267" t="s">
        <v>754</v>
      </c>
      <c r="I77" s="267" t="s">
        <v>755</v>
      </c>
      <c r="J77" s="267">
        <v>20</v>
      </c>
      <c r="K77" s="278"/>
    </row>
    <row r="78" spans="2:11" ht="15" customHeight="1">
      <c r="B78" s="277"/>
      <c r="C78" s="267" t="s">
        <v>756</v>
      </c>
      <c r="D78" s="267"/>
      <c r="E78" s="267"/>
      <c r="F78" s="286" t="s">
        <v>753</v>
      </c>
      <c r="G78" s="285"/>
      <c r="H78" s="267" t="s">
        <v>757</v>
      </c>
      <c r="I78" s="267" t="s">
        <v>755</v>
      </c>
      <c r="J78" s="267">
        <v>120</v>
      </c>
      <c r="K78" s="278"/>
    </row>
    <row r="79" spans="2:11" ht="15" customHeight="1">
      <c r="B79" s="287"/>
      <c r="C79" s="267" t="s">
        <v>758</v>
      </c>
      <c r="D79" s="267"/>
      <c r="E79" s="267"/>
      <c r="F79" s="286" t="s">
        <v>759</v>
      </c>
      <c r="G79" s="285"/>
      <c r="H79" s="267" t="s">
        <v>760</v>
      </c>
      <c r="I79" s="267" t="s">
        <v>755</v>
      </c>
      <c r="J79" s="267">
        <v>50</v>
      </c>
      <c r="K79" s="278"/>
    </row>
    <row r="80" spans="2:11" ht="15" customHeight="1">
      <c r="B80" s="287"/>
      <c r="C80" s="267" t="s">
        <v>761</v>
      </c>
      <c r="D80" s="267"/>
      <c r="E80" s="267"/>
      <c r="F80" s="286" t="s">
        <v>753</v>
      </c>
      <c r="G80" s="285"/>
      <c r="H80" s="267" t="s">
        <v>762</v>
      </c>
      <c r="I80" s="267" t="s">
        <v>763</v>
      </c>
      <c r="J80" s="267"/>
      <c r="K80" s="278"/>
    </row>
    <row r="81" spans="2:11" ht="15" customHeight="1">
      <c r="B81" s="287"/>
      <c r="C81" s="288" t="s">
        <v>764</v>
      </c>
      <c r="D81" s="288"/>
      <c r="E81" s="288"/>
      <c r="F81" s="289" t="s">
        <v>759</v>
      </c>
      <c r="G81" s="288"/>
      <c r="H81" s="288" t="s">
        <v>765</v>
      </c>
      <c r="I81" s="288" t="s">
        <v>755</v>
      </c>
      <c r="J81" s="288">
        <v>15</v>
      </c>
      <c r="K81" s="278"/>
    </row>
    <row r="82" spans="2:11" ht="15" customHeight="1">
      <c r="B82" s="287"/>
      <c r="C82" s="288" t="s">
        <v>766</v>
      </c>
      <c r="D82" s="288"/>
      <c r="E82" s="288"/>
      <c r="F82" s="289" t="s">
        <v>759</v>
      </c>
      <c r="G82" s="288"/>
      <c r="H82" s="288" t="s">
        <v>767</v>
      </c>
      <c r="I82" s="288" t="s">
        <v>755</v>
      </c>
      <c r="J82" s="288">
        <v>15</v>
      </c>
      <c r="K82" s="278"/>
    </row>
    <row r="83" spans="2:11" ht="15" customHeight="1">
      <c r="B83" s="287"/>
      <c r="C83" s="288" t="s">
        <v>768</v>
      </c>
      <c r="D83" s="288"/>
      <c r="E83" s="288"/>
      <c r="F83" s="289" t="s">
        <v>759</v>
      </c>
      <c r="G83" s="288"/>
      <c r="H83" s="288" t="s">
        <v>769</v>
      </c>
      <c r="I83" s="288" t="s">
        <v>755</v>
      </c>
      <c r="J83" s="288">
        <v>20</v>
      </c>
      <c r="K83" s="278"/>
    </row>
    <row r="84" spans="2:11" ht="15" customHeight="1">
      <c r="B84" s="287"/>
      <c r="C84" s="288" t="s">
        <v>770</v>
      </c>
      <c r="D84" s="288"/>
      <c r="E84" s="288"/>
      <c r="F84" s="289" t="s">
        <v>759</v>
      </c>
      <c r="G84" s="288"/>
      <c r="H84" s="288" t="s">
        <v>771</v>
      </c>
      <c r="I84" s="288" t="s">
        <v>755</v>
      </c>
      <c r="J84" s="288">
        <v>20</v>
      </c>
      <c r="K84" s="278"/>
    </row>
    <row r="85" spans="2:11" ht="15" customHeight="1">
      <c r="B85" s="287"/>
      <c r="C85" s="267" t="s">
        <v>772</v>
      </c>
      <c r="D85" s="267"/>
      <c r="E85" s="267"/>
      <c r="F85" s="286" t="s">
        <v>759</v>
      </c>
      <c r="G85" s="285"/>
      <c r="H85" s="267" t="s">
        <v>773</v>
      </c>
      <c r="I85" s="267" t="s">
        <v>755</v>
      </c>
      <c r="J85" s="267">
        <v>50</v>
      </c>
      <c r="K85" s="278"/>
    </row>
    <row r="86" spans="2:11" ht="15" customHeight="1">
      <c r="B86" s="287"/>
      <c r="C86" s="267" t="s">
        <v>774</v>
      </c>
      <c r="D86" s="267"/>
      <c r="E86" s="267"/>
      <c r="F86" s="286" t="s">
        <v>759</v>
      </c>
      <c r="G86" s="285"/>
      <c r="H86" s="267" t="s">
        <v>775</v>
      </c>
      <c r="I86" s="267" t="s">
        <v>755</v>
      </c>
      <c r="J86" s="267">
        <v>20</v>
      </c>
      <c r="K86" s="278"/>
    </row>
    <row r="87" spans="2:11" ht="15" customHeight="1">
      <c r="B87" s="287"/>
      <c r="C87" s="267" t="s">
        <v>776</v>
      </c>
      <c r="D87" s="267"/>
      <c r="E87" s="267"/>
      <c r="F87" s="286" t="s">
        <v>759</v>
      </c>
      <c r="G87" s="285"/>
      <c r="H87" s="267" t="s">
        <v>777</v>
      </c>
      <c r="I87" s="267" t="s">
        <v>755</v>
      </c>
      <c r="J87" s="267">
        <v>20</v>
      </c>
      <c r="K87" s="278"/>
    </row>
    <row r="88" spans="2:11" ht="15" customHeight="1">
      <c r="B88" s="287"/>
      <c r="C88" s="267" t="s">
        <v>778</v>
      </c>
      <c r="D88" s="267"/>
      <c r="E88" s="267"/>
      <c r="F88" s="286" t="s">
        <v>759</v>
      </c>
      <c r="G88" s="285"/>
      <c r="H88" s="267" t="s">
        <v>779</v>
      </c>
      <c r="I88" s="267" t="s">
        <v>755</v>
      </c>
      <c r="J88" s="267">
        <v>50</v>
      </c>
      <c r="K88" s="278"/>
    </row>
    <row r="89" spans="2:11" ht="15" customHeight="1">
      <c r="B89" s="287"/>
      <c r="C89" s="267" t="s">
        <v>780</v>
      </c>
      <c r="D89" s="267"/>
      <c r="E89" s="267"/>
      <c r="F89" s="286" t="s">
        <v>759</v>
      </c>
      <c r="G89" s="285"/>
      <c r="H89" s="267" t="s">
        <v>780</v>
      </c>
      <c r="I89" s="267" t="s">
        <v>755</v>
      </c>
      <c r="J89" s="267">
        <v>50</v>
      </c>
      <c r="K89" s="278"/>
    </row>
    <row r="90" spans="2:11" ht="15" customHeight="1">
      <c r="B90" s="287"/>
      <c r="C90" s="267" t="s">
        <v>109</v>
      </c>
      <c r="D90" s="267"/>
      <c r="E90" s="267"/>
      <c r="F90" s="286" t="s">
        <v>759</v>
      </c>
      <c r="G90" s="285"/>
      <c r="H90" s="267" t="s">
        <v>781</v>
      </c>
      <c r="I90" s="267" t="s">
        <v>755</v>
      </c>
      <c r="J90" s="267">
        <v>255</v>
      </c>
      <c r="K90" s="278"/>
    </row>
    <row r="91" spans="2:11" ht="15" customHeight="1">
      <c r="B91" s="287"/>
      <c r="C91" s="267" t="s">
        <v>782</v>
      </c>
      <c r="D91" s="267"/>
      <c r="E91" s="267"/>
      <c r="F91" s="286" t="s">
        <v>753</v>
      </c>
      <c r="G91" s="285"/>
      <c r="H91" s="267" t="s">
        <v>783</v>
      </c>
      <c r="I91" s="267" t="s">
        <v>784</v>
      </c>
      <c r="J91" s="267"/>
      <c r="K91" s="278"/>
    </row>
    <row r="92" spans="2:11" ht="15" customHeight="1">
      <c r="B92" s="287"/>
      <c r="C92" s="267" t="s">
        <v>785</v>
      </c>
      <c r="D92" s="267"/>
      <c r="E92" s="267"/>
      <c r="F92" s="286" t="s">
        <v>753</v>
      </c>
      <c r="G92" s="285"/>
      <c r="H92" s="267" t="s">
        <v>786</v>
      </c>
      <c r="I92" s="267" t="s">
        <v>787</v>
      </c>
      <c r="J92" s="267"/>
      <c r="K92" s="278"/>
    </row>
    <row r="93" spans="2:11" ht="15" customHeight="1">
      <c r="B93" s="287"/>
      <c r="C93" s="267" t="s">
        <v>788</v>
      </c>
      <c r="D93" s="267"/>
      <c r="E93" s="267"/>
      <c r="F93" s="286" t="s">
        <v>753</v>
      </c>
      <c r="G93" s="285"/>
      <c r="H93" s="267" t="s">
        <v>788</v>
      </c>
      <c r="I93" s="267" t="s">
        <v>787</v>
      </c>
      <c r="J93" s="267"/>
      <c r="K93" s="278"/>
    </row>
    <row r="94" spans="2:11" ht="15" customHeight="1">
      <c r="B94" s="287"/>
      <c r="C94" s="267" t="s">
        <v>38</v>
      </c>
      <c r="D94" s="267"/>
      <c r="E94" s="267"/>
      <c r="F94" s="286" t="s">
        <v>753</v>
      </c>
      <c r="G94" s="285"/>
      <c r="H94" s="267" t="s">
        <v>789</v>
      </c>
      <c r="I94" s="267" t="s">
        <v>787</v>
      </c>
      <c r="J94" s="267"/>
      <c r="K94" s="278"/>
    </row>
    <row r="95" spans="2:11" ht="15" customHeight="1">
      <c r="B95" s="287"/>
      <c r="C95" s="267" t="s">
        <v>48</v>
      </c>
      <c r="D95" s="267"/>
      <c r="E95" s="267"/>
      <c r="F95" s="286" t="s">
        <v>753</v>
      </c>
      <c r="G95" s="285"/>
      <c r="H95" s="267" t="s">
        <v>790</v>
      </c>
      <c r="I95" s="267" t="s">
        <v>787</v>
      </c>
      <c r="J95" s="267"/>
      <c r="K95" s="278"/>
    </row>
    <row r="96" spans="2:11" ht="15" customHeight="1">
      <c r="B96" s="290"/>
      <c r="C96" s="291"/>
      <c r="D96" s="291"/>
      <c r="E96" s="291"/>
      <c r="F96" s="291"/>
      <c r="G96" s="291"/>
      <c r="H96" s="291"/>
      <c r="I96" s="291"/>
      <c r="J96" s="291"/>
      <c r="K96" s="292"/>
    </row>
    <row r="97" spans="2:11" ht="18.75" customHeight="1">
      <c r="B97" s="293"/>
      <c r="C97" s="294"/>
      <c r="D97" s="294"/>
      <c r="E97" s="294"/>
      <c r="F97" s="294"/>
      <c r="G97" s="294"/>
      <c r="H97" s="294"/>
      <c r="I97" s="294"/>
      <c r="J97" s="294"/>
      <c r="K97" s="293"/>
    </row>
    <row r="98" spans="2:11" ht="18.75" customHeight="1">
      <c r="B98" s="273"/>
      <c r="C98" s="273"/>
      <c r="D98" s="273"/>
      <c r="E98" s="273"/>
      <c r="F98" s="273"/>
      <c r="G98" s="273"/>
      <c r="H98" s="273"/>
      <c r="I98" s="273"/>
      <c r="J98" s="273"/>
      <c r="K98" s="273"/>
    </row>
    <row r="99" spans="2:11" ht="7.5" customHeight="1">
      <c r="B99" s="274"/>
      <c r="C99" s="275"/>
      <c r="D99" s="275"/>
      <c r="E99" s="275"/>
      <c r="F99" s="275"/>
      <c r="G99" s="275"/>
      <c r="H99" s="275"/>
      <c r="I99" s="275"/>
      <c r="J99" s="275"/>
      <c r="K99" s="276"/>
    </row>
    <row r="100" spans="2:11" ht="45" customHeight="1">
      <c r="B100" s="277"/>
      <c r="C100" s="384" t="s">
        <v>791</v>
      </c>
      <c r="D100" s="384"/>
      <c r="E100" s="384"/>
      <c r="F100" s="384"/>
      <c r="G100" s="384"/>
      <c r="H100" s="384"/>
      <c r="I100" s="384"/>
      <c r="J100" s="384"/>
      <c r="K100" s="278"/>
    </row>
    <row r="101" spans="2:11" ht="17.25" customHeight="1">
      <c r="B101" s="277"/>
      <c r="C101" s="279" t="s">
        <v>747</v>
      </c>
      <c r="D101" s="279"/>
      <c r="E101" s="279"/>
      <c r="F101" s="279" t="s">
        <v>748</v>
      </c>
      <c r="G101" s="280"/>
      <c r="H101" s="279" t="s">
        <v>104</v>
      </c>
      <c r="I101" s="279" t="s">
        <v>57</v>
      </c>
      <c r="J101" s="279" t="s">
        <v>749</v>
      </c>
      <c r="K101" s="278"/>
    </row>
    <row r="102" spans="2:11" ht="17.25" customHeight="1">
      <c r="B102" s="277"/>
      <c r="C102" s="281" t="s">
        <v>750</v>
      </c>
      <c r="D102" s="281"/>
      <c r="E102" s="281"/>
      <c r="F102" s="282" t="s">
        <v>751</v>
      </c>
      <c r="G102" s="283"/>
      <c r="H102" s="281"/>
      <c r="I102" s="281"/>
      <c r="J102" s="281" t="s">
        <v>752</v>
      </c>
      <c r="K102" s="278"/>
    </row>
    <row r="103" spans="2:11" ht="5.25" customHeight="1">
      <c r="B103" s="277"/>
      <c r="C103" s="279"/>
      <c r="D103" s="279"/>
      <c r="E103" s="279"/>
      <c r="F103" s="279"/>
      <c r="G103" s="295"/>
      <c r="H103" s="279"/>
      <c r="I103" s="279"/>
      <c r="J103" s="279"/>
      <c r="K103" s="278"/>
    </row>
    <row r="104" spans="2:11" ht="15" customHeight="1">
      <c r="B104" s="277"/>
      <c r="C104" s="267" t="s">
        <v>53</v>
      </c>
      <c r="D104" s="284"/>
      <c r="E104" s="284"/>
      <c r="F104" s="286" t="s">
        <v>753</v>
      </c>
      <c r="G104" s="295"/>
      <c r="H104" s="267" t="s">
        <v>792</v>
      </c>
      <c r="I104" s="267" t="s">
        <v>755</v>
      </c>
      <c r="J104" s="267">
        <v>20</v>
      </c>
      <c r="K104" s="278"/>
    </row>
    <row r="105" spans="2:11" ht="15" customHeight="1">
      <c r="B105" s="277"/>
      <c r="C105" s="267" t="s">
        <v>756</v>
      </c>
      <c r="D105" s="267"/>
      <c r="E105" s="267"/>
      <c r="F105" s="286" t="s">
        <v>753</v>
      </c>
      <c r="G105" s="267"/>
      <c r="H105" s="267" t="s">
        <v>792</v>
      </c>
      <c r="I105" s="267" t="s">
        <v>755</v>
      </c>
      <c r="J105" s="267">
        <v>120</v>
      </c>
      <c r="K105" s="278"/>
    </row>
    <row r="106" spans="2:11" ht="15" customHeight="1">
      <c r="B106" s="287"/>
      <c r="C106" s="267" t="s">
        <v>758</v>
      </c>
      <c r="D106" s="267"/>
      <c r="E106" s="267"/>
      <c r="F106" s="286" t="s">
        <v>759</v>
      </c>
      <c r="G106" s="267"/>
      <c r="H106" s="267" t="s">
        <v>792</v>
      </c>
      <c r="I106" s="267" t="s">
        <v>755</v>
      </c>
      <c r="J106" s="267">
        <v>50</v>
      </c>
      <c r="K106" s="278"/>
    </row>
    <row r="107" spans="2:11" ht="15" customHeight="1">
      <c r="B107" s="287"/>
      <c r="C107" s="267" t="s">
        <v>761</v>
      </c>
      <c r="D107" s="267"/>
      <c r="E107" s="267"/>
      <c r="F107" s="286" t="s">
        <v>753</v>
      </c>
      <c r="G107" s="267"/>
      <c r="H107" s="267" t="s">
        <v>792</v>
      </c>
      <c r="I107" s="267" t="s">
        <v>763</v>
      </c>
      <c r="J107" s="267"/>
      <c r="K107" s="278"/>
    </row>
    <row r="108" spans="2:11" ht="15" customHeight="1">
      <c r="B108" s="287"/>
      <c r="C108" s="267" t="s">
        <v>772</v>
      </c>
      <c r="D108" s="267"/>
      <c r="E108" s="267"/>
      <c r="F108" s="286" t="s">
        <v>759</v>
      </c>
      <c r="G108" s="267"/>
      <c r="H108" s="267" t="s">
        <v>792</v>
      </c>
      <c r="I108" s="267" t="s">
        <v>755</v>
      </c>
      <c r="J108" s="267">
        <v>50</v>
      </c>
      <c r="K108" s="278"/>
    </row>
    <row r="109" spans="2:11" ht="15" customHeight="1">
      <c r="B109" s="287"/>
      <c r="C109" s="267" t="s">
        <v>780</v>
      </c>
      <c r="D109" s="267"/>
      <c r="E109" s="267"/>
      <c r="F109" s="286" t="s">
        <v>759</v>
      </c>
      <c r="G109" s="267"/>
      <c r="H109" s="267" t="s">
        <v>792</v>
      </c>
      <c r="I109" s="267" t="s">
        <v>755</v>
      </c>
      <c r="J109" s="267">
        <v>50</v>
      </c>
      <c r="K109" s="278"/>
    </row>
    <row r="110" spans="2:11" ht="15" customHeight="1">
      <c r="B110" s="287"/>
      <c r="C110" s="267" t="s">
        <v>778</v>
      </c>
      <c r="D110" s="267"/>
      <c r="E110" s="267"/>
      <c r="F110" s="286" t="s">
        <v>759</v>
      </c>
      <c r="G110" s="267"/>
      <c r="H110" s="267" t="s">
        <v>792</v>
      </c>
      <c r="I110" s="267" t="s">
        <v>755</v>
      </c>
      <c r="J110" s="267">
        <v>50</v>
      </c>
      <c r="K110" s="278"/>
    </row>
    <row r="111" spans="2:11" ht="15" customHeight="1">
      <c r="B111" s="287"/>
      <c r="C111" s="267" t="s">
        <v>53</v>
      </c>
      <c r="D111" s="267"/>
      <c r="E111" s="267"/>
      <c r="F111" s="286" t="s">
        <v>753</v>
      </c>
      <c r="G111" s="267"/>
      <c r="H111" s="267" t="s">
        <v>793</v>
      </c>
      <c r="I111" s="267" t="s">
        <v>755</v>
      </c>
      <c r="J111" s="267">
        <v>20</v>
      </c>
      <c r="K111" s="278"/>
    </row>
    <row r="112" spans="2:11" ht="15" customHeight="1">
      <c r="B112" s="287"/>
      <c r="C112" s="267" t="s">
        <v>794</v>
      </c>
      <c r="D112" s="267"/>
      <c r="E112" s="267"/>
      <c r="F112" s="286" t="s">
        <v>753</v>
      </c>
      <c r="G112" s="267"/>
      <c r="H112" s="267" t="s">
        <v>795</v>
      </c>
      <c r="I112" s="267" t="s">
        <v>755</v>
      </c>
      <c r="J112" s="267">
        <v>120</v>
      </c>
      <c r="K112" s="278"/>
    </row>
    <row r="113" spans="2:11" ht="15" customHeight="1">
      <c r="B113" s="287"/>
      <c r="C113" s="267" t="s">
        <v>38</v>
      </c>
      <c r="D113" s="267"/>
      <c r="E113" s="267"/>
      <c r="F113" s="286" t="s">
        <v>753</v>
      </c>
      <c r="G113" s="267"/>
      <c r="H113" s="267" t="s">
        <v>796</v>
      </c>
      <c r="I113" s="267" t="s">
        <v>787</v>
      </c>
      <c r="J113" s="267"/>
      <c r="K113" s="278"/>
    </row>
    <row r="114" spans="2:11" ht="15" customHeight="1">
      <c r="B114" s="287"/>
      <c r="C114" s="267" t="s">
        <v>48</v>
      </c>
      <c r="D114" s="267"/>
      <c r="E114" s="267"/>
      <c r="F114" s="286" t="s">
        <v>753</v>
      </c>
      <c r="G114" s="267"/>
      <c r="H114" s="267" t="s">
        <v>797</v>
      </c>
      <c r="I114" s="267" t="s">
        <v>787</v>
      </c>
      <c r="J114" s="267"/>
      <c r="K114" s="278"/>
    </row>
    <row r="115" spans="2:11" ht="15" customHeight="1">
      <c r="B115" s="287"/>
      <c r="C115" s="267" t="s">
        <v>57</v>
      </c>
      <c r="D115" s="267"/>
      <c r="E115" s="267"/>
      <c r="F115" s="286" t="s">
        <v>753</v>
      </c>
      <c r="G115" s="267"/>
      <c r="H115" s="267" t="s">
        <v>798</v>
      </c>
      <c r="I115" s="267" t="s">
        <v>799</v>
      </c>
      <c r="J115" s="267"/>
      <c r="K115" s="278"/>
    </row>
    <row r="116" spans="2:11" ht="15" customHeight="1">
      <c r="B116" s="290"/>
      <c r="C116" s="296"/>
      <c r="D116" s="296"/>
      <c r="E116" s="296"/>
      <c r="F116" s="296"/>
      <c r="G116" s="296"/>
      <c r="H116" s="296"/>
      <c r="I116" s="296"/>
      <c r="J116" s="296"/>
      <c r="K116" s="292"/>
    </row>
    <row r="117" spans="2:11" ht="18.75" customHeight="1">
      <c r="B117" s="297"/>
      <c r="C117" s="263"/>
      <c r="D117" s="263"/>
      <c r="E117" s="263"/>
      <c r="F117" s="298"/>
      <c r="G117" s="263"/>
      <c r="H117" s="263"/>
      <c r="I117" s="263"/>
      <c r="J117" s="263"/>
      <c r="K117" s="297"/>
    </row>
    <row r="118" spans="2:11" ht="18.75" customHeight="1">
      <c r="B118" s="273"/>
      <c r="C118" s="273"/>
      <c r="D118" s="273"/>
      <c r="E118" s="273"/>
      <c r="F118" s="273"/>
      <c r="G118" s="273"/>
      <c r="H118" s="273"/>
      <c r="I118" s="273"/>
      <c r="J118" s="273"/>
      <c r="K118" s="273"/>
    </row>
    <row r="119" spans="2:11" ht="7.5" customHeight="1">
      <c r="B119" s="299"/>
      <c r="C119" s="300"/>
      <c r="D119" s="300"/>
      <c r="E119" s="300"/>
      <c r="F119" s="300"/>
      <c r="G119" s="300"/>
      <c r="H119" s="300"/>
      <c r="I119" s="300"/>
      <c r="J119" s="300"/>
      <c r="K119" s="301"/>
    </row>
    <row r="120" spans="2:11" ht="45" customHeight="1">
      <c r="B120" s="302"/>
      <c r="C120" s="380" t="s">
        <v>800</v>
      </c>
      <c r="D120" s="380"/>
      <c r="E120" s="380"/>
      <c r="F120" s="380"/>
      <c r="G120" s="380"/>
      <c r="H120" s="380"/>
      <c r="I120" s="380"/>
      <c r="J120" s="380"/>
      <c r="K120" s="303"/>
    </row>
    <row r="121" spans="2:11" ht="17.25" customHeight="1">
      <c r="B121" s="304"/>
      <c r="C121" s="279" t="s">
        <v>747</v>
      </c>
      <c r="D121" s="279"/>
      <c r="E121" s="279"/>
      <c r="F121" s="279" t="s">
        <v>748</v>
      </c>
      <c r="G121" s="280"/>
      <c r="H121" s="279" t="s">
        <v>104</v>
      </c>
      <c r="I121" s="279" t="s">
        <v>57</v>
      </c>
      <c r="J121" s="279" t="s">
        <v>749</v>
      </c>
      <c r="K121" s="305"/>
    </row>
    <row r="122" spans="2:11" ht="17.25" customHeight="1">
      <c r="B122" s="304"/>
      <c r="C122" s="281" t="s">
        <v>750</v>
      </c>
      <c r="D122" s="281"/>
      <c r="E122" s="281"/>
      <c r="F122" s="282" t="s">
        <v>751</v>
      </c>
      <c r="G122" s="283"/>
      <c r="H122" s="281"/>
      <c r="I122" s="281"/>
      <c r="J122" s="281" t="s">
        <v>752</v>
      </c>
      <c r="K122" s="305"/>
    </row>
    <row r="123" spans="2:11" ht="5.25" customHeight="1">
      <c r="B123" s="306"/>
      <c r="C123" s="284"/>
      <c r="D123" s="284"/>
      <c r="E123" s="284"/>
      <c r="F123" s="284"/>
      <c r="G123" s="267"/>
      <c r="H123" s="284"/>
      <c r="I123" s="284"/>
      <c r="J123" s="284"/>
      <c r="K123" s="307"/>
    </row>
    <row r="124" spans="2:11" ht="15" customHeight="1">
      <c r="B124" s="306"/>
      <c r="C124" s="267" t="s">
        <v>756</v>
      </c>
      <c r="D124" s="284"/>
      <c r="E124" s="284"/>
      <c r="F124" s="286" t="s">
        <v>753</v>
      </c>
      <c r="G124" s="267"/>
      <c r="H124" s="267" t="s">
        <v>792</v>
      </c>
      <c r="I124" s="267" t="s">
        <v>755</v>
      </c>
      <c r="J124" s="267">
        <v>120</v>
      </c>
      <c r="K124" s="308"/>
    </row>
    <row r="125" spans="2:11" ht="15" customHeight="1">
      <c r="B125" s="306"/>
      <c r="C125" s="267" t="s">
        <v>801</v>
      </c>
      <c r="D125" s="267"/>
      <c r="E125" s="267"/>
      <c r="F125" s="286" t="s">
        <v>753</v>
      </c>
      <c r="G125" s="267"/>
      <c r="H125" s="267" t="s">
        <v>802</v>
      </c>
      <c r="I125" s="267" t="s">
        <v>755</v>
      </c>
      <c r="J125" s="267" t="s">
        <v>803</v>
      </c>
      <c r="K125" s="308"/>
    </row>
    <row r="126" spans="2:11" ht="15" customHeight="1">
      <c r="B126" s="306"/>
      <c r="C126" s="267" t="s">
        <v>702</v>
      </c>
      <c r="D126" s="267"/>
      <c r="E126" s="267"/>
      <c r="F126" s="286" t="s">
        <v>753</v>
      </c>
      <c r="G126" s="267"/>
      <c r="H126" s="267" t="s">
        <v>804</v>
      </c>
      <c r="I126" s="267" t="s">
        <v>755</v>
      </c>
      <c r="J126" s="267" t="s">
        <v>803</v>
      </c>
      <c r="K126" s="308"/>
    </row>
    <row r="127" spans="2:11" ht="15" customHeight="1">
      <c r="B127" s="306"/>
      <c r="C127" s="267" t="s">
        <v>764</v>
      </c>
      <c r="D127" s="267"/>
      <c r="E127" s="267"/>
      <c r="F127" s="286" t="s">
        <v>759</v>
      </c>
      <c r="G127" s="267"/>
      <c r="H127" s="267" t="s">
        <v>765</v>
      </c>
      <c r="I127" s="267" t="s">
        <v>755</v>
      </c>
      <c r="J127" s="267">
        <v>15</v>
      </c>
      <c r="K127" s="308"/>
    </row>
    <row r="128" spans="2:11" ht="15" customHeight="1">
      <c r="B128" s="306"/>
      <c r="C128" s="288" t="s">
        <v>766</v>
      </c>
      <c r="D128" s="288"/>
      <c r="E128" s="288"/>
      <c r="F128" s="289" t="s">
        <v>759</v>
      </c>
      <c r="G128" s="288"/>
      <c r="H128" s="288" t="s">
        <v>767</v>
      </c>
      <c r="I128" s="288" t="s">
        <v>755</v>
      </c>
      <c r="J128" s="288">
        <v>15</v>
      </c>
      <c r="K128" s="308"/>
    </row>
    <row r="129" spans="2:11" ht="15" customHeight="1">
      <c r="B129" s="306"/>
      <c r="C129" s="288" t="s">
        <v>768</v>
      </c>
      <c r="D129" s="288"/>
      <c r="E129" s="288"/>
      <c r="F129" s="289" t="s">
        <v>759</v>
      </c>
      <c r="G129" s="288"/>
      <c r="H129" s="288" t="s">
        <v>769</v>
      </c>
      <c r="I129" s="288" t="s">
        <v>755</v>
      </c>
      <c r="J129" s="288">
        <v>20</v>
      </c>
      <c r="K129" s="308"/>
    </row>
    <row r="130" spans="2:11" ht="15" customHeight="1">
      <c r="B130" s="306"/>
      <c r="C130" s="288" t="s">
        <v>770</v>
      </c>
      <c r="D130" s="288"/>
      <c r="E130" s="288"/>
      <c r="F130" s="289" t="s">
        <v>759</v>
      </c>
      <c r="G130" s="288"/>
      <c r="H130" s="288" t="s">
        <v>771</v>
      </c>
      <c r="I130" s="288" t="s">
        <v>755</v>
      </c>
      <c r="J130" s="288">
        <v>20</v>
      </c>
      <c r="K130" s="308"/>
    </row>
    <row r="131" spans="2:11" ht="15" customHeight="1">
      <c r="B131" s="306"/>
      <c r="C131" s="267" t="s">
        <v>758</v>
      </c>
      <c r="D131" s="267"/>
      <c r="E131" s="267"/>
      <c r="F131" s="286" t="s">
        <v>759</v>
      </c>
      <c r="G131" s="267"/>
      <c r="H131" s="267" t="s">
        <v>792</v>
      </c>
      <c r="I131" s="267" t="s">
        <v>755</v>
      </c>
      <c r="J131" s="267">
        <v>50</v>
      </c>
      <c r="K131" s="308"/>
    </row>
    <row r="132" spans="2:11" ht="15" customHeight="1">
      <c r="B132" s="306"/>
      <c r="C132" s="267" t="s">
        <v>772</v>
      </c>
      <c r="D132" s="267"/>
      <c r="E132" s="267"/>
      <c r="F132" s="286" t="s">
        <v>759</v>
      </c>
      <c r="G132" s="267"/>
      <c r="H132" s="267" t="s">
        <v>792</v>
      </c>
      <c r="I132" s="267" t="s">
        <v>755</v>
      </c>
      <c r="J132" s="267">
        <v>50</v>
      </c>
      <c r="K132" s="308"/>
    </row>
    <row r="133" spans="2:11" ht="15" customHeight="1">
      <c r="B133" s="306"/>
      <c r="C133" s="267" t="s">
        <v>778</v>
      </c>
      <c r="D133" s="267"/>
      <c r="E133" s="267"/>
      <c r="F133" s="286" t="s">
        <v>759</v>
      </c>
      <c r="G133" s="267"/>
      <c r="H133" s="267" t="s">
        <v>792</v>
      </c>
      <c r="I133" s="267" t="s">
        <v>755</v>
      </c>
      <c r="J133" s="267">
        <v>50</v>
      </c>
      <c r="K133" s="308"/>
    </row>
    <row r="134" spans="2:11" ht="15" customHeight="1">
      <c r="B134" s="306"/>
      <c r="C134" s="267" t="s">
        <v>780</v>
      </c>
      <c r="D134" s="267"/>
      <c r="E134" s="267"/>
      <c r="F134" s="286" t="s">
        <v>759</v>
      </c>
      <c r="G134" s="267"/>
      <c r="H134" s="267" t="s">
        <v>792</v>
      </c>
      <c r="I134" s="267" t="s">
        <v>755</v>
      </c>
      <c r="J134" s="267">
        <v>50</v>
      </c>
      <c r="K134" s="308"/>
    </row>
    <row r="135" spans="2:11" ht="15" customHeight="1">
      <c r="B135" s="306"/>
      <c r="C135" s="267" t="s">
        <v>109</v>
      </c>
      <c r="D135" s="267"/>
      <c r="E135" s="267"/>
      <c r="F135" s="286" t="s">
        <v>759</v>
      </c>
      <c r="G135" s="267"/>
      <c r="H135" s="267" t="s">
        <v>805</v>
      </c>
      <c r="I135" s="267" t="s">
        <v>755</v>
      </c>
      <c r="J135" s="267">
        <v>255</v>
      </c>
      <c r="K135" s="308"/>
    </row>
    <row r="136" spans="2:11" ht="15" customHeight="1">
      <c r="B136" s="306"/>
      <c r="C136" s="267" t="s">
        <v>782</v>
      </c>
      <c r="D136" s="267"/>
      <c r="E136" s="267"/>
      <c r="F136" s="286" t="s">
        <v>753</v>
      </c>
      <c r="G136" s="267"/>
      <c r="H136" s="267" t="s">
        <v>806</v>
      </c>
      <c r="I136" s="267" t="s">
        <v>784</v>
      </c>
      <c r="J136" s="267"/>
      <c r="K136" s="308"/>
    </row>
    <row r="137" spans="2:11" ht="15" customHeight="1">
      <c r="B137" s="306"/>
      <c r="C137" s="267" t="s">
        <v>785</v>
      </c>
      <c r="D137" s="267"/>
      <c r="E137" s="267"/>
      <c r="F137" s="286" t="s">
        <v>753</v>
      </c>
      <c r="G137" s="267"/>
      <c r="H137" s="267" t="s">
        <v>807</v>
      </c>
      <c r="I137" s="267" t="s">
        <v>787</v>
      </c>
      <c r="J137" s="267"/>
      <c r="K137" s="308"/>
    </row>
    <row r="138" spans="2:11" ht="15" customHeight="1">
      <c r="B138" s="306"/>
      <c r="C138" s="267" t="s">
        <v>788</v>
      </c>
      <c r="D138" s="267"/>
      <c r="E138" s="267"/>
      <c r="F138" s="286" t="s">
        <v>753</v>
      </c>
      <c r="G138" s="267"/>
      <c r="H138" s="267" t="s">
        <v>788</v>
      </c>
      <c r="I138" s="267" t="s">
        <v>787</v>
      </c>
      <c r="J138" s="267"/>
      <c r="K138" s="308"/>
    </row>
    <row r="139" spans="2:11" ht="15" customHeight="1">
      <c r="B139" s="306"/>
      <c r="C139" s="267" t="s">
        <v>38</v>
      </c>
      <c r="D139" s="267"/>
      <c r="E139" s="267"/>
      <c r="F139" s="286" t="s">
        <v>753</v>
      </c>
      <c r="G139" s="267"/>
      <c r="H139" s="267" t="s">
        <v>808</v>
      </c>
      <c r="I139" s="267" t="s">
        <v>787</v>
      </c>
      <c r="J139" s="267"/>
      <c r="K139" s="308"/>
    </row>
    <row r="140" spans="2:11" ht="15" customHeight="1">
      <c r="B140" s="306"/>
      <c r="C140" s="267" t="s">
        <v>809</v>
      </c>
      <c r="D140" s="267"/>
      <c r="E140" s="267"/>
      <c r="F140" s="286" t="s">
        <v>753</v>
      </c>
      <c r="G140" s="267"/>
      <c r="H140" s="267" t="s">
        <v>810</v>
      </c>
      <c r="I140" s="267" t="s">
        <v>787</v>
      </c>
      <c r="J140" s="267"/>
      <c r="K140" s="308"/>
    </row>
    <row r="141" spans="2:11" ht="15" customHeight="1">
      <c r="B141" s="309"/>
      <c r="C141" s="310"/>
      <c r="D141" s="310"/>
      <c r="E141" s="310"/>
      <c r="F141" s="310"/>
      <c r="G141" s="310"/>
      <c r="H141" s="310"/>
      <c r="I141" s="310"/>
      <c r="J141" s="310"/>
      <c r="K141" s="311"/>
    </row>
    <row r="142" spans="2:11" ht="18.75" customHeight="1">
      <c r="B142" s="263"/>
      <c r="C142" s="263"/>
      <c r="D142" s="263"/>
      <c r="E142" s="263"/>
      <c r="F142" s="298"/>
      <c r="G142" s="263"/>
      <c r="H142" s="263"/>
      <c r="I142" s="263"/>
      <c r="J142" s="263"/>
      <c r="K142" s="263"/>
    </row>
    <row r="143" spans="2:11" ht="18.75" customHeight="1">
      <c r="B143" s="273"/>
      <c r="C143" s="273"/>
      <c r="D143" s="273"/>
      <c r="E143" s="273"/>
      <c r="F143" s="273"/>
      <c r="G143" s="273"/>
      <c r="H143" s="273"/>
      <c r="I143" s="273"/>
      <c r="J143" s="273"/>
      <c r="K143" s="273"/>
    </row>
    <row r="144" spans="2:11" ht="7.5" customHeight="1">
      <c r="B144" s="274"/>
      <c r="C144" s="275"/>
      <c r="D144" s="275"/>
      <c r="E144" s="275"/>
      <c r="F144" s="275"/>
      <c r="G144" s="275"/>
      <c r="H144" s="275"/>
      <c r="I144" s="275"/>
      <c r="J144" s="275"/>
      <c r="K144" s="276"/>
    </row>
    <row r="145" spans="2:11" ht="45" customHeight="1">
      <c r="B145" s="277"/>
      <c r="C145" s="384" t="s">
        <v>811</v>
      </c>
      <c r="D145" s="384"/>
      <c r="E145" s="384"/>
      <c r="F145" s="384"/>
      <c r="G145" s="384"/>
      <c r="H145" s="384"/>
      <c r="I145" s="384"/>
      <c r="J145" s="384"/>
      <c r="K145" s="278"/>
    </row>
    <row r="146" spans="2:11" ht="17.25" customHeight="1">
      <c r="B146" s="277"/>
      <c r="C146" s="279" t="s">
        <v>747</v>
      </c>
      <c r="D146" s="279"/>
      <c r="E146" s="279"/>
      <c r="F146" s="279" t="s">
        <v>748</v>
      </c>
      <c r="G146" s="280"/>
      <c r="H146" s="279" t="s">
        <v>104</v>
      </c>
      <c r="I146" s="279" t="s">
        <v>57</v>
      </c>
      <c r="J146" s="279" t="s">
        <v>749</v>
      </c>
      <c r="K146" s="278"/>
    </row>
    <row r="147" spans="2:11" ht="17.25" customHeight="1">
      <c r="B147" s="277"/>
      <c r="C147" s="281" t="s">
        <v>750</v>
      </c>
      <c r="D147" s="281"/>
      <c r="E147" s="281"/>
      <c r="F147" s="282" t="s">
        <v>751</v>
      </c>
      <c r="G147" s="283"/>
      <c r="H147" s="281"/>
      <c r="I147" s="281"/>
      <c r="J147" s="281" t="s">
        <v>752</v>
      </c>
      <c r="K147" s="278"/>
    </row>
    <row r="148" spans="2:11" ht="5.25" customHeight="1">
      <c r="B148" s="287"/>
      <c r="C148" s="284"/>
      <c r="D148" s="284"/>
      <c r="E148" s="284"/>
      <c r="F148" s="284"/>
      <c r="G148" s="285"/>
      <c r="H148" s="284"/>
      <c r="I148" s="284"/>
      <c r="J148" s="284"/>
      <c r="K148" s="308"/>
    </row>
    <row r="149" spans="2:11" ht="15" customHeight="1">
      <c r="B149" s="287"/>
      <c r="C149" s="312" t="s">
        <v>756</v>
      </c>
      <c r="D149" s="267"/>
      <c r="E149" s="267"/>
      <c r="F149" s="313" t="s">
        <v>753</v>
      </c>
      <c r="G149" s="267"/>
      <c r="H149" s="312" t="s">
        <v>792</v>
      </c>
      <c r="I149" s="312" t="s">
        <v>755</v>
      </c>
      <c r="J149" s="312">
        <v>120</v>
      </c>
      <c r="K149" s="308"/>
    </row>
    <row r="150" spans="2:11" ht="15" customHeight="1">
      <c r="B150" s="287"/>
      <c r="C150" s="312" t="s">
        <v>801</v>
      </c>
      <c r="D150" s="267"/>
      <c r="E150" s="267"/>
      <c r="F150" s="313" t="s">
        <v>753</v>
      </c>
      <c r="G150" s="267"/>
      <c r="H150" s="312" t="s">
        <v>812</v>
      </c>
      <c r="I150" s="312" t="s">
        <v>755</v>
      </c>
      <c r="J150" s="312" t="s">
        <v>803</v>
      </c>
      <c r="K150" s="308"/>
    </row>
    <row r="151" spans="2:11" ht="15" customHeight="1">
      <c r="B151" s="287"/>
      <c r="C151" s="312" t="s">
        <v>702</v>
      </c>
      <c r="D151" s="267"/>
      <c r="E151" s="267"/>
      <c r="F151" s="313" t="s">
        <v>753</v>
      </c>
      <c r="G151" s="267"/>
      <c r="H151" s="312" t="s">
        <v>813</v>
      </c>
      <c r="I151" s="312" t="s">
        <v>755</v>
      </c>
      <c r="J151" s="312" t="s">
        <v>803</v>
      </c>
      <c r="K151" s="308"/>
    </row>
    <row r="152" spans="2:11" ht="15" customHeight="1">
      <c r="B152" s="287"/>
      <c r="C152" s="312" t="s">
        <v>758</v>
      </c>
      <c r="D152" s="267"/>
      <c r="E152" s="267"/>
      <c r="F152" s="313" t="s">
        <v>759</v>
      </c>
      <c r="G152" s="267"/>
      <c r="H152" s="312" t="s">
        <v>792</v>
      </c>
      <c r="I152" s="312" t="s">
        <v>755</v>
      </c>
      <c r="J152" s="312">
        <v>50</v>
      </c>
      <c r="K152" s="308"/>
    </row>
    <row r="153" spans="2:11" ht="15" customHeight="1">
      <c r="B153" s="287"/>
      <c r="C153" s="312" t="s">
        <v>761</v>
      </c>
      <c r="D153" s="267"/>
      <c r="E153" s="267"/>
      <c r="F153" s="313" t="s">
        <v>753</v>
      </c>
      <c r="G153" s="267"/>
      <c r="H153" s="312" t="s">
        <v>792</v>
      </c>
      <c r="I153" s="312" t="s">
        <v>763</v>
      </c>
      <c r="J153" s="312"/>
      <c r="K153" s="308"/>
    </row>
    <row r="154" spans="2:11" ht="15" customHeight="1">
      <c r="B154" s="287"/>
      <c r="C154" s="312" t="s">
        <v>772</v>
      </c>
      <c r="D154" s="267"/>
      <c r="E154" s="267"/>
      <c r="F154" s="313" t="s">
        <v>759</v>
      </c>
      <c r="G154" s="267"/>
      <c r="H154" s="312" t="s">
        <v>792</v>
      </c>
      <c r="I154" s="312" t="s">
        <v>755</v>
      </c>
      <c r="J154" s="312">
        <v>50</v>
      </c>
      <c r="K154" s="308"/>
    </row>
    <row r="155" spans="2:11" ht="15" customHeight="1">
      <c r="B155" s="287"/>
      <c r="C155" s="312" t="s">
        <v>780</v>
      </c>
      <c r="D155" s="267"/>
      <c r="E155" s="267"/>
      <c r="F155" s="313" t="s">
        <v>759</v>
      </c>
      <c r="G155" s="267"/>
      <c r="H155" s="312" t="s">
        <v>792</v>
      </c>
      <c r="I155" s="312" t="s">
        <v>755</v>
      </c>
      <c r="J155" s="312">
        <v>50</v>
      </c>
      <c r="K155" s="308"/>
    </row>
    <row r="156" spans="2:11" ht="15" customHeight="1">
      <c r="B156" s="287"/>
      <c r="C156" s="312" t="s">
        <v>778</v>
      </c>
      <c r="D156" s="267"/>
      <c r="E156" s="267"/>
      <c r="F156" s="313" t="s">
        <v>759</v>
      </c>
      <c r="G156" s="267"/>
      <c r="H156" s="312" t="s">
        <v>792</v>
      </c>
      <c r="I156" s="312" t="s">
        <v>755</v>
      </c>
      <c r="J156" s="312">
        <v>50</v>
      </c>
      <c r="K156" s="308"/>
    </row>
    <row r="157" spans="2:11" ht="15" customHeight="1">
      <c r="B157" s="287"/>
      <c r="C157" s="312" t="s">
        <v>96</v>
      </c>
      <c r="D157" s="267"/>
      <c r="E157" s="267"/>
      <c r="F157" s="313" t="s">
        <v>753</v>
      </c>
      <c r="G157" s="267"/>
      <c r="H157" s="312" t="s">
        <v>814</v>
      </c>
      <c r="I157" s="312" t="s">
        <v>755</v>
      </c>
      <c r="J157" s="312" t="s">
        <v>815</v>
      </c>
      <c r="K157" s="308"/>
    </row>
    <row r="158" spans="2:11" ht="15" customHeight="1">
      <c r="B158" s="287"/>
      <c r="C158" s="312" t="s">
        <v>816</v>
      </c>
      <c r="D158" s="267"/>
      <c r="E158" s="267"/>
      <c r="F158" s="313" t="s">
        <v>753</v>
      </c>
      <c r="G158" s="267"/>
      <c r="H158" s="312" t="s">
        <v>817</v>
      </c>
      <c r="I158" s="312" t="s">
        <v>787</v>
      </c>
      <c r="J158" s="312"/>
      <c r="K158" s="308"/>
    </row>
    <row r="159" spans="2:11" ht="15" customHeight="1">
      <c r="B159" s="314"/>
      <c r="C159" s="296"/>
      <c r="D159" s="296"/>
      <c r="E159" s="296"/>
      <c r="F159" s="296"/>
      <c r="G159" s="296"/>
      <c r="H159" s="296"/>
      <c r="I159" s="296"/>
      <c r="J159" s="296"/>
      <c r="K159" s="315"/>
    </row>
    <row r="160" spans="2:11" ht="18.75" customHeight="1">
      <c r="B160" s="263"/>
      <c r="C160" s="267"/>
      <c r="D160" s="267"/>
      <c r="E160" s="267"/>
      <c r="F160" s="286"/>
      <c r="G160" s="267"/>
      <c r="H160" s="267"/>
      <c r="I160" s="267"/>
      <c r="J160" s="267"/>
      <c r="K160" s="263"/>
    </row>
    <row r="161" spans="2:11" ht="18.75" customHeight="1">
      <c r="B161" s="273"/>
      <c r="C161" s="273"/>
      <c r="D161" s="273"/>
      <c r="E161" s="273"/>
      <c r="F161" s="273"/>
      <c r="G161" s="273"/>
      <c r="H161" s="273"/>
      <c r="I161" s="273"/>
      <c r="J161" s="273"/>
      <c r="K161" s="273"/>
    </row>
    <row r="162" spans="2:11" ht="7.5" customHeight="1">
      <c r="B162" s="255"/>
      <c r="C162" s="256"/>
      <c r="D162" s="256"/>
      <c r="E162" s="256"/>
      <c r="F162" s="256"/>
      <c r="G162" s="256"/>
      <c r="H162" s="256"/>
      <c r="I162" s="256"/>
      <c r="J162" s="256"/>
      <c r="K162" s="257"/>
    </row>
    <row r="163" spans="2:11" ht="45" customHeight="1">
      <c r="B163" s="258"/>
      <c r="C163" s="380" t="s">
        <v>818</v>
      </c>
      <c r="D163" s="380"/>
      <c r="E163" s="380"/>
      <c r="F163" s="380"/>
      <c r="G163" s="380"/>
      <c r="H163" s="380"/>
      <c r="I163" s="380"/>
      <c r="J163" s="380"/>
      <c r="K163" s="259"/>
    </row>
    <row r="164" spans="2:11" ht="17.25" customHeight="1">
      <c r="B164" s="258"/>
      <c r="C164" s="279" t="s">
        <v>747</v>
      </c>
      <c r="D164" s="279"/>
      <c r="E164" s="279"/>
      <c r="F164" s="279" t="s">
        <v>748</v>
      </c>
      <c r="G164" s="316"/>
      <c r="H164" s="317" t="s">
        <v>104</v>
      </c>
      <c r="I164" s="317" t="s">
        <v>57</v>
      </c>
      <c r="J164" s="279" t="s">
        <v>749</v>
      </c>
      <c r="K164" s="259"/>
    </row>
    <row r="165" spans="2:11" ht="17.25" customHeight="1">
      <c r="B165" s="260"/>
      <c r="C165" s="281" t="s">
        <v>750</v>
      </c>
      <c r="D165" s="281"/>
      <c r="E165" s="281"/>
      <c r="F165" s="282" t="s">
        <v>751</v>
      </c>
      <c r="G165" s="318"/>
      <c r="H165" s="319"/>
      <c r="I165" s="319"/>
      <c r="J165" s="281" t="s">
        <v>752</v>
      </c>
      <c r="K165" s="261"/>
    </row>
    <row r="166" spans="2:11" ht="5.25" customHeight="1">
      <c r="B166" s="287"/>
      <c r="C166" s="284"/>
      <c r="D166" s="284"/>
      <c r="E166" s="284"/>
      <c r="F166" s="284"/>
      <c r="G166" s="285"/>
      <c r="H166" s="284"/>
      <c r="I166" s="284"/>
      <c r="J166" s="284"/>
      <c r="K166" s="308"/>
    </row>
    <row r="167" spans="2:11" ht="15" customHeight="1">
      <c r="B167" s="287"/>
      <c r="C167" s="267" t="s">
        <v>756</v>
      </c>
      <c r="D167" s="267"/>
      <c r="E167" s="267"/>
      <c r="F167" s="286" t="s">
        <v>753</v>
      </c>
      <c r="G167" s="267"/>
      <c r="H167" s="267" t="s">
        <v>792</v>
      </c>
      <c r="I167" s="267" t="s">
        <v>755</v>
      </c>
      <c r="J167" s="267">
        <v>120</v>
      </c>
      <c r="K167" s="308"/>
    </row>
    <row r="168" spans="2:11" ht="15" customHeight="1">
      <c r="B168" s="287"/>
      <c r="C168" s="267" t="s">
        <v>801</v>
      </c>
      <c r="D168" s="267"/>
      <c r="E168" s="267"/>
      <c r="F168" s="286" t="s">
        <v>753</v>
      </c>
      <c r="G168" s="267"/>
      <c r="H168" s="267" t="s">
        <v>802</v>
      </c>
      <c r="I168" s="267" t="s">
        <v>755</v>
      </c>
      <c r="J168" s="267" t="s">
        <v>803</v>
      </c>
      <c r="K168" s="308"/>
    </row>
    <row r="169" spans="2:11" ht="15" customHeight="1">
      <c r="B169" s="287"/>
      <c r="C169" s="267" t="s">
        <v>702</v>
      </c>
      <c r="D169" s="267"/>
      <c r="E169" s="267"/>
      <c r="F169" s="286" t="s">
        <v>753</v>
      </c>
      <c r="G169" s="267"/>
      <c r="H169" s="267" t="s">
        <v>819</v>
      </c>
      <c r="I169" s="267" t="s">
        <v>755</v>
      </c>
      <c r="J169" s="267" t="s">
        <v>803</v>
      </c>
      <c r="K169" s="308"/>
    </row>
    <row r="170" spans="2:11" ht="15" customHeight="1">
      <c r="B170" s="287"/>
      <c r="C170" s="267" t="s">
        <v>758</v>
      </c>
      <c r="D170" s="267"/>
      <c r="E170" s="267"/>
      <c r="F170" s="286" t="s">
        <v>759</v>
      </c>
      <c r="G170" s="267"/>
      <c r="H170" s="267" t="s">
        <v>819</v>
      </c>
      <c r="I170" s="267" t="s">
        <v>755</v>
      </c>
      <c r="J170" s="267">
        <v>50</v>
      </c>
      <c r="K170" s="308"/>
    </row>
    <row r="171" spans="2:11" ht="15" customHeight="1">
      <c r="B171" s="287"/>
      <c r="C171" s="267" t="s">
        <v>761</v>
      </c>
      <c r="D171" s="267"/>
      <c r="E171" s="267"/>
      <c r="F171" s="286" t="s">
        <v>753</v>
      </c>
      <c r="G171" s="267"/>
      <c r="H171" s="267" t="s">
        <v>819</v>
      </c>
      <c r="I171" s="267" t="s">
        <v>763</v>
      </c>
      <c r="J171" s="267"/>
      <c r="K171" s="308"/>
    </row>
    <row r="172" spans="2:11" ht="15" customHeight="1">
      <c r="B172" s="287"/>
      <c r="C172" s="267" t="s">
        <v>772</v>
      </c>
      <c r="D172" s="267"/>
      <c r="E172" s="267"/>
      <c r="F172" s="286" t="s">
        <v>759</v>
      </c>
      <c r="G172" s="267"/>
      <c r="H172" s="267" t="s">
        <v>819</v>
      </c>
      <c r="I172" s="267" t="s">
        <v>755</v>
      </c>
      <c r="J172" s="267">
        <v>50</v>
      </c>
      <c r="K172" s="308"/>
    </row>
    <row r="173" spans="2:11" ht="15" customHeight="1">
      <c r="B173" s="287"/>
      <c r="C173" s="267" t="s">
        <v>780</v>
      </c>
      <c r="D173" s="267"/>
      <c r="E173" s="267"/>
      <c r="F173" s="286" t="s">
        <v>759</v>
      </c>
      <c r="G173" s="267"/>
      <c r="H173" s="267" t="s">
        <v>819</v>
      </c>
      <c r="I173" s="267" t="s">
        <v>755</v>
      </c>
      <c r="J173" s="267">
        <v>50</v>
      </c>
      <c r="K173" s="308"/>
    </row>
    <row r="174" spans="2:11" ht="15" customHeight="1">
      <c r="B174" s="287"/>
      <c r="C174" s="267" t="s">
        <v>778</v>
      </c>
      <c r="D174" s="267"/>
      <c r="E174" s="267"/>
      <c r="F174" s="286" t="s">
        <v>759</v>
      </c>
      <c r="G174" s="267"/>
      <c r="H174" s="267" t="s">
        <v>819</v>
      </c>
      <c r="I174" s="267" t="s">
        <v>755</v>
      </c>
      <c r="J174" s="267">
        <v>50</v>
      </c>
      <c r="K174" s="308"/>
    </row>
    <row r="175" spans="2:11" ht="15" customHeight="1">
      <c r="B175" s="287"/>
      <c r="C175" s="267" t="s">
        <v>103</v>
      </c>
      <c r="D175" s="267"/>
      <c r="E175" s="267"/>
      <c r="F175" s="286" t="s">
        <v>753</v>
      </c>
      <c r="G175" s="267"/>
      <c r="H175" s="267" t="s">
        <v>820</v>
      </c>
      <c r="I175" s="267" t="s">
        <v>821</v>
      </c>
      <c r="J175" s="267"/>
      <c r="K175" s="308"/>
    </row>
    <row r="176" spans="2:11" ht="15" customHeight="1">
      <c r="B176" s="287"/>
      <c r="C176" s="267" t="s">
        <v>57</v>
      </c>
      <c r="D176" s="267"/>
      <c r="E176" s="267"/>
      <c r="F176" s="286" t="s">
        <v>753</v>
      </c>
      <c r="G176" s="267"/>
      <c r="H176" s="267" t="s">
        <v>822</v>
      </c>
      <c r="I176" s="267" t="s">
        <v>823</v>
      </c>
      <c r="J176" s="267">
        <v>1</v>
      </c>
      <c r="K176" s="308"/>
    </row>
    <row r="177" spans="2:11" ht="15" customHeight="1">
      <c r="B177" s="287"/>
      <c r="C177" s="267" t="s">
        <v>53</v>
      </c>
      <c r="D177" s="267"/>
      <c r="E177" s="267"/>
      <c r="F177" s="286" t="s">
        <v>753</v>
      </c>
      <c r="G177" s="267"/>
      <c r="H177" s="267" t="s">
        <v>824</v>
      </c>
      <c r="I177" s="267" t="s">
        <v>755</v>
      </c>
      <c r="J177" s="267">
        <v>20</v>
      </c>
      <c r="K177" s="308"/>
    </row>
    <row r="178" spans="2:11" ht="15" customHeight="1">
      <c r="B178" s="287"/>
      <c r="C178" s="267" t="s">
        <v>104</v>
      </c>
      <c r="D178" s="267"/>
      <c r="E178" s="267"/>
      <c r="F178" s="286" t="s">
        <v>753</v>
      </c>
      <c r="G178" s="267"/>
      <c r="H178" s="267" t="s">
        <v>825</v>
      </c>
      <c r="I178" s="267" t="s">
        <v>755</v>
      </c>
      <c r="J178" s="267">
        <v>255</v>
      </c>
      <c r="K178" s="308"/>
    </row>
    <row r="179" spans="2:11" ht="15" customHeight="1">
      <c r="B179" s="287"/>
      <c r="C179" s="267" t="s">
        <v>105</v>
      </c>
      <c r="D179" s="267"/>
      <c r="E179" s="267"/>
      <c r="F179" s="286" t="s">
        <v>753</v>
      </c>
      <c r="G179" s="267"/>
      <c r="H179" s="267" t="s">
        <v>718</v>
      </c>
      <c r="I179" s="267" t="s">
        <v>755</v>
      </c>
      <c r="J179" s="267">
        <v>10</v>
      </c>
      <c r="K179" s="308"/>
    </row>
    <row r="180" spans="2:11" ht="15" customHeight="1">
      <c r="B180" s="287"/>
      <c r="C180" s="267" t="s">
        <v>106</v>
      </c>
      <c r="D180" s="267"/>
      <c r="E180" s="267"/>
      <c r="F180" s="286" t="s">
        <v>753</v>
      </c>
      <c r="G180" s="267"/>
      <c r="H180" s="267" t="s">
        <v>826</v>
      </c>
      <c r="I180" s="267" t="s">
        <v>787</v>
      </c>
      <c r="J180" s="267"/>
      <c r="K180" s="308"/>
    </row>
    <row r="181" spans="2:11" ht="15" customHeight="1">
      <c r="B181" s="287"/>
      <c r="C181" s="267" t="s">
        <v>827</v>
      </c>
      <c r="D181" s="267"/>
      <c r="E181" s="267"/>
      <c r="F181" s="286" t="s">
        <v>753</v>
      </c>
      <c r="G181" s="267"/>
      <c r="H181" s="267" t="s">
        <v>828</v>
      </c>
      <c r="I181" s="267" t="s">
        <v>787</v>
      </c>
      <c r="J181" s="267"/>
      <c r="K181" s="308"/>
    </row>
    <row r="182" spans="2:11" ht="15" customHeight="1">
      <c r="B182" s="287"/>
      <c r="C182" s="267" t="s">
        <v>816</v>
      </c>
      <c r="D182" s="267"/>
      <c r="E182" s="267"/>
      <c r="F182" s="286" t="s">
        <v>753</v>
      </c>
      <c r="G182" s="267"/>
      <c r="H182" s="267" t="s">
        <v>829</v>
      </c>
      <c r="I182" s="267" t="s">
        <v>787</v>
      </c>
      <c r="J182" s="267"/>
      <c r="K182" s="308"/>
    </row>
    <row r="183" spans="2:11" ht="15" customHeight="1">
      <c r="B183" s="287"/>
      <c r="C183" s="267" t="s">
        <v>108</v>
      </c>
      <c r="D183" s="267"/>
      <c r="E183" s="267"/>
      <c r="F183" s="286" t="s">
        <v>759</v>
      </c>
      <c r="G183" s="267"/>
      <c r="H183" s="267" t="s">
        <v>830</v>
      </c>
      <c r="I183" s="267" t="s">
        <v>755</v>
      </c>
      <c r="J183" s="267">
        <v>50</v>
      </c>
      <c r="K183" s="308"/>
    </row>
    <row r="184" spans="2:11" ht="15" customHeight="1">
      <c r="B184" s="287"/>
      <c r="C184" s="267" t="s">
        <v>831</v>
      </c>
      <c r="D184" s="267"/>
      <c r="E184" s="267"/>
      <c r="F184" s="286" t="s">
        <v>759</v>
      </c>
      <c r="G184" s="267"/>
      <c r="H184" s="267" t="s">
        <v>832</v>
      </c>
      <c r="I184" s="267" t="s">
        <v>833</v>
      </c>
      <c r="J184" s="267"/>
      <c r="K184" s="308"/>
    </row>
    <row r="185" spans="2:11" ht="15" customHeight="1">
      <c r="B185" s="287"/>
      <c r="C185" s="267" t="s">
        <v>834</v>
      </c>
      <c r="D185" s="267"/>
      <c r="E185" s="267"/>
      <c r="F185" s="286" t="s">
        <v>759</v>
      </c>
      <c r="G185" s="267"/>
      <c r="H185" s="267" t="s">
        <v>835</v>
      </c>
      <c r="I185" s="267" t="s">
        <v>833</v>
      </c>
      <c r="J185" s="267"/>
      <c r="K185" s="308"/>
    </row>
    <row r="186" spans="2:11" ht="15" customHeight="1">
      <c r="B186" s="287"/>
      <c r="C186" s="267" t="s">
        <v>836</v>
      </c>
      <c r="D186" s="267"/>
      <c r="E186" s="267"/>
      <c r="F186" s="286" t="s">
        <v>759</v>
      </c>
      <c r="G186" s="267"/>
      <c r="H186" s="267" t="s">
        <v>837</v>
      </c>
      <c r="I186" s="267" t="s">
        <v>833</v>
      </c>
      <c r="J186" s="267"/>
      <c r="K186" s="308"/>
    </row>
    <row r="187" spans="2:11" ht="15" customHeight="1">
      <c r="B187" s="287"/>
      <c r="C187" s="320" t="s">
        <v>838</v>
      </c>
      <c r="D187" s="267"/>
      <c r="E187" s="267"/>
      <c r="F187" s="286" t="s">
        <v>759</v>
      </c>
      <c r="G187" s="267"/>
      <c r="H187" s="267" t="s">
        <v>839</v>
      </c>
      <c r="I187" s="267" t="s">
        <v>840</v>
      </c>
      <c r="J187" s="321" t="s">
        <v>841</v>
      </c>
      <c r="K187" s="308"/>
    </row>
    <row r="188" spans="2:11" ht="15" customHeight="1">
      <c r="B188" s="287"/>
      <c r="C188" s="272" t="s">
        <v>42</v>
      </c>
      <c r="D188" s="267"/>
      <c r="E188" s="267"/>
      <c r="F188" s="286" t="s">
        <v>753</v>
      </c>
      <c r="G188" s="267"/>
      <c r="H188" s="263" t="s">
        <v>842</v>
      </c>
      <c r="I188" s="267" t="s">
        <v>843</v>
      </c>
      <c r="J188" s="267"/>
      <c r="K188" s="308"/>
    </row>
    <row r="189" spans="2:11" ht="15" customHeight="1">
      <c r="B189" s="287"/>
      <c r="C189" s="272" t="s">
        <v>844</v>
      </c>
      <c r="D189" s="267"/>
      <c r="E189" s="267"/>
      <c r="F189" s="286" t="s">
        <v>753</v>
      </c>
      <c r="G189" s="267"/>
      <c r="H189" s="267" t="s">
        <v>845</v>
      </c>
      <c r="I189" s="267" t="s">
        <v>787</v>
      </c>
      <c r="J189" s="267"/>
      <c r="K189" s="308"/>
    </row>
    <row r="190" spans="2:11" ht="15" customHeight="1">
      <c r="B190" s="287"/>
      <c r="C190" s="272" t="s">
        <v>846</v>
      </c>
      <c r="D190" s="267"/>
      <c r="E190" s="267"/>
      <c r="F190" s="286" t="s">
        <v>753</v>
      </c>
      <c r="G190" s="267"/>
      <c r="H190" s="267" t="s">
        <v>847</v>
      </c>
      <c r="I190" s="267" t="s">
        <v>787</v>
      </c>
      <c r="J190" s="267"/>
      <c r="K190" s="308"/>
    </row>
    <row r="191" spans="2:11" ht="15" customHeight="1">
      <c r="B191" s="287"/>
      <c r="C191" s="272" t="s">
        <v>848</v>
      </c>
      <c r="D191" s="267"/>
      <c r="E191" s="267"/>
      <c r="F191" s="286" t="s">
        <v>759</v>
      </c>
      <c r="G191" s="267"/>
      <c r="H191" s="267" t="s">
        <v>849</v>
      </c>
      <c r="I191" s="267" t="s">
        <v>787</v>
      </c>
      <c r="J191" s="267"/>
      <c r="K191" s="308"/>
    </row>
    <row r="192" spans="2:11" ht="15" customHeight="1">
      <c r="B192" s="314"/>
      <c r="C192" s="322"/>
      <c r="D192" s="296"/>
      <c r="E192" s="296"/>
      <c r="F192" s="296"/>
      <c r="G192" s="296"/>
      <c r="H192" s="296"/>
      <c r="I192" s="296"/>
      <c r="J192" s="296"/>
      <c r="K192" s="315"/>
    </row>
    <row r="193" spans="2:11" ht="18.75" customHeight="1">
      <c r="B193" s="263"/>
      <c r="C193" s="267"/>
      <c r="D193" s="267"/>
      <c r="E193" s="267"/>
      <c r="F193" s="286"/>
      <c r="G193" s="267"/>
      <c r="H193" s="267"/>
      <c r="I193" s="267"/>
      <c r="J193" s="267"/>
      <c r="K193" s="263"/>
    </row>
    <row r="194" spans="2:11" ht="18.75" customHeight="1">
      <c r="B194" s="263"/>
      <c r="C194" s="267"/>
      <c r="D194" s="267"/>
      <c r="E194" s="267"/>
      <c r="F194" s="286"/>
      <c r="G194" s="267"/>
      <c r="H194" s="267"/>
      <c r="I194" s="267"/>
      <c r="J194" s="267"/>
      <c r="K194" s="263"/>
    </row>
    <row r="195" spans="2:11" ht="18.75" customHeight="1">
      <c r="B195" s="273"/>
      <c r="C195" s="273"/>
      <c r="D195" s="273"/>
      <c r="E195" s="273"/>
      <c r="F195" s="273"/>
      <c r="G195" s="273"/>
      <c r="H195" s="273"/>
      <c r="I195" s="273"/>
      <c r="J195" s="273"/>
      <c r="K195" s="273"/>
    </row>
    <row r="196" spans="2:11">
      <c r="B196" s="255"/>
      <c r="C196" s="256"/>
      <c r="D196" s="256"/>
      <c r="E196" s="256"/>
      <c r="F196" s="256"/>
      <c r="G196" s="256"/>
      <c r="H196" s="256"/>
      <c r="I196" s="256"/>
      <c r="J196" s="256"/>
      <c r="K196" s="257"/>
    </row>
    <row r="197" spans="2:11" ht="21">
      <c r="B197" s="258"/>
      <c r="C197" s="380" t="s">
        <v>850</v>
      </c>
      <c r="D197" s="380"/>
      <c r="E197" s="380"/>
      <c r="F197" s="380"/>
      <c r="G197" s="380"/>
      <c r="H197" s="380"/>
      <c r="I197" s="380"/>
      <c r="J197" s="380"/>
      <c r="K197" s="259"/>
    </row>
    <row r="198" spans="2:11" ht="25.5" customHeight="1">
      <c r="B198" s="258"/>
      <c r="C198" s="323" t="s">
        <v>851</v>
      </c>
      <c r="D198" s="323"/>
      <c r="E198" s="323"/>
      <c r="F198" s="323" t="s">
        <v>852</v>
      </c>
      <c r="G198" s="324"/>
      <c r="H198" s="385" t="s">
        <v>853</v>
      </c>
      <c r="I198" s="385"/>
      <c r="J198" s="385"/>
      <c r="K198" s="259"/>
    </row>
    <row r="199" spans="2:11" ht="5.25" customHeight="1">
      <c r="B199" s="287"/>
      <c r="C199" s="284"/>
      <c r="D199" s="284"/>
      <c r="E199" s="284"/>
      <c r="F199" s="284"/>
      <c r="G199" s="267"/>
      <c r="H199" s="284"/>
      <c r="I199" s="284"/>
      <c r="J199" s="284"/>
      <c r="K199" s="308"/>
    </row>
    <row r="200" spans="2:11" ht="15" customHeight="1">
      <c r="B200" s="287"/>
      <c r="C200" s="267" t="s">
        <v>843</v>
      </c>
      <c r="D200" s="267"/>
      <c r="E200" s="267"/>
      <c r="F200" s="286" t="s">
        <v>43</v>
      </c>
      <c r="G200" s="267"/>
      <c r="H200" s="382" t="s">
        <v>854</v>
      </c>
      <c r="I200" s="382"/>
      <c r="J200" s="382"/>
      <c r="K200" s="308"/>
    </row>
    <row r="201" spans="2:11" ht="15" customHeight="1">
      <c r="B201" s="287"/>
      <c r="C201" s="293"/>
      <c r="D201" s="267"/>
      <c r="E201" s="267"/>
      <c r="F201" s="286" t="s">
        <v>44</v>
      </c>
      <c r="G201" s="267"/>
      <c r="H201" s="382" t="s">
        <v>855</v>
      </c>
      <c r="I201" s="382"/>
      <c r="J201" s="382"/>
      <c r="K201" s="308"/>
    </row>
    <row r="202" spans="2:11" ht="15" customHeight="1">
      <c r="B202" s="287"/>
      <c r="C202" s="293"/>
      <c r="D202" s="267"/>
      <c r="E202" s="267"/>
      <c r="F202" s="286" t="s">
        <v>47</v>
      </c>
      <c r="G202" s="267"/>
      <c r="H202" s="382" t="s">
        <v>856</v>
      </c>
      <c r="I202" s="382"/>
      <c r="J202" s="382"/>
      <c r="K202" s="308"/>
    </row>
    <row r="203" spans="2:11" ht="15" customHeight="1">
      <c r="B203" s="287"/>
      <c r="C203" s="267"/>
      <c r="D203" s="267"/>
      <c r="E203" s="267"/>
      <c r="F203" s="286" t="s">
        <v>45</v>
      </c>
      <c r="G203" s="267"/>
      <c r="H203" s="382" t="s">
        <v>857</v>
      </c>
      <c r="I203" s="382"/>
      <c r="J203" s="382"/>
      <c r="K203" s="308"/>
    </row>
    <row r="204" spans="2:11" ht="15" customHeight="1">
      <c r="B204" s="287"/>
      <c r="C204" s="267"/>
      <c r="D204" s="267"/>
      <c r="E204" s="267"/>
      <c r="F204" s="286" t="s">
        <v>46</v>
      </c>
      <c r="G204" s="267"/>
      <c r="H204" s="382" t="s">
        <v>858</v>
      </c>
      <c r="I204" s="382"/>
      <c r="J204" s="382"/>
      <c r="K204" s="308"/>
    </row>
    <row r="205" spans="2:11" ht="15" customHeight="1">
      <c r="B205" s="287"/>
      <c r="C205" s="267"/>
      <c r="D205" s="267"/>
      <c r="E205" s="267"/>
      <c r="F205" s="286"/>
      <c r="G205" s="267"/>
      <c r="H205" s="267"/>
      <c r="I205" s="267"/>
      <c r="J205" s="267"/>
      <c r="K205" s="308"/>
    </row>
    <row r="206" spans="2:11" ht="15" customHeight="1">
      <c r="B206" s="287"/>
      <c r="C206" s="267" t="s">
        <v>799</v>
      </c>
      <c r="D206" s="267"/>
      <c r="E206" s="267"/>
      <c r="F206" s="286" t="s">
        <v>79</v>
      </c>
      <c r="G206" s="267"/>
      <c r="H206" s="382" t="s">
        <v>859</v>
      </c>
      <c r="I206" s="382"/>
      <c r="J206" s="382"/>
      <c r="K206" s="308"/>
    </row>
    <row r="207" spans="2:11" ht="15" customHeight="1">
      <c r="B207" s="287"/>
      <c r="C207" s="293"/>
      <c r="D207" s="267"/>
      <c r="E207" s="267"/>
      <c r="F207" s="286" t="s">
        <v>696</v>
      </c>
      <c r="G207" s="267"/>
      <c r="H207" s="382" t="s">
        <v>697</v>
      </c>
      <c r="I207" s="382"/>
      <c r="J207" s="382"/>
      <c r="K207" s="308"/>
    </row>
    <row r="208" spans="2:11" ht="15" customHeight="1">
      <c r="B208" s="287"/>
      <c r="C208" s="267"/>
      <c r="D208" s="267"/>
      <c r="E208" s="267"/>
      <c r="F208" s="286" t="s">
        <v>694</v>
      </c>
      <c r="G208" s="267"/>
      <c r="H208" s="382" t="s">
        <v>860</v>
      </c>
      <c r="I208" s="382"/>
      <c r="J208" s="382"/>
      <c r="K208" s="308"/>
    </row>
    <row r="209" spans="2:11" ht="15" customHeight="1">
      <c r="B209" s="325"/>
      <c r="C209" s="293"/>
      <c r="D209" s="293"/>
      <c r="E209" s="293"/>
      <c r="F209" s="286" t="s">
        <v>698</v>
      </c>
      <c r="G209" s="272"/>
      <c r="H209" s="386" t="s">
        <v>699</v>
      </c>
      <c r="I209" s="386"/>
      <c r="J209" s="386"/>
      <c r="K209" s="326"/>
    </row>
    <row r="210" spans="2:11" ht="15" customHeight="1">
      <c r="B210" s="325"/>
      <c r="C210" s="293"/>
      <c r="D210" s="293"/>
      <c r="E210" s="293"/>
      <c r="F210" s="286" t="s">
        <v>700</v>
      </c>
      <c r="G210" s="272"/>
      <c r="H210" s="386" t="s">
        <v>861</v>
      </c>
      <c r="I210" s="386"/>
      <c r="J210" s="386"/>
      <c r="K210" s="326"/>
    </row>
    <row r="211" spans="2:11" ht="15" customHeight="1">
      <c r="B211" s="325"/>
      <c r="C211" s="293"/>
      <c r="D211" s="293"/>
      <c r="E211" s="293"/>
      <c r="F211" s="327"/>
      <c r="G211" s="272"/>
      <c r="H211" s="328"/>
      <c r="I211" s="328"/>
      <c r="J211" s="328"/>
      <c r="K211" s="326"/>
    </row>
    <row r="212" spans="2:11" ht="15" customHeight="1">
      <c r="B212" s="325"/>
      <c r="C212" s="267" t="s">
        <v>823</v>
      </c>
      <c r="D212" s="293"/>
      <c r="E212" s="293"/>
      <c r="F212" s="286">
        <v>1</v>
      </c>
      <c r="G212" s="272"/>
      <c r="H212" s="386" t="s">
        <v>862</v>
      </c>
      <c r="I212" s="386"/>
      <c r="J212" s="386"/>
      <c r="K212" s="326"/>
    </row>
    <row r="213" spans="2:11" ht="15" customHeight="1">
      <c r="B213" s="325"/>
      <c r="C213" s="293"/>
      <c r="D213" s="293"/>
      <c r="E213" s="293"/>
      <c r="F213" s="286">
        <v>2</v>
      </c>
      <c r="G213" s="272"/>
      <c r="H213" s="386" t="s">
        <v>863</v>
      </c>
      <c r="I213" s="386"/>
      <c r="J213" s="386"/>
      <c r="K213" s="326"/>
    </row>
    <row r="214" spans="2:11" ht="15" customHeight="1">
      <c r="B214" s="325"/>
      <c r="C214" s="293"/>
      <c r="D214" s="293"/>
      <c r="E214" s="293"/>
      <c r="F214" s="286">
        <v>3</v>
      </c>
      <c r="G214" s="272"/>
      <c r="H214" s="386" t="s">
        <v>864</v>
      </c>
      <c r="I214" s="386"/>
      <c r="J214" s="386"/>
      <c r="K214" s="326"/>
    </row>
    <row r="215" spans="2:11" ht="15" customHeight="1">
      <c r="B215" s="325"/>
      <c r="C215" s="293"/>
      <c r="D215" s="293"/>
      <c r="E215" s="293"/>
      <c r="F215" s="286">
        <v>4</v>
      </c>
      <c r="G215" s="272"/>
      <c r="H215" s="386" t="s">
        <v>865</v>
      </c>
      <c r="I215" s="386"/>
      <c r="J215" s="386"/>
      <c r="K215" s="326"/>
    </row>
    <row r="216" spans="2:11" ht="12.75" customHeight="1">
      <c r="B216" s="329"/>
      <c r="C216" s="330"/>
      <c r="D216" s="330"/>
      <c r="E216" s="330"/>
      <c r="F216" s="330"/>
      <c r="G216" s="330"/>
      <c r="H216" s="330"/>
      <c r="I216" s="330"/>
      <c r="J216" s="330"/>
      <c r="K216" s="331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000 - vedlejší rozpočtové...</vt:lpstr>
      <vt:lpstr>101 - SO 101 parkoviště a...</vt:lpstr>
      <vt:lpstr>Pokyny pro vyplnění</vt:lpstr>
      <vt:lpstr>'000 - vedlejší rozpočtové...'!Názvy_tisku</vt:lpstr>
      <vt:lpstr>'101 - SO 101 parkoviště a...'!Názvy_tisku</vt:lpstr>
      <vt:lpstr>'Rekapitulace stavby'!Názvy_tisku</vt:lpstr>
      <vt:lpstr>'000 - vedlejší rozpočtové...'!Oblast_tisku</vt:lpstr>
      <vt:lpstr>'101 - SO 101 parkoviště a...'!Oblast_tisku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Prchalová Božena Bc.</cp:lastModifiedBy>
  <cp:lastPrinted>2018-01-20T14:00:13Z</cp:lastPrinted>
  <dcterms:created xsi:type="dcterms:W3CDTF">2018-01-20T13:47:39Z</dcterms:created>
  <dcterms:modified xsi:type="dcterms:W3CDTF">2024-02-21T09:31:21Z</dcterms:modified>
</cp:coreProperties>
</file>