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Jura\DNS - volné byty\Volné byty 2024\VB V.Košaře 1 bč.3 Maloň\"/>
    </mc:Choice>
  </mc:AlternateContent>
  <bookViews>
    <workbookView xWindow="0" yWindow="0" windowWidth="14025" windowHeight="1182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č.5'!$C$139:$K$425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00" i="2" l="1"/>
  <c r="J140" i="2" s="1"/>
  <c r="J247" i="2"/>
  <c r="J249" i="2" l="1"/>
  <c r="J198" i="2" l="1"/>
  <c r="J199" i="2"/>
  <c r="J37" i="2" l="1"/>
  <c r="J36" i="2"/>
  <c r="AY95" i="1" s="1"/>
  <c r="J35" i="2"/>
  <c r="AX95" i="1" s="1"/>
  <c r="BI425" i="2"/>
  <c r="BH425" i="2"/>
  <c r="BG425" i="2"/>
  <c r="BE425" i="2"/>
  <c r="T425" i="2"/>
  <c r="T424" i="2" s="1"/>
  <c r="R425" i="2"/>
  <c r="R424" i="2" s="1"/>
  <c r="P425" i="2"/>
  <c r="P424" i="2" s="1"/>
  <c r="BI423" i="2"/>
  <c r="BH423" i="2"/>
  <c r="BG423" i="2"/>
  <c r="BE423" i="2"/>
  <c r="T423" i="2"/>
  <c r="T422" i="2" s="1"/>
  <c r="R423" i="2"/>
  <c r="R422" i="2" s="1"/>
  <c r="P423" i="2"/>
  <c r="P422" i="2" s="1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J418" i="2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BK356" i="2"/>
  <c r="J356" i="2"/>
  <c r="J355" i="2"/>
  <c r="BK352" i="2"/>
  <c r="BK348" i="2"/>
  <c r="BK346" i="2"/>
  <c r="J345" i="2"/>
  <c r="J342" i="2"/>
  <c r="J341" i="2"/>
  <c r="BK338" i="2"/>
  <c r="BK336" i="2"/>
  <c r="BK335" i="2"/>
  <c r="J335" i="2"/>
  <c r="BK334" i="2"/>
  <c r="BK333" i="2"/>
  <c r="BK332" i="2"/>
  <c r="BK331" i="2"/>
  <c r="BK330" i="2"/>
  <c r="J329" i="2"/>
  <c r="J328" i="2"/>
  <c r="BK327" i="2"/>
  <c r="BK326" i="2"/>
  <c r="BK325" i="2"/>
  <c r="J324" i="2"/>
  <c r="J323" i="2"/>
  <c r="J322" i="2"/>
  <c r="BK318" i="2"/>
  <c r="J315" i="2"/>
  <c r="J314" i="2"/>
  <c r="J313" i="2"/>
  <c r="J310" i="2"/>
  <c r="J309" i="2"/>
  <c r="BK305" i="2"/>
  <c r="J305" i="2"/>
  <c r="BK299" i="2"/>
  <c r="J297" i="2"/>
  <c r="BK296" i="2"/>
  <c r="BK295" i="2"/>
  <c r="J294" i="2"/>
  <c r="BK293" i="2"/>
  <c r="J292" i="2"/>
  <c r="BK291" i="2"/>
  <c r="J289" i="2"/>
  <c r="BK288" i="2"/>
  <c r="J287" i="2"/>
  <c r="BK286" i="2"/>
  <c r="BK285" i="2"/>
  <c r="BK284" i="2"/>
  <c r="BK283" i="2"/>
  <c r="BK282" i="2"/>
  <c r="BK281" i="2"/>
  <c r="BK280" i="2"/>
  <c r="BK279" i="2"/>
  <c r="BK278" i="2"/>
  <c r="J277" i="2"/>
  <c r="BK276" i="2"/>
  <c r="J276" i="2"/>
  <c r="BK275" i="2"/>
  <c r="J274" i="2"/>
  <c r="BK273" i="2"/>
  <c r="BK272" i="2"/>
  <c r="J270" i="2"/>
  <c r="J268" i="2"/>
  <c r="J266" i="2"/>
  <c r="J265" i="2"/>
  <c r="BK264" i="2"/>
  <c r="J264" i="2"/>
  <c r="J263" i="2"/>
  <c r="J262" i="2"/>
  <c r="J261" i="2"/>
  <c r="J260" i="2"/>
  <c r="BK259" i="2"/>
  <c r="J259" i="2"/>
  <c r="J258" i="2"/>
  <c r="BK257" i="2"/>
  <c r="BK256" i="2"/>
  <c r="BK255" i="2"/>
  <c r="BK253" i="2"/>
  <c r="BK252" i="2"/>
  <c r="BK250" i="2"/>
  <c r="J248" i="2"/>
  <c r="BK246" i="2"/>
  <c r="J245" i="2"/>
  <c r="BK244" i="2"/>
  <c r="J243" i="2"/>
  <c r="J242" i="2"/>
  <c r="BK241" i="2"/>
  <c r="J240" i="2"/>
  <c r="BK239" i="2"/>
  <c r="BK238" i="2"/>
  <c r="BK236" i="2"/>
  <c r="BK234" i="2"/>
  <c r="J234" i="2"/>
  <c r="J233" i="2"/>
  <c r="J232" i="2"/>
  <c r="BK229" i="2"/>
  <c r="J228" i="2"/>
  <c r="J227" i="2"/>
  <c r="BK226" i="2"/>
  <c r="J225" i="2"/>
  <c r="J223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25" i="2"/>
  <c r="J425" i="2"/>
  <c r="BK423" i="2"/>
  <c r="J423" i="2"/>
  <c r="BK418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5" i="2"/>
  <c r="J352" i="2"/>
  <c r="J348" i="2"/>
  <c r="J346" i="2"/>
  <c r="BK345" i="2"/>
  <c r="BK342" i="2"/>
  <c r="BK341" i="2"/>
  <c r="J338" i="2"/>
  <c r="J336" i="2"/>
  <c r="J334" i="2"/>
  <c r="J333" i="2"/>
  <c r="J332" i="2"/>
  <c r="J331" i="2"/>
  <c r="J330" i="2"/>
  <c r="BK329" i="2"/>
  <c r="BK328" i="2"/>
  <c r="J327" i="2"/>
  <c r="J326" i="2"/>
  <c r="J325" i="2"/>
  <c r="BK324" i="2"/>
  <c r="BK323" i="2"/>
  <c r="BK322" i="2"/>
  <c r="J318" i="2"/>
  <c r="BK315" i="2"/>
  <c r="BK314" i="2"/>
  <c r="BK313" i="2"/>
  <c r="BK310" i="2"/>
  <c r="BK309" i="2"/>
  <c r="BK308" i="2"/>
  <c r="J308" i="2"/>
  <c r="J299" i="2"/>
  <c r="BK297" i="2"/>
  <c r="J296" i="2"/>
  <c r="J295" i="2"/>
  <c r="BK294" i="2"/>
  <c r="J293" i="2"/>
  <c r="BK292" i="2"/>
  <c r="J291" i="2"/>
  <c r="BK289" i="2"/>
  <c r="J288" i="2"/>
  <c r="BK287" i="2"/>
  <c r="J286" i="2"/>
  <c r="J285" i="2"/>
  <c r="J284" i="2"/>
  <c r="J283" i="2"/>
  <c r="J282" i="2"/>
  <c r="J281" i="2"/>
  <c r="J280" i="2"/>
  <c r="J279" i="2"/>
  <c r="J278" i="2"/>
  <c r="BK277" i="2"/>
  <c r="J275" i="2"/>
  <c r="BK274" i="2"/>
  <c r="J273" i="2"/>
  <c r="J272" i="2"/>
  <c r="BK270" i="2"/>
  <c r="BK269" i="2"/>
  <c r="J269" i="2"/>
  <c r="BK268" i="2"/>
  <c r="BK266" i="2"/>
  <c r="BK265" i="2"/>
  <c r="BK263" i="2"/>
  <c r="BK262" i="2"/>
  <c r="BK261" i="2"/>
  <c r="BK260" i="2"/>
  <c r="BK258" i="2"/>
  <c r="J257" i="2"/>
  <c r="J256" i="2"/>
  <c r="J255" i="2"/>
  <c r="BK254" i="2"/>
  <c r="J254" i="2"/>
  <c r="J253" i="2"/>
  <c r="J252" i="2"/>
  <c r="BK251" i="2"/>
  <c r="J251" i="2"/>
  <c r="J250" i="2"/>
  <c r="BK248" i="2"/>
  <c r="J246" i="2"/>
  <c r="BK245" i="2"/>
  <c r="J244" i="2"/>
  <c r="BK243" i="2"/>
  <c r="BK242" i="2"/>
  <c r="J241" i="2"/>
  <c r="BK240" i="2"/>
  <c r="J239" i="2"/>
  <c r="J238" i="2"/>
  <c r="BK237" i="2"/>
  <c r="J237" i="2"/>
  <c r="J236" i="2"/>
  <c r="BK233" i="2"/>
  <c r="BK232" i="2"/>
  <c r="J229" i="2"/>
  <c r="BK228" i="2"/>
  <c r="BK227" i="2"/>
  <c r="J226" i="2"/>
  <c r="BK225" i="2"/>
  <c r="BK223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P421" i="2" l="1"/>
  <c r="R421" i="2"/>
  <c r="T421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4" i="2"/>
  <c r="J224" i="2" s="1"/>
  <c r="J104" i="2" s="1"/>
  <c r="R224" i="2"/>
  <c r="BK235" i="2"/>
  <c r="J235" i="2" s="1"/>
  <c r="J105" i="2" s="1"/>
  <c r="R235" i="2"/>
  <c r="BK247" i="2"/>
  <c r="J106" i="2" s="1"/>
  <c r="R247" i="2"/>
  <c r="BK267" i="2"/>
  <c r="J267" i="2" s="1"/>
  <c r="J107" i="2" s="1"/>
  <c r="R267" i="2"/>
  <c r="T267" i="2"/>
  <c r="P271" i="2"/>
  <c r="T271" i="2"/>
  <c r="R290" i="2"/>
  <c r="T290" i="2"/>
  <c r="P298" i="2"/>
  <c r="T298" i="2"/>
  <c r="P317" i="2"/>
  <c r="T317" i="2"/>
  <c r="P337" i="2"/>
  <c r="T337" i="2"/>
  <c r="P347" i="2"/>
  <c r="R347" i="2"/>
  <c r="T347" i="2"/>
  <c r="R357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4" i="2"/>
  <c r="T224" i="2"/>
  <c r="P235" i="2"/>
  <c r="T235" i="2"/>
  <c r="P247" i="2"/>
  <c r="T247" i="2"/>
  <c r="P267" i="2"/>
  <c r="BK271" i="2"/>
  <c r="J271" i="2" s="1"/>
  <c r="J108" i="2" s="1"/>
  <c r="R271" i="2"/>
  <c r="BK290" i="2"/>
  <c r="J290" i="2" s="1"/>
  <c r="J109" i="2" s="1"/>
  <c r="P290" i="2"/>
  <c r="BK298" i="2"/>
  <c r="J298" i="2" s="1"/>
  <c r="J110" i="2" s="1"/>
  <c r="R298" i="2"/>
  <c r="BK317" i="2"/>
  <c r="J317" i="2" s="1"/>
  <c r="J111" i="2" s="1"/>
  <c r="R317" i="2"/>
  <c r="BK337" i="2"/>
  <c r="J337" i="2" s="1"/>
  <c r="J112" i="2" s="1"/>
  <c r="R337" i="2"/>
  <c r="BK347" i="2"/>
  <c r="J347" i="2" s="1"/>
  <c r="J113" i="2" s="1"/>
  <c r="BK357" i="2"/>
  <c r="J357" i="2" s="1"/>
  <c r="J114" i="2" s="1"/>
  <c r="P357" i="2"/>
  <c r="T357" i="2"/>
  <c r="R368" i="2"/>
  <c r="T368" i="2"/>
  <c r="P374" i="2"/>
  <c r="BK393" i="2"/>
  <c r="J393" i="2" s="1"/>
  <c r="J117" i="2" s="1"/>
  <c r="P393" i="2"/>
  <c r="T393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5" i="2"/>
  <c r="BF226" i="2"/>
  <c r="BF227" i="2"/>
  <c r="BF228" i="2"/>
  <c r="BF229" i="2"/>
  <c r="BF234" i="2"/>
  <c r="BF236" i="2"/>
  <c r="BF243" i="2"/>
  <c r="BF244" i="2"/>
  <c r="BF245" i="2"/>
  <c r="BF248" i="2"/>
  <c r="BF250" i="2"/>
  <c r="BF253" i="2"/>
  <c r="BF255" i="2"/>
  <c r="BF256" i="2"/>
  <c r="BF259" i="2"/>
  <c r="BF263" i="2"/>
  <c r="BF268" i="2"/>
  <c r="BF270" i="2"/>
  <c r="BF276" i="2"/>
  <c r="BF283" i="2"/>
  <c r="BF284" i="2"/>
  <c r="BF285" i="2"/>
  <c r="BF287" i="2"/>
  <c r="BF288" i="2"/>
  <c r="BF291" i="2"/>
  <c r="BF292" i="2"/>
  <c r="BF299" i="2"/>
  <c r="BF305" i="2"/>
  <c r="BF309" i="2"/>
  <c r="BF310" i="2"/>
  <c r="BF314" i="2"/>
  <c r="BF323" i="2"/>
  <c r="BF326" i="2"/>
  <c r="BF329" i="2"/>
  <c r="BF330" i="2"/>
  <c r="BF331" i="2"/>
  <c r="BF332" i="2"/>
  <c r="BF333" i="2"/>
  <c r="BF334" i="2"/>
  <c r="BF345" i="2"/>
  <c r="BF346" i="2"/>
  <c r="BF348" i="2"/>
  <c r="BF352" i="2"/>
  <c r="BF355" i="2"/>
  <c r="BF359" i="2"/>
  <c r="BF367" i="2"/>
  <c r="BF373" i="2"/>
  <c r="BF392" i="2"/>
  <c r="BF394" i="2"/>
  <c r="BF409" i="2"/>
  <c r="BF418" i="2"/>
  <c r="BF423" i="2"/>
  <c r="BF425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23" i="2"/>
  <c r="BF232" i="2"/>
  <c r="BF233" i="2"/>
  <c r="BF237" i="2"/>
  <c r="BF238" i="2"/>
  <c r="BF239" i="2"/>
  <c r="BF240" i="2"/>
  <c r="BF241" i="2"/>
  <c r="BF242" i="2"/>
  <c r="BF246" i="2"/>
  <c r="BF251" i="2"/>
  <c r="BF252" i="2"/>
  <c r="BF254" i="2"/>
  <c r="BF257" i="2"/>
  <c r="BF258" i="2"/>
  <c r="BF260" i="2"/>
  <c r="BF261" i="2"/>
  <c r="BF262" i="2"/>
  <c r="BF264" i="2"/>
  <c r="BF265" i="2"/>
  <c r="BF266" i="2"/>
  <c r="BF269" i="2"/>
  <c r="BF272" i="2"/>
  <c r="BF273" i="2"/>
  <c r="BF274" i="2"/>
  <c r="BF275" i="2"/>
  <c r="BF277" i="2"/>
  <c r="BF278" i="2"/>
  <c r="BF279" i="2"/>
  <c r="BF280" i="2"/>
  <c r="BF281" i="2"/>
  <c r="BF282" i="2"/>
  <c r="BF286" i="2"/>
  <c r="BF289" i="2"/>
  <c r="BF293" i="2"/>
  <c r="BF294" i="2"/>
  <c r="BF295" i="2"/>
  <c r="BF296" i="2"/>
  <c r="BF297" i="2"/>
  <c r="BF308" i="2"/>
  <c r="BF313" i="2"/>
  <c r="BF315" i="2"/>
  <c r="BF318" i="2"/>
  <c r="BF322" i="2"/>
  <c r="BF324" i="2"/>
  <c r="BF325" i="2"/>
  <c r="BF327" i="2"/>
  <c r="BF328" i="2"/>
  <c r="BF335" i="2"/>
  <c r="BF336" i="2"/>
  <c r="BF338" i="2"/>
  <c r="BF341" i="2"/>
  <c r="BF342" i="2"/>
  <c r="BF356" i="2"/>
  <c r="BF363" i="2"/>
  <c r="BF365" i="2"/>
  <c r="BF366" i="2"/>
  <c r="BF369" i="2"/>
  <c r="BF370" i="2"/>
  <c r="BF375" i="2"/>
  <c r="BF383" i="2"/>
  <c r="BF391" i="2"/>
  <c r="BF415" i="2"/>
  <c r="BK422" i="2"/>
  <c r="J422" i="2" s="1"/>
  <c r="J119" i="2" s="1"/>
  <c r="BK424" i="2"/>
  <c r="J424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J102" i="2" s="1"/>
  <c r="BK141" i="2"/>
  <c r="J141" i="2" s="1"/>
  <c r="J97" i="2" s="1"/>
  <c r="T200" i="2"/>
  <c r="T141" i="2"/>
  <c r="R200" i="2"/>
  <c r="R141" i="2"/>
  <c r="J142" i="2"/>
  <c r="J98" i="2" s="1"/>
  <c r="J201" i="2"/>
  <c r="J103" i="2" s="1"/>
  <c r="BK421" i="2"/>
  <c r="J421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<sst xmlns="http://schemas.openxmlformats.org/spreadsheetml/2006/main" count="3380" uniqueCount="714">
  <si>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</si>
  <si>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</si>
  <si>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</si>
  <si>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</si>
  <si>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</si>
  <si>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</si>
  <si>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</si>
  <si>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</si>
  <si>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</si>
  <si>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</si>
  <si>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</si>
  <si>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</si>
  <si>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</si>
  <si>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</si>
  <si>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</si>
  <si>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</si>
  <si>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</si>
  <si>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</si>
  <si>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</si>
  <si>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</si>
  <si>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</si>
  <si>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</si>
  <si>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</si>
  <si>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</si>
  <si>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</si>
  <si>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</si>
  <si>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</si>
  <si>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</si>
  <si>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</si>
  <si>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</si>
  <si>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</si>
  <si>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</si>
  <si>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</si>
  <si>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</si>
  <si>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</si>
  <si>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</si>
  <si>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</si>
  <si>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</si>
  <si>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</si>
  <si>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</si>
  <si>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</si>
  <si>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</si>
  <si>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</si>
  <si>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</si>
  <si>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</si>
  <si>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</si>
  <si>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</si>
  <si>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</si>
  <si>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</si>
  <si>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</si>
  <si>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</si>
  <si>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</si>
  <si>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</si>
  <si>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</si>
  <si>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</si>
  <si>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</si>
  <si>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</si>
  <si>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</si>
  <si>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</si>
  <si>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</si>
  <si>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</si>
  <si>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</si>
  <si>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</si>
  <si>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</si>
  <si>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</si>
  <si>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</si>
  <si>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</si>
  <si>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</si>
  <si>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</si>
  <si>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</si>
  <si>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</si>
  <si>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</si>
  <si>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</si>
  <si>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</si>
  <si>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</si>
  <si>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</si>
  <si>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</si>
  <si>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</si>
  <si>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</si>
  <si>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</si>
  <si>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</si>
  <si>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</si>
  <si>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</si>
  <si>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</si>
  <si>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</si>
  <si>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</si>
  <si>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</si>
  <si>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</si>
  <si>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</si>
  <si>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</si>
  <si>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</si>
  <si>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</si>
  <si>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</si>
  <si>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</si>
  <si>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</si>
  <si>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</si>
  <si>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</si>
  <si>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</si>
  <si>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</si>
  <si>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</si>
  <si>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</si>
  <si>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</si>
  <si>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</si>
  <si>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</si>
  <si>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</si>
  <si>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</si>
  <si>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</si>
  <si>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</si>
  <si>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</si>
  <si>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</si>
  <si>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</si>
  <si>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</si>
  <si>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</si>
  <si>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</si>
  <si>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</si>
  <si>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</si>
  <si>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</si>
  <si>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</si>
  <si>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</si>
  <si>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</si>
  <si>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</si>
  <si>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</si>
  <si>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</si>
  <si>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</si>
  <si>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</si>
  <si>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</si>
  <si>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</si>
  <si>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</si>
  <si>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</si>
  <si>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</si>
  <si>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</si>
  <si>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</si>
  <si>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</si>
  <si>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</si>
  <si>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</si>
  <si>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</si>
  <si>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</si>
  <si>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</si>
  <si>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</si>
  <si>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</si>
  <si>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</si>
  <si>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</si>
  <si>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</si>
  <si>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</si>
  <si>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</si>
  <si>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</si>
  <si>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</si>
  <si>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</si>
  <si>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</si>
  <si>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</si>
  <si>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</si>
  <si>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</si>
  <si>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</si>
  <si>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</si>
  <si>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</si>
  <si>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</si>
  <si>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</si>
  <si>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</si>
  <si>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</si>
  <si>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</si>
  <si>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</si>
  <si>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</si>
  <si>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</si>
  <si>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</si>
  <si>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</si>
  <si>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</si>
  <si>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</si>
  <si>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</si>
  <si>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</si>
  <si>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</si>
  <si>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</si>
  <si>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</si>
  <si>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</si>
  <si>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</si>
  <si>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</si>
  <si>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</si>
  <si>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</si>
  <si>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</si>
  <si>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</si>
  <si>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</si>
  <si>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</si>
  <si>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</si>
  <si>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</si>
  <si>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</si>
  <si>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</si>
  <si>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</si>
  <si>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</si>
  <si>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</si>
  <si>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</si>
  <si>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</si>
  <si>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</si>
  <si>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</si>
  <si>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</si>
  <si>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</si>
  <si>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</si>
  <si>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</si>
  <si>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</si>
  <si>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</si>
  <si>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</si>
  <si>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</si>
  <si>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</si>
  <si>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</si>
  <si>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</si>
  <si>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</si>
  <si>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</si>
  <si>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</si>
  <si>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</si>
  <si>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</si>
  <si>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</si>
  <si>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</si>
  <si>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</si>
  <si>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</si>
  <si>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</si>
  <si>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</si>
  <si>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</si>
  <si>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</si>
  <si>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</si>
  <si>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</si>
  <si>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</si>
  <si>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</si>
  <si>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</si>
  <si>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</si>
  <si>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</si>
  <si>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</si>
  <si>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</si>
  <si>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</si>
  <si>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</si>
  <si>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</si>
  <si>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</si>
  <si>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</si>
  <si>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</si>
  <si>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</si>
  <si>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</si>
  <si>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</si>
  <si>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</si>
  <si>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</si>
  <si>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</si>
  <si>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</si>
  <si>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</si>
  <si>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</si>
  <si>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</si>
  <si>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</si>
  <si>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</si>
  <si>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</si>
  <si>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</si>
  <si>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</si>
  <si>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</si>
  <si>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</si>
  <si>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</si>
  <si>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</si>
  <si>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</si>
  <si>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</si>
  <si>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</si>
  <si>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</si>
  <si>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</si>
  <si>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</si>
  <si>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</si>
  <si>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</si>
  <si>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</si>
  <si>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</si>
  <si>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</si>
  <si>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</si>
  <si>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</si>
  <si>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</si>
  <si>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</si>
  <si>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</si>
  <si>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</si>
  <si>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</si>
  <si>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</si>
  <si>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</si>
  <si>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</si>
  <si>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</si>
  <si>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</si>
  <si>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</si>
  <si>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</si>
  <si>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</si>
  <si>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</si>
  <si>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</si>
  <si>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</si>
  <si>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</si>
  <si>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</si>
  <si>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</si>
  <si>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</si>
  <si>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</si>
  <si>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</si>
  <si>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</si>
  <si>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</si>
  <si>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</si>
  <si>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</si>
  <si>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</si>
  <si>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</si>
  <si>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</si>
  <si>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</si>
  <si>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</si>
  <si>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</si>
  <si>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</si>
  <si>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</si>
  <si>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</si>
  <si>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</si>
  <si>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</si>
  <si>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</si>
  <si>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</si>
  <si>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</si>
  <si>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</si>
  <si>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</si>
  <si>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</si>
  <si>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</si>
  <si>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</si>
  <si>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</si>
  <si>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</si>
  <si>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</si>
  <si>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</si>
  <si>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</si>
  <si>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</si>
  <si>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</si>
  <si>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</si>
  <si>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</si>
  <si>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</si>
  <si>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</si>
  <si>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</si>
  <si>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</si>
  <si>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</si>
  <si>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</si>
  <si>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</si>
  <si>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</si>
  <si>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</si>
  <si>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</si>
  <si>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</si>
  <si>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</si>
  <si>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</si>
  <si>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</si>
  <si>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</si>
  <si>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</si>
  <si>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</si>
  <si>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</si>
  <si>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</si>
  <si>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</si>
  <si>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</si>
  <si>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</si>
  <si>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</si>
  <si>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</si>
  <si>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</si>
  <si>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</si>
  <si>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</si>
  <si>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</si>
  <si>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</si>
  <si>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</si>
  <si>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</si>
  <si>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</si>
  <si>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</si>
  <si>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</si>
  <si>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</si>
  <si>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</si>
  <si>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</si>
  <si>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</si>
  <si>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</si>
  <si>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</si>
  <si>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</si>
  <si>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</si>
  <si>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</si>
  <si>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</si>
  <si>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</si>
  <si>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</si>
  <si>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</si>
  <si>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</si>
  <si>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</si>
  <si>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</si>
  <si>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</si>
  <si>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</si>
  <si>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</si>
  <si>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</si>
  <si>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</si>
  <si>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</si>
  <si>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</si>
  <si>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</si>
  <si>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</si>
  <si>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</si>
  <si>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</si>
  <si>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</si>
  <si>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</si>
  <si>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</si>
  <si>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</si>
  <si>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</si>
  <si>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</si>
  <si>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</si>
  <si>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</si>
  <si>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</si>
  <si>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</si>
  <si>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</si>
  <si>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</si>
  <si>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</si>
  <si>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</si>
  <si>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</si>
  <si>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</si>
  <si>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</si>
  <si>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</si>
  <si>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</si>
  <si>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</si>
  <si>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</si>
  <si>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</si>
  <si>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</si>
  <si>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</si>
  <si>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</si>
  <si>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</si>
  <si>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</si>
  <si>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</si>
  <si>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</si>
  <si>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</si>
  <si>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</si>
  <si>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</si>
  <si>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</si>
  <si>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</si>
  <si>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</si>
  <si>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</si>
  <si>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</si>
  <si>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</si>
  <si>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</si>
  <si>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</si>
  <si>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</si>
  <si>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</si>
  <si>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</si>
  <si>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</si>
  <si>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</si>
  <si>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</si>
  <si>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</si>
  <si>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</si>
  <si>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</si>
  <si>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</si>
  <si>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</si>
  <si>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</si>
  <si>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</si>
  <si>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</si>
  <si>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</si>
  <si>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</si>
  <si>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</si>
  <si>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</si>
  <si>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</si>
  <si>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</si>
  <si>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</si>
  <si>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</si>
  <si>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</si>
  <si>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</si>
  <si>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</si>
  <si>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</si>
  <si>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</si>
  <si>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</si>
  <si>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</si>
  <si>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</si>
  <si>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</si>
  <si>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</si>
  <si>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</si>
  <si>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</si>
  <si>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</si>
  <si>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</si>
  <si>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</si>
  <si>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</si>
  <si>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</si>
  <si>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</si>
  <si>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</si>
  <si>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</si>
  <si>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</si>
  <si>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</si>
  <si>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</si>
  <si>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</si>
  <si>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</si>
  <si>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</si>
  <si>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</si>
  <si>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</si>
  <si>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</si>
  <si>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</si>
  <si>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</si>
  <si>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</si>
  <si>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</si>
  <si>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</si>
  <si>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</si>
  <si>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</si>
  <si>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</si>
  <si>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</si>
  <si>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</si>
  <si>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</si>
  <si>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</si>
  <si>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</si>
  <si>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</si>
  <si>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</si>
  <si>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</si>
  <si>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</si>
  <si>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</si>
  <si>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</si>
  <si>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</si>
  <si>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</si>
  <si>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</si>
  <si>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</si>
  <si>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</si>
  <si>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</si>
  <si>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</si>
  <si>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</si>
  <si>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</si>
  <si>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</si>
  <si>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</si>
  <si>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</si>
  <si>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</si>
  <si>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</si>
  <si>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</si>
  <si>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</si>
  <si>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</si>
  <si>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</si>
  <si>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</si>
  <si>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</si>
  <si>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</si>
  <si>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</si>
  <si>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</si>
  <si>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</si>
  <si>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</si>
  <si>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</si>
  <si>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</si>
  <si>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</si>
  <si>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</si>
  <si>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</si>
  <si>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</si>
  <si>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</si>
  <si>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</si>
  <si>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</si>
  <si>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</si>
  <si>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</si>
  <si>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</si>
  <si>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</si>
  <si>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</si>
  <si>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</si>
  <si>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</si>
  <si>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</si>
  <si>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</si>
  <si>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</si>
  <si>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</si>
  <si>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</si>
  <si>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</si>
  <si>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</si>
  <si>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</si>
  <si>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</si>
  <si>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</si>
  <si>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</si>
  <si>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</si>
  <si>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</si>
  <si>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</si>
  <si>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</si>
  <si>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</si>
  <si>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</si>
  <si>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</si>
  <si>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</si>
  <si>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</si>
  <si>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</si>
  <si>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</si>
  <si>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</si>
  <si>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</si>
  <si>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</si>
  <si>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</si>
  <si>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</si>
  <si>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</si>
  <si>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</si>
  <si>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</si>
  <si>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</si>
  <si>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</si>
  <si>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</si>
  <si>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</si>
  <si>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</si>
  <si>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</si>
  <si>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</si>
  <si>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</si>
  <si>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</si>
  <si>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</si>
  <si>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</si>
  <si>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</si>
  <si>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</si>
  <si>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</si>
  <si>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</si>
  <si>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</si>
  <si>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</si>
  <si>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</si>
  <si>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</si>
  <si>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</si>
  <si>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</si>
  <si>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</si>
  <si>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</si>
  <si>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</si>
  <si>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</si>
  <si>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</si>
  <si>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</si>
  <si>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</si>
  <si>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</si>
  <si>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</si>
  <si>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</si>
  <si>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</si>
  <si>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</si>
  <si>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</si>
  <si>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</si>
  <si>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</si>
  <si>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</si>
  <si>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</si>
  <si>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</si>
  <si>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</si>
  <si>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</si>
  <si>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</si>
  <si>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</si>
  <si>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</si>
  <si>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</si>
  <si>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</si>
  <si>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</si>
  <si>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</si>
  <si>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</si>
  <si>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</si>
  <si>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</si>
  <si>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</si>
  <si>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</si>
  <si>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</si>
  <si>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</si>
  <si>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</si>
  <si>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</si>
  <si>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</si>
  <si>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</si>
  <si>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</si>
  <si>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</si>
  <si>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</si>
  <si>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</si>
  <si>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</si>
  <si>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</si>
  <si>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</si>
  <si>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</si>
  <si>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</si>
  <si>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</si>
  <si>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</si>
  <si>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</si>
  <si>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</si>
  <si>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</si>
  <si>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</si>
  <si>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</si>
  <si>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</si>
  <si>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</si>
  <si>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</si>
  <si>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</si>
  <si>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</si>
  <si>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</si>
  <si>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</si>
  <si>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</si>
  <si>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</si>
  <si>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</si>
  <si>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</si>
  <si>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</si>
  <si>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</si>
  <si>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</si>
  <si>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</si>
  <si>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</si>
  <si>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</si>
  <si>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</si>
  <si>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</si>
  <si>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</si>
  <si>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</si>
  <si>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</si>
  <si>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</si>
  <si>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</si>
  <si>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</si>
  <si>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</si>
  <si>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</si>
  <si>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</si>
  <si>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</si>
  <si>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</si>
  <si>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</si>
  <si>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</si>
  <si>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</si>
  <si>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</si>
  <si>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</si>
  <si>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</si>
  <si>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</si>
  <si>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</si>
  <si>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</si>
  <si>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</si>
  <si>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</si>
  <si>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</si>
  <si>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</si>
  <si>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</si>
  <si>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</si>
  <si>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</si>
  <si>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</si>
  <si>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</si>
  <si>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</si>
  <si>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</si>
  <si>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</si>
  <si>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</si>
  <si>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</si>
  <si>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</si>
  <si>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</si>
  <si>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</si>
  <si>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</si>
  <si>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</si>
  <si>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</si>
  <si>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</si>
  <si>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</si>
  <si>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</si>
  <si>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</si>
  <si>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</si>
  <si>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</si>
  <si>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</si>
  <si>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</si>
  <si>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</si>
  <si>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</si>
  <si>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</si>
  <si>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</si>
  <si>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</si>
  <si>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</si>
  <si>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 xml:space="preserve">kování vrchní dveřní klika včetně rozet a montážního materiál nerez PK koupelna použít WC zámek </t>
  </si>
  <si>
    <t>zámek stavební zadlabací WC zámek do koupelny do pokoje dozický</t>
  </si>
  <si>
    <t>Bytová jednotka č.3</t>
  </si>
  <si>
    <t>V. Košaře 1/122</t>
  </si>
  <si>
    <t>725112001</t>
  </si>
  <si>
    <t>Klozet keramický standardní samostatně stojící s hlubokým splachováním odpad vodorovný</t>
  </si>
  <si>
    <t>Dodávka kuchyňské linky dle specifikace vč. dřezu. Přibližné rozměry viz. výkres, vzhled viz. přiložené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</si>
</sst>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7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1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1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4"/>
      <c r="BS8" s="17" t="s">
        <v>6</v>
      </c>
    </row>
    <row r="9" spans="1:74" s="1" customFormat="1" ht="14.45" customHeight="1">
      <c r="B9" s="20"/>
      <c r="AR9" s="20"/>
      <c r="BE9" s="21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4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4"/>
      <c r="BS11" s="17" t="s">
        <v>6</v>
      </c>
    </row>
    <row r="12" spans="1:74" s="1" customFormat="1" ht="6.95" customHeight="1">
      <c r="B12" s="20"/>
      <c r="AR12" s="20"/>
      <c r="BE12" s="21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4"/>
      <c r="BS13" s="17" t="s">
        <v>6</v>
      </c>
    </row>
    <row r="14" spans="1:74" ht="12.75">
      <c r="B14" s="20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26</v>
      </c>
      <c r="AN14" s="29" t="s">
        <v>28</v>
      </c>
      <c r="AR14" s="20"/>
      <c r="BE14" s="214"/>
      <c r="BS14" s="17" t="s">
        <v>6</v>
      </c>
    </row>
    <row r="15" spans="1:74" s="1" customFormat="1" ht="6.95" customHeight="1">
      <c r="B15" s="20"/>
      <c r="AR15" s="20"/>
      <c r="BE15" s="21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4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4"/>
      <c r="BS17" s="17" t="s">
        <v>33</v>
      </c>
    </row>
    <row r="18" spans="1:71" s="1" customFormat="1" ht="6.95" customHeight="1">
      <c r="B18" s="20"/>
      <c r="AR18" s="20"/>
      <c r="BE18" s="214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4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4"/>
      <c r="BS20" s="17" t="s">
        <v>33</v>
      </c>
    </row>
    <row r="21" spans="1:71" s="1" customFormat="1" ht="6.95" customHeight="1">
      <c r="B21" s="20"/>
      <c r="AR21" s="20"/>
      <c r="BE21" s="214"/>
    </row>
    <row r="22" spans="1:71" s="1" customFormat="1" ht="12" customHeight="1">
      <c r="B22" s="20"/>
      <c r="D22" s="27" t="s">
        <v>35</v>
      </c>
      <c r="AR22" s="20"/>
      <c r="BE22" s="214"/>
    </row>
    <row r="23" spans="1:71" s="1" customFormat="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14"/>
    </row>
    <row r="24" spans="1:71" s="1" customFormat="1" ht="6.95" customHeight="1">
      <c r="B24" s="20"/>
      <c r="AR24" s="20"/>
      <c r="BE24" s="21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4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2"/>
      <c r="AQ26" s="32"/>
      <c r="AR26" s="33"/>
      <c r="BE26" s="21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4" t="s">
        <v>37</v>
      </c>
      <c r="M28" s="224"/>
      <c r="N28" s="224"/>
      <c r="O28" s="224"/>
      <c r="P28" s="224"/>
      <c r="Q28" s="32"/>
      <c r="R28" s="32"/>
      <c r="S28" s="32"/>
      <c r="T28" s="32"/>
      <c r="U28" s="32"/>
      <c r="V28" s="32"/>
      <c r="W28" s="224" t="s">
        <v>38</v>
      </c>
      <c r="X28" s="224"/>
      <c r="Y28" s="224"/>
      <c r="Z28" s="224"/>
      <c r="AA28" s="224"/>
      <c r="AB28" s="224"/>
      <c r="AC28" s="224"/>
      <c r="AD28" s="224"/>
      <c r="AE28" s="224"/>
      <c r="AF28" s="32"/>
      <c r="AG28" s="32"/>
      <c r="AH28" s="32"/>
      <c r="AI28" s="32"/>
      <c r="AJ28" s="32"/>
      <c r="AK28" s="224" t="s">
        <v>39</v>
      </c>
      <c r="AL28" s="224"/>
      <c r="AM28" s="224"/>
      <c r="AN28" s="224"/>
      <c r="AO28" s="224"/>
      <c r="AP28" s="32"/>
      <c r="AQ28" s="32"/>
      <c r="AR28" s="33"/>
      <c r="BE28" s="214"/>
    </row>
    <row r="29" spans="1:71" s="3" customFormat="1" ht="14.45" customHeight="1">
      <c r="B29" s="37"/>
      <c r="D29" s="27" t="s">
        <v>40</v>
      </c>
      <c r="F29" s="27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7"/>
      <c r="BE29" s="215"/>
    </row>
    <row r="30" spans="1:71" s="3" customFormat="1" ht="14.45" customHeight="1">
      <c r="B30" s="37"/>
      <c r="F30" s="27" t="s">
        <v>42</v>
      </c>
      <c r="L30" s="227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7"/>
      <c r="BE30" s="215"/>
    </row>
    <row r="31" spans="1:71" s="3" customFormat="1" ht="14.45" hidden="1" customHeight="1">
      <c r="B31" s="37"/>
      <c r="F31" s="27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7"/>
      <c r="BE31" s="215"/>
    </row>
    <row r="32" spans="1:71" s="3" customFormat="1" ht="14.45" hidden="1" customHeight="1">
      <c r="B32" s="37"/>
      <c r="F32" s="27" t="s">
        <v>44</v>
      </c>
      <c r="L32" s="227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7"/>
      <c r="BE32" s="215"/>
    </row>
    <row r="33" spans="1:57" s="3" customFormat="1" ht="14.45" hidden="1" customHeight="1">
      <c r="B33" s="37"/>
      <c r="F33" s="27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7"/>
      <c r="BE33" s="21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4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0" t="s">
        <v>48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1"/>
      <c r="AM35" s="231"/>
      <c r="AN35" s="231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43" t="str">
        <f>K6</f>
        <v>V. Košaře 122/1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5" t="str">
        <f>IF(AN8= "","",AN8)</f>
        <v>27. 8. 2019</v>
      </c>
      <c r="AN87" s="24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6" t="str">
        <f>IF(E17="","",E17)</f>
        <v>Ing. Vladimír Slonka</v>
      </c>
      <c r="AN89" s="247"/>
      <c r="AO89" s="247"/>
      <c r="AP89" s="247"/>
      <c r="AQ89" s="32"/>
      <c r="AR89" s="33"/>
      <c r="AS89" s="248" t="s">
        <v>56</v>
      </c>
      <c r="AT89" s="24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6" t="str">
        <f>IF(E20="","",E20)</f>
        <v xml:space="preserve"> </v>
      </c>
      <c r="AN90" s="247"/>
      <c r="AO90" s="247"/>
      <c r="AP90" s="247"/>
      <c r="AQ90" s="32"/>
      <c r="AR90" s="33"/>
      <c r="AS90" s="250"/>
      <c r="AT90" s="25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0"/>
      <c r="AT91" s="25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8" t="s">
        <v>57</v>
      </c>
      <c r="D92" s="239"/>
      <c r="E92" s="239"/>
      <c r="F92" s="239"/>
      <c r="G92" s="239"/>
      <c r="H92" s="60"/>
      <c r="I92" s="240" t="s">
        <v>58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59</v>
      </c>
      <c r="AH92" s="239"/>
      <c r="AI92" s="239"/>
      <c r="AJ92" s="239"/>
      <c r="AK92" s="239"/>
      <c r="AL92" s="239"/>
      <c r="AM92" s="239"/>
      <c r="AN92" s="240" t="s">
        <v>60</v>
      </c>
      <c r="AO92" s="239"/>
      <c r="AP92" s="24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4" t="s">
        <v>81</v>
      </c>
      <c r="E95" s="234"/>
      <c r="F95" s="234"/>
      <c r="G95" s="234"/>
      <c r="H95" s="234"/>
      <c r="I95" s="82"/>
      <c r="J95" s="234" t="s">
        <v>82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28">
        <f>'5 - Bytová jednotka č.5'!J30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6"/>
  <sheetViews>
    <sheetView showGridLines="0" tabSelected="1" topLeftCell="A7" workbookViewId="0">
      <selection activeCell="W21" sqref="W21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7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">
        <v>710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3" t="s">
        <v>709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16"/>
      <c r="G18" s="216"/>
      <c r="H18" s="216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1" t="s">
        <v>1</v>
      </c>
      <c r="F27" s="221"/>
      <c r="G27" s="221"/>
      <c r="H27" s="221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ROUND((SUM(BE140:BE425)),  2)</f>
        <v>0</v>
      </c>
      <c r="G33" s="32"/>
      <c r="H33" s="32"/>
      <c r="I33" s="103">
        <v>0.21</v>
      </c>
      <c r="J33" s="102">
        <f>ROUND(((SUM(BE140:BE425))*I33),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ROUND((SUM(BF140:BF425)),  2)</f>
        <v>0</v>
      </c>
      <c r="G34" s="32"/>
      <c r="H34" s="32"/>
      <c r="I34" s="103">
        <v>0.12</v>
      </c>
      <c r="J34" s="102">
        <f>ROUND(((SUM(BF140:BF425))*I34),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V. Košaře 1/122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3" t="str">
        <f>E9</f>
        <v>Bytová jednotka č.3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J247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J267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J271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J317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J337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J421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J422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J424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3" t="str">
        <f>E7</f>
        <v>V. Košaře 1/122</v>
      </c>
      <c r="F130" s="254"/>
      <c r="G130" s="254"/>
      <c r="H130" s="254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43" t="str">
        <f>E9</f>
        <v>Bytová jednotka č.3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J141+J200+J393+J421</f>
        <v>0</v>
      </c>
      <c r="K140" s="32"/>
      <c r="L140" s="33"/>
      <c r="M140" s="65"/>
      <c r="N140" s="56"/>
      <c r="O140" s="66"/>
      <c r="P140" s="141">
        <f>P141+P200+P393+P421</f>
        <v>0</v>
      </c>
      <c r="Q140" s="66"/>
      <c r="R140" s="141">
        <f>R141+R200+R393+R421</f>
        <v>2.7509671500000001</v>
      </c>
      <c r="S140" s="66"/>
      <c r="T140" s="142">
        <f>T141+T200+T393+T421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BK141+BK200+BK393+BK421</f>
        <v>0</v>
      </c>
    </row>
    <row r="141" spans="1:63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139</v>
      </c>
      <c r="AU143" s="174" t="s">
        <v>138</v>
      </c>
      <c r="AV143" s="13" t="s">
        <v>138</v>
      </c>
      <c r="AW143" s="13" t="s">
        <v>33</v>
      </c>
      <c r="AX143" s="13" t="s">
        <v>76</v>
      </c>
      <c r="AY143" s="174" t="s">
        <v>132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139</v>
      </c>
      <c r="AU144" s="182" t="s">
        <v>138</v>
      </c>
      <c r="AV144" s="14" t="s">
        <v>137</v>
      </c>
      <c r="AW144" s="14" t="s">
        <v>33</v>
      </c>
      <c r="AX144" s="14" t="s">
        <v>84</v>
      </c>
      <c r="AY144" s="182" t="s">
        <v>132</v>
      </c>
    </row>
    <row r="145" spans="1:65" s="2" customFormat="1" ht="36">
      <c r="A145" s="32"/>
      <c r="B145" s="157"/>
      <c r="C145" s="158">
        <v>1</v>
      </c>
      <c r="D145" s="158" t="s">
        <v>135</v>
      </c>
      <c r="E145" s="159" t="s">
        <v>699</v>
      </c>
      <c r="F145" s="160" t="s">
        <v>698</v>
      </c>
      <c r="G145" s="161" t="s">
        <v>136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138</v>
      </c>
      <c r="BK145" s="171">
        <f t="shared" ref="BK145:BK149" si="9">ROUND(I145*H145,2)</f>
        <v>0</v>
      </c>
      <c r="BL145" s="17" t="s">
        <v>137</v>
      </c>
      <c r="BM145" s="170" t="s">
        <v>142</v>
      </c>
    </row>
    <row r="146" spans="1:65" s="2" customFormat="1" ht="24">
      <c r="A146" s="32"/>
      <c r="B146" s="157"/>
      <c r="C146" s="158">
        <v>2</v>
      </c>
      <c r="D146" s="158" t="s">
        <v>135</v>
      </c>
      <c r="E146" s="159" t="s">
        <v>700</v>
      </c>
      <c r="F146" s="160" t="s">
        <v>701</v>
      </c>
      <c r="G146" s="161" t="s">
        <v>136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137</v>
      </c>
      <c r="AT146" s="170" t="s">
        <v>135</v>
      </c>
      <c r="AU146" s="170" t="s">
        <v>138</v>
      </c>
      <c r="AY146" s="17" t="s">
        <v>132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138</v>
      </c>
      <c r="BK146" s="171">
        <f t="shared" si="9"/>
        <v>0</v>
      </c>
      <c r="BL146" s="17" t="s">
        <v>137</v>
      </c>
      <c r="BM146" s="170" t="s">
        <v>144</v>
      </c>
    </row>
    <row r="147" spans="1:65" s="2" customFormat="1" ht="24">
      <c r="A147" s="32"/>
      <c r="B147" s="157"/>
      <c r="C147" s="158">
        <v>3</v>
      </c>
      <c r="D147" s="158" t="s">
        <v>135</v>
      </c>
      <c r="E147" s="159" t="s">
        <v>145</v>
      </c>
      <c r="F147" s="160" t="s">
        <v>146</v>
      </c>
      <c r="G147" s="161" t="s">
        <v>136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137</v>
      </c>
      <c r="AT147" s="170" t="s">
        <v>135</v>
      </c>
      <c r="AU147" s="170" t="s">
        <v>138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138</v>
      </c>
      <c r="BK147" s="171">
        <f t="shared" si="9"/>
        <v>0</v>
      </c>
      <c r="BL147" s="17" t="s">
        <v>137</v>
      </c>
      <c r="BM147" s="170" t="s">
        <v>147</v>
      </c>
    </row>
    <row r="148" spans="1:65" s="2" customFormat="1" ht="24">
      <c r="A148" s="32"/>
      <c r="B148" s="157"/>
      <c r="C148" s="158">
        <v>4</v>
      </c>
      <c r="D148" s="158" t="s">
        <v>135</v>
      </c>
      <c r="E148" s="159" t="s">
        <v>148</v>
      </c>
      <c r="F148" s="160" t="s">
        <v>149</v>
      </c>
      <c r="G148" s="161" t="s">
        <v>136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137</v>
      </c>
      <c r="AT148" s="170" t="s">
        <v>135</v>
      </c>
      <c r="AU148" s="170" t="s">
        <v>138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138</v>
      </c>
      <c r="BK148" s="171">
        <f t="shared" si="9"/>
        <v>0</v>
      </c>
      <c r="BL148" s="17" t="s">
        <v>137</v>
      </c>
      <c r="BM148" s="170" t="s">
        <v>150</v>
      </c>
    </row>
    <row r="149" spans="1:65" s="2" customFormat="1" ht="24">
      <c r="A149" s="32"/>
      <c r="B149" s="157"/>
      <c r="C149" s="158">
        <v>5</v>
      </c>
      <c r="D149" s="158" t="s">
        <v>135</v>
      </c>
      <c r="E149" s="159" t="s">
        <v>151</v>
      </c>
      <c r="F149" s="160" t="s">
        <v>152</v>
      </c>
      <c r="G149" s="161" t="s">
        <v>136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138</v>
      </c>
      <c r="BK149" s="171">
        <f t="shared" si="9"/>
        <v>0</v>
      </c>
      <c r="BL149" s="17" t="s">
        <v>137</v>
      </c>
      <c r="BM149" s="170" t="s">
        <v>153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154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76</v>
      </c>
      <c r="AY150" s="174" t="s">
        <v>132</v>
      </c>
    </row>
    <row r="151" spans="1:65" s="13" customFormat="1">
      <c r="B151" s="172"/>
      <c r="D151" s="173" t="s">
        <v>139</v>
      </c>
      <c r="E151" s="174" t="s">
        <v>1</v>
      </c>
      <c r="F151" s="175" t="s">
        <v>155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139</v>
      </c>
      <c r="AU151" s="174" t="s">
        <v>138</v>
      </c>
      <c r="AV151" s="13" t="s">
        <v>138</v>
      </c>
      <c r="AW151" s="13" t="s">
        <v>33</v>
      </c>
      <c r="AX151" s="13" t="s">
        <v>76</v>
      </c>
      <c r="AY151" s="174" t="s">
        <v>132</v>
      </c>
    </row>
    <row r="152" spans="1:65" s="14" customFormat="1">
      <c r="B152" s="181"/>
      <c r="D152" s="173" t="s">
        <v>139</v>
      </c>
      <c r="E152" s="182" t="s">
        <v>1</v>
      </c>
      <c r="F152" s="183" t="s">
        <v>141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139</v>
      </c>
      <c r="AU152" s="182" t="s">
        <v>138</v>
      </c>
      <c r="AV152" s="14" t="s">
        <v>137</v>
      </c>
      <c r="AW152" s="14" t="s">
        <v>33</v>
      </c>
      <c r="AX152" s="14" t="s">
        <v>84</v>
      </c>
      <c r="AY152" s="182" t="s">
        <v>132</v>
      </c>
    </row>
    <row r="153" spans="1:65" s="2" customFormat="1" ht="24">
      <c r="A153" s="32"/>
      <c r="B153" s="157"/>
      <c r="C153" s="158">
        <v>6</v>
      </c>
      <c r="D153" s="158" t="s">
        <v>135</v>
      </c>
      <c r="E153" s="159" t="s">
        <v>157</v>
      </c>
      <c r="F153" s="160" t="s">
        <v>158</v>
      </c>
      <c r="G153" s="161" t="s">
        <v>136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159</v>
      </c>
    </row>
    <row r="154" spans="1:65" s="13" customFormat="1">
      <c r="B154" s="172"/>
      <c r="D154" s="173" t="s">
        <v>139</v>
      </c>
      <c r="E154" s="174" t="s">
        <v>1</v>
      </c>
      <c r="F154" s="175" t="s">
        <v>160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139</v>
      </c>
      <c r="AU154" s="174" t="s">
        <v>138</v>
      </c>
      <c r="AV154" s="13" t="s">
        <v>138</v>
      </c>
      <c r="AW154" s="13" t="s">
        <v>33</v>
      </c>
      <c r="AX154" s="13" t="s">
        <v>84</v>
      </c>
      <c r="AY154" s="174" t="s">
        <v>132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139</v>
      </c>
      <c r="AU155" s="190" t="s">
        <v>138</v>
      </c>
      <c r="AV155" s="15" t="s">
        <v>84</v>
      </c>
      <c r="AW155" s="15" t="s">
        <v>33</v>
      </c>
      <c r="AX155" s="15" t="s">
        <v>76</v>
      </c>
      <c r="AY155" s="190" t="s">
        <v>132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139</v>
      </c>
      <c r="AU156" s="174" t="s">
        <v>138</v>
      </c>
      <c r="AV156" s="13" t="s">
        <v>138</v>
      </c>
      <c r="AW156" s="13" t="s">
        <v>33</v>
      </c>
      <c r="AX156" s="13" t="s">
        <v>84</v>
      </c>
      <c r="AY156" s="174" t="s">
        <v>132</v>
      </c>
    </row>
    <row r="157" spans="1:65" s="2" customFormat="1" ht="24">
      <c r="A157" s="32"/>
      <c r="B157" s="157"/>
      <c r="C157" s="158">
        <v>7</v>
      </c>
      <c r="D157" s="158" t="s">
        <v>135</v>
      </c>
      <c r="E157" s="159" t="s">
        <v>164</v>
      </c>
      <c r="F157" s="160" t="s">
        <v>165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137</v>
      </c>
      <c r="AT157" s="170" t="s">
        <v>135</v>
      </c>
      <c r="AU157" s="170" t="s">
        <v>138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138</v>
      </c>
      <c r="BK157" s="171">
        <f>ROUND(I157*H157,2)</f>
        <v>0</v>
      </c>
      <c r="BL157" s="17" t="s">
        <v>137</v>
      </c>
      <c r="BM157" s="170" t="s">
        <v>167</v>
      </c>
    </row>
    <row r="158" spans="1:65" s="2" customFormat="1" ht="24">
      <c r="A158" s="32"/>
      <c r="B158" s="157"/>
      <c r="C158" s="158">
        <v>8</v>
      </c>
      <c r="D158" s="158" t="s">
        <v>135</v>
      </c>
      <c r="E158" s="159" t="s">
        <v>168</v>
      </c>
      <c r="F158" s="160" t="s">
        <v>169</v>
      </c>
      <c r="G158" s="161" t="s">
        <v>166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137</v>
      </c>
      <c r="AT158" s="170" t="s">
        <v>135</v>
      </c>
      <c r="AU158" s="170" t="s">
        <v>138</v>
      </c>
      <c r="AY158" s="17" t="s">
        <v>132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138</v>
      </c>
      <c r="BK158" s="171">
        <f>ROUND(I158*H158,2)</f>
        <v>0</v>
      </c>
      <c r="BL158" s="17" t="s">
        <v>137</v>
      </c>
      <c r="BM158" s="170" t="s">
        <v>170</v>
      </c>
    </row>
    <row r="159" spans="1:65" s="2" customFormat="1" ht="24">
      <c r="A159" s="32"/>
      <c r="B159" s="157"/>
      <c r="C159" s="158">
        <v>9</v>
      </c>
      <c r="D159" s="158" t="s">
        <v>135</v>
      </c>
      <c r="E159" s="159" t="s">
        <v>171</v>
      </c>
      <c r="F159" s="160" t="s">
        <v>172</v>
      </c>
      <c r="G159" s="161" t="s">
        <v>166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173</v>
      </c>
    </row>
    <row r="160" spans="1:65" s="15" customFormat="1" ht="22.5">
      <c r="B160" s="189"/>
      <c r="D160" s="173" t="s">
        <v>139</v>
      </c>
      <c r="E160" s="190" t="s">
        <v>1</v>
      </c>
      <c r="F160" s="191" t="s">
        <v>174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139</v>
      </c>
      <c r="AU160" s="190" t="s">
        <v>138</v>
      </c>
      <c r="AV160" s="15" t="s">
        <v>84</v>
      </c>
      <c r="AW160" s="15" t="s">
        <v>33</v>
      </c>
      <c r="AX160" s="15" t="s">
        <v>76</v>
      </c>
      <c r="AY160" s="190" t="s">
        <v>132</v>
      </c>
    </row>
    <row r="161" spans="1:65" s="13" customFormat="1">
      <c r="B161" s="172"/>
      <c r="D161" s="173" t="s">
        <v>139</v>
      </c>
      <c r="E161" s="174" t="s">
        <v>1</v>
      </c>
      <c r="F161" s="175" t="s">
        <v>175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139</v>
      </c>
      <c r="AU161" s="174" t="s">
        <v>138</v>
      </c>
      <c r="AV161" s="13" t="s">
        <v>138</v>
      </c>
      <c r="AW161" s="13" t="s">
        <v>33</v>
      </c>
      <c r="AX161" s="13" t="s">
        <v>84</v>
      </c>
      <c r="AY161" s="174" t="s">
        <v>132</v>
      </c>
    </row>
    <row r="162" spans="1:65" s="2" customFormat="1" ht="24">
      <c r="A162" s="32"/>
      <c r="B162" s="157"/>
      <c r="C162" s="158">
        <v>10</v>
      </c>
      <c r="D162" s="158" t="s">
        <v>135</v>
      </c>
      <c r="E162" s="159" t="s">
        <v>176</v>
      </c>
      <c r="F162" s="160" t="s">
        <v>177</v>
      </c>
      <c r="G162" s="161" t="s">
        <v>136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178</v>
      </c>
    </row>
    <row r="163" spans="1:65" s="13" customFormat="1">
      <c r="B163" s="172"/>
      <c r="D163" s="173" t="s">
        <v>139</v>
      </c>
      <c r="E163" s="174" t="s">
        <v>1</v>
      </c>
      <c r="F163" s="175" t="s">
        <v>140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139</v>
      </c>
      <c r="AU163" s="174" t="s">
        <v>138</v>
      </c>
      <c r="AV163" s="13" t="s">
        <v>138</v>
      </c>
      <c r="AW163" s="13" t="s">
        <v>33</v>
      </c>
      <c r="AX163" s="13" t="s">
        <v>76</v>
      </c>
      <c r="AY163" s="174" t="s">
        <v>132</v>
      </c>
    </row>
    <row r="164" spans="1:65" s="14" customFormat="1">
      <c r="B164" s="181"/>
      <c r="D164" s="173" t="s">
        <v>139</v>
      </c>
      <c r="E164" s="182" t="s">
        <v>1</v>
      </c>
      <c r="F164" s="183" t="s">
        <v>141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139</v>
      </c>
      <c r="AU164" s="182" t="s">
        <v>138</v>
      </c>
      <c r="AV164" s="14" t="s">
        <v>137</v>
      </c>
      <c r="AW164" s="14" t="s">
        <v>33</v>
      </c>
      <c r="AX164" s="14" t="s">
        <v>84</v>
      </c>
      <c r="AY164" s="182" t="s">
        <v>132</v>
      </c>
    </row>
    <row r="165" spans="1:65" s="2" customFormat="1" ht="12">
      <c r="A165" s="32"/>
      <c r="B165" s="157"/>
      <c r="C165" s="158">
        <v>11</v>
      </c>
      <c r="D165" s="158" t="s">
        <v>135</v>
      </c>
      <c r="E165" s="159" t="s">
        <v>179</v>
      </c>
      <c r="F165" s="160" t="s">
        <v>180</v>
      </c>
      <c r="G165" s="161" t="s">
        <v>181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137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137</v>
      </c>
      <c r="BM165" s="170" t="s">
        <v>182</v>
      </c>
    </row>
    <row r="166" spans="1:65" s="2" customFormat="1" ht="24">
      <c r="A166" s="32"/>
      <c r="B166" s="157"/>
      <c r="C166" s="196">
        <v>12</v>
      </c>
      <c r="D166" s="196" t="s">
        <v>184</v>
      </c>
      <c r="E166" s="197" t="s">
        <v>185</v>
      </c>
      <c r="F166" s="198" t="s">
        <v>702</v>
      </c>
      <c r="G166" s="199" t="s">
        <v>181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184</v>
      </c>
      <c r="AU166" s="170" t="s">
        <v>138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138</v>
      </c>
      <c r="BK166" s="171">
        <f>ROUND(I166*H166,2)</f>
        <v>0</v>
      </c>
      <c r="BL166" s="17" t="s">
        <v>137</v>
      </c>
      <c r="BM166" s="170" t="s">
        <v>186</v>
      </c>
    </row>
    <row r="167" spans="1:65" s="12" customFormat="1" ht="22.9" customHeight="1">
      <c r="B167" s="144"/>
      <c r="D167" s="145" t="s">
        <v>75</v>
      </c>
      <c r="E167" s="155" t="s">
        <v>161</v>
      </c>
      <c r="F167" s="155" t="s">
        <v>187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132</v>
      </c>
      <c r="BK167" s="154">
        <f>SUM(BK168:BK187)</f>
        <v>0</v>
      </c>
    </row>
    <row r="168" spans="1:65" s="2" customFormat="1" ht="24">
      <c r="A168" s="32"/>
      <c r="B168" s="157"/>
      <c r="C168" s="158">
        <v>13</v>
      </c>
      <c r="D168" s="158" t="s">
        <v>135</v>
      </c>
      <c r="E168" s="159" t="s">
        <v>188</v>
      </c>
      <c r="F168" s="160" t="s">
        <v>189</v>
      </c>
      <c r="G168" s="161" t="s">
        <v>136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183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183</v>
      </c>
      <c r="BM168" s="170" t="s">
        <v>190</v>
      </c>
    </row>
    <row r="169" spans="1:65" s="15" customFormat="1">
      <c r="B169" s="189"/>
      <c r="D169" s="173" t="s">
        <v>139</v>
      </c>
      <c r="E169" s="190" t="s">
        <v>1</v>
      </c>
      <c r="F169" s="191" t="s">
        <v>191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192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5" customFormat="1">
      <c r="B171" s="189"/>
      <c r="D171" s="173" t="s">
        <v>139</v>
      </c>
      <c r="E171" s="190" t="s">
        <v>1</v>
      </c>
      <c r="F171" s="191" t="s">
        <v>193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139</v>
      </c>
      <c r="AU171" s="190" t="s">
        <v>138</v>
      </c>
      <c r="AV171" s="15" t="s">
        <v>84</v>
      </c>
      <c r="AW171" s="15" t="s">
        <v>33</v>
      </c>
      <c r="AX171" s="15" t="s">
        <v>76</v>
      </c>
      <c r="AY171" s="190" t="s">
        <v>132</v>
      </c>
    </row>
    <row r="172" spans="1:65" s="13" customFormat="1">
      <c r="B172" s="172"/>
      <c r="D172" s="173" t="s">
        <v>139</v>
      </c>
      <c r="E172" s="174" t="s">
        <v>1</v>
      </c>
      <c r="F172" s="175" t="s">
        <v>162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139</v>
      </c>
      <c r="AU172" s="174" t="s">
        <v>138</v>
      </c>
      <c r="AV172" s="13" t="s">
        <v>138</v>
      </c>
      <c r="AW172" s="13" t="s">
        <v>33</v>
      </c>
      <c r="AX172" s="13" t="s">
        <v>76</v>
      </c>
      <c r="AY172" s="174" t="s">
        <v>132</v>
      </c>
    </row>
    <row r="173" spans="1:65" s="14" customFormat="1">
      <c r="B173" s="181"/>
      <c r="D173" s="173" t="s">
        <v>139</v>
      </c>
      <c r="E173" s="182" t="s">
        <v>1</v>
      </c>
      <c r="F173" s="183" t="s">
        <v>141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139</v>
      </c>
      <c r="AU173" s="182" t="s">
        <v>138</v>
      </c>
      <c r="AV173" s="14" t="s">
        <v>137</v>
      </c>
      <c r="AW173" s="14" t="s">
        <v>33</v>
      </c>
      <c r="AX173" s="14" t="s">
        <v>84</v>
      </c>
      <c r="AY173" s="182" t="s">
        <v>132</v>
      </c>
    </row>
    <row r="174" spans="1:65" s="2" customFormat="1" ht="24">
      <c r="A174" s="32"/>
      <c r="B174" s="157"/>
      <c r="C174" s="158">
        <v>14</v>
      </c>
      <c r="D174" s="158" t="s">
        <v>135</v>
      </c>
      <c r="E174" s="159" t="s">
        <v>194</v>
      </c>
      <c r="F174" s="160" t="s">
        <v>195</v>
      </c>
      <c r="G174" s="161" t="s">
        <v>136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183</v>
      </c>
      <c r="AT174" s="170" t="s">
        <v>135</v>
      </c>
      <c r="AU174" s="170" t="s">
        <v>138</v>
      </c>
      <c r="AY174" s="17" t="s">
        <v>132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138</v>
      </c>
      <c r="BK174" s="171">
        <f>ROUND(I174*H174,2)</f>
        <v>0</v>
      </c>
      <c r="BL174" s="17" t="s">
        <v>183</v>
      </c>
      <c r="BM174" s="170" t="s">
        <v>196</v>
      </c>
    </row>
    <row r="175" spans="1:65" s="15" customFormat="1" ht="22.5">
      <c r="B175" s="189"/>
      <c r="D175" s="173" t="s">
        <v>139</v>
      </c>
      <c r="E175" s="190" t="s">
        <v>1</v>
      </c>
      <c r="F175" s="191" t="s">
        <v>197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139</v>
      </c>
      <c r="AU175" s="190" t="s">
        <v>138</v>
      </c>
      <c r="AV175" s="15" t="s">
        <v>84</v>
      </c>
      <c r="AW175" s="15" t="s">
        <v>33</v>
      </c>
      <c r="AX175" s="15" t="s">
        <v>76</v>
      </c>
      <c r="AY175" s="190" t="s">
        <v>132</v>
      </c>
    </row>
    <row r="176" spans="1:65" s="13" customFormat="1">
      <c r="B176" s="172"/>
      <c r="D176" s="173" t="s">
        <v>139</v>
      </c>
      <c r="E176" s="174" t="s">
        <v>1</v>
      </c>
      <c r="F176" s="175" t="s">
        <v>160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4" customFormat="1">
      <c r="B177" s="181"/>
      <c r="D177" s="173" t="s">
        <v>139</v>
      </c>
      <c r="E177" s="182" t="s">
        <v>1</v>
      </c>
      <c r="F177" s="183" t="s">
        <v>141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139</v>
      </c>
      <c r="AU177" s="182" t="s">
        <v>138</v>
      </c>
      <c r="AV177" s="14" t="s">
        <v>137</v>
      </c>
      <c r="AW177" s="14" t="s">
        <v>33</v>
      </c>
      <c r="AX177" s="14" t="s">
        <v>84</v>
      </c>
      <c r="AY177" s="182" t="s">
        <v>132</v>
      </c>
    </row>
    <row r="178" spans="1:65" s="2" customFormat="1" ht="24">
      <c r="A178" s="32"/>
      <c r="B178" s="157"/>
      <c r="C178" s="158">
        <v>15</v>
      </c>
      <c r="D178" s="158" t="s">
        <v>135</v>
      </c>
      <c r="E178" s="159" t="s">
        <v>198</v>
      </c>
      <c r="F178" s="160" t="s">
        <v>199</v>
      </c>
      <c r="G178" s="161" t="s">
        <v>136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137</v>
      </c>
      <c r="AT178" s="170" t="s">
        <v>135</v>
      </c>
      <c r="AU178" s="170" t="s">
        <v>138</v>
      </c>
      <c r="AY178" s="17" t="s">
        <v>132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138</v>
      </c>
      <c r="BK178" s="171">
        <f>ROUND(I178*H178,2)</f>
        <v>0</v>
      </c>
      <c r="BL178" s="17" t="s">
        <v>137</v>
      </c>
      <c r="BM178" s="170" t="s">
        <v>200</v>
      </c>
    </row>
    <row r="179" spans="1:65" s="13" customFormat="1">
      <c r="B179" s="172"/>
      <c r="D179" s="173" t="s">
        <v>139</v>
      </c>
      <c r="E179" s="174" t="s">
        <v>1</v>
      </c>
      <c r="F179" s="175" t="s">
        <v>201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139</v>
      </c>
      <c r="AU179" s="174" t="s">
        <v>138</v>
      </c>
      <c r="AV179" s="13" t="s">
        <v>138</v>
      </c>
      <c r="AW179" s="13" t="s">
        <v>33</v>
      </c>
      <c r="AX179" s="13" t="s">
        <v>76</v>
      </c>
      <c r="AY179" s="174" t="s">
        <v>132</v>
      </c>
    </row>
    <row r="180" spans="1:65" s="15" customFormat="1">
      <c r="B180" s="189"/>
      <c r="D180" s="173" t="s">
        <v>139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139</v>
      </c>
      <c r="AU180" s="190" t="s">
        <v>138</v>
      </c>
      <c r="AV180" s="15" t="s">
        <v>84</v>
      </c>
      <c r="AW180" s="15" t="s">
        <v>33</v>
      </c>
      <c r="AX180" s="15" t="s">
        <v>76</v>
      </c>
      <c r="AY180" s="190" t="s">
        <v>132</v>
      </c>
    </row>
    <row r="181" spans="1:65" s="13" customFormat="1">
      <c r="B181" s="172"/>
      <c r="D181" s="173" t="s">
        <v>139</v>
      </c>
      <c r="E181" s="174" t="s">
        <v>1</v>
      </c>
      <c r="F181" s="175" t="s">
        <v>163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76</v>
      </c>
      <c r="AY181" s="174" t="s">
        <v>132</v>
      </c>
    </row>
    <row r="182" spans="1:65" s="14" customFormat="1">
      <c r="B182" s="181"/>
      <c r="D182" s="173" t="s">
        <v>139</v>
      </c>
      <c r="E182" s="182" t="s">
        <v>1</v>
      </c>
      <c r="F182" s="183" t="s">
        <v>141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139</v>
      </c>
      <c r="AU182" s="182" t="s">
        <v>138</v>
      </c>
      <c r="AV182" s="14" t="s">
        <v>137</v>
      </c>
      <c r="AW182" s="14" t="s">
        <v>33</v>
      </c>
      <c r="AX182" s="14" t="s">
        <v>84</v>
      </c>
      <c r="AY182" s="182" t="s">
        <v>132</v>
      </c>
    </row>
    <row r="183" spans="1:65" s="2" customFormat="1" ht="12">
      <c r="A183" s="32"/>
      <c r="B183" s="157"/>
      <c r="C183" s="158">
        <v>16</v>
      </c>
      <c r="D183" s="158" t="s">
        <v>135</v>
      </c>
      <c r="E183" s="159" t="s">
        <v>203</v>
      </c>
      <c r="F183" s="160" t="s">
        <v>204</v>
      </c>
      <c r="G183" s="161" t="s">
        <v>136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205</v>
      </c>
    </row>
    <row r="184" spans="1:65" s="13" customFormat="1">
      <c r="B184" s="172"/>
      <c r="D184" s="173" t="s">
        <v>139</v>
      </c>
      <c r="E184" s="174" t="s">
        <v>1</v>
      </c>
      <c r="F184" s="175" t="s">
        <v>206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139</v>
      </c>
      <c r="AU184" s="174" t="s">
        <v>138</v>
      </c>
      <c r="AV184" s="13" t="s">
        <v>138</v>
      </c>
      <c r="AW184" s="13" t="s">
        <v>33</v>
      </c>
      <c r="AX184" s="13" t="s">
        <v>84</v>
      </c>
      <c r="AY184" s="174" t="s">
        <v>132</v>
      </c>
    </row>
    <row r="185" spans="1:65" s="2" customFormat="1" ht="24">
      <c r="A185" s="32"/>
      <c r="B185" s="157"/>
      <c r="C185" s="158">
        <v>17</v>
      </c>
      <c r="D185" s="158" t="s">
        <v>135</v>
      </c>
      <c r="E185" s="159" t="s">
        <v>207</v>
      </c>
      <c r="F185" s="160" t="s">
        <v>208</v>
      </c>
      <c r="G185" s="161" t="s">
        <v>136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137</v>
      </c>
      <c r="AT185" s="170" t="s">
        <v>135</v>
      </c>
      <c r="AU185" s="170" t="s">
        <v>138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138</v>
      </c>
      <c r="BK185" s="171">
        <f>ROUND(I185*H185,2)</f>
        <v>0</v>
      </c>
      <c r="BL185" s="17" t="s">
        <v>137</v>
      </c>
      <c r="BM185" s="170" t="s">
        <v>209</v>
      </c>
    </row>
    <row r="186" spans="1:65" s="13" customFormat="1">
      <c r="B186" s="172"/>
      <c r="D186" s="173" t="s">
        <v>139</v>
      </c>
      <c r="E186" s="174" t="s">
        <v>1</v>
      </c>
      <c r="F186" s="175" t="s">
        <v>140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139</v>
      </c>
      <c r="AU186" s="174" t="s">
        <v>138</v>
      </c>
      <c r="AV186" s="13" t="s">
        <v>138</v>
      </c>
      <c r="AW186" s="13" t="s">
        <v>33</v>
      </c>
      <c r="AX186" s="13" t="s">
        <v>76</v>
      </c>
      <c r="AY186" s="174" t="s">
        <v>132</v>
      </c>
    </row>
    <row r="187" spans="1:65" s="14" customFormat="1">
      <c r="B187" s="181"/>
      <c r="D187" s="173" t="s">
        <v>139</v>
      </c>
      <c r="E187" s="182" t="s">
        <v>1</v>
      </c>
      <c r="F187" s="183" t="s">
        <v>141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139</v>
      </c>
      <c r="AU187" s="182" t="s">
        <v>138</v>
      </c>
      <c r="AV187" s="14" t="s">
        <v>137</v>
      </c>
      <c r="AW187" s="14" t="s">
        <v>33</v>
      </c>
      <c r="AX187" s="14" t="s">
        <v>84</v>
      </c>
      <c r="AY187" s="182" t="s">
        <v>132</v>
      </c>
    </row>
    <row r="188" spans="1:65" s="12" customFormat="1" ht="22.9" customHeight="1">
      <c r="B188" s="144"/>
      <c r="D188" s="145" t="s">
        <v>75</v>
      </c>
      <c r="E188" s="155" t="s">
        <v>210</v>
      </c>
      <c r="F188" s="155" t="s">
        <v>211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132</v>
      </c>
      <c r="BK188" s="154">
        <f>SUM(BK189:BK195)</f>
        <v>0</v>
      </c>
    </row>
    <row r="189" spans="1:65" s="2" customFormat="1" ht="24">
      <c r="A189" s="32"/>
      <c r="B189" s="157"/>
      <c r="C189" s="158">
        <v>18</v>
      </c>
      <c r="D189" s="158" t="s">
        <v>135</v>
      </c>
      <c r="E189" s="159" t="s">
        <v>212</v>
      </c>
      <c r="F189" s="160" t="s">
        <v>213</v>
      </c>
      <c r="G189" s="161" t="s">
        <v>214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215</v>
      </c>
    </row>
    <row r="190" spans="1:65" s="2" customFormat="1" ht="36">
      <c r="A190" s="32"/>
      <c r="B190" s="157"/>
      <c r="C190" s="158">
        <v>19</v>
      </c>
      <c r="D190" s="158" t="s">
        <v>135</v>
      </c>
      <c r="E190" s="159" t="s">
        <v>216</v>
      </c>
      <c r="F190" s="160" t="s">
        <v>217</v>
      </c>
      <c r="G190" s="161" t="s">
        <v>214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218</v>
      </c>
    </row>
    <row r="191" spans="1:65" s="13" customFormat="1">
      <c r="B191" s="172"/>
      <c r="D191" s="173" t="s">
        <v>139</v>
      </c>
      <c r="F191" s="175" t="s">
        <v>219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4">
      <c r="A192" s="32"/>
      <c r="B192" s="157"/>
      <c r="C192" s="158">
        <v>20</v>
      </c>
      <c r="D192" s="158" t="s">
        <v>135</v>
      </c>
      <c r="E192" s="159" t="s">
        <v>220</v>
      </c>
      <c r="F192" s="160" t="s">
        <v>221</v>
      </c>
      <c r="G192" s="161" t="s">
        <v>214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222</v>
      </c>
    </row>
    <row r="193" spans="1:65" s="2" customFormat="1" ht="24">
      <c r="A193" s="32"/>
      <c r="B193" s="157"/>
      <c r="C193" s="158">
        <v>21</v>
      </c>
      <c r="D193" s="158" t="s">
        <v>135</v>
      </c>
      <c r="E193" s="159" t="s">
        <v>223</v>
      </c>
      <c r="F193" s="160" t="s">
        <v>224</v>
      </c>
      <c r="G193" s="161" t="s">
        <v>214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225</v>
      </c>
    </row>
    <row r="194" spans="1:65" s="13" customFormat="1">
      <c r="B194" s="172"/>
      <c r="D194" s="173" t="s">
        <v>139</v>
      </c>
      <c r="F194" s="175" t="s">
        <v>226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139</v>
      </c>
      <c r="AU194" s="174" t="s">
        <v>138</v>
      </c>
      <c r="AV194" s="13" t="s">
        <v>138</v>
      </c>
      <c r="AW194" s="13" t="s">
        <v>3</v>
      </c>
      <c r="AX194" s="13" t="s">
        <v>84</v>
      </c>
      <c r="AY194" s="174" t="s">
        <v>132</v>
      </c>
    </row>
    <row r="195" spans="1:65" s="2" customFormat="1" ht="24">
      <c r="A195" s="32"/>
      <c r="B195" s="157"/>
      <c r="C195" s="158">
        <v>22</v>
      </c>
      <c r="D195" s="158" t="s">
        <v>135</v>
      </c>
      <c r="E195" s="159" t="s">
        <v>227</v>
      </c>
      <c r="F195" s="160" t="s">
        <v>228</v>
      </c>
      <c r="G195" s="161" t="s">
        <v>214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229</v>
      </c>
    </row>
    <row r="196" spans="1:65" s="12" customFormat="1" ht="22.9" customHeight="1">
      <c r="B196" s="144"/>
      <c r="D196" s="145" t="s">
        <v>75</v>
      </c>
      <c r="E196" s="155" t="s">
        <v>230</v>
      </c>
      <c r="F196" s="155" t="s">
        <v>231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132</v>
      </c>
      <c r="BK196" s="154">
        <f>SUM(BK197:BK199)</f>
        <v>0</v>
      </c>
    </row>
    <row r="197" spans="1:65" s="2" customFormat="1" ht="12">
      <c r="A197" s="32"/>
      <c r="B197" s="157"/>
      <c r="C197" s="158">
        <v>23</v>
      </c>
      <c r="D197" s="158" t="s">
        <v>135</v>
      </c>
      <c r="E197" s="159" t="s">
        <v>232</v>
      </c>
      <c r="F197" s="160" t="s">
        <v>233</v>
      </c>
      <c r="G197" s="161" t="s">
        <v>214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137</v>
      </c>
      <c r="AT197" s="170" t="s">
        <v>135</v>
      </c>
      <c r="AU197" s="170" t="s">
        <v>138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138</v>
      </c>
      <c r="BK197" s="171">
        <f>ROUND(I197*H197,2)</f>
        <v>0</v>
      </c>
      <c r="BL197" s="17" t="s">
        <v>137</v>
      </c>
      <c r="BM197" s="170" t="s">
        <v>234</v>
      </c>
    </row>
    <row r="198" spans="1:65" s="2" customFormat="1" ht="24">
      <c r="A198" s="32"/>
      <c r="B198" s="157"/>
      <c r="C198" s="158">
        <v>24</v>
      </c>
      <c r="D198" s="158" t="s">
        <v>135</v>
      </c>
      <c r="E198" s="159" t="s">
        <v>235</v>
      </c>
      <c r="F198" s="160" t="s">
        <v>236</v>
      </c>
      <c r="G198" s="161" t="s">
        <v>214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137</v>
      </c>
      <c r="AT198" s="170" t="s">
        <v>135</v>
      </c>
      <c r="AU198" s="170" t="s">
        <v>138</v>
      </c>
      <c r="AY198" s="17" t="s">
        <v>132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138</v>
      </c>
      <c r="BK198" s="171">
        <f>ROUND(I198*H198,2)</f>
        <v>0</v>
      </c>
      <c r="BL198" s="17" t="s">
        <v>137</v>
      </c>
      <c r="BM198" s="170" t="s">
        <v>237</v>
      </c>
    </row>
    <row r="199" spans="1:65" s="2" customFormat="1" ht="24">
      <c r="A199" s="32"/>
      <c r="B199" s="157"/>
      <c r="C199" s="158">
        <v>25</v>
      </c>
      <c r="D199" s="158" t="s">
        <v>135</v>
      </c>
      <c r="E199" s="159" t="s">
        <v>238</v>
      </c>
      <c r="F199" s="160" t="s">
        <v>239</v>
      </c>
      <c r="G199" s="161" t="s">
        <v>214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137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137</v>
      </c>
      <c r="BM199" s="170" t="s">
        <v>240</v>
      </c>
    </row>
    <row r="200" spans="1:65" s="12" customFormat="1" ht="25.9" customHeight="1">
      <c r="B200" s="144"/>
      <c r="D200" s="145" t="s">
        <v>75</v>
      </c>
      <c r="E200" s="146" t="s">
        <v>241</v>
      </c>
      <c r="F200" s="146" t="s">
        <v>242</v>
      </c>
      <c r="I200" s="147"/>
      <c r="J200" s="148">
        <f>J201+J224+J235+J247+J267+J271+J290+J298+J317+J337+J347+J357+J368+J374</f>
        <v>0</v>
      </c>
      <c r="L200" s="144"/>
      <c r="M200" s="149"/>
      <c r="N200" s="150"/>
      <c r="O200" s="150"/>
      <c r="P200" s="151">
        <f>P201+P224+P235+P247+P267+P271+P290+P298+P317+P337+P347+P357+P368+P374</f>
        <v>0</v>
      </c>
      <c r="Q200" s="150"/>
      <c r="R200" s="151">
        <f>R201+R224+R235+R247+R267+R271+R290+R298+R317+R337+R347+R357+R368+R374</f>
        <v>1.92355163</v>
      </c>
      <c r="S200" s="150"/>
      <c r="T200" s="152">
        <f>T201+T224+T235+T247+T267+T271+T290+T298+T317+T337+T347+T357+T368+T374</f>
        <v>0.36812535999999996</v>
      </c>
      <c r="AR200" s="145" t="s">
        <v>138</v>
      </c>
      <c r="AT200" s="153" t="s">
        <v>75</v>
      </c>
      <c r="AU200" s="153" t="s">
        <v>76</v>
      </c>
      <c r="AY200" s="145" t="s">
        <v>132</v>
      </c>
      <c r="BK200" s="154">
        <f>BK201+BK224+BK235+BK247+BK267+BK271+BK290+BK298+BK317+BK337+BK347+BK357+BK368+BK374</f>
        <v>0</v>
      </c>
    </row>
    <row r="201" spans="1:65" s="12" customFormat="1" ht="24.75" customHeight="1">
      <c r="B201" s="144"/>
      <c r="D201" s="145" t="s">
        <v>75</v>
      </c>
      <c r="E201" s="155" t="s">
        <v>243</v>
      </c>
      <c r="F201" s="155" t="s">
        <v>244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SUM(P202:P223)</f>
        <v>0</v>
      </c>
      <c r="Q201" s="150"/>
      <c r="R201" s="151">
        <f>SUM(R202:R223)</f>
        <v>3.0399120000000002E-2</v>
      </c>
      <c r="S201" s="150"/>
      <c r="T201" s="152">
        <f>SUM(T202:T223)</f>
        <v>0</v>
      </c>
      <c r="AR201" s="145" t="s">
        <v>138</v>
      </c>
      <c r="AT201" s="153" t="s">
        <v>75</v>
      </c>
      <c r="AU201" s="153" t="s">
        <v>84</v>
      </c>
      <c r="AY201" s="145" t="s">
        <v>132</v>
      </c>
      <c r="BK201" s="154">
        <f>SUM(BK202:BK223)</f>
        <v>0</v>
      </c>
    </row>
    <row r="202" spans="1:65" s="2" customFormat="1" ht="24">
      <c r="A202" s="32"/>
      <c r="B202" s="157"/>
      <c r="C202" s="158">
        <v>26</v>
      </c>
      <c r="D202" s="158" t="s">
        <v>135</v>
      </c>
      <c r="E202" s="159" t="s">
        <v>245</v>
      </c>
      <c r="F202" s="160" t="s">
        <v>703</v>
      </c>
      <c r="G202" s="161" t="s">
        <v>136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183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183</v>
      </c>
      <c r="BM202" s="170" t="s">
        <v>246</v>
      </c>
    </row>
    <row r="203" spans="1:65" s="13" customFormat="1">
      <c r="B203" s="172"/>
      <c r="D203" s="173" t="s">
        <v>139</v>
      </c>
      <c r="E203" s="174" t="s">
        <v>1</v>
      </c>
      <c r="F203" s="175" t="s">
        <v>140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4" customFormat="1">
      <c r="B204" s="181"/>
      <c r="D204" s="173" t="s">
        <v>139</v>
      </c>
      <c r="E204" s="182" t="s">
        <v>1</v>
      </c>
      <c r="F204" s="183" t="s">
        <v>141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139</v>
      </c>
      <c r="AU204" s="182" t="s">
        <v>138</v>
      </c>
      <c r="AV204" s="14" t="s">
        <v>137</v>
      </c>
      <c r="AW204" s="14" t="s">
        <v>33</v>
      </c>
      <c r="AX204" s="14" t="s">
        <v>84</v>
      </c>
      <c r="AY204" s="182" t="s">
        <v>132</v>
      </c>
    </row>
    <row r="205" spans="1:65" s="2" customFormat="1" ht="24">
      <c r="A205" s="32"/>
      <c r="B205" s="157"/>
      <c r="C205" s="158">
        <v>27</v>
      </c>
      <c r="D205" s="158" t="s">
        <v>135</v>
      </c>
      <c r="E205" s="159" t="s">
        <v>247</v>
      </c>
      <c r="F205" s="160" t="s">
        <v>704</v>
      </c>
      <c r="G205" s="161" t="s">
        <v>136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183</v>
      </c>
      <c r="AT205" s="170" t="s">
        <v>135</v>
      </c>
      <c r="AU205" s="170" t="s">
        <v>138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138</v>
      </c>
      <c r="BK205" s="171">
        <f>ROUND(I205*H205,2)</f>
        <v>0</v>
      </c>
      <c r="BL205" s="17" t="s">
        <v>183</v>
      </c>
      <c r="BM205" s="170" t="s">
        <v>248</v>
      </c>
    </row>
    <row r="206" spans="1:65" s="13" customFormat="1">
      <c r="B206" s="172"/>
      <c r="D206" s="173" t="s">
        <v>139</v>
      </c>
      <c r="E206" s="174" t="s">
        <v>1</v>
      </c>
      <c r="F206" s="175" t="s">
        <v>249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139</v>
      </c>
      <c r="AU206" s="174" t="s">
        <v>138</v>
      </c>
      <c r="AV206" s="13" t="s">
        <v>138</v>
      </c>
      <c r="AW206" s="13" t="s">
        <v>33</v>
      </c>
      <c r="AX206" s="13" t="s">
        <v>76</v>
      </c>
      <c r="AY206" s="174" t="s">
        <v>132</v>
      </c>
    </row>
    <row r="207" spans="1:65" s="13" customFormat="1">
      <c r="B207" s="172"/>
      <c r="D207" s="173" t="s">
        <v>139</v>
      </c>
      <c r="E207" s="174" t="s">
        <v>1</v>
      </c>
      <c r="F207" s="175" t="s">
        <v>250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76</v>
      </c>
      <c r="AY207" s="174" t="s">
        <v>132</v>
      </c>
    </row>
    <row r="208" spans="1:65" s="14" customFormat="1">
      <c r="B208" s="181"/>
      <c r="D208" s="173" t="s">
        <v>139</v>
      </c>
      <c r="E208" s="182" t="s">
        <v>1</v>
      </c>
      <c r="F208" s="183" t="s">
        <v>141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139</v>
      </c>
      <c r="AU208" s="182" t="s">
        <v>138</v>
      </c>
      <c r="AV208" s="14" t="s">
        <v>137</v>
      </c>
      <c r="AW208" s="14" t="s">
        <v>33</v>
      </c>
      <c r="AX208" s="14" t="s">
        <v>84</v>
      </c>
      <c r="AY208" s="182" t="s">
        <v>132</v>
      </c>
    </row>
    <row r="209" spans="1:65" s="2" customFormat="1" ht="24">
      <c r="A209" s="32"/>
      <c r="B209" s="157"/>
      <c r="C209" s="196">
        <v>28</v>
      </c>
      <c r="D209" s="196" t="s">
        <v>184</v>
      </c>
      <c r="E209" s="197" t="s">
        <v>252</v>
      </c>
      <c r="F209" s="198" t="s">
        <v>253</v>
      </c>
      <c r="G209" s="199" t="s">
        <v>254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251</v>
      </c>
      <c r="AT209" s="170" t="s">
        <v>184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183</v>
      </c>
      <c r="BM209" s="170" t="s">
        <v>255</v>
      </c>
    </row>
    <row r="210" spans="1:65" s="15" customFormat="1">
      <c r="B210" s="189"/>
      <c r="D210" s="173" t="s">
        <v>139</v>
      </c>
      <c r="E210" s="190" t="s">
        <v>1</v>
      </c>
      <c r="F210" s="191" t="s">
        <v>256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139</v>
      </c>
      <c r="AU210" s="190" t="s">
        <v>138</v>
      </c>
      <c r="AV210" s="15" t="s">
        <v>84</v>
      </c>
      <c r="AW210" s="15" t="s">
        <v>33</v>
      </c>
      <c r="AX210" s="15" t="s">
        <v>76</v>
      </c>
      <c r="AY210" s="190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257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84</v>
      </c>
      <c r="AY211" s="174" t="s">
        <v>132</v>
      </c>
    </row>
    <row r="212" spans="1:65" s="2" customFormat="1" ht="24">
      <c r="A212" s="32"/>
      <c r="B212" s="157"/>
      <c r="C212" s="158">
        <v>29</v>
      </c>
      <c r="D212" s="158" t="s">
        <v>135</v>
      </c>
      <c r="E212" s="159" t="s">
        <v>258</v>
      </c>
      <c r="F212" s="160" t="s">
        <v>259</v>
      </c>
      <c r="G212" s="161" t="s">
        <v>136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183</v>
      </c>
      <c r="AT212" s="170" t="s">
        <v>135</v>
      </c>
      <c r="AU212" s="170" t="s">
        <v>138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138</v>
      </c>
      <c r="BK212" s="171">
        <f>ROUND(I212*H212,2)</f>
        <v>0</v>
      </c>
      <c r="BL212" s="17" t="s">
        <v>183</v>
      </c>
      <c r="BM212" s="170" t="s">
        <v>260</v>
      </c>
    </row>
    <row r="213" spans="1:65" s="13" customFormat="1">
      <c r="B213" s="172"/>
      <c r="D213" s="173" t="s">
        <v>139</v>
      </c>
      <c r="E213" s="174" t="s">
        <v>1</v>
      </c>
      <c r="F213" s="175" t="s">
        <v>261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84</v>
      </c>
      <c r="AY213" s="174" t="s">
        <v>132</v>
      </c>
    </row>
    <row r="214" spans="1:65" s="2" customFormat="1" ht="24">
      <c r="A214" s="32"/>
      <c r="B214" s="157"/>
      <c r="C214" s="158">
        <v>30</v>
      </c>
      <c r="D214" s="158" t="s">
        <v>135</v>
      </c>
      <c r="E214" s="159" t="s">
        <v>262</v>
      </c>
      <c r="F214" s="160" t="s">
        <v>263</v>
      </c>
      <c r="G214" s="161" t="s">
        <v>264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183</v>
      </c>
      <c r="AT214" s="170" t="s">
        <v>135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183</v>
      </c>
      <c r="BM214" s="170" t="s">
        <v>265</v>
      </c>
    </row>
    <row r="215" spans="1:65" s="13" customFormat="1">
      <c r="B215" s="172"/>
      <c r="D215" s="173" t="s">
        <v>139</v>
      </c>
      <c r="E215" s="174" t="s">
        <v>1</v>
      </c>
      <c r="F215" s="175" t="s">
        <v>266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76</v>
      </c>
      <c r="AY215" s="174" t="s">
        <v>132</v>
      </c>
    </row>
    <row r="216" spans="1:65" s="13" customFormat="1">
      <c r="B216" s="172"/>
      <c r="D216" s="173" t="s">
        <v>139</v>
      </c>
      <c r="E216" s="174" t="s">
        <v>1</v>
      </c>
      <c r="F216" s="175" t="s">
        <v>267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139</v>
      </c>
      <c r="AU216" s="174" t="s">
        <v>138</v>
      </c>
      <c r="AV216" s="13" t="s">
        <v>138</v>
      </c>
      <c r="AW216" s="13" t="s">
        <v>33</v>
      </c>
      <c r="AX216" s="13" t="s">
        <v>76</v>
      </c>
      <c r="AY216" s="174" t="s">
        <v>132</v>
      </c>
    </row>
    <row r="217" spans="1:65" s="13" customFormat="1">
      <c r="B217" s="172"/>
      <c r="D217" s="173" t="s">
        <v>139</v>
      </c>
      <c r="E217" s="174" t="s">
        <v>1</v>
      </c>
      <c r="F217" s="175" t="s">
        <v>268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139</v>
      </c>
      <c r="AU217" s="174" t="s">
        <v>138</v>
      </c>
      <c r="AV217" s="13" t="s">
        <v>138</v>
      </c>
      <c r="AW217" s="13" t="s">
        <v>33</v>
      </c>
      <c r="AX217" s="13" t="s">
        <v>76</v>
      </c>
      <c r="AY217" s="174" t="s">
        <v>132</v>
      </c>
    </row>
    <row r="218" spans="1:65" s="14" customFormat="1">
      <c r="B218" s="181"/>
      <c r="D218" s="173" t="s">
        <v>139</v>
      </c>
      <c r="E218" s="182" t="s">
        <v>1</v>
      </c>
      <c r="F218" s="183" t="s">
        <v>141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139</v>
      </c>
      <c r="AU218" s="182" t="s">
        <v>138</v>
      </c>
      <c r="AV218" s="14" t="s">
        <v>137</v>
      </c>
      <c r="AW218" s="14" t="s">
        <v>33</v>
      </c>
      <c r="AX218" s="14" t="s">
        <v>84</v>
      </c>
      <c r="AY218" s="182" t="s">
        <v>132</v>
      </c>
    </row>
    <row r="219" spans="1:65" s="2" customFormat="1" ht="24">
      <c r="A219" s="32"/>
      <c r="B219" s="157"/>
      <c r="C219" s="158">
        <v>31</v>
      </c>
      <c r="D219" s="158" t="s">
        <v>135</v>
      </c>
      <c r="E219" s="159" t="s">
        <v>269</v>
      </c>
      <c r="F219" s="160" t="s">
        <v>270</v>
      </c>
      <c r="G219" s="161" t="s">
        <v>181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183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183</v>
      </c>
      <c r="BM219" s="170" t="s">
        <v>271</v>
      </c>
    </row>
    <row r="220" spans="1:65" s="2" customFormat="1" ht="12">
      <c r="A220" s="32"/>
      <c r="B220" s="157"/>
      <c r="C220" s="196">
        <v>32</v>
      </c>
      <c r="D220" s="196" t="s">
        <v>184</v>
      </c>
      <c r="E220" s="197" t="s">
        <v>272</v>
      </c>
      <c r="F220" s="198" t="s">
        <v>273</v>
      </c>
      <c r="G220" s="199" t="s">
        <v>264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251</v>
      </c>
      <c r="AT220" s="170" t="s">
        <v>184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183</v>
      </c>
      <c r="BM220" s="170" t="s">
        <v>274</v>
      </c>
    </row>
    <row r="221" spans="1:65" s="13" customFormat="1">
      <c r="B221" s="172"/>
      <c r="D221" s="173" t="s">
        <v>139</v>
      </c>
      <c r="E221" s="174" t="s">
        <v>1</v>
      </c>
      <c r="F221" s="175" t="s">
        <v>275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139</v>
      </c>
      <c r="AU221" s="174" t="s">
        <v>138</v>
      </c>
      <c r="AV221" s="13" t="s">
        <v>138</v>
      </c>
      <c r="AW221" s="13" t="s">
        <v>33</v>
      </c>
      <c r="AX221" s="13" t="s">
        <v>84</v>
      </c>
      <c r="AY221" s="174" t="s">
        <v>132</v>
      </c>
    </row>
    <row r="222" spans="1:65" s="2" customFormat="1" ht="24">
      <c r="A222" s="32"/>
      <c r="B222" s="157"/>
      <c r="C222" s="158">
        <v>33</v>
      </c>
      <c r="D222" s="158" t="s">
        <v>135</v>
      </c>
      <c r="E222" s="159" t="s">
        <v>276</v>
      </c>
      <c r="F222" s="160" t="s">
        <v>277</v>
      </c>
      <c r="G222" s="161" t="s">
        <v>214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183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183</v>
      </c>
      <c r="BM222" s="170" t="s">
        <v>278</v>
      </c>
    </row>
    <row r="223" spans="1:65" s="2" customFormat="1" ht="24">
      <c r="A223" s="32"/>
      <c r="B223" s="157"/>
      <c r="C223" s="158">
        <v>34</v>
      </c>
      <c r="D223" s="158" t="s">
        <v>135</v>
      </c>
      <c r="E223" s="159" t="s">
        <v>279</v>
      </c>
      <c r="F223" s="160" t="s">
        <v>280</v>
      </c>
      <c r="G223" s="161" t="s">
        <v>214</v>
      </c>
      <c r="H223" s="162">
        <v>0.03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183</v>
      </c>
      <c r="BM223" s="170" t="s">
        <v>281</v>
      </c>
    </row>
    <row r="224" spans="1:65" s="12" customFormat="1" ht="22.9" customHeight="1">
      <c r="B224" s="144"/>
      <c r="D224" s="145" t="s">
        <v>75</v>
      </c>
      <c r="E224" s="155" t="s">
        <v>282</v>
      </c>
      <c r="F224" s="155" t="s">
        <v>283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138</v>
      </c>
      <c r="AT224" s="153" t="s">
        <v>75</v>
      </c>
      <c r="AU224" s="153" t="s">
        <v>84</v>
      </c>
      <c r="AY224" s="145" t="s">
        <v>132</v>
      </c>
      <c r="BK224" s="154">
        <f>SUM(BK225:BK234)</f>
        <v>0</v>
      </c>
    </row>
    <row r="225" spans="1:65" s="2" customFormat="1" ht="12">
      <c r="A225" s="32"/>
      <c r="B225" s="157"/>
      <c r="C225" s="158">
        <v>35</v>
      </c>
      <c r="D225" s="158" t="s">
        <v>135</v>
      </c>
      <c r="E225" s="159" t="s">
        <v>284</v>
      </c>
      <c r="F225" s="160" t="s">
        <v>285</v>
      </c>
      <c r="G225" s="161" t="s">
        <v>264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183</v>
      </c>
      <c r="BM225" s="170" t="s">
        <v>286</v>
      </c>
    </row>
    <row r="226" spans="1:65" s="2" customFormat="1" ht="12">
      <c r="A226" s="32"/>
      <c r="B226" s="157"/>
      <c r="C226" s="158">
        <v>36</v>
      </c>
      <c r="D226" s="158" t="s">
        <v>135</v>
      </c>
      <c r="E226" s="159" t="s">
        <v>287</v>
      </c>
      <c r="F226" s="160" t="s">
        <v>288</v>
      </c>
      <c r="G226" s="161" t="s">
        <v>264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183</v>
      </c>
      <c r="BM226" s="170" t="s">
        <v>289</v>
      </c>
    </row>
    <row r="227" spans="1:65" s="2" customFormat="1" ht="12">
      <c r="A227" s="32"/>
      <c r="B227" s="157"/>
      <c r="C227" s="158">
        <v>37</v>
      </c>
      <c r="D227" s="158" t="s">
        <v>135</v>
      </c>
      <c r="E227" s="159" t="s">
        <v>290</v>
      </c>
      <c r="F227" s="160" t="s">
        <v>291</v>
      </c>
      <c r="G227" s="161" t="s">
        <v>264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183</v>
      </c>
      <c r="BM227" s="170" t="s">
        <v>292</v>
      </c>
    </row>
    <row r="228" spans="1:65" s="2" customFormat="1" ht="12">
      <c r="A228" s="32"/>
      <c r="B228" s="157"/>
      <c r="C228" s="158">
        <v>38</v>
      </c>
      <c r="D228" s="158" t="s">
        <v>135</v>
      </c>
      <c r="E228" s="159" t="s">
        <v>293</v>
      </c>
      <c r="F228" s="160" t="s">
        <v>294</v>
      </c>
      <c r="G228" s="161" t="s">
        <v>264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183</v>
      </c>
      <c r="BM228" s="170" t="s">
        <v>295</v>
      </c>
    </row>
    <row r="229" spans="1:65" s="2" customFormat="1" ht="12">
      <c r="A229" s="32"/>
      <c r="B229" s="157"/>
      <c r="C229" s="158">
        <v>39</v>
      </c>
      <c r="D229" s="158" t="s">
        <v>135</v>
      </c>
      <c r="E229" s="159" t="s">
        <v>296</v>
      </c>
      <c r="F229" s="160" t="s">
        <v>297</v>
      </c>
      <c r="G229" s="161" t="s">
        <v>181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135</v>
      </c>
      <c r="AU229" s="170" t="s">
        <v>138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138</v>
      </c>
      <c r="BK229" s="171">
        <f>ROUND(I229*H229,2)</f>
        <v>0</v>
      </c>
      <c r="BL229" s="17" t="s">
        <v>183</v>
      </c>
      <c r="BM229" s="170" t="s">
        <v>298</v>
      </c>
    </row>
    <row r="230" spans="1:65" s="15" customFormat="1">
      <c r="B230" s="189"/>
      <c r="D230" s="173" t="s">
        <v>139</v>
      </c>
      <c r="E230" s="190" t="s">
        <v>1</v>
      </c>
      <c r="F230" s="191" t="s">
        <v>299</v>
      </c>
      <c r="H230" s="190" t="s">
        <v>1</v>
      </c>
      <c r="I230" s="192"/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139</v>
      </c>
      <c r="AU230" s="190" t="s">
        <v>138</v>
      </c>
      <c r="AV230" s="15" t="s">
        <v>84</v>
      </c>
      <c r="AW230" s="15" t="s">
        <v>33</v>
      </c>
      <c r="AX230" s="15" t="s">
        <v>76</v>
      </c>
      <c r="AY230" s="190" t="s">
        <v>132</v>
      </c>
    </row>
    <row r="231" spans="1:65" s="13" customFormat="1">
      <c r="B231" s="172"/>
      <c r="D231" s="173" t="s">
        <v>139</v>
      </c>
      <c r="E231" s="174" t="s">
        <v>1</v>
      </c>
      <c r="F231" s="175" t="s">
        <v>143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139</v>
      </c>
      <c r="AU231" s="174" t="s">
        <v>138</v>
      </c>
      <c r="AV231" s="13" t="s">
        <v>138</v>
      </c>
      <c r="AW231" s="13" t="s">
        <v>33</v>
      </c>
      <c r="AX231" s="13" t="s">
        <v>84</v>
      </c>
      <c r="AY231" s="174" t="s">
        <v>132</v>
      </c>
    </row>
    <row r="232" spans="1:65" s="2" customFormat="1" ht="24">
      <c r="A232" s="32"/>
      <c r="B232" s="157"/>
      <c r="C232" s="158">
        <v>40</v>
      </c>
      <c r="D232" s="158" t="s">
        <v>135</v>
      </c>
      <c r="E232" s="159" t="s">
        <v>300</v>
      </c>
      <c r="F232" s="160" t="s">
        <v>301</v>
      </c>
      <c r="G232" s="161" t="s">
        <v>264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135</v>
      </c>
      <c r="AU232" s="170" t="s">
        <v>138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138</v>
      </c>
      <c r="BK232" s="171">
        <f>ROUND(I232*H232,2)</f>
        <v>0</v>
      </c>
      <c r="BL232" s="17" t="s">
        <v>183</v>
      </c>
      <c r="BM232" s="170" t="s">
        <v>302</v>
      </c>
    </row>
    <row r="233" spans="1:65" s="2" customFormat="1" ht="24">
      <c r="A233" s="32"/>
      <c r="B233" s="157"/>
      <c r="C233" s="158">
        <v>41</v>
      </c>
      <c r="D233" s="158" t="s">
        <v>135</v>
      </c>
      <c r="E233" s="159" t="s">
        <v>303</v>
      </c>
      <c r="F233" s="160" t="s">
        <v>304</v>
      </c>
      <c r="G233" s="161" t="s">
        <v>214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135</v>
      </c>
      <c r="AU233" s="170" t="s">
        <v>138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138</v>
      </c>
      <c r="BK233" s="171">
        <f>ROUND(I233*H233,2)</f>
        <v>0</v>
      </c>
      <c r="BL233" s="17" t="s">
        <v>183</v>
      </c>
      <c r="BM233" s="170" t="s">
        <v>305</v>
      </c>
    </row>
    <row r="234" spans="1:65" s="2" customFormat="1" ht="24">
      <c r="A234" s="32"/>
      <c r="B234" s="157"/>
      <c r="C234" s="158">
        <v>42</v>
      </c>
      <c r="D234" s="158" t="s">
        <v>135</v>
      </c>
      <c r="E234" s="159" t="s">
        <v>306</v>
      </c>
      <c r="F234" s="160" t="s">
        <v>307</v>
      </c>
      <c r="G234" s="161" t="s">
        <v>214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135</v>
      </c>
      <c r="AU234" s="170" t="s">
        <v>138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138</v>
      </c>
      <c r="BK234" s="171">
        <f>ROUND(I234*H234,2)</f>
        <v>0</v>
      </c>
      <c r="BL234" s="17" t="s">
        <v>183</v>
      </c>
      <c r="BM234" s="170" t="s">
        <v>308</v>
      </c>
    </row>
    <row r="235" spans="1:65" s="12" customFormat="1" ht="22.9" customHeight="1">
      <c r="B235" s="144"/>
      <c r="D235" s="145" t="s">
        <v>75</v>
      </c>
      <c r="E235" s="155" t="s">
        <v>309</v>
      </c>
      <c r="F235" s="155" t="s">
        <v>310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138</v>
      </c>
      <c r="AT235" s="153" t="s">
        <v>75</v>
      </c>
      <c r="AU235" s="153" t="s">
        <v>84</v>
      </c>
      <c r="AY235" s="145" t="s">
        <v>132</v>
      </c>
      <c r="BK235" s="154">
        <f>SUM(BK236:BK246)</f>
        <v>0</v>
      </c>
    </row>
    <row r="236" spans="1:65" s="2" customFormat="1" ht="12">
      <c r="A236" s="32"/>
      <c r="B236" s="157"/>
      <c r="C236" s="158">
        <v>43</v>
      </c>
      <c r="D236" s="158" t="s">
        <v>135</v>
      </c>
      <c r="E236" s="159" t="s">
        <v>311</v>
      </c>
      <c r="F236" s="160" t="s">
        <v>312</v>
      </c>
      <c r="G236" s="161" t="s">
        <v>264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183</v>
      </c>
      <c r="AT236" s="170" t="s">
        <v>135</v>
      </c>
      <c r="AU236" s="170" t="s">
        <v>138</v>
      </c>
      <c r="AY236" s="17" t="s">
        <v>132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138</v>
      </c>
      <c r="BK236" s="171">
        <f t="shared" ref="BK236:BK246" si="19">ROUND(I236*H236,2)</f>
        <v>0</v>
      </c>
      <c r="BL236" s="17" t="s">
        <v>183</v>
      </c>
      <c r="BM236" s="170" t="s">
        <v>313</v>
      </c>
    </row>
    <row r="237" spans="1:65" s="2" customFormat="1" ht="24">
      <c r="A237" s="32"/>
      <c r="B237" s="157"/>
      <c r="C237" s="158">
        <v>44</v>
      </c>
      <c r="D237" s="158" t="s">
        <v>135</v>
      </c>
      <c r="E237" s="159" t="s">
        <v>314</v>
      </c>
      <c r="F237" s="160" t="s">
        <v>315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183</v>
      </c>
      <c r="BM237" s="170" t="s">
        <v>316</v>
      </c>
    </row>
    <row r="238" spans="1:65" s="2" customFormat="1" ht="24">
      <c r="A238" s="32"/>
      <c r="B238" s="157"/>
      <c r="C238" s="196">
        <v>45</v>
      </c>
      <c r="D238" s="196" t="s">
        <v>184</v>
      </c>
      <c r="E238" s="197" t="s">
        <v>317</v>
      </c>
      <c r="F238" s="198" t="s">
        <v>318</v>
      </c>
      <c r="G238" s="199" t="s">
        <v>264</v>
      </c>
      <c r="H238" s="200">
        <v>7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251</v>
      </c>
      <c r="AT238" s="170" t="s">
        <v>184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183</v>
      </c>
      <c r="BM238" s="170" t="s">
        <v>319</v>
      </c>
    </row>
    <row r="239" spans="1:65" s="2" customFormat="1" ht="24">
      <c r="A239" s="32"/>
      <c r="B239" s="157"/>
      <c r="C239" s="196">
        <v>46</v>
      </c>
      <c r="D239" s="196" t="s">
        <v>184</v>
      </c>
      <c r="E239" s="197" t="s">
        <v>320</v>
      </c>
      <c r="F239" s="198" t="s">
        <v>321</v>
      </c>
      <c r="G239" s="199" t="s">
        <v>264</v>
      </c>
      <c r="H239" s="200">
        <v>7</v>
      </c>
      <c r="I239" s="201"/>
      <c r="J239" s="202">
        <f t="shared" si="10"/>
        <v>0</v>
      </c>
      <c r="K239" s="203"/>
      <c r="L239" s="204"/>
      <c r="M239" s="205" t="s">
        <v>1</v>
      </c>
      <c r="N239" s="206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251</v>
      </c>
      <c r="AT239" s="170" t="s">
        <v>184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183</v>
      </c>
      <c r="BM239" s="170" t="s">
        <v>322</v>
      </c>
    </row>
    <row r="240" spans="1:65" s="2" customFormat="1" ht="24">
      <c r="A240" s="32"/>
      <c r="B240" s="157"/>
      <c r="C240" s="196">
        <v>47</v>
      </c>
      <c r="D240" s="196" t="s">
        <v>184</v>
      </c>
      <c r="E240" s="197" t="s">
        <v>323</v>
      </c>
      <c r="F240" s="198" t="s">
        <v>324</v>
      </c>
      <c r="G240" s="199" t="s">
        <v>264</v>
      </c>
      <c r="H240" s="200">
        <v>6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251</v>
      </c>
      <c r="AT240" s="170" t="s">
        <v>184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183</v>
      </c>
      <c r="BM240" s="170" t="s">
        <v>325</v>
      </c>
    </row>
    <row r="241" spans="1:65" s="2" customFormat="1" ht="24">
      <c r="A241" s="32"/>
      <c r="B241" s="157"/>
      <c r="C241" s="158">
        <v>48</v>
      </c>
      <c r="D241" s="158" t="s">
        <v>135</v>
      </c>
      <c r="E241" s="159" t="s">
        <v>326</v>
      </c>
      <c r="F241" s="160" t="s">
        <v>327</v>
      </c>
      <c r="G241" s="161" t="s">
        <v>328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183</v>
      </c>
      <c r="BM241" s="170" t="s">
        <v>329</v>
      </c>
    </row>
    <row r="242" spans="1:65" s="2" customFormat="1" ht="24">
      <c r="A242" s="32"/>
      <c r="B242" s="157"/>
      <c r="C242" s="158">
        <v>49</v>
      </c>
      <c r="D242" s="158" t="s">
        <v>135</v>
      </c>
      <c r="E242" s="159" t="s">
        <v>330</v>
      </c>
      <c r="F242" s="160" t="s">
        <v>331</v>
      </c>
      <c r="G242" s="161" t="s">
        <v>328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183</v>
      </c>
      <c r="BM242" s="170" t="s">
        <v>332</v>
      </c>
    </row>
    <row r="243" spans="1:65" s="2" customFormat="1" ht="24">
      <c r="A243" s="32"/>
      <c r="B243" s="157"/>
      <c r="C243" s="158">
        <v>50</v>
      </c>
      <c r="D243" s="158" t="s">
        <v>135</v>
      </c>
      <c r="E243" s="159" t="s">
        <v>333</v>
      </c>
      <c r="F243" s="160" t="s">
        <v>334</v>
      </c>
      <c r="G243" s="161" t="s">
        <v>264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183</v>
      </c>
      <c r="BM243" s="170" t="s">
        <v>335</v>
      </c>
    </row>
    <row r="244" spans="1:65" s="2" customFormat="1" ht="12">
      <c r="A244" s="32"/>
      <c r="B244" s="157"/>
      <c r="C244" s="158">
        <v>51</v>
      </c>
      <c r="D244" s="158" t="s">
        <v>135</v>
      </c>
      <c r="E244" s="159" t="s">
        <v>336</v>
      </c>
      <c r="F244" s="160" t="s">
        <v>337</v>
      </c>
      <c r="G244" s="161" t="s">
        <v>264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135</v>
      </c>
      <c r="AU244" s="170" t="s">
        <v>138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138</v>
      </c>
      <c r="BK244" s="171">
        <f t="shared" si="19"/>
        <v>0</v>
      </c>
      <c r="BL244" s="17" t="s">
        <v>183</v>
      </c>
      <c r="BM244" s="170" t="s">
        <v>338</v>
      </c>
    </row>
    <row r="245" spans="1:65" s="2" customFormat="1" ht="24">
      <c r="A245" s="32"/>
      <c r="B245" s="157"/>
      <c r="C245" s="158">
        <v>52</v>
      </c>
      <c r="D245" s="158" t="s">
        <v>135</v>
      </c>
      <c r="E245" s="159" t="s">
        <v>339</v>
      </c>
      <c r="F245" s="160" t="s">
        <v>340</v>
      </c>
      <c r="G245" s="161" t="s">
        <v>214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135</v>
      </c>
      <c r="AU245" s="170" t="s">
        <v>138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138</v>
      </c>
      <c r="BK245" s="171">
        <f t="shared" si="19"/>
        <v>0</v>
      </c>
      <c r="BL245" s="17" t="s">
        <v>183</v>
      </c>
      <c r="BM245" s="170" t="s">
        <v>341</v>
      </c>
    </row>
    <row r="246" spans="1:65" s="2" customFormat="1" ht="24">
      <c r="A246" s="32"/>
      <c r="B246" s="157"/>
      <c r="C246" s="158">
        <v>53</v>
      </c>
      <c r="D246" s="158" t="s">
        <v>135</v>
      </c>
      <c r="E246" s="159" t="s">
        <v>342</v>
      </c>
      <c r="F246" s="160" t="s">
        <v>343</v>
      </c>
      <c r="G246" s="161" t="s">
        <v>214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135</v>
      </c>
      <c r="AU246" s="170" t="s">
        <v>138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138</v>
      </c>
      <c r="BK246" s="171">
        <f t="shared" si="19"/>
        <v>0</v>
      </c>
      <c r="BL246" s="17" t="s">
        <v>183</v>
      </c>
      <c r="BM246" s="170" t="s">
        <v>344</v>
      </c>
    </row>
    <row r="247" spans="1:65" s="12" customFormat="1" ht="22.9" customHeight="1">
      <c r="B247" s="144"/>
      <c r="D247" s="145" t="s">
        <v>75</v>
      </c>
      <c r="E247" s="155" t="s">
        <v>345</v>
      </c>
      <c r="F247" s="155" t="s">
        <v>346</v>
      </c>
      <c r="I247" s="147"/>
      <c r="J247" s="156">
        <f>SUM(J248:J266)</f>
        <v>0</v>
      </c>
      <c r="L247" s="144"/>
      <c r="M247" s="149"/>
      <c r="N247" s="150"/>
      <c r="O247" s="150"/>
      <c r="P247" s="151">
        <f>SUM(P248:P266)</f>
        <v>0</v>
      </c>
      <c r="Q247" s="150"/>
      <c r="R247" s="151">
        <f>SUM(R248:R266)</f>
        <v>5.0390000000000011E-2</v>
      </c>
      <c r="S247" s="150"/>
      <c r="T247" s="152">
        <f>SUM(T248:T266)</f>
        <v>7.775E-2</v>
      </c>
      <c r="AR247" s="145" t="s">
        <v>138</v>
      </c>
      <c r="AT247" s="153" t="s">
        <v>75</v>
      </c>
      <c r="AU247" s="153" t="s">
        <v>84</v>
      </c>
      <c r="AY247" s="145" t="s">
        <v>132</v>
      </c>
      <c r="BK247" s="154">
        <f>SUM(BK248:BK266)</f>
        <v>0</v>
      </c>
    </row>
    <row r="248" spans="1:65" s="2" customFormat="1" ht="24">
      <c r="A248" s="32"/>
      <c r="B248" s="157"/>
      <c r="C248" s="158">
        <v>54</v>
      </c>
      <c r="D248" s="158" t="s">
        <v>135</v>
      </c>
      <c r="E248" s="159" t="s">
        <v>347</v>
      </c>
      <c r="F248" s="160" t="s">
        <v>348</v>
      </c>
      <c r="G248" s="161" t="s">
        <v>328</v>
      </c>
      <c r="H248" s="162">
        <v>1</v>
      </c>
      <c r="I248" s="163"/>
      <c r="J248" s="164">
        <f t="shared" ref="J248:J266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6" si="21">O248*H248</f>
        <v>0</v>
      </c>
      <c r="Q248" s="168">
        <v>0</v>
      </c>
      <c r="R248" s="168">
        <f t="shared" ref="R248:R266" si="22">Q248*H248</f>
        <v>0</v>
      </c>
      <c r="S248" s="168">
        <v>1.933E-2</v>
      </c>
      <c r="T248" s="169">
        <f t="shared" ref="T248:T266" si="23">S248*H248</f>
        <v>1.933E-2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183</v>
      </c>
      <c r="AT248" s="170" t="s">
        <v>135</v>
      </c>
      <c r="AU248" s="170" t="s">
        <v>138</v>
      </c>
      <c r="AY248" s="17" t="s">
        <v>132</v>
      </c>
      <c r="BE248" s="171">
        <f t="shared" ref="BE248:BE266" si="24">IF(N248="základní",J248,0)</f>
        <v>0</v>
      </c>
      <c r="BF248" s="171">
        <f t="shared" ref="BF248:BF266" si="25">IF(N248="snížená",J248,0)</f>
        <v>0</v>
      </c>
      <c r="BG248" s="171">
        <f t="shared" ref="BG248:BG266" si="26">IF(N248="zákl. přenesená",J248,0)</f>
        <v>0</v>
      </c>
      <c r="BH248" s="171">
        <f t="shared" ref="BH248:BH266" si="27">IF(N248="sníž. přenesená",J248,0)</f>
        <v>0</v>
      </c>
      <c r="BI248" s="171">
        <f t="shared" ref="BI248:BI266" si="28">IF(N248="nulová",J248,0)</f>
        <v>0</v>
      </c>
      <c r="BJ248" s="17" t="s">
        <v>138</v>
      </c>
      <c r="BK248" s="171">
        <f t="shared" ref="BK248:BK266" si="29">ROUND(I248*H248,2)</f>
        <v>0</v>
      </c>
      <c r="BL248" s="17" t="s">
        <v>183</v>
      </c>
      <c r="BM248" s="170" t="s">
        <v>349</v>
      </c>
    </row>
    <row r="249" spans="1:65" s="2" customFormat="1" ht="24">
      <c r="A249" s="212"/>
      <c r="B249" s="157"/>
      <c r="C249" s="158">
        <v>55</v>
      </c>
      <c r="D249" s="158" t="s">
        <v>135</v>
      </c>
      <c r="E249" s="159" t="s">
        <v>711</v>
      </c>
      <c r="F249" s="160" t="s">
        <v>712</v>
      </c>
      <c r="G249" s="161" t="s">
        <v>328</v>
      </c>
      <c r="H249" s="162">
        <v>1</v>
      </c>
      <c r="I249" s="163"/>
      <c r="J249" s="164">
        <f t="shared" si="20"/>
        <v>0</v>
      </c>
      <c r="K249" s="165"/>
      <c r="L249" s="33"/>
      <c r="M249" s="166"/>
      <c r="N249" s="167"/>
      <c r="O249" s="58"/>
      <c r="P249" s="168"/>
      <c r="Q249" s="168"/>
      <c r="R249" s="168"/>
      <c r="S249" s="168"/>
      <c r="T249" s="169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R249" s="170"/>
      <c r="AT249" s="170"/>
      <c r="AU249" s="170"/>
      <c r="AY249" s="17"/>
      <c r="BE249" s="171"/>
      <c r="BF249" s="171"/>
      <c r="BG249" s="171"/>
      <c r="BH249" s="171"/>
      <c r="BI249" s="171"/>
      <c r="BJ249" s="17"/>
      <c r="BK249" s="171"/>
      <c r="BL249" s="17"/>
      <c r="BM249" s="170"/>
    </row>
    <row r="250" spans="1:65" s="2" customFormat="1" ht="24">
      <c r="A250" s="32"/>
      <c r="B250" s="157"/>
      <c r="C250" s="158">
        <v>56</v>
      </c>
      <c r="D250" s="158" t="s">
        <v>135</v>
      </c>
      <c r="E250" s="159" t="s">
        <v>350</v>
      </c>
      <c r="F250" s="160" t="s">
        <v>351</v>
      </c>
      <c r="G250" s="161" t="s">
        <v>328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1.9460000000000002E-2</v>
      </c>
      <c r="T250" s="169">
        <f t="shared" si="23"/>
        <v>1.9460000000000002E-2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183</v>
      </c>
      <c r="BM250" s="170" t="s">
        <v>352</v>
      </c>
    </row>
    <row r="251" spans="1:65" s="2" customFormat="1" ht="24">
      <c r="A251" s="32"/>
      <c r="B251" s="157"/>
      <c r="C251" s="158">
        <v>57</v>
      </c>
      <c r="D251" s="158" t="s">
        <v>135</v>
      </c>
      <c r="E251" s="159" t="s">
        <v>353</v>
      </c>
      <c r="F251" s="160" t="s">
        <v>354</v>
      </c>
      <c r="G251" s="161" t="s">
        <v>328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1.375E-2</v>
      </c>
      <c r="R251" s="168">
        <f t="shared" si="22"/>
        <v>1.375E-2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183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183</v>
      </c>
      <c r="BM251" s="170" t="s">
        <v>355</v>
      </c>
    </row>
    <row r="252" spans="1:65" s="2" customFormat="1" ht="24">
      <c r="A252" s="32"/>
      <c r="B252" s="157"/>
      <c r="C252" s="158">
        <v>58</v>
      </c>
      <c r="D252" s="158" t="s">
        <v>135</v>
      </c>
      <c r="E252" s="159" t="s">
        <v>356</v>
      </c>
      <c r="F252" s="160" t="s">
        <v>357</v>
      </c>
      <c r="G252" s="161" t="s">
        <v>328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3.2899999999999999E-2</v>
      </c>
      <c r="T252" s="169">
        <f t="shared" si="23"/>
        <v>3.2899999999999999E-2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183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183</v>
      </c>
      <c r="BM252" s="170" t="s">
        <v>358</v>
      </c>
    </row>
    <row r="253" spans="1:65" s="2" customFormat="1" ht="24">
      <c r="A253" s="32"/>
      <c r="B253" s="157"/>
      <c r="C253" s="158">
        <v>59</v>
      </c>
      <c r="D253" s="158" t="s">
        <v>135</v>
      </c>
      <c r="E253" s="159" t="s">
        <v>359</v>
      </c>
      <c r="F253" s="160" t="s">
        <v>360</v>
      </c>
      <c r="G253" s="161" t="s">
        <v>328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1.5339999999999999E-2</v>
      </c>
      <c r="R253" s="168">
        <f t="shared" si="22"/>
        <v>1.5339999999999999E-2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183</v>
      </c>
      <c r="BM253" s="170" t="s">
        <v>361</v>
      </c>
    </row>
    <row r="254" spans="1:65" s="2" customFormat="1" ht="24">
      <c r="A254" s="32"/>
      <c r="B254" s="157"/>
      <c r="C254" s="158">
        <v>60</v>
      </c>
      <c r="D254" s="196" t="s">
        <v>184</v>
      </c>
      <c r="E254" s="197" t="s">
        <v>362</v>
      </c>
      <c r="F254" s="198" t="s">
        <v>363</v>
      </c>
      <c r="G254" s="199" t="s">
        <v>181</v>
      </c>
      <c r="H254" s="200">
        <v>1</v>
      </c>
      <c r="I254" s="201"/>
      <c r="J254" s="202">
        <f t="shared" si="2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21"/>
        <v>0</v>
      </c>
      <c r="Q254" s="168">
        <v>2.5000000000000001E-3</v>
      </c>
      <c r="R254" s="168">
        <f t="shared" si="22"/>
        <v>2.5000000000000001E-3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251</v>
      </c>
      <c r="AT254" s="170" t="s">
        <v>184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183</v>
      </c>
      <c r="BM254" s="170" t="s">
        <v>364</v>
      </c>
    </row>
    <row r="255" spans="1:65" s="2" customFormat="1" ht="24">
      <c r="A255" s="32"/>
      <c r="B255" s="157"/>
      <c r="C255" s="158">
        <v>61</v>
      </c>
      <c r="D255" s="196" t="s">
        <v>184</v>
      </c>
      <c r="E255" s="197" t="s">
        <v>365</v>
      </c>
      <c r="F255" s="198" t="s">
        <v>705</v>
      </c>
      <c r="G255" s="199" t="s">
        <v>181</v>
      </c>
      <c r="H255" s="200">
        <v>1</v>
      </c>
      <c r="I255" s="201"/>
      <c r="J255" s="202">
        <f t="shared" si="2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21"/>
        <v>0</v>
      </c>
      <c r="Q255" s="168">
        <v>3.5000000000000001E-3</v>
      </c>
      <c r="R255" s="168">
        <f t="shared" si="22"/>
        <v>3.5000000000000001E-3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251</v>
      </c>
      <c r="AT255" s="170" t="s">
        <v>184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183</v>
      </c>
      <c r="BM255" s="170" t="s">
        <v>366</v>
      </c>
    </row>
    <row r="256" spans="1:65" s="2" customFormat="1" ht="12">
      <c r="A256" s="32"/>
      <c r="B256" s="157"/>
      <c r="C256" s="158">
        <v>62</v>
      </c>
      <c r="D256" s="196" t="s">
        <v>184</v>
      </c>
      <c r="E256" s="197" t="s">
        <v>367</v>
      </c>
      <c r="F256" s="198" t="s">
        <v>706</v>
      </c>
      <c r="G256" s="199" t="s">
        <v>181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1.2999999999999999E-3</v>
      </c>
      <c r="R256" s="168">
        <f t="shared" si="22"/>
        <v>1.2999999999999999E-3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184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183</v>
      </c>
      <c r="BM256" s="170" t="s">
        <v>368</v>
      </c>
    </row>
    <row r="257" spans="1:65" s="2" customFormat="1" ht="12">
      <c r="A257" s="32"/>
      <c r="B257" s="157"/>
      <c r="C257" s="158">
        <v>63</v>
      </c>
      <c r="D257" s="158" t="s">
        <v>135</v>
      </c>
      <c r="E257" s="159" t="s">
        <v>369</v>
      </c>
      <c r="F257" s="160" t="s">
        <v>370</v>
      </c>
      <c r="G257" s="161" t="s">
        <v>181</v>
      </c>
      <c r="H257" s="162">
        <v>6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4.8999999999999998E-4</v>
      </c>
      <c r="T257" s="169">
        <f t="shared" si="23"/>
        <v>2.9399999999999999E-3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183</v>
      </c>
      <c r="BM257" s="170" t="s">
        <v>371</v>
      </c>
    </row>
    <row r="258" spans="1:65" s="2" customFormat="1" ht="24">
      <c r="A258" s="32"/>
      <c r="B258" s="157"/>
      <c r="C258" s="158">
        <v>64</v>
      </c>
      <c r="D258" s="158" t="s">
        <v>135</v>
      </c>
      <c r="E258" s="159" t="s">
        <v>372</v>
      </c>
      <c r="F258" s="160" t="s">
        <v>373</v>
      </c>
      <c r="G258" s="161" t="s">
        <v>328</v>
      </c>
      <c r="H258" s="162">
        <v>6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1.89E-3</v>
      </c>
      <c r="R258" s="168">
        <f t="shared" si="22"/>
        <v>1.1339999999999999E-2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183</v>
      </c>
      <c r="BM258" s="170" t="s">
        <v>374</v>
      </c>
    </row>
    <row r="259" spans="1:65" s="2" customFormat="1" ht="24">
      <c r="A259" s="32"/>
      <c r="B259" s="157"/>
      <c r="C259" s="158">
        <v>65</v>
      </c>
      <c r="D259" s="158" t="s">
        <v>135</v>
      </c>
      <c r="E259" s="159" t="s">
        <v>375</v>
      </c>
      <c r="F259" s="160" t="s">
        <v>376</v>
      </c>
      <c r="G259" s="161" t="s">
        <v>328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1.56E-3</v>
      </c>
      <c r="T259" s="169">
        <f t="shared" si="23"/>
        <v>3.1199999999999999E-3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183</v>
      </c>
      <c r="BM259" s="170" t="s">
        <v>377</v>
      </c>
    </row>
    <row r="260" spans="1:65" s="2" customFormat="1" ht="24">
      <c r="A260" s="32"/>
      <c r="B260" s="157"/>
      <c r="C260" s="158">
        <v>66</v>
      </c>
      <c r="D260" s="158" t="s">
        <v>135</v>
      </c>
      <c r="E260" s="159" t="s">
        <v>378</v>
      </c>
      <c r="F260" s="160" t="s">
        <v>379</v>
      </c>
      <c r="G260" s="161" t="s">
        <v>328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1.8E-3</v>
      </c>
      <c r="R260" s="168">
        <f t="shared" si="22"/>
        <v>1.8E-3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183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183</v>
      </c>
      <c r="BM260" s="170" t="s">
        <v>380</v>
      </c>
    </row>
    <row r="261" spans="1:65" s="2" customFormat="1" ht="12">
      <c r="A261" s="32"/>
      <c r="B261" s="157"/>
      <c r="C261" s="158">
        <v>67</v>
      </c>
      <c r="D261" s="158" t="s">
        <v>135</v>
      </c>
      <c r="E261" s="159" t="s">
        <v>381</v>
      </c>
      <c r="F261" s="160" t="s">
        <v>382</v>
      </c>
      <c r="G261" s="161" t="s">
        <v>181</v>
      </c>
      <c r="H261" s="162">
        <v>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1.3999999999999999E-4</v>
      </c>
      <c r="R261" s="168">
        <f t="shared" si="22"/>
        <v>4.1999999999999996E-4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135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183</v>
      </c>
      <c r="BM261" s="170" t="s">
        <v>383</v>
      </c>
    </row>
    <row r="262" spans="1:65" s="2" customFormat="1" ht="24">
      <c r="A262" s="32"/>
      <c r="B262" s="157"/>
      <c r="C262" s="158">
        <v>68</v>
      </c>
      <c r="D262" s="196" t="s">
        <v>184</v>
      </c>
      <c r="E262" s="197" t="s">
        <v>384</v>
      </c>
      <c r="F262" s="198" t="s">
        <v>385</v>
      </c>
      <c r="G262" s="199" t="s">
        <v>181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4.4000000000000002E-4</v>
      </c>
      <c r="R262" s="168">
        <f t="shared" si="22"/>
        <v>4.4000000000000002E-4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251</v>
      </c>
      <c r="AT262" s="170" t="s">
        <v>184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183</v>
      </c>
      <c r="BM262" s="170" t="s">
        <v>386</v>
      </c>
    </row>
    <row r="263" spans="1:65" s="2" customFormat="1" ht="24">
      <c r="A263" s="32"/>
      <c r="B263" s="157"/>
      <c r="C263" s="158">
        <v>69</v>
      </c>
      <c r="D263" s="196" t="s">
        <v>184</v>
      </c>
      <c r="E263" s="197" t="s">
        <v>387</v>
      </c>
      <c r="F263" s="198" t="s">
        <v>388</v>
      </c>
      <c r="G263" s="199" t="s">
        <v>181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251</v>
      </c>
      <c r="AT263" s="170" t="s">
        <v>184</v>
      </c>
      <c r="AU263" s="170" t="s">
        <v>138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138</v>
      </c>
      <c r="BK263" s="171">
        <f t="shared" si="29"/>
        <v>0</v>
      </c>
      <c r="BL263" s="17" t="s">
        <v>183</v>
      </c>
      <c r="BM263" s="170" t="s">
        <v>389</v>
      </c>
    </row>
    <row r="264" spans="1:65" s="2" customFormat="1" ht="24">
      <c r="A264" s="32"/>
      <c r="B264" s="157"/>
      <c r="C264" s="158">
        <v>70</v>
      </c>
      <c r="D264" s="158" t="s">
        <v>135</v>
      </c>
      <c r="E264" s="159" t="s">
        <v>390</v>
      </c>
      <c r="F264" s="160" t="s">
        <v>391</v>
      </c>
      <c r="G264" s="161" t="s">
        <v>214</v>
      </c>
      <c r="H264" s="162">
        <v>6.4000000000000001E-2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135</v>
      </c>
      <c r="AU264" s="170" t="s">
        <v>138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138</v>
      </c>
      <c r="BK264" s="171">
        <f t="shared" si="29"/>
        <v>0</v>
      </c>
      <c r="BL264" s="17" t="s">
        <v>183</v>
      </c>
      <c r="BM264" s="170" t="s">
        <v>392</v>
      </c>
    </row>
    <row r="265" spans="1:65" s="2" customFormat="1" ht="24">
      <c r="A265" s="32"/>
      <c r="B265" s="157"/>
      <c r="C265" s="158">
        <v>71</v>
      </c>
      <c r="D265" s="158" t="s">
        <v>135</v>
      </c>
      <c r="E265" s="159" t="s">
        <v>393</v>
      </c>
      <c r="F265" s="160" t="s">
        <v>394</v>
      </c>
      <c r="G265" s="161" t="s">
        <v>214</v>
      </c>
      <c r="H265" s="162">
        <v>6.4000000000000001E-2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135</v>
      </c>
      <c r="AU265" s="170" t="s">
        <v>138</v>
      </c>
      <c r="AY265" s="17" t="s">
        <v>132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138</v>
      </c>
      <c r="BK265" s="171">
        <f t="shared" si="29"/>
        <v>0</v>
      </c>
      <c r="BL265" s="17" t="s">
        <v>183</v>
      </c>
      <c r="BM265" s="170" t="s">
        <v>395</v>
      </c>
    </row>
    <row r="266" spans="1:65" s="2" customFormat="1" ht="36">
      <c r="A266" s="32"/>
      <c r="B266" s="157"/>
      <c r="C266" s="158">
        <v>72</v>
      </c>
      <c r="D266" s="158" t="s">
        <v>135</v>
      </c>
      <c r="E266" s="159" t="s">
        <v>396</v>
      </c>
      <c r="F266" s="160" t="s">
        <v>397</v>
      </c>
      <c r="G266" s="161" t="s">
        <v>398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135</v>
      </c>
      <c r="AU266" s="170" t="s">
        <v>138</v>
      </c>
      <c r="AY266" s="17" t="s">
        <v>132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138</v>
      </c>
      <c r="BK266" s="171">
        <f t="shared" si="29"/>
        <v>0</v>
      </c>
      <c r="BL266" s="17" t="s">
        <v>183</v>
      </c>
      <c r="BM266" s="170" t="s">
        <v>399</v>
      </c>
    </row>
    <row r="267" spans="1:65" s="12" customFormat="1" ht="22.9" customHeight="1">
      <c r="B267" s="144"/>
      <c r="D267" s="145" t="s">
        <v>75</v>
      </c>
      <c r="E267" s="155" t="s">
        <v>400</v>
      </c>
      <c r="F267" s="155" t="s">
        <v>401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SUM(P268:P270)</f>
        <v>0</v>
      </c>
      <c r="Q267" s="150"/>
      <c r="R267" s="151">
        <f>SUM(R268:R270)</f>
        <v>1.2E-2</v>
      </c>
      <c r="S267" s="150"/>
      <c r="T267" s="152">
        <f>SUM(T268:T270)</f>
        <v>0</v>
      </c>
      <c r="AR267" s="145" t="s">
        <v>138</v>
      </c>
      <c r="AT267" s="153" t="s">
        <v>75</v>
      </c>
      <c r="AU267" s="153" t="s">
        <v>84</v>
      </c>
      <c r="AY267" s="145" t="s">
        <v>132</v>
      </c>
      <c r="BK267" s="154">
        <f>SUM(BK268:BK270)</f>
        <v>0</v>
      </c>
    </row>
    <row r="268" spans="1:65" s="2" customFormat="1" ht="24">
      <c r="A268" s="32"/>
      <c r="B268" s="157"/>
      <c r="C268" s="158">
        <v>73</v>
      </c>
      <c r="D268" s="158" t="s">
        <v>135</v>
      </c>
      <c r="E268" s="159" t="s">
        <v>402</v>
      </c>
      <c r="F268" s="160" t="s">
        <v>403</v>
      </c>
      <c r="G268" s="161" t="s">
        <v>328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1.2E-2</v>
      </c>
      <c r="R268" s="168">
        <f>Q268*H268</f>
        <v>1.2E-2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135</v>
      </c>
      <c r="AU268" s="170" t="s">
        <v>138</v>
      </c>
      <c r="AY268" s="17" t="s">
        <v>132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138</v>
      </c>
      <c r="BK268" s="171">
        <f>ROUND(I268*H268,2)</f>
        <v>0</v>
      </c>
      <c r="BL268" s="17" t="s">
        <v>183</v>
      </c>
      <c r="BM268" s="170" t="s">
        <v>404</v>
      </c>
    </row>
    <row r="269" spans="1:65" s="2" customFormat="1" ht="24">
      <c r="A269" s="32"/>
      <c r="B269" s="157"/>
      <c r="C269" s="158">
        <v>74</v>
      </c>
      <c r="D269" s="158" t="s">
        <v>135</v>
      </c>
      <c r="E269" s="159" t="s">
        <v>405</v>
      </c>
      <c r="F269" s="160" t="s">
        <v>406</v>
      </c>
      <c r="G269" s="161" t="s">
        <v>214</v>
      </c>
      <c r="H269" s="162">
        <v>1.2E-2</v>
      </c>
      <c r="I269" s="163"/>
      <c r="J269" s="164">
        <f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>O269*H269</f>
        <v>0</v>
      </c>
      <c r="Q269" s="168">
        <v>0</v>
      </c>
      <c r="R269" s="168">
        <f>Q269*H269</f>
        <v>0</v>
      </c>
      <c r="S269" s="168">
        <v>0</v>
      </c>
      <c r="T269" s="16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135</v>
      </c>
      <c r="AU269" s="170" t="s">
        <v>138</v>
      </c>
      <c r="AY269" s="17" t="s">
        <v>132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7" t="s">
        <v>138</v>
      </c>
      <c r="BK269" s="171">
        <f>ROUND(I269*H269,2)</f>
        <v>0</v>
      </c>
      <c r="BL269" s="17" t="s">
        <v>183</v>
      </c>
      <c r="BM269" s="170" t="s">
        <v>407</v>
      </c>
    </row>
    <row r="270" spans="1:65" s="2" customFormat="1" ht="24">
      <c r="A270" s="32"/>
      <c r="B270" s="157"/>
      <c r="C270" s="158">
        <v>75</v>
      </c>
      <c r="D270" s="158" t="s">
        <v>135</v>
      </c>
      <c r="E270" s="159" t="s">
        <v>408</v>
      </c>
      <c r="F270" s="160" t="s">
        <v>409</v>
      </c>
      <c r="G270" s="161" t="s">
        <v>214</v>
      </c>
      <c r="H270" s="162">
        <v>1.2E-2</v>
      </c>
      <c r="I270" s="163"/>
      <c r="J270" s="164">
        <f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>O270*H270</f>
        <v>0</v>
      </c>
      <c r="Q270" s="168">
        <v>0</v>
      </c>
      <c r="R270" s="168">
        <f>Q270*H270</f>
        <v>0</v>
      </c>
      <c r="S270" s="168">
        <v>0</v>
      </c>
      <c r="T270" s="16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135</v>
      </c>
      <c r="AU270" s="170" t="s">
        <v>138</v>
      </c>
      <c r="AY270" s="17" t="s">
        <v>132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7" t="s">
        <v>138</v>
      </c>
      <c r="BK270" s="171">
        <f>ROUND(I270*H270,2)</f>
        <v>0</v>
      </c>
      <c r="BL270" s="17" t="s">
        <v>183</v>
      </c>
      <c r="BM270" s="170" t="s">
        <v>410</v>
      </c>
    </row>
    <row r="271" spans="1:65" s="12" customFormat="1" ht="22.9" customHeight="1">
      <c r="B271" s="144"/>
      <c r="D271" s="145" t="s">
        <v>75</v>
      </c>
      <c r="E271" s="155" t="s">
        <v>411</v>
      </c>
      <c r="F271" s="155" t="s">
        <v>412</v>
      </c>
      <c r="I271" s="147"/>
      <c r="J271" s="156">
        <f>BK271</f>
        <v>0</v>
      </c>
      <c r="L271" s="144"/>
      <c r="M271" s="149"/>
      <c r="N271" s="150"/>
      <c r="O271" s="150"/>
      <c r="P271" s="151">
        <f>SUM(P272:P289)</f>
        <v>0</v>
      </c>
      <c r="Q271" s="150"/>
      <c r="R271" s="151">
        <f>SUM(R272:R289)</f>
        <v>3.3800000000000004E-2</v>
      </c>
      <c r="S271" s="150"/>
      <c r="T271" s="152">
        <f>SUM(T272:T289)</f>
        <v>0</v>
      </c>
      <c r="AR271" s="145" t="s">
        <v>138</v>
      </c>
      <c r="AT271" s="153" t="s">
        <v>75</v>
      </c>
      <c r="AU271" s="153" t="s">
        <v>84</v>
      </c>
      <c r="AY271" s="145" t="s">
        <v>132</v>
      </c>
      <c r="BK271" s="154">
        <f>SUM(BK272:BK289)</f>
        <v>0</v>
      </c>
    </row>
    <row r="272" spans="1:65" s="2" customFormat="1" ht="12">
      <c r="A272" s="32"/>
      <c r="B272" s="157"/>
      <c r="C272" s="158">
        <v>76</v>
      </c>
      <c r="D272" s="158" t="s">
        <v>135</v>
      </c>
      <c r="E272" s="159" t="s">
        <v>413</v>
      </c>
      <c r="F272" s="160" t="s">
        <v>414</v>
      </c>
      <c r="G272" s="161" t="s">
        <v>181</v>
      </c>
      <c r="H272" s="162">
        <v>2</v>
      </c>
      <c r="I272" s="163"/>
      <c r="J272" s="164">
        <f t="shared" ref="J272:J289" si="30"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ref="P272:P289" si="31">O272*H272</f>
        <v>0</v>
      </c>
      <c r="Q272" s="168">
        <v>0</v>
      </c>
      <c r="R272" s="168">
        <f t="shared" ref="R272:R289" si="32">Q272*H272</f>
        <v>0</v>
      </c>
      <c r="S272" s="168">
        <v>0</v>
      </c>
      <c r="T272" s="169">
        <f t="shared" ref="T272:T289" si="3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183</v>
      </c>
      <c r="AT272" s="170" t="s">
        <v>135</v>
      </c>
      <c r="AU272" s="170" t="s">
        <v>138</v>
      </c>
      <c r="AY272" s="17" t="s">
        <v>132</v>
      </c>
      <c r="BE272" s="171">
        <f t="shared" ref="BE272:BE289" si="34">IF(N272="základní",J272,0)</f>
        <v>0</v>
      </c>
      <c r="BF272" s="171">
        <f t="shared" ref="BF272:BF289" si="35">IF(N272="snížená",J272,0)</f>
        <v>0</v>
      </c>
      <c r="BG272" s="171">
        <f t="shared" ref="BG272:BG289" si="36">IF(N272="zákl. přenesená",J272,0)</f>
        <v>0</v>
      </c>
      <c r="BH272" s="171">
        <f t="shared" ref="BH272:BH289" si="37">IF(N272="sníž. přenesená",J272,0)</f>
        <v>0</v>
      </c>
      <c r="BI272" s="171">
        <f t="shared" ref="BI272:BI289" si="38">IF(N272="nulová",J272,0)</f>
        <v>0</v>
      </c>
      <c r="BJ272" s="17" t="s">
        <v>138</v>
      </c>
      <c r="BK272" s="171">
        <f t="shared" ref="BK272:BK289" si="39">ROUND(I272*H272,2)</f>
        <v>0</v>
      </c>
      <c r="BL272" s="17" t="s">
        <v>183</v>
      </c>
      <c r="BM272" s="170" t="s">
        <v>415</v>
      </c>
    </row>
    <row r="273" spans="1:65" s="2" customFormat="1" ht="24">
      <c r="A273" s="32"/>
      <c r="B273" s="157"/>
      <c r="C273" s="158">
        <v>77</v>
      </c>
      <c r="D273" s="196" t="s">
        <v>184</v>
      </c>
      <c r="E273" s="197" t="s">
        <v>416</v>
      </c>
      <c r="F273" s="198" t="s">
        <v>417</v>
      </c>
      <c r="G273" s="199" t="s">
        <v>181</v>
      </c>
      <c r="H273" s="200">
        <v>2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2.0000000000000002E-5</v>
      </c>
      <c r="R273" s="168">
        <f t="shared" si="32"/>
        <v>4.0000000000000003E-5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251</v>
      </c>
      <c r="AT273" s="170" t="s">
        <v>184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183</v>
      </c>
      <c r="BM273" s="170" t="s">
        <v>418</v>
      </c>
    </row>
    <row r="274" spans="1:65" s="2" customFormat="1" ht="24">
      <c r="A274" s="32"/>
      <c r="B274" s="157"/>
      <c r="C274" s="158">
        <v>78</v>
      </c>
      <c r="D274" s="158" t="s">
        <v>135</v>
      </c>
      <c r="E274" s="159" t="s">
        <v>419</v>
      </c>
      <c r="F274" s="160" t="s">
        <v>420</v>
      </c>
      <c r="G274" s="161" t="s">
        <v>264</v>
      </c>
      <c r="H274" s="162">
        <v>70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183</v>
      </c>
      <c r="AT274" s="170" t="s">
        <v>135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183</v>
      </c>
      <c r="BM274" s="170" t="s">
        <v>421</v>
      </c>
    </row>
    <row r="275" spans="1:65" s="2" customFormat="1" ht="12">
      <c r="A275" s="32"/>
      <c r="B275" s="157"/>
      <c r="C275" s="158">
        <v>79</v>
      </c>
      <c r="D275" s="196" t="s">
        <v>184</v>
      </c>
      <c r="E275" s="197" t="s">
        <v>422</v>
      </c>
      <c r="F275" s="198" t="s">
        <v>423</v>
      </c>
      <c r="G275" s="199" t="s">
        <v>264</v>
      </c>
      <c r="H275" s="200">
        <v>35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1.7000000000000001E-4</v>
      </c>
      <c r="R275" s="168">
        <f t="shared" si="32"/>
        <v>5.9500000000000004E-3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251</v>
      </c>
      <c r="AT275" s="170" t="s">
        <v>184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183</v>
      </c>
      <c r="BM275" s="170" t="s">
        <v>424</v>
      </c>
    </row>
    <row r="276" spans="1:65" s="2" customFormat="1" ht="12">
      <c r="A276" s="32"/>
      <c r="B276" s="157"/>
      <c r="C276" s="158">
        <v>80</v>
      </c>
      <c r="D276" s="196" t="s">
        <v>184</v>
      </c>
      <c r="E276" s="197" t="s">
        <v>425</v>
      </c>
      <c r="F276" s="198" t="s">
        <v>426</v>
      </c>
      <c r="G276" s="199" t="s">
        <v>264</v>
      </c>
      <c r="H276" s="200">
        <v>5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2.7999999999999998E-4</v>
      </c>
      <c r="R276" s="168">
        <f t="shared" si="32"/>
        <v>1.3999999999999998E-3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184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183</v>
      </c>
      <c r="BM276" s="170" t="s">
        <v>427</v>
      </c>
    </row>
    <row r="277" spans="1:65" s="2" customFormat="1" ht="24">
      <c r="A277" s="32"/>
      <c r="B277" s="157"/>
      <c r="C277" s="158">
        <v>81</v>
      </c>
      <c r="D277" s="158" t="s">
        <v>135</v>
      </c>
      <c r="E277" s="159" t="s">
        <v>428</v>
      </c>
      <c r="F277" s="160" t="s">
        <v>429</v>
      </c>
      <c r="G277" s="161" t="s">
        <v>181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183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183</v>
      </c>
      <c r="BM277" s="170" t="s">
        <v>430</v>
      </c>
    </row>
    <row r="278" spans="1:65" s="2" customFormat="1" ht="24">
      <c r="A278" s="32"/>
      <c r="B278" s="157"/>
      <c r="C278" s="158">
        <v>82</v>
      </c>
      <c r="D278" s="196" t="s">
        <v>184</v>
      </c>
      <c r="E278" s="197" t="s">
        <v>431</v>
      </c>
      <c r="F278" s="198" t="s">
        <v>432</v>
      </c>
      <c r="G278" s="199" t="s">
        <v>181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1.6899999999999998E-2</v>
      </c>
      <c r="R278" s="168">
        <f t="shared" si="32"/>
        <v>1.6899999999999998E-2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184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183</v>
      </c>
      <c r="BM278" s="170" t="s">
        <v>433</v>
      </c>
    </row>
    <row r="279" spans="1:65" s="2" customFormat="1" ht="24">
      <c r="A279" s="32"/>
      <c r="B279" s="157"/>
      <c r="C279" s="158">
        <v>83</v>
      </c>
      <c r="D279" s="158" t="s">
        <v>135</v>
      </c>
      <c r="E279" s="159" t="s">
        <v>434</v>
      </c>
      <c r="F279" s="160" t="s">
        <v>435</v>
      </c>
      <c r="G279" s="161" t="s">
        <v>181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135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183</v>
      </c>
      <c r="BM279" s="170" t="s">
        <v>436</v>
      </c>
    </row>
    <row r="280" spans="1:65" s="2" customFormat="1" ht="24">
      <c r="A280" s="32"/>
      <c r="B280" s="157"/>
      <c r="C280" s="158">
        <v>84</v>
      </c>
      <c r="D280" s="196" t="s">
        <v>184</v>
      </c>
      <c r="E280" s="197" t="s">
        <v>437</v>
      </c>
      <c r="F280" s="198" t="s">
        <v>438</v>
      </c>
      <c r="G280" s="199" t="s">
        <v>181</v>
      </c>
      <c r="H280" s="200">
        <v>3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1E-4</v>
      </c>
      <c r="R280" s="168">
        <f t="shared" si="32"/>
        <v>3.0000000000000003E-4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184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183</v>
      </c>
      <c r="BM280" s="170" t="s">
        <v>439</v>
      </c>
    </row>
    <row r="281" spans="1:65" s="2" customFormat="1" ht="24">
      <c r="A281" s="32"/>
      <c r="B281" s="157"/>
      <c r="C281" s="158">
        <v>85</v>
      </c>
      <c r="D281" s="158" t="s">
        <v>135</v>
      </c>
      <c r="E281" s="159" t="s">
        <v>440</v>
      </c>
      <c r="F281" s="160" t="s">
        <v>441</v>
      </c>
      <c r="G281" s="161" t="s">
        <v>181</v>
      </c>
      <c r="H281" s="162">
        <v>3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183</v>
      </c>
      <c r="BM281" s="170" t="s">
        <v>442</v>
      </c>
    </row>
    <row r="282" spans="1:65" s="2" customFormat="1" ht="12">
      <c r="A282" s="32"/>
      <c r="B282" s="157"/>
      <c r="C282" s="158">
        <v>86</v>
      </c>
      <c r="D282" s="196" t="s">
        <v>184</v>
      </c>
      <c r="E282" s="197" t="s">
        <v>443</v>
      </c>
      <c r="F282" s="198" t="s">
        <v>444</v>
      </c>
      <c r="G282" s="199" t="s">
        <v>181</v>
      </c>
      <c r="H282" s="200">
        <v>3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2.7E-4</v>
      </c>
      <c r="R282" s="168">
        <f t="shared" si="32"/>
        <v>8.0999999999999996E-4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251</v>
      </c>
      <c r="AT282" s="170" t="s">
        <v>184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183</v>
      </c>
      <c r="BM282" s="170" t="s">
        <v>445</v>
      </c>
    </row>
    <row r="283" spans="1:65" s="2" customFormat="1" ht="24">
      <c r="A283" s="32"/>
      <c r="B283" s="157"/>
      <c r="C283" s="158">
        <v>87</v>
      </c>
      <c r="D283" s="158" t="s">
        <v>135</v>
      </c>
      <c r="E283" s="159" t="s">
        <v>446</v>
      </c>
      <c r="F283" s="160" t="s">
        <v>447</v>
      </c>
      <c r="G283" s="161" t="s">
        <v>181</v>
      </c>
      <c r="H283" s="162">
        <v>4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135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183</v>
      </c>
      <c r="BM283" s="170" t="s">
        <v>448</v>
      </c>
    </row>
    <row r="284" spans="1:65" s="2" customFormat="1" ht="12">
      <c r="A284" s="32"/>
      <c r="B284" s="157"/>
      <c r="C284" s="158">
        <v>88</v>
      </c>
      <c r="D284" s="196" t="s">
        <v>184</v>
      </c>
      <c r="E284" s="197" t="s">
        <v>449</v>
      </c>
      <c r="F284" s="198" t="s">
        <v>450</v>
      </c>
      <c r="G284" s="199" t="s">
        <v>181</v>
      </c>
      <c r="H284" s="200">
        <v>2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8.0000000000000004E-4</v>
      </c>
      <c r="R284" s="168">
        <f t="shared" si="32"/>
        <v>1.6000000000000001E-3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251</v>
      </c>
      <c r="AT284" s="170" t="s">
        <v>184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183</v>
      </c>
      <c r="BM284" s="170" t="s">
        <v>451</v>
      </c>
    </row>
    <row r="285" spans="1:65" s="2" customFormat="1" ht="24">
      <c r="A285" s="32"/>
      <c r="B285" s="157"/>
      <c r="C285" s="158">
        <v>89</v>
      </c>
      <c r="D285" s="196" t="s">
        <v>184</v>
      </c>
      <c r="E285" s="197" t="s">
        <v>452</v>
      </c>
      <c r="F285" s="198" t="s">
        <v>453</v>
      </c>
      <c r="G285" s="199" t="s">
        <v>181</v>
      </c>
      <c r="H285" s="200">
        <v>2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1.6000000000000001E-3</v>
      </c>
      <c r="R285" s="168">
        <f t="shared" si="32"/>
        <v>3.2000000000000002E-3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251</v>
      </c>
      <c r="AT285" s="170" t="s">
        <v>184</v>
      </c>
      <c r="AU285" s="170" t="s">
        <v>138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138</v>
      </c>
      <c r="BK285" s="171">
        <f t="shared" si="39"/>
        <v>0</v>
      </c>
      <c r="BL285" s="17" t="s">
        <v>183</v>
      </c>
      <c r="BM285" s="170" t="s">
        <v>454</v>
      </c>
    </row>
    <row r="286" spans="1:65" s="2" customFormat="1" ht="12">
      <c r="A286" s="32"/>
      <c r="B286" s="157"/>
      <c r="C286" s="158">
        <v>90</v>
      </c>
      <c r="D286" s="196" t="s">
        <v>184</v>
      </c>
      <c r="E286" s="197" t="s">
        <v>455</v>
      </c>
      <c r="F286" s="198" t="s">
        <v>456</v>
      </c>
      <c r="G286" s="199" t="s">
        <v>264</v>
      </c>
      <c r="H286" s="200">
        <v>30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1.2E-4</v>
      </c>
      <c r="R286" s="168">
        <f t="shared" si="32"/>
        <v>3.5999999999999999E-3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251</v>
      </c>
      <c r="AT286" s="170" t="s">
        <v>184</v>
      </c>
      <c r="AU286" s="170" t="s">
        <v>138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138</v>
      </c>
      <c r="BK286" s="171">
        <f t="shared" si="39"/>
        <v>0</v>
      </c>
      <c r="BL286" s="17" t="s">
        <v>183</v>
      </c>
      <c r="BM286" s="170" t="s">
        <v>457</v>
      </c>
    </row>
    <row r="287" spans="1:65" s="2" customFormat="1" ht="24">
      <c r="A287" s="32"/>
      <c r="B287" s="157"/>
      <c r="C287" s="158">
        <v>91</v>
      </c>
      <c r="D287" s="158" t="s">
        <v>135</v>
      </c>
      <c r="E287" s="159" t="s">
        <v>458</v>
      </c>
      <c r="F287" s="160" t="s">
        <v>459</v>
      </c>
      <c r="G287" s="161" t="s">
        <v>181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135</v>
      </c>
      <c r="AU287" s="170" t="s">
        <v>138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138</v>
      </c>
      <c r="BK287" s="171">
        <f t="shared" si="39"/>
        <v>0</v>
      </c>
      <c r="BL287" s="17" t="s">
        <v>183</v>
      </c>
      <c r="BM287" s="170" t="s">
        <v>460</v>
      </c>
    </row>
    <row r="288" spans="1:65" s="2" customFormat="1" ht="24">
      <c r="A288" s="32"/>
      <c r="B288" s="157"/>
      <c r="C288" s="158">
        <v>92</v>
      </c>
      <c r="D288" s="158" t="s">
        <v>135</v>
      </c>
      <c r="E288" s="159" t="s">
        <v>461</v>
      </c>
      <c r="F288" s="160" t="s">
        <v>462</v>
      </c>
      <c r="G288" s="161" t="s">
        <v>214</v>
      </c>
      <c r="H288" s="162">
        <v>3.4000000000000002E-2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183</v>
      </c>
      <c r="AT288" s="170" t="s">
        <v>135</v>
      </c>
      <c r="AU288" s="170" t="s">
        <v>138</v>
      </c>
      <c r="AY288" s="17" t="s">
        <v>132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138</v>
      </c>
      <c r="BK288" s="171">
        <f t="shared" si="39"/>
        <v>0</v>
      </c>
      <c r="BL288" s="17" t="s">
        <v>183</v>
      </c>
      <c r="BM288" s="170" t="s">
        <v>463</v>
      </c>
    </row>
    <row r="289" spans="1:65" s="2" customFormat="1" ht="24">
      <c r="A289" s="32"/>
      <c r="B289" s="157"/>
      <c r="C289" s="158">
        <v>93</v>
      </c>
      <c r="D289" s="158" t="s">
        <v>135</v>
      </c>
      <c r="E289" s="159" t="s">
        <v>464</v>
      </c>
      <c r="F289" s="160" t="s">
        <v>465</v>
      </c>
      <c r="G289" s="161" t="s">
        <v>214</v>
      </c>
      <c r="H289" s="162">
        <v>3.4000000000000002E-2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135</v>
      </c>
      <c r="AU289" s="170" t="s">
        <v>138</v>
      </c>
      <c r="AY289" s="17" t="s">
        <v>132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138</v>
      </c>
      <c r="BK289" s="171">
        <f t="shared" si="39"/>
        <v>0</v>
      </c>
      <c r="BL289" s="17" t="s">
        <v>183</v>
      </c>
      <c r="BM289" s="170" t="s">
        <v>466</v>
      </c>
    </row>
    <row r="290" spans="1:65" s="12" customFormat="1" ht="22.9" customHeight="1">
      <c r="B290" s="144"/>
      <c r="D290" s="145" t="s">
        <v>75</v>
      </c>
      <c r="E290" s="155" t="s">
        <v>467</v>
      </c>
      <c r="F290" s="155" t="s">
        <v>468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SUM(P291:P297)</f>
        <v>0</v>
      </c>
      <c r="Q290" s="150"/>
      <c r="R290" s="151">
        <f>SUM(R291:R297)</f>
        <v>5.0000000000000001E-3</v>
      </c>
      <c r="S290" s="150"/>
      <c r="T290" s="152">
        <f>SUM(T291:T297)</f>
        <v>2E-3</v>
      </c>
      <c r="AR290" s="145" t="s">
        <v>138</v>
      </c>
      <c r="AT290" s="153" t="s">
        <v>75</v>
      </c>
      <c r="AU290" s="153" t="s">
        <v>84</v>
      </c>
      <c r="AY290" s="145" t="s">
        <v>132</v>
      </c>
      <c r="BK290" s="154">
        <f>SUM(BK291:BK297)</f>
        <v>0</v>
      </c>
    </row>
    <row r="291" spans="1:65" s="2" customFormat="1" ht="12">
      <c r="A291" s="32"/>
      <c r="B291" s="157"/>
      <c r="C291" s="158">
        <v>94</v>
      </c>
      <c r="D291" s="158" t="s">
        <v>135</v>
      </c>
      <c r="E291" s="159" t="s">
        <v>469</v>
      </c>
      <c r="F291" s="160" t="s">
        <v>470</v>
      </c>
      <c r="G291" s="161" t="s">
        <v>181</v>
      </c>
      <c r="H291" s="162">
        <v>1</v>
      </c>
      <c r="I291" s="163"/>
      <c r="J291" s="164">
        <f t="shared" ref="J291:J29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297" si="41">O291*H291</f>
        <v>0</v>
      </c>
      <c r="Q291" s="168">
        <v>0</v>
      </c>
      <c r="R291" s="168">
        <f t="shared" ref="R291:R297" si="42">Q291*H291</f>
        <v>0</v>
      </c>
      <c r="S291" s="168">
        <v>0</v>
      </c>
      <c r="T291" s="169">
        <f t="shared" ref="T291:T29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183</v>
      </c>
      <c r="AT291" s="170" t="s">
        <v>135</v>
      </c>
      <c r="AU291" s="170" t="s">
        <v>138</v>
      </c>
      <c r="AY291" s="17" t="s">
        <v>132</v>
      </c>
      <c r="BE291" s="171">
        <f t="shared" ref="BE291:BE297" si="44">IF(N291="základní",J291,0)</f>
        <v>0</v>
      </c>
      <c r="BF291" s="171">
        <f t="shared" ref="BF291:BF297" si="45">IF(N291="snížená",J291,0)</f>
        <v>0</v>
      </c>
      <c r="BG291" s="171">
        <f t="shared" ref="BG291:BG297" si="46">IF(N291="zákl. přenesená",J291,0)</f>
        <v>0</v>
      </c>
      <c r="BH291" s="171">
        <f t="shared" ref="BH291:BH297" si="47">IF(N291="sníž. přenesená",J291,0)</f>
        <v>0</v>
      </c>
      <c r="BI291" s="171">
        <f t="shared" ref="BI291:BI297" si="48">IF(N291="nulová",J291,0)</f>
        <v>0</v>
      </c>
      <c r="BJ291" s="17" t="s">
        <v>138</v>
      </c>
      <c r="BK291" s="171">
        <f t="shared" ref="BK291:BK297" si="49">ROUND(I291*H291,2)</f>
        <v>0</v>
      </c>
      <c r="BL291" s="17" t="s">
        <v>183</v>
      </c>
      <c r="BM291" s="170" t="s">
        <v>471</v>
      </c>
    </row>
    <row r="292" spans="1:65" s="2" customFormat="1" ht="12">
      <c r="A292" s="32"/>
      <c r="B292" s="157"/>
      <c r="C292" s="158">
        <v>95</v>
      </c>
      <c r="D292" s="196" t="s">
        <v>184</v>
      </c>
      <c r="E292" s="197" t="s">
        <v>472</v>
      </c>
      <c r="F292" s="198" t="s">
        <v>473</v>
      </c>
      <c r="G292" s="199" t="s">
        <v>181</v>
      </c>
      <c r="H292" s="200">
        <v>1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5.0000000000000001E-3</v>
      </c>
      <c r="R292" s="168">
        <f t="shared" si="42"/>
        <v>5.0000000000000001E-3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251</v>
      </c>
      <c r="AT292" s="170" t="s">
        <v>184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183</v>
      </c>
      <c r="BM292" s="170" t="s">
        <v>474</v>
      </c>
    </row>
    <row r="293" spans="1:65" s="2" customFormat="1" ht="24">
      <c r="A293" s="32"/>
      <c r="B293" s="157"/>
      <c r="C293" s="158">
        <v>96</v>
      </c>
      <c r="D293" s="158" t="s">
        <v>135</v>
      </c>
      <c r="E293" s="159" t="s">
        <v>475</v>
      </c>
      <c r="F293" s="160" t="s">
        <v>476</v>
      </c>
      <c r="G293" s="161" t="s">
        <v>181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2E-3</v>
      </c>
      <c r="T293" s="169">
        <f t="shared" si="43"/>
        <v>2E-3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183</v>
      </c>
      <c r="AT293" s="170" t="s">
        <v>135</v>
      </c>
      <c r="AU293" s="170" t="s">
        <v>138</v>
      </c>
      <c r="AY293" s="17" t="s">
        <v>132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138</v>
      </c>
      <c r="BK293" s="171">
        <f t="shared" si="49"/>
        <v>0</v>
      </c>
      <c r="BL293" s="17" t="s">
        <v>183</v>
      </c>
      <c r="BM293" s="170" t="s">
        <v>477</v>
      </c>
    </row>
    <row r="294" spans="1:65" s="2" customFormat="1" ht="24">
      <c r="A294" s="32"/>
      <c r="B294" s="157"/>
      <c r="C294" s="158">
        <v>97</v>
      </c>
      <c r="D294" s="158" t="s">
        <v>135</v>
      </c>
      <c r="E294" s="159" t="s">
        <v>478</v>
      </c>
      <c r="F294" s="160" t="s">
        <v>479</v>
      </c>
      <c r="G294" s="161" t="s">
        <v>181</v>
      </c>
      <c r="H294" s="162">
        <v>1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135</v>
      </c>
      <c r="AU294" s="170" t="s">
        <v>138</v>
      </c>
      <c r="AY294" s="17" t="s">
        <v>132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138</v>
      </c>
      <c r="BK294" s="171">
        <f t="shared" si="49"/>
        <v>0</v>
      </c>
      <c r="BL294" s="17" t="s">
        <v>183</v>
      </c>
      <c r="BM294" s="170" t="s">
        <v>480</v>
      </c>
    </row>
    <row r="295" spans="1:65" s="2" customFormat="1" ht="12">
      <c r="A295" s="32"/>
      <c r="B295" s="157"/>
      <c r="C295" s="158">
        <v>98</v>
      </c>
      <c r="D295" s="196" t="s">
        <v>184</v>
      </c>
      <c r="E295" s="197" t="s">
        <v>75</v>
      </c>
      <c r="F295" s="198" t="s">
        <v>481</v>
      </c>
      <c r="G295" s="199" t="s">
        <v>398</v>
      </c>
      <c r="H295" s="200">
        <v>1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251</v>
      </c>
      <c r="AT295" s="170" t="s">
        <v>184</v>
      </c>
      <c r="AU295" s="170" t="s">
        <v>138</v>
      </c>
      <c r="AY295" s="17" t="s">
        <v>132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138</v>
      </c>
      <c r="BK295" s="171">
        <f t="shared" si="49"/>
        <v>0</v>
      </c>
      <c r="BL295" s="17" t="s">
        <v>183</v>
      </c>
      <c r="BM295" s="170" t="s">
        <v>482</v>
      </c>
    </row>
    <row r="296" spans="1:65" s="2" customFormat="1" ht="24">
      <c r="A296" s="32"/>
      <c r="B296" s="157"/>
      <c r="C296" s="158">
        <v>99</v>
      </c>
      <c r="D296" s="158" t="s">
        <v>135</v>
      </c>
      <c r="E296" s="159" t="s">
        <v>483</v>
      </c>
      <c r="F296" s="160" t="s">
        <v>484</v>
      </c>
      <c r="G296" s="161" t="s">
        <v>214</v>
      </c>
      <c r="H296" s="162">
        <v>5.0000000000000001E-3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135</v>
      </c>
      <c r="AU296" s="170" t="s">
        <v>138</v>
      </c>
      <c r="AY296" s="17" t="s">
        <v>132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138</v>
      </c>
      <c r="BK296" s="171">
        <f t="shared" si="49"/>
        <v>0</v>
      </c>
      <c r="BL296" s="17" t="s">
        <v>183</v>
      </c>
      <c r="BM296" s="170" t="s">
        <v>485</v>
      </c>
    </row>
    <row r="297" spans="1:65" s="2" customFormat="1" ht="24">
      <c r="A297" s="32"/>
      <c r="B297" s="157"/>
      <c r="C297" s="158">
        <v>100</v>
      </c>
      <c r="D297" s="158" t="s">
        <v>135</v>
      </c>
      <c r="E297" s="159" t="s">
        <v>486</v>
      </c>
      <c r="F297" s="160" t="s">
        <v>487</v>
      </c>
      <c r="G297" s="161" t="s">
        <v>214</v>
      </c>
      <c r="H297" s="162">
        <v>5.0000000000000001E-3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183</v>
      </c>
      <c r="AT297" s="170" t="s">
        <v>135</v>
      </c>
      <c r="AU297" s="170" t="s">
        <v>138</v>
      </c>
      <c r="AY297" s="17" t="s">
        <v>132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138</v>
      </c>
      <c r="BK297" s="171">
        <f t="shared" si="49"/>
        <v>0</v>
      </c>
      <c r="BL297" s="17" t="s">
        <v>183</v>
      </c>
      <c r="BM297" s="170" t="s">
        <v>488</v>
      </c>
    </row>
    <row r="298" spans="1:65" s="12" customFormat="1" ht="22.9" customHeight="1">
      <c r="B298" s="144"/>
      <c r="D298" s="145" t="s">
        <v>75</v>
      </c>
      <c r="E298" s="155" t="s">
        <v>489</v>
      </c>
      <c r="F298" s="155" t="s">
        <v>490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SUM(P299:P316)</f>
        <v>0</v>
      </c>
      <c r="Q298" s="150"/>
      <c r="R298" s="151">
        <f>SUM(R299:R316)</f>
        <v>0.55229202999999993</v>
      </c>
      <c r="S298" s="150"/>
      <c r="T298" s="152">
        <f>SUM(T299:T316)</f>
        <v>0</v>
      </c>
      <c r="AR298" s="145" t="s">
        <v>138</v>
      </c>
      <c r="AT298" s="153" t="s">
        <v>75</v>
      </c>
      <c r="AU298" s="153" t="s">
        <v>84</v>
      </c>
      <c r="AY298" s="145" t="s">
        <v>132</v>
      </c>
      <c r="BK298" s="154">
        <f>SUM(BK299:BK316)</f>
        <v>0</v>
      </c>
    </row>
    <row r="299" spans="1:65" s="2" customFormat="1" ht="24">
      <c r="A299" s="32"/>
      <c r="B299" s="157"/>
      <c r="C299" s="158">
        <v>101</v>
      </c>
      <c r="D299" s="158" t="s">
        <v>135</v>
      </c>
      <c r="E299" s="159" t="s">
        <v>491</v>
      </c>
      <c r="F299" s="160" t="s">
        <v>492</v>
      </c>
      <c r="G299" s="161" t="s">
        <v>136</v>
      </c>
      <c r="H299" s="162">
        <v>20.812999999999999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2.5409999999999999E-2</v>
      </c>
      <c r="R299" s="168">
        <f>Q299*H299</f>
        <v>0.52885832999999993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183</v>
      </c>
      <c r="AT299" s="170" t="s">
        <v>135</v>
      </c>
      <c r="AU299" s="170" t="s">
        <v>138</v>
      </c>
      <c r="AY299" s="17" t="s">
        <v>132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138</v>
      </c>
      <c r="BK299" s="171">
        <f>ROUND(I299*H299,2)</f>
        <v>0</v>
      </c>
      <c r="BL299" s="17" t="s">
        <v>183</v>
      </c>
      <c r="BM299" s="170" t="s">
        <v>493</v>
      </c>
    </row>
    <row r="300" spans="1:65" s="13" customFormat="1">
      <c r="B300" s="172"/>
      <c r="D300" s="173" t="s">
        <v>139</v>
      </c>
      <c r="E300" s="174" t="s">
        <v>1</v>
      </c>
      <c r="F300" s="175" t="s">
        <v>494</v>
      </c>
      <c r="H300" s="176">
        <v>4.7709999999999999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139</v>
      </c>
      <c r="AU300" s="174" t="s">
        <v>138</v>
      </c>
      <c r="AV300" s="13" t="s">
        <v>138</v>
      </c>
      <c r="AW300" s="13" t="s">
        <v>33</v>
      </c>
      <c r="AX300" s="13" t="s">
        <v>76</v>
      </c>
      <c r="AY300" s="174" t="s">
        <v>132</v>
      </c>
    </row>
    <row r="301" spans="1:65" s="13" customFormat="1">
      <c r="B301" s="172"/>
      <c r="D301" s="173" t="s">
        <v>139</v>
      </c>
      <c r="E301" s="174" t="s">
        <v>1</v>
      </c>
      <c r="F301" s="175" t="s">
        <v>495</v>
      </c>
      <c r="H301" s="176">
        <v>10.504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3" customFormat="1">
      <c r="B302" s="172"/>
      <c r="D302" s="173" t="s">
        <v>139</v>
      </c>
      <c r="E302" s="174" t="s">
        <v>1</v>
      </c>
      <c r="F302" s="175" t="s">
        <v>496</v>
      </c>
      <c r="H302" s="176">
        <v>3.198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139</v>
      </c>
      <c r="AU302" s="174" t="s">
        <v>138</v>
      </c>
      <c r="AV302" s="13" t="s">
        <v>138</v>
      </c>
      <c r="AW302" s="13" t="s">
        <v>33</v>
      </c>
      <c r="AX302" s="13" t="s">
        <v>76</v>
      </c>
      <c r="AY302" s="174" t="s">
        <v>132</v>
      </c>
    </row>
    <row r="303" spans="1:65" s="13" customFormat="1">
      <c r="B303" s="172"/>
      <c r="D303" s="173" t="s">
        <v>139</v>
      </c>
      <c r="E303" s="174" t="s">
        <v>1</v>
      </c>
      <c r="F303" s="175" t="s">
        <v>497</v>
      </c>
      <c r="H303" s="176">
        <v>2.34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139</v>
      </c>
      <c r="AU303" s="174" t="s">
        <v>138</v>
      </c>
      <c r="AV303" s="13" t="s">
        <v>138</v>
      </c>
      <c r="AW303" s="13" t="s">
        <v>33</v>
      </c>
      <c r="AX303" s="13" t="s">
        <v>76</v>
      </c>
      <c r="AY303" s="174" t="s">
        <v>132</v>
      </c>
    </row>
    <row r="304" spans="1:65" s="14" customFormat="1">
      <c r="B304" s="181"/>
      <c r="D304" s="173" t="s">
        <v>139</v>
      </c>
      <c r="E304" s="182" t="s">
        <v>1</v>
      </c>
      <c r="F304" s="183" t="s">
        <v>141</v>
      </c>
      <c r="H304" s="184">
        <v>20.812999999999999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139</v>
      </c>
      <c r="AU304" s="182" t="s">
        <v>138</v>
      </c>
      <c r="AV304" s="14" t="s">
        <v>137</v>
      </c>
      <c r="AW304" s="14" t="s">
        <v>33</v>
      </c>
      <c r="AX304" s="14" t="s">
        <v>84</v>
      </c>
      <c r="AY304" s="182" t="s">
        <v>132</v>
      </c>
    </row>
    <row r="305" spans="1:65" s="2" customFormat="1" ht="24">
      <c r="A305" s="32"/>
      <c r="B305" s="157"/>
      <c r="C305" s="158">
        <v>102</v>
      </c>
      <c r="D305" s="158" t="s">
        <v>135</v>
      </c>
      <c r="E305" s="159" t="s">
        <v>498</v>
      </c>
      <c r="F305" s="160" t="s">
        <v>499</v>
      </c>
      <c r="G305" s="161" t="s">
        <v>264</v>
      </c>
      <c r="H305" s="162">
        <v>13.484999999999999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5.3939999999999999E-4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183</v>
      </c>
      <c r="BM305" s="170" t="s">
        <v>500</v>
      </c>
    </row>
    <row r="306" spans="1:65" s="13" customFormat="1">
      <c r="B306" s="172"/>
      <c r="D306" s="173" t="s">
        <v>139</v>
      </c>
      <c r="E306" s="174" t="s">
        <v>1</v>
      </c>
      <c r="F306" s="175" t="s">
        <v>501</v>
      </c>
      <c r="H306" s="176">
        <v>13.484999999999999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13.484999999999999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12">
      <c r="A308" s="32"/>
      <c r="B308" s="157"/>
      <c r="C308" s="158">
        <v>103</v>
      </c>
      <c r="D308" s="158" t="s">
        <v>135</v>
      </c>
      <c r="E308" s="159" t="s">
        <v>502</v>
      </c>
      <c r="F308" s="160" t="s">
        <v>503</v>
      </c>
      <c r="G308" s="161" t="s">
        <v>136</v>
      </c>
      <c r="H308" s="162">
        <v>20.812999999999999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183</v>
      </c>
      <c r="BM308" s="170" t="s">
        <v>504</v>
      </c>
    </row>
    <row r="309" spans="1:65" s="2" customFormat="1" ht="24">
      <c r="A309" s="32"/>
      <c r="B309" s="157"/>
      <c r="C309" s="158">
        <v>104</v>
      </c>
      <c r="D309" s="158" t="s">
        <v>135</v>
      </c>
      <c r="E309" s="159" t="s">
        <v>505</v>
      </c>
      <c r="F309" s="160" t="s">
        <v>506</v>
      </c>
      <c r="G309" s="161" t="s">
        <v>136</v>
      </c>
      <c r="H309" s="162">
        <v>20.812999999999999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6.9999999999999999E-4</v>
      </c>
      <c r="R309" s="168">
        <f>Q309*H309</f>
        <v>1.45691E-2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183</v>
      </c>
      <c r="BM309" s="170" t="s">
        <v>507</v>
      </c>
    </row>
    <row r="310" spans="1:65" s="2" customFormat="1" ht="12">
      <c r="A310" s="32"/>
      <c r="B310" s="157"/>
      <c r="C310" s="158">
        <v>105</v>
      </c>
      <c r="D310" s="158" t="s">
        <v>135</v>
      </c>
      <c r="E310" s="159" t="s">
        <v>508</v>
      </c>
      <c r="F310" s="160" t="s">
        <v>509</v>
      </c>
      <c r="G310" s="161" t="s">
        <v>136</v>
      </c>
      <c r="H310" s="162">
        <v>41.625999999999998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2.0000000000000001E-4</v>
      </c>
      <c r="R310" s="168">
        <f>Q310*H310</f>
        <v>8.3251999999999996E-3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183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183</v>
      </c>
      <c r="BM310" s="170" t="s">
        <v>510</v>
      </c>
    </row>
    <row r="311" spans="1:65" s="13" customFormat="1">
      <c r="B311" s="172"/>
      <c r="D311" s="173" t="s">
        <v>139</v>
      </c>
      <c r="E311" s="174" t="s">
        <v>1</v>
      </c>
      <c r="F311" s="175" t="s">
        <v>511</v>
      </c>
      <c r="H311" s="176">
        <v>41.625999999999998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76</v>
      </c>
      <c r="AY311" s="174" t="s">
        <v>132</v>
      </c>
    </row>
    <row r="312" spans="1:65" s="14" customFormat="1">
      <c r="B312" s="181"/>
      <c r="D312" s="173" t="s">
        <v>139</v>
      </c>
      <c r="E312" s="182" t="s">
        <v>1</v>
      </c>
      <c r="F312" s="183" t="s">
        <v>141</v>
      </c>
      <c r="H312" s="184">
        <v>41.625999999999998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139</v>
      </c>
      <c r="AU312" s="182" t="s">
        <v>138</v>
      </c>
      <c r="AV312" s="14" t="s">
        <v>137</v>
      </c>
      <c r="AW312" s="14" t="s">
        <v>33</v>
      </c>
      <c r="AX312" s="14" t="s">
        <v>84</v>
      </c>
      <c r="AY312" s="182" t="s">
        <v>132</v>
      </c>
    </row>
    <row r="313" spans="1:65" s="2" customFormat="1" ht="24">
      <c r="A313" s="32"/>
      <c r="B313" s="157"/>
      <c r="C313" s="158">
        <v>106</v>
      </c>
      <c r="D313" s="158" t="s">
        <v>135</v>
      </c>
      <c r="E313" s="159" t="s">
        <v>512</v>
      </c>
      <c r="F313" s="160" t="s">
        <v>513</v>
      </c>
      <c r="G313" s="161" t="s">
        <v>214</v>
      </c>
      <c r="H313" s="162">
        <v>0.55200000000000005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183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183</v>
      </c>
      <c r="BM313" s="170" t="s">
        <v>514</v>
      </c>
    </row>
    <row r="314" spans="1:65" s="2" customFormat="1" ht="24">
      <c r="A314" s="32"/>
      <c r="B314" s="157"/>
      <c r="C314" s="158">
        <v>107</v>
      </c>
      <c r="D314" s="158" t="s">
        <v>135</v>
      </c>
      <c r="E314" s="159" t="s">
        <v>515</v>
      </c>
      <c r="F314" s="160" t="s">
        <v>516</v>
      </c>
      <c r="G314" s="161" t="s">
        <v>214</v>
      </c>
      <c r="H314" s="162">
        <v>0.55200000000000005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183</v>
      </c>
      <c r="AT314" s="170" t="s">
        <v>135</v>
      </c>
      <c r="AU314" s="170" t="s">
        <v>138</v>
      </c>
      <c r="AY314" s="17" t="s">
        <v>132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138</v>
      </c>
      <c r="BK314" s="171">
        <f>ROUND(I314*H314,2)</f>
        <v>0</v>
      </c>
      <c r="BL314" s="17" t="s">
        <v>183</v>
      </c>
      <c r="BM314" s="170" t="s">
        <v>517</v>
      </c>
    </row>
    <row r="315" spans="1:65" s="2" customFormat="1" ht="24">
      <c r="A315" s="32"/>
      <c r="B315" s="157"/>
      <c r="C315" s="158">
        <v>108</v>
      </c>
      <c r="D315" s="158" t="s">
        <v>135</v>
      </c>
      <c r="E315" s="159" t="s">
        <v>518</v>
      </c>
      <c r="F315" s="160" t="s">
        <v>519</v>
      </c>
      <c r="G315" s="161" t="s">
        <v>136</v>
      </c>
      <c r="H315" s="162">
        <v>6.24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135</v>
      </c>
      <c r="AU315" s="170" t="s">
        <v>138</v>
      </c>
      <c r="AY315" s="17" t="s">
        <v>132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138</v>
      </c>
      <c r="BK315" s="171">
        <f>ROUND(I315*H315,2)</f>
        <v>0</v>
      </c>
      <c r="BL315" s="17" t="s">
        <v>183</v>
      </c>
      <c r="BM315" s="170" t="s">
        <v>520</v>
      </c>
    </row>
    <row r="316" spans="1:65" s="13" customFormat="1">
      <c r="B316" s="172"/>
      <c r="D316" s="173" t="s">
        <v>139</v>
      </c>
      <c r="E316" s="174" t="s">
        <v>1</v>
      </c>
      <c r="F316" s="175" t="s">
        <v>521</v>
      </c>
      <c r="H316" s="176">
        <v>6.24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139</v>
      </c>
      <c r="AU316" s="174" t="s">
        <v>138</v>
      </c>
      <c r="AV316" s="13" t="s">
        <v>138</v>
      </c>
      <c r="AW316" s="13" t="s">
        <v>33</v>
      </c>
      <c r="AX316" s="13" t="s">
        <v>84</v>
      </c>
      <c r="AY316" s="174" t="s">
        <v>132</v>
      </c>
    </row>
    <row r="317" spans="1:65" s="12" customFormat="1" ht="22.9" customHeight="1">
      <c r="B317" s="144"/>
      <c r="D317" s="145" t="s">
        <v>75</v>
      </c>
      <c r="E317" s="155" t="s">
        <v>522</v>
      </c>
      <c r="F317" s="155" t="s">
        <v>523</v>
      </c>
      <c r="I317" s="147"/>
      <c r="J317" s="156">
        <f>BK317</f>
        <v>0</v>
      </c>
      <c r="L317" s="144"/>
      <c r="M317" s="149"/>
      <c r="N317" s="150"/>
      <c r="O317" s="150"/>
      <c r="P317" s="151">
        <f>SUM(P318:P336)</f>
        <v>0</v>
      </c>
      <c r="Q317" s="150"/>
      <c r="R317" s="151">
        <f>SUM(R318:R336)</f>
        <v>3.7999999999999999E-2</v>
      </c>
      <c r="S317" s="150"/>
      <c r="T317" s="152">
        <f>SUM(T318:T336)</f>
        <v>0.25066149999999998</v>
      </c>
      <c r="AR317" s="145" t="s">
        <v>138</v>
      </c>
      <c r="AT317" s="153" t="s">
        <v>75</v>
      </c>
      <c r="AU317" s="153" t="s">
        <v>84</v>
      </c>
      <c r="AY317" s="145" t="s">
        <v>132</v>
      </c>
      <c r="BK317" s="154">
        <f>SUM(BK318:BK336)</f>
        <v>0</v>
      </c>
    </row>
    <row r="318" spans="1:65" s="2" customFormat="1" ht="24">
      <c r="A318" s="32"/>
      <c r="B318" s="157"/>
      <c r="C318" s="158">
        <v>109</v>
      </c>
      <c r="D318" s="158" t="s">
        <v>135</v>
      </c>
      <c r="E318" s="159" t="s">
        <v>524</v>
      </c>
      <c r="F318" s="160" t="s">
        <v>525</v>
      </c>
      <c r="G318" s="161" t="s">
        <v>136</v>
      </c>
      <c r="H318" s="162">
        <v>3.11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2.4649999999999998E-2</v>
      </c>
      <c r="T318" s="169">
        <f>S318*H318</f>
        <v>7.6661499999999994E-2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183</v>
      </c>
      <c r="AT318" s="170" t="s">
        <v>135</v>
      </c>
      <c r="AU318" s="170" t="s">
        <v>138</v>
      </c>
      <c r="AY318" s="17" t="s">
        <v>132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138</v>
      </c>
      <c r="BK318" s="171">
        <f>ROUND(I318*H318,2)</f>
        <v>0</v>
      </c>
      <c r="BL318" s="17" t="s">
        <v>183</v>
      </c>
      <c r="BM318" s="170" t="s">
        <v>526</v>
      </c>
    </row>
    <row r="319" spans="1:65" s="15" customFormat="1">
      <c r="B319" s="189"/>
      <c r="D319" s="173" t="s">
        <v>139</v>
      </c>
      <c r="E319" s="190" t="s">
        <v>1</v>
      </c>
      <c r="F319" s="191" t="s">
        <v>527</v>
      </c>
      <c r="H319" s="190" t="s">
        <v>1</v>
      </c>
      <c r="I319" s="192"/>
      <c r="L319" s="189"/>
      <c r="M319" s="193"/>
      <c r="N319" s="194"/>
      <c r="O319" s="194"/>
      <c r="P319" s="194"/>
      <c r="Q319" s="194"/>
      <c r="R319" s="194"/>
      <c r="S319" s="194"/>
      <c r="T319" s="195"/>
      <c r="AT319" s="190" t="s">
        <v>139</v>
      </c>
      <c r="AU319" s="190" t="s">
        <v>138</v>
      </c>
      <c r="AV319" s="15" t="s">
        <v>84</v>
      </c>
      <c r="AW319" s="15" t="s">
        <v>33</v>
      </c>
      <c r="AX319" s="15" t="s">
        <v>76</v>
      </c>
      <c r="AY319" s="190" t="s">
        <v>132</v>
      </c>
    </row>
    <row r="320" spans="1:65" s="13" customFormat="1">
      <c r="B320" s="172"/>
      <c r="D320" s="173" t="s">
        <v>139</v>
      </c>
      <c r="E320" s="174" t="s">
        <v>1</v>
      </c>
      <c r="F320" s="175" t="s">
        <v>528</v>
      </c>
      <c r="H320" s="176">
        <v>3.11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139</v>
      </c>
      <c r="AU320" s="174" t="s">
        <v>138</v>
      </c>
      <c r="AV320" s="13" t="s">
        <v>138</v>
      </c>
      <c r="AW320" s="13" t="s">
        <v>33</v>
      </c>
      <c r="AX320" s="13" t="s">
        <v>76</v>
      </c>
      <c r="AY320" s="174" t="s">
        <v>132</v>
      </c>
    </row>
    <row r="321" spans="1:65" s="14" customFormat="1">
      <c r="B321" s="181"/>
      <c r="D321" s="173" t="s">
        <v>139</v>
      </c>
      <c r="E321" s="182" t="s">
        <v>1</v>
      </c>
      <c r="F321" s="183" t="s">
        <v>141</v>
      </c>
      <c r="H321" s="184">
        <v>3.11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139</v>
      </c>
      <c r="AU321" s="182" t="s">
        <v>138</v>
      </c>
      <c r="AV321" s="14" t="s">
        <v>137</v>
      </c>
      <c r="AW321" s="14" t="s">
        <v>33</v>
      </c>
      <c r="AX321" s="14" t="s">
        <v>84</v>
      </c>
      <c r="AY321" s="182" t="s">
        <v>132</v>
      </c>
    </row>
    <row r="322" spans="1:65" s="2" customFormat="1" ht="24">
      <c r="A322" s="32"/>
      <c r="B322" s="157"/>
      <c r="C322" s="158">
        <v>110</v>
      </c>
      <c r="D322" s="158" t="s">
        <v>135</v>
      </c>
      <c r="E322" s="159" t="s">
        <v>529</v>
      </c>
      <c r="F322" s="160" t="s">
        <v>530</v>
      </c>
      <c r="G322" s="161" t="s">
        <v>181</v>
      </c>
      <c r="H322" s="162">
        <v>2</v>
      </c>
      <c r="I322" s="163"/>
      <c r="J322" s="164">
        <f t="shared" ref="J322:J336" si="50"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ref="P322:P336" si="51">O322*H322</f>
        <v>0</v>
      </c>
      <c r="Q322" s="168">
        <v>0</v>
      </c>
      <c r="R322" s="168">
        <f t="shared" ref="R322:R336" si="52">Q322*H322</f>
        <v>0</v>
      </c>
      <c r="S322" s="168">
        <v>0</v>
      </c>
      <c r="T322" s="169">
        <f t="shared" ref="T322:T336" si="53"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183</v>
      </c>
      <c r="AT322" s="170" t="s">
        <v>135</v>
      </c>
      <c r="AU322" s="170" t="s">
        <v>138</v>
      </c>
      <c r="AY322" s="17" t="s">
        <v>132</v>
      </c>
      <c r="BE322" s="171">
        <f t="shared" ref="BE322:BE336" si="54">IF(N322="základní",J322,0)</f>
        <v>0</v>
      </c>
      <c r="BF322" s="171">
        <f t="shared" ref="BF322:BF336" si="55">IF(N322="snížená",J322,0)</f>
        <v>0</v>
      </c>
      <c r="BG322" s="171">
        <f t="shared" ref="BG322:BG336" si="56">IF(N322="zákl. přenesená",J322,0)</f>
        <v>0</v>
      </c>
      <c r="BH322" s="171">
        <f t="shared" ref="BH322:BH336" si="57">IF(N322="sníž. přenesená",J322,0)</f>
        <v>0</v>
      </c>
      <c r="BI322" s="171">
        <f t="shared" ref="BI322:BI336" si="58">IF(N322="nulová",J322,0)</f>
        <v>0</v>
      </c>
      <c r="BJ322" s="17" t="s">
        <v>138</v>
      </c>
      <c r="BK322" s="171">
        <f t="shared" ref="BK322:BK336" si="59">ROUND(I322*H322,2)</f>
        <v>0</v>
      </c>
      <c r="BL322" s="17" t="s">
        <v>183</v>
      </c>
      <c r="BM322" s="170" t="s">
        <v>531</v>
      </c>
    </row>
    <row r="323" spans="1:65" s="2" customFormat="1" ht="12">
      <c r="A323" s="32"/>
      <c r="B323" s="157"/>
      <c r="C323" s="158">
        <v>111</v>
      </c>
      <c r="D323" s="196" t="s">
        <v>184</v>
      </c>
      <c r="E323" s="197" t="s">
        <v>532</v>
      </c>
      <c r="F323" s="198" t="s">
        <v>533</v>
      </c>
      <c r="G323" s="199" t="s">
        <v>181</v>
      </c>
      <c r="H323" s="200">
        <v>1</v>
      </c>
      <c r="I323" s="201"/>
      <c r="J323" s="202">
        <f t="shared" si="50"/>
        <v>0</v>
      </c>
      <c r="K323" s="203"/>
      <c r="L323" s="204"/>
      <c r="M323" s="205" t="s">
        <v>1</v>
      </c>
      <c r="N323" s="206" t="s">
        <v>42</v>
      </c>
      <c r="O323" s="58"/>
      <c r="P323" s="168">
        <f t="shared" si="51"/>
        <v>0</v>
      </c>
      <c r="Q323" s="168">
        <v>1.55E-2</v>
      </c>
      <c r="R323" s="168">
        <f t="shared" si="52"/>
        <v>1.55E-2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251</v>
      </c>
      <c r="AT323" s="170" t="s">
        <v>184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183</v>
      </c>
      <c r="BM323" s="170" t="s">
        <v>534</v>
      </c>
    </row>
    <row r="324" spans="1:65" s="2" customFormat="1" ht="12">
      <c r="A324" s="32"/>
      <c r="B324" s="157"/>
      <c r="C324" s="158">
        <v>112</v>
      </c>
      <c r="D324" s="196" t="s">
        <v>184</v>
      </c>
      <c r="E324" s="197" t="s">
        <v>535</v>
      </c>
      <c r="F324" s="198" t="s">
        <v>536</v>
      </c>
      <c r="G324" s="199" t="s">
        <v>181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1.6500000000000001E-2</v>
      </c>
      <c r="R324" s="168">
        <f t="shared" si="52"/>
        <v>1.6500000000000001E-2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184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183</v>
      </c>
      <c r="BM324" s="170" t="s">
        <v>537</v>
      </c>
    </row>
    <row r="325" spans="1:65" s="2" customFormat="1" ht="36">
      <c r="A325" s="32"/>
      <c r="B325" s="157"/>
      <c r="C325" s="158">
        <v>113</v>
      </c>
      <c r="D325" s="196" t="s">
        <v>184</v>
      </c>
      <c r="E325" s="197" t="s">
        <v>538</v>
      </c>
      <c r="F325" s="198" t="s">
        <v>707</v>
      </c>
      <c r="G325" s="199" t="s">
        <v>181</v>
      </c>
      <c r="H325" s="200">
        <v>2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1.1999999999999999E-3</v>
      </c>
      <c r="R325" s="168">
        <f t="shared" si="52"/>
        <v>2.3999999999999998E-3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251</v>
      </c>
      <c r="AT325" s="170" t="s">
        <v>184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183</v>
      </c>
      <c r="BM325" s="170" t="s">
        <v>539</v>
      </c>
    </row>
    <row r="326" spans="1:65" s="2" customFormat="1" ht="12">
      <c r="A326" s="32"/>
      <c r="B326" s="157"/>
      <c r="C326" s="158">
        <v>114</v>
      </c>
      <c r="D326" s="158" t="s">
        <v>135</v>
      </c>
      <c r="E326" s="159" t="s">
        <v>540</v>
      </c>
      <c r="F326" s="160" t="s">
        <v>541</v>
      </c>
      <c r="G326" s="161" t="s">
        <v>181</v>
      </c>
      <c r="H326" s="162">
        <v>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183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183</v>
      </c>
      <c r="BM326" s="170" t="s">
        <v>542</v>
      </c>
    </row>
    <row r="327" spans="1:65" s="2" customFormat="1" ht="24">
      <c r="A327" s="32"/>
      <c r="B327" s="157"/>
      <c r="C327" s="158">
        <v>115</v>
      </c>
      <c r="D327" s="196" t="s">
        <v>184</v>
      </c>
      <c r="E327" s="197" t="s">
        <v>543</v>
      </c>
      <c r="F327" s="198" t="s">
        <v>708</v>
      </c>
      <c r="G327" s="199" t="s">
        <v>181</v>
      </c>
      <c r="H327" s="200">
        <v>2</v>
      </c>
      <c r="I327" s="201"/>
      <c r="J327" s="202">
        <f t="shared" si="50"/>
        <v>0</v>
      </c>
      <c r="K327" s="203"/>
      <c r="L327" s="204"/>
      <c r="M327" s="205" t="s">
        <v>1</v>
      </c>
      <c r="N327" s="206" t="s">
        <v>42</v>
      </c>
      <c r="O327" s="58"/>
      <c r="P327" s="168">
        <f t="shared" si="51"/>
        <v>0</v>
      </c>
      <c r="Q327" s="168">
        <v>4.4999999999999999E-4</v>
      </c>
      <c r="R327" s="168">
        <f t="shared" si="52"/>
        <v>8.9999999999999998E-4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251</v>
      </c>
      <c r="AT327" s="170" t="s">
        <v>184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183</v>
      </c>
      <c r="BM327" s="170" t="s">
        <v>544</v>
      </c>
    </row>
    <row r="328" spans="1:65" s="2" customFormat="1" ht="24">
      <c r="A328" s="32"/>
      <c r="B328" s="157"/>
      <c r="C328" s="158">
        <v>116</v>
      </c>
      <c r="D328" s="158" t="s">
        <v>135</v>
      </c>
      <c r="E328" s="159" t="s">
        <v>545</v>
      </c>
      <c r="F328" s="160" t="s">
        <v>546</v>
      </c>
      <c r="G328" s="161" t="s">
        <v>181</v>
      </c>
      <c r="H328" s="162">
        <v>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183</v>
      </c>
      <c r="BM328" s="170" t="s">
        <v>547</v>
      </c>
    </row>
    <row r="329" spans="1:65" s="2" customFormat="1" ht="12">
      <c r="A329" s="32"/>
      <c r="B329" s="157"/>
      <c r="C329" s="158">
        <v>117</v>
      </c>
      <c r="D329" s="196" t="s">
        <v>184</v>
      </c>
      <c r="E329" s="197" t="s">
        <v>548</v>
      </c>
      <c r="F329" s="198" t="s">
        <v>549</v>
      </c>
      <c r="G329" s="199" t="s">
        <v>181</v>
      </c>
      <c r="H329" s="200">
        <v>2</v>
      </c>
      <c r="I329" s="201"/>
      <c r="J329" s="202">
        <f t="shared" si="5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51"/>
        <v>0</v>
      </c>
      <c r="Q329" s="168">
        <v>1.3500000000000001E-3</v>
      </c>
      <c r="R329" s="168">
        <f t="shared" si="52"/>
        <v>2.7000000000000001E-3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251</v>
      </c>
      <c r="AT329" s="170" t="s">
        <v>184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183</v>
      </c>
      <c r="BM329" s="170" t="s">
        <v>550</v>
      </c>
    </row>
    <row r="330" spans="1:65" s="2" customFormat="1" ht="24">
      <c r="A330" s="32"/>
      <c r="B330" s="157"/>
      <c r="C330" s="158">
        <v>118</v>
      </c>
      <c r="D330" s="158" t="s">
        <v>135</v>
      </c>
      <c r="E330" s="159" t="s">
        <v>551</v>
      </c>
      <c r="F330" s="160" t="s">
        <v>552</v>
      </c>
      <c r="G330" s="161" t="s">
        <v>181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0.17399999999999999</v>
      </c>
      <c r="T330" s="169">
        <f t="shared" si="53"/>
        <v>0.17399999999999999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183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183</v>
      </c>
      <c r="BM330" s="170" t="s">
        <v>553</v>
      </c>
    </row>
    <row r="331" spans="1:65" s="2" customFormat="1" ht="24">
      <c r="A331" s="32"/>
      <c r="B331" s="157"/>
      <c r="C331" s="158">
        <v>119</v>
      </c>
      <c r="D331" s="158" t="s">
        <v>135</v>
      </c>
      <c r="E331" s="159" t="s">
        <v>554</v>
      </c>
      <c r="F331" s="160" t="s">
        <v>555</v>
      </c>
      <c r="G331" s="161" t="s">
        <v>214</v>
      </c>
      <c r="H331" s="162">
        <v>3.7999999999999999E-2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183</v>
      </c>
      <c r="BM331" s="170" t="s">
        <v>556</v>
      </c>
    </row>
    <row r="332" spans="1:65" s="2" customFormat="1" ht="24">
      <c r="A332" s="32"/>
      <c r="B332" s="157"/>
      <c r="C332" s="158">
        <v>120</v>
      </c>
      <c r="D332" s="158" t="s">
        <v>135</v>
      </c>
      <c r="E332" s="159" t="s">
        <v>557</v>
      </c>
      <c r="F332" s="160" t="s">
        <v>558</v>
      </c>
      <c r="G332" s="161" t="s">
        <v>214</v>
      </c>
      <c r="H332" s="162">
        <v>3.7999999999999999E-2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135</v>
      </c>
      <c r="AU332" s="170" t="s">
        <v>138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138</v>
      </c>
      <c r="BK332" s="171">
        <f t="shared" si="59"/>
        <v>0</v>
      </c>
      <c r="BL332" s="17" t="s">
        <v>183</v>
      </c>
      <c r="BM332" s="170" t="s">
        <v>559</v>
      </c>
    </row>
    <row r="333" spans="1:65" s="2" customFormat="1" ht="24">
      <c r="A333" s="32"/>
      <c r="B333" s="157"/>
      <c r="C333" s="158">
        <v>121</v>
      </c>
      <c r="D333" s="158" t="s">
        <v>135</v>
      </c>
      <c r="E333" s="159" t="s">
        <v>560</v>
      </c>
      <c r="F333" s="160" t="s">
        <v>561</v>
      </c>
      <c r="G333" s="161" t="s">
        <v>398</v>
      </c>
      <c r="H333" s="162">
        <v>1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183</v>
      </c>
      <c r="AT333" s="170" t="s">
        <v>135</v>
      </c>
      <c r="AU333" s="170" t="s">
        <v>138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138</v>
      </c>
      <c r="BK333" s="171">
        <f t="shared" si="59"/>
        <v>0</v>
      </c>
      <c r="BL333" s="17" t="s">
        <v>183</v>
      </c>
      <c r="BM333" s="170" t="s">
        <v>562</v>
      </c>
    </row>
    <row r="334" spans="1:65" s="2" customFormat="1" ht="24">
      <c r="A334" s="32"/>
      <c r="B334" s="157"/>
      <c r="C334" s="158">
        <v>122</v>
      </c>
      <c r="D334" s="158" t="s">
        <v>135</v>
      </c>
      <c r="E334" s="159" t="s">
        <v>563</v>
      </c>
      <c r="F334" s="160" t="s">
        <v>713</v>
      </c>
      <c r="G334" s="161" t="s">
        <v>398</v>
      </c>
      <c r="H334" s="162">
        <v>1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183</v>
      </c>
      <c r="AT334" s="170" t="s">
        <v>135</v>
      </c>
      <c r="AU334" s="170" t="s">
        <v>138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138</v>
      </c>
      <c r="BK334" s="171">
        <f t="shared" si="59"/>
        <v>0</v>
      </c>
      <c r="BL334" s="17" t="s">
        <v>183</v>
      </c>
      <c r="BM334" s="170" t="s">
        <v>564</v>
      </c>
    </row>
    <row r="335" spans="1:65" s="2" customFormat="1" ht="12">
      <c r="A335" s="32"/>
      <c r="B335" s="157"/>
      <c r="C335" s="158">
        <v>123</v>
      </c>
      <c r="D335" s="158" t="s">
        <v>135</v>
      </c>
      <c r="E335" s="159" t="s">
        <v>565</v>
      </c>
      <c r="F335" s="160" t="s">
        <v>566</v>
      </c>
      <c r="G335" s="161" t="s">
        <v>398</v>
      </c>
      <c r="H335" s="162">
        <v>1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183</v>
      </c>
      <c r="AT335" s="170" t="s">
        <v>135</v>
      </c>
      <c r="AU335" s="170" t="s">
        <v>138</v>
      </c>
      <c r="AY335" s="17" t="s">
        <v>132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138</v>
      </c>
      <c r="BK335" s="171">
        <f t="shared" si="59"/>
        <v>0</v>
      </c>
      <c r="BL335" s="17" t="s">
        <v>183</v>
      </c>
      <c r="BM335" s="170" t="s">
        <v>567</v>
      </c>
    </row>
    <row r="336" spans="1:65" s="2" customFormat="1" ht="24">
      <c r="A336" s="32"/>
      <c r="B336" s="157"/>
      <c r="C336" s="158">
        <v>124</v>
      </c>
      <c r="D336" s="158" t="s">
        <v>135</v>
      </c>
      <c r="E336" s="159" t="s">
        <v>568</v>
      </c>
      <c r="F336" s="160" t="s">
        <v>569</v>
      </c>
      <c r="G336" s="161" t="s">
        <v>398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135</v>
      </c>
      <c r="AU336" s="170" t="s">
        <v>138</v>
      </c>
      <c r="AY336" s="17" t="s">
        <v>132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138</v>
      </c>
      <c r="BK336" s="171">
        <f t="shared" si="59"/>
        <v>0</v>
      </c>
      <c r="BL336" s="17" t="s">
        <v>183</v>
      </c>
      <c r="BM336" s="170" t="s">
        <v>570</v>
      </c>
    </row>
    <row r="337" spans="1:65" s="12" customFormat="1" ht="22.9" customHeight="1">
      <c r="B337" s="144"/>
      <c r="D337" s="145" t="s">
        <v>75</v>
      </c>
      <c r="E337" s="155" t="s">
        <v>571</v>
      </c>
      <c r="F337" s="155" t="s">
        <v>572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SUM(P338:P346)</f>
        <v>0</v>
      </c>
      <c r="Q337" s="150"/>
      <c r="R337" s="151">
        <f>SUM(R338:R346)</f>
        <v>0.19891609999999998</v>
      </c>
      <c r="S337" s="150"/>
      <c r="T337" s="152">
        <f>SUM(T338:T346)</f>
        <v>0</v>
      </c>
      <c r="AR337" s="145" t="s">
        <v>138</v>
      </c>
      <c r="AT337" s="153" t="s">
        <v>75</v>
      </c>
      <c r="AU337" s="153" t="s">
        <v>84</v>
      </c>
      <c r="AY337" s="145" t="s">
        <v>132</v>
      </c>
      <c r="BK337" s="154">
        <f>SUM(BK338:BK346)</f>
        <v>0</v>
      </c>
    </row>
    <row r="338" spans="1:65" s="2" customFormat="1" ht="24">
      <c r="A338" s="32"/>
      <c r="B338" s="157"/>
      <c r="C338" s="158">
        <v>125</v>
      </c>
      <c r="D338" s="158" t="s">
        <v>135</v>
      </c>
      <c r="E338" s="159" t="s">
        <v>573</v>
      </c>
      <c r="F338" s="160" t="s">
        <v>574</v>
      </c>
      <c r="G338" s="161" t="s">
        <v>136</v>
      </c>
      <c r="H338" s="162">
        <v>3.25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3.7670000000000002E-2</v>
      </c>
      <c r="R338" s="168">
        <f>Q338*H338</f>
        <v>0.12242750000000001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183</v>
      </c>
      <c r="AT338" s="170" t="s">
        <v>135</v>
      </c>
      <c r="AU338" s="170" t="s">
        <v>138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138</v>
      </c>
      <c r="BK338" s="171">
        <f>ROUND(I338*H338,2)</f>
        <v>0</v>
      </c>
      <c r="BL338" s="17" t="s">
        <v>183</v>
      </c>
      <c r="BM338" s="170" t="s">
        <v>575</v>
      </c>
    </row>
    <row r="339" spans="1:65" s="13" customFormat="1">
      <c r="B339" s="172"/>
      <c r="D339" s="173" t="s">
        <v>139</v>
      </c>
      <c r="E339" s="174" t="s">
        <v>1</v>
      </c>
      <c r="F339" s="175" t="s">
        <v>140</v>
      </c>
      <c r="H339" s="176">
        <v>3.25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33</v>
      </c>
      <c r="AX339" s="13" t="s">
        <v>76</v>
      </c>
      <c r="AY339" s="174" t="s">
        <v>132</v>
      </c>
    </row>
    <row r="340" spans="1:65" s="14" customFormat="1">
      <c r="B340" s="181"/>
      <c r="D340" s="173" t="s">
        <v>139</v>
      </c>
      <c r="E340" s="182" t="s">
        <v>1</v>
      </c>
      <c r="F340" s="183" t="s">
        <v>141</v>
      </c>
      <c r="H340" s="184">
        <v>3.25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139</v>
      </c>
      <c r="AU340" s="182" t="s">
        <v>138</v>
      </c>
      <c r="AV340" s="14" t="s">
        <v>137</v>
      </c>
      <c r="AW340" s="14" t="s">
        <v>33</v>
      </c>
      <c r="AX340" s="14" t="s">
        <v>84</v>
      </c>
      <c r="AY340" s="182" t="s">
        <v>132</v>
      </c>
    </row>
    <row r="341" spans="1:65" s="2" customFormat="1" ht="12">
      <c r="A341" s="32"/>
      <c r="B341" s="157"/>
      <c r="C341" s="158">
        <v>126</v>
      </c>
      <c r="D341" s="158" t="s">
        <v>135</v>
      </c>
      <c r="E341" s="159" t="s">
        <v>576</v>
      </c>
      <c r="F341" s="160" t="s">
        <v>577</v>
      </c>
      <c r="G341" s="161" t="s">
        <v>136</v>
      </c>
      <c r="H341" s="162">
        <v>3.25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2.9999999999999997E-4</v>
      </c>
      <c r="R341" s="168">
        <f>Q341*H341</f>
        <v>9.7499999999999996E-4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183</v>
      </c>
      <c r="BM341" s="170" t="s">
        <v>578</v>
      </c>
    </row>
    <row r="342" spans="1:65" s="2" customFormat="1" ht="12">
      <c r="A342" s="32"/>
      <c r="B342" s="157"/>
      <c r="C342" s="196">
        <v>127</v>
      </c>
      <c r="D342" s="196" t="s">
        <v>184</v>
      </c>
      <c r="E342" s="197" t="s">
        <v>579</v>
      </c>
      <c r="F342" s="198" t="s">
        <v>580</v>
      </c>
      <c r="G342" s="199" t="s">
        <v>136</v>
      </c>
      <c r="H342" s="200">
        <v>3.9329999999999998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42</v>
      </c>
      <c r="O342" s="58"/>
      <c r="P342" s="168">
        <f>O342*H342</f>
        <v>0</v>
      </c>
      <c r="Q342" s="168">
        <v>1.9199999999999998E-2</v>
      </c>
      <c r="R342" s="168">
        <f>Q342*H342</f>
        <v>7.5513599999999986E-2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251</v>
      </c>
      <c r="AT342" s="170" t="s">
        <v>184</v>
      </c>
      <c r="AU342" s="170" t="s">
        <v>138</v>
      </c>
      <c r="AY342" s="17" t="s">
        <v>132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138</v>
      </c>
      <c r="BK342" s="171">
        <f>ROUND(I342*H342,2)</f>
        <v>0</v>
      </c>
      <c r="BL342" s="17" t="s">
        <v>183</v>
      </c>
      <c r="BM342" s="170" t="s">
        <v>581</v>
      </c>
    </row>
    <row r="343" spans="1:65" s="13" customFormat="1">
      <c r="B343" s="172"/>
      <c r="D343" s="173" t="s">
        <v>139</v>
      </c>
      <c r="E343" s="174" t="s">
        <v>1</v>
      </c>
      <c r="F343" s="175" t="s">
        <v>582</v>
      </c>
      <c r="H343" s="176">
        <v>3.5750000000000002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139</v>
      </c>
      <c r="AU343" s="174" t="s">
        <v>138</v>
      </c>
      <c r="AV343" s="13" t="s">
        <v>138</v>
      </c>
      <c r="AW343" s="13" t="s">
        <v>33</v>
      </c>
      <c r="AX343" s="13" t="s">
        <v>84</v>
      </c>
      <c r="AY343" s="174" t="s">
        <v>132</v>
      </c>
    </row>
    <row r="344" spans="1:65" s="13" customFormat="1">
      <c r="B344" s="172"/>
      <c r="D344" s="173" t="s">
        <v>139</v>
      </c>
      <c r="F344" s="175" t="s">
        <v>583</v>
      </c>
      <c r="H344" s="176">
        <v>3.9329999999999998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139</v>
      </c>
      <c r="AU344" s="174" t="s">
        <v>138</v>
      </c>
      <c r="AV344" s="13" t="s">
        <v>138</v>
      </c>
      <c r="AW344" s="13" t="s">
        <v>3</v>
      </c>
      <c r="AX344" s="13" t="s">
        <v>84</v>
      </c>
      <c r="AY344" s="174" t="s">
        <v>132</v>
      </c>
    </row>
    <row r="345" spans="1:65" s="2" customFormat="1" ht="24">
      <c r="A345" s="32"/>
      <c r="B345" s="157"/>
      <c r="C345" s="158">
        <v>128</v>
      </c>
      <c r="D345" s="158" t="s">
        <v>135</v>
      </c>
      <c r="E345" s="159" t="s">
        <v>584</v>
      </c>
      <c r="F345" s="160" t="s">
        <v>585</v>
      </c>
      <c r="G345" s="161" t="s">
        <v>214</v>
      </c>
      <c r="H345" s="162">
        <v>0.19900000000000001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135</v>
      </c>
      <c r="AU345" s="170" t="s">
        <v>138</v>
      </c>
      <c r="AY345" s="17" t="s">
        <v>132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138</v>
      </c>
      <c r="BK345" s="171">
        <f>ROUND(I345*H345,2)</f>
        <v>0</v>
      </c>
      <c r="BL345" s="17" t="s">
        <v>183</v>
      </c>
      <c r="BM345" s="170" t="s">
        <v>586</v>
      </c>
    </row>
    <row r="346" spans="1:65" s="2" customFormat="1" ht="24">
      <c r="A346" s="32"/>
      <c r="B346" s="157"/>
      <c r="C346" s="158">
        <v>129</v>
      </c>
      <c r="D346" s="158" t="s">
        <v>135</v>
      </c>
      <c r="E346" s="159" t="s">
        <v>587</v>
      </c>
      <c r="F346" s="160" t="s">
        <v>588</v>
      </c>
      <c r="G346" s="161" t="s">
        <v>214</v>
      </c>
      <c r="H346" s="162">
        <v>0.19900000000000001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135</v>
      </c>
      <c r="AU346" s="170" t="s">
        <v>138</v>
      </c>
      <c r="AY346" s="17" t="s">
        <v>132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138</v>
      </c>
      <c r="BK346" s="171">
        <f>ROUND(I346*H346,2)</f>
        <v>0</v>
      </c>
      <c r="BL346" s="17" t="s">
        <v>183</v>
      </c>
      <c r="BM346" s="170" t="s">
        <v>589</v>
      </c>
    </row>
    <row r="347" spans="1:65" s="12" customFormat="1" ht="22.9" customHeight="1">
      <c r="B347" s="144"/>
      <c r="D347" s="145" t="s">
        <v>75</v>
      </c>
      <c r="E347" s="155" t="s">
        <v>590</v>
      </c>
      <c r="F347" s="155" t="s">
        <v>591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4.4100000000000008E-5</v>
      </c>
      <c r="S347" s="150"/>
      <c r="T347" s="152">
        <f>SUM(T348:T356)</f>
        <v>9.3299999999999998E-3</v>
      </c>
      <c r="AR347" s="145" t="s">
        <v>138</v>
      </c>
      <c r="AT347" s="153" t="s">
        <v>75</v>
      </c>
      <c r="AU347" s="153" t="s">
        <v>84</v>
      </c>
      <c r="AY347" s="145" t="s">
        <v>132</v>
      </c>
      <c r="BK347" s="154">
        <f>SUM(BK348:BK356)</f>
        <v>0</v>
      </c>
    </row>
    <row r="348" spans="1:65" s="2" customFormat="1" ht="24">
      <c r="A348" s="32"/>
      <c r="B348" s="157"/>
      <c r="C348" s="158">
        <v>130</v>
      </c>
      <c r="D348" s="158" t="s">
        <v>135</v>
      </c>
      <c r="E348" s="159" t="s">
        <v>592</v>
      </c>
      <c r="F348" s="160" t="s">
        <v>593</v>
      </c>
      <c r="G348" s="161" t="s">
        <v>136</v>
      </c>
      <c r="H348" s="162">
        <v>3.11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3.0000000000000001E-3</v>
      </c>
      <c r="T348" s="169">
        <f>S348*H348</f>
        <v>9.3299999999999998E-3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135</v>
      </c>
      <c r="AU348" s="170" t="s">
        <v>138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138</v>
      </c>
      <c r="BK348" s="171">
        <f>ROUND(I348*H348,2)</f>
        <v>0</v>
      </c>
      <c r="BL348" s="17" t="s">
        <v>183</v>
      </c>
      <c r="BM348" s="170" t="s">
        <v>594</v>
      </c>
    </row>
    <row r="349" spans="1:65" s="15" customFormat="1">
      <c r="B349" s="189"/>
      <c r="D349" s="173" t="s">
        <v>139</v>
      </c>
      <c r="E349" s="190" t="s">
        <v>1</v>
      </c>
      <c r="F349" s="191" t="s">
        <v>595</v>
      </c>
      <c r="H349" s="190" t="s">
        <v>1</v>
      </c>
      <c r="I349" s="192"/>
      <c r="L349" s="189"/>
      <c r="M349" s="193"/>
      <c r="N349" s="194"/>
      <c r="O349" s="194"/>
      <c r="P349" s="194"/>
      <c r="Q349" s="194"/>
      <c r="R349" s="194"/>
      <c r="S349" s="194"/>
      <c r="T349" s="195"/>
      <c r="AT349" s="190" t="s">
        <v>139</v>
      </c>
      <c r="AU349" s="190" t="s">
        <v>138</v>
      </c>
      <c r="AV349" s="15" t="s">
        <v>84</v>
      </c>
      <c r="AW349" s="15" t="s">
        <v>33</v>
      </c>
      <c r="AX349" s="15" t="s">
        <v>76</v>
      </c>
      <c r="AY349" s="190" t="s">
        <v>132</v>
      </c>
    </row>
    <row r="350" spans="1:65" s="13" customFormat="1">
      <c r="B350" s="172"/>
      <c r="D350" s="173" t="s">
        <v>139</v>
      </c>
      <c r="E350" s="174" t="s">
        <v>1</v>
      </c>
      <c r="F350" s="175" t="s">
        <v>528</v>
      </c>
      <c r="H350" s="176">
        <v>3.11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33</v>
      </c>
      <c r="AX350" s="13" t="s">
        <v>76</v>
      </c>
      <c r="AY350" s="174" t="s">
        <v>132</v>
      </c>
    </row>
    <row r="351" spans="1:65" s="14" customFormat="1">
      <c r="B351" s="181"/>
      <c r="D351" s="173" t="s">
        <v>139</v>
      </c>
      <c r="E351" s="182" t="s">
        <v>1</v>
      </c>
      <c r="F351" s="183" t="s">
        <v>141</v>
      </c>
      <c r="H351" s="184">
        <v>3.11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139</v>
      </c>
      <c r="AU351" s="182" t="s">
        <v>138</v>
      </c>
      <c r="AV351" s="14" t="s">
        <v>137</v>
      </c>
      <c r="AW351" s="14" t="s">
        <v>33</v>
      </c>
      <c r="AX351" s="14" t="s">
        <v>84</v>
      </c>
      <c r="AY351" s="182" t="s">
        <v>132</v>
      </c>
    </row>
    <row r="352" spans="1:65" s="2" customFormat="1" ht="12">
      <c r="A352" s="32"/>
      <c r="B352" s="157"/>
      <c r="C352" s="158">
        <v>131</v>
      </c>
      <c r="D352" s="158" t="s">
        <v>135</v>
      </c>
      <c r="E352" s="159" t="s">
        <v>596</v>
      </c>
      <c r="F352" s="160" t="s">
        <v>597</v>
      </c>
      <c r="G352" s="161" t="s">
        <v>264</v>
      </c>
      <c r="H352" s="162">
        <v>4.41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1.0000000000000001E-5</v>
      </c>
      <c r="R352" s="168">
        <f>Q352*H352</f>
        <v>4.4100000000000008E-5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183</v>
      </c>
      <c r="BM352" s="170" t="s">
        <v>598</v>
      </c>
    </row>
    <row r="353" spans="1:65" s="13" customFormat="1">
      <c r="B353" s="172"/>
      <c r="D353" s="173" t="s">
        <v>139</v>
      </c>
      <c r="E353" s="174" t="s">
        <v>1</v>
      </c>
      <c r="F353" s="175" t="s">
        <v>599</v>
      </c>
      <c r="H353" s="176">
        <v>4.41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139</v>
      </c>
      <c r="AU353" s="174" t="s">
        <v>138</v>
      </c>
      <c r="AV353" s="13" t="s">
        <v>138</v>
      </c>
      <c r="AW353" s="13" t="s">
        <v>33</v>
      </c>
      <c r="AX353" s="13" t="s">
        <v>84</v>
      </c>
      <c r="AY353" s="174" t="s">
        <v>132</v>
      </c>
    </row>
    <row r="354" spans="1:65" s="13" customFormat="1">
      <c r="B354" s="172"/>
      <c r="D354" s="173"/>
      <c r="F354" s="175"/>
      <c r="H354" s="176"/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139</v>
      </c>
      <c r="AU354" s="174" t="s">
        <v>138</v>
      </c>
      <c r="AV354" s="13" t="s">
        <v>138</v>
      </c>
      <c r="AW354" s="13" t="s">
        <v>3</v>
      </c>
      <c r="AX354" s="13" t="s">
        <v>84</v>
      </c>
      <c r="AY354" s="174" t="s">
        <v>132</v>
      </c>
    </row>
    <row r="355" spans="1:65" s="2" customFormat="1" ht="24">
      <c r="A355" s="32"/>
      <c r="B355" s="157"/>
      <c r="C355" s="158">
        <v>132</v>
      </c>
      <c r="D355" s="158" t="s">
        <v>135</v>
      </c>
      <c r="E355" s="159" t="s">
        <v>600</v>
      </c>
      <c r="F355" s="160" t="s">
        <v>601</v>
      </c>
      <c r="G355" s="161" t="s">
        <v>214</v>
      </c>
      <c r="H355" s="162">
        <v>1E-3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135</v>
      </c>
      <c r="AU355" s="170" t="s">
        <v>138</v>
      </c>
      <c r="AY355" s="17" t="s">
        <v>132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138</v>
      </c>
      <c r="BK355" s="171">
        <f>ROUND(I355*H355,2)</f>
        <v>0</v>
      </c>
      <c r="BL355" s="17" t="s">
        <v>183</v>
      </c>
      <c r="BM355" s="170" t="s">
        <v>602</v>
      </c>
    </row>
    <row r="356" spans="1:65" s="2" customFormat="1" ht="24">
      <c r="A356" s="32"/>
      <c r="B356" s="157"/>
      <c r="C356" s="158">
        <v>133</v>
      </c>
      <c r="D356" s="158" t="s">
        <v>135</v>
      </c>
      <c r="E356" s="159" t="s">
        <v>603</v>
      </c>
      <c r="F356" s="160" t="s">
        <v>604</v>
      </c>
      <c r="G356" s="161" t="s">
        <v>214</v>
      </c>
      <c r="H356" s="162">
        <v>1E-3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135</v>
      </c>
      <c r="AU356" s="170" t="s">
        <v>138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138</v>
      </c>
      <c r="BK356" s="171">
        <f>ROUND(I356*H356,2)</f>
        <v>0</v>
      </c>
      <c r="BL356" s="17" t="s">
        <v>183</v>
      </c>
      <c r="BM356" s="170" t="s">
        <v>605</v>
      </c>
    </row>
    <row r="357" spans="1:65" s="12" customFormat="1" ht="22.9" customHeight="1">
      <c r="B357" s="144"/>
      <c r="D357" s="145" t="s">
        <v>75</v>
      </c>
      <c r="E357" s="155" t="s">
        <v>606</v>
      </c>
      <c r="F357" s="155" t="s">
        <v>607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0.95008080000000006</v>
      </c>
      <c r="S357" s="150"/>
      <c r="T357" s="152">
        <f>SUM(T358:T367)</f>
        <v>0</v>
      </c>
      <c r="AR357" s="145" t="s">
        <v>138</v>
      </c>
      <c r="AT357" s="153" t="s">
        <v>75</v>
      </c>
      <c r="AU357" s="153" t="s">
        <v>84</v>
      </c>
      <c r="AY357" s="145" t="s">
        <v>132</v>
      </c>
      <c r="BK357" s="154">
        <f>SUM(BK358:BK367)</f>
        <v>0</v>
      </c>
    </row>
    <row r="358" spans="1:65" s="13" customFormat="1">
      <c r="B358" s="172"/>
      <c r="D358" s="173"/>
      <c r="E358" s="174"/>
      <c r="F358" s="175"/>
      <c r="H358" s="176"/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4">
      <c r="A359" s="32"/>
      <c r="B359" s="157"/>
      <c r="C359" s="158">
        <v>134</v>
      </c>
      <c r="D359" s="158" t="s">
        <v>135</v>
      </c>
      <c r="E359" s="159" t="s">
        <v>608</v>
      </c>
      <c r="F359" s="160" t="s">
        <v>609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183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183</v>
      </c>
      <c r="BM359" s="170" t="s">
        <v>610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611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612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4">
      <c r="A363" s="32"/>
      <c r="B363" s="157"/>
      <c r="C363" s="196">
        <v>135</v>
      </c>
      <c r="D363" s="196" t="s">
        <v>184</v>
      </c>
      <c r="E363" s="197" t="s">
        <v>613</v>
      </c>
      <c r="F363" s="198" t="s">
        <v>614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184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183</v>
      </c>
      <c r="BM363" s="170" t="s">
        <v>615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616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2">
      <c r="A365" s="32"/>
      <c r="B365" s="157"/>
      <c r="C365" s="158">
        <v>136</v>
      </c>
      <c r="D365" s="158" t="s">
        <v>135</v>
      </c>
      <c r="E365" s="159" t="s">
        <v>617</v>
      </c>
      <c r="F365" s="160" t="s">
        <v>618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183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183</v>
      </c>
      <c r="BM365" s="170" t="s">
        <v>619</v>
      </c>
    </row>
    <row r="366" spans="1:65" s="2" customFormat="1" ht="24">
      <c r="A366" s="32"/>
      <c r="B366" s="157"/>
      <c r="C366" s="158">
        <v>137</v>
      </c>
      <c r="D366" s="158" t="s">
        <v>135</v>
      </c>
      <c r="E366" s="159" t="s">
        <v>620</v>
      </c>
      <c r="F366" s="160" t="s">
        <v>621</v>
      </c>
      <c r="G366" s="161" t="s">
        <v>214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183</v>
      </c>
      <c r="BM366" s="170" t="s">
        <v>622</v>
      </c>
    </row>
    <row r="367" spans="1:65" s="2" customFormat="1" ht="24">
      <c r="A367" s="32"/>
      <c r="B367" s="157"/>
      <c r="C367" s="158">
        <v>138</v>
      </c>
      <c r="D367" s="158" t="s">
        <v>135</v>
      </c>
      <c r="E367" s="159" t="s">
        <v>623</v>
      </c>
      <c r="F367" s="160" t="s">
        <v>624</v>
      </c>
      <c r="G367" s="161" t="s">
        <v>214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183</v>
      </c>
      <c r="BM367" s="170" t="s">
        <v>625</v>
      </c>
    </row>
    <row r="368" spans="1:65" s="12" customFormat="1" ht="22.9" customHeight="1">
      <c r="B368" s="144"/>
      <c r="D368" s="145" t="s">
        <v>75</v>
      </c>
      <c r="E368" s="155" t="s">
        <v>626</v>
      </c>
      <c r="F368" s="155" t="s">
        <v>627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4">
      <c r="A369" s="32"/>
      <c r="B369" s="157"/>
      <c r="C369" s="158">
        <v>139</v>
      </c>
      <c r="D369" s="158" t="s">
        <v>135</v>
      </c>
      <c r="E369" s="159" t="s">
        <v>628</v>
      </c>
      <c r="F369" s="160" t="s">
        <v>629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183</v>
      </c>
      <c r="BM369" s="170" t="s">
        <v>630</v>
      </c>
    </row>
    <row r="370" spans="1:65" s="2" customFormat="1" ht="24">
      <c r="A370" s="32"/>
      <c r="B370" s="157"/>
      <c r="C370" s="158">
        <v>140</v>
      </c>
      <c r="D370" s="158" t="s">
        <v>135</v>
      </c>
      <c r="E370" s="159" t="s">
        <v>631</v>
      </c>
      <c r="F370" s="160" t="s">
        <v>632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183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183</v>
      </c>
      <c r="BM370" s="170" t="s">
        <v>633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634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635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4">
      <c r="A373" s="32"/>
      <c r="B373" s="157"/>
      <c r="C373" s="158">
        <v>141</v>
      </c>
      <c r="D373" s="158" t="s">
        <v>135</v>
      </c>
      <c r="E373" s="159" t="s">
        <v>636</v>
      </c>
      <c r="F373" s="160" t="s">
        <v>637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183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183</v>
      </c>
      <c r="BM373" s="170" t="s">
        <v>638</v>
      </c>
    </row>
    <row r="374" spans="1:65" s="12" customFormat="1" ht="22.9" customHeight="1">
      <c r="B374" s="144"/>
      <c r="D374" s="145" t="s">
        <v>75</v>
      </c>
      <c r="E374" s="155" t="s">
        <v>639</v>
      </c>
      <c r="F374" s="155" t="s">
        <v>640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4">
      <c r="A375" s="32"/>
      <c r="B375" s="157"/>
      <c r="C375" s="158">
        <v>142</v>
      </c>
      <c r="D375" s="158" t="s">
        <v>135</v>
      </c>
      <c r="E375" s="159" t="s">
        <v>188</v>
      </c>
      <c r="F375" s="160" t="s">
        <v>189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183</v>
      </c>
      <c r="BM375" s="170" t="s">
        <v>641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193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642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643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644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645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495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2">
      <c r="A383" s="32"/>
      <c r="B383" s="157"/>
      <c r="C383" s="158">
        <v>143</v>
      </c>
      <c r="D383" s="158" t="s">
        <v>135</v>
      </c>
      <c r="E383" s="159" t="s">
        <v>646</v>
      </c>
      <c r="F383" s="160" t="s">
        <v>647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183</v>
      </c>
      <c r="BM383" s="170" t="s">
        <v>648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645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649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650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651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652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653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4">
      <c r="A391" s="32"/>
      <c r="B391" s="157"/>
      <c r="C391" s="158">
        <v>144</v>
      </c>
      <c r="D391" s="158" t="s">
        <v>135</v>
      </c>
      <c r="E391" s="159" t="s">
        <v>654</v>
      </c>
      <c r="F391" s="160" t="s">
        <v>655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183</v>
      </c>
      <c r="BM391" s="170" t="s">
        <v>656</v>
      </c>
    </row>
    <row r="392" spans="1:65" s="2" customFormat="1" ht="24">
      <c r="A392" s="32"/>
      <c r="B392" s="157"/>
      <c r="C392" s="158">
        <v>145</v>
      </c>
      <c r="D392" s="158" t="s">
        <v>135</v>
      </c>
      <c r="E392" s="159" t="s">
        <v>657</v>
      </c>
      <c r="F392" s="160" t="s">
        <v>658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183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183</v>
      </c>
      <c r="BM392" s="170" t="s">
        <v>659</v>
      </c>
    </row>
    <row r="393" spans="1:65" s="12" customFormat="1" ht="25.9" customHeight="1">
      <c r="B393" s="144"/>
      <c r="D393" s="145" t="s">
        <v>75</v>
      </c>
      <c r="E393" s="146" t="s">
        <v>660</v>
      </c>
      <c r="F393" s="146" t="s">
        <v>661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SUM(P394:P420)</f>
        <v>0</v>
      </c>
      <c r="Q393" s="150"/>
      <c r="R393" s="151">
        <f>SUM(R394:R420)</f>
        <v>0</v>
      </c>
      <c r="S393" s="150"/>
      <c r="T393" s="152">
        <f>SUM(T394:T420)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SUM(BK394:BK420)</f>
        <v>0</v>
      </c>
    </row>
    <row r="394" spans="1:65" s="2" customFormat="1" ht="16.5" customHeight="1">
      <c r="A394" s="32"/>
      <c r="B394" s="157"/>
      <c r="C394" s="158">
        <v>146</v>
      </c>
      <c r="D394" s="158" t="s">
        <v>135</v>
      </c>
      <c r="E394" s="159" t="s">
        <v>662</v>
      </c>
      <c r="F394" s="160" t="s">
        <v>663</v>
      </c>
      <c r="G394" s="161" t="s">
        <v>664</v>
      </c>
      <c r="H394" s="162">
        <v>34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665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665</v>
      </c>
      <c r="BM394" s="170" t="s">
        <v>666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667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668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>
        <v>10</v>
      </c>
      <c r="H397" s="176">
        <v>10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669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>
        <v>10</v>
      </c>
      <c r="H399" s="176">
        <v>10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670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671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>
        <v>2</v>
      </c>
      <c r="H403" s="176">
        <v>2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672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>
        <v>4</v>
      </c>
      <c r="H405" s="176">
        <v>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673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>
        <v>6</v>
      </c>
      <c r="H407" s="176">
        <v>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34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147</v>
      </c>
      <c r="D409" s="158" t="s">
        <v>135</v>
      </c>
      <c r="E409" s="159" t="s">
        <v>674</v>
      </c>
      <c r="F409" s="160" t="s">
        <v>675</v>
      </c>
      <c r="G409" s="161" t="s">
        <v>664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665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665</v>
      </c>
      <c r="BM409" s="170" t="s">
        <v>676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677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156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678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156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148</v>
      </c>
      <c r="D415" s="158" t="s">
        <v>135</v>
      </c>
      <c r="E415" s="159" t="s">
        <v>679</v>
      </c>
      <c r="F415" s="160" t="s">
        <v>680</v>
      </c>
      <c r="G415" s="161" t="s">
        <v>664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665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665</v>
      </c>
      <c r="BM415" s="170" t="s">
        <v>681</v>
      </c>
    </row>
    <row r="416" spans="1:65" s="15" customFormat="1">
      <c r="B416" s="189"/>
      <c r="D416" s="173" t="s">
        <v>139</v>
      </c>
      <c r="E416" s="190" t="s">
        <v>1</v>
      </c>
      <c r="F416" s="191" t="s">
        <v>682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2" customFormat="1" ht="16.5" customHeight="1">
      <c r="A418" s="32"/>
      <c r="B418" s="157"/>
      <c r="C418" s="158">
        <v>149</v>
      </c>
      <c r="D418" s="158" t="s">
        <v>135</v>
      </c>
      <c r="E418" s="159" t="s">
        <v>683</v>
      </c>
      <c r="F418" s="160" t="s">
        <v>684</v>
      </c>
      <c r="G418" s="161" t="s">
        <v>664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665</v>
      </c>
      <c r="AT418" s="170" t="s">
        <v>135</v>
      </c>
      <c r="AU418" s="170" t="s">
        <v>84</v>
      </c>
      <c r="AY418" s="17" t="s">
        <v>132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138</v>
      </c>
      <c r="BK418" s="171">
        <f>ROUND(I418*H418,2)</f>
        <v>0</v>
      </c>
      <c r="BL418" s="17" t="s">
        <v>665</v>
      </c>
      <c r="BM418" s="170" t="s">
        <v>685</v>
      </c>
    </row>
    <row r="419" spans="1:65" s="15" customFormat="1">
      <c r="B419" s="189"/>
      <c r="D419" s="173" t="s">
        <v>139</v>
      </c>
      <c r="E419" s="190" t="s">
        <v>1</v>
      </c>
      <c r="F419" s="191" t="s">
        <v>686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139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132</v>
      </c>
    </row>
    <row r="420" spans="1:65" s="13" customFormat="1">
      <c r="B420" s="172"/>
      <c r="D420" s="173" t="s">
        <v>139</v>
      </c>
      <c r="E420" s="174" t="s">
        <v>1</v>
      </c>
      <c r="F420" s="175" t="s">
        <v>137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139</v>
      </c>
      <c r="AU420" s="174" t="s">
        <v>84</v>
      </c>
      <c r="AV420" s="13" t="s">
        <v>138</v>
      </c>
      <c r="AW420" s="13" t="s">
        <v>33</v>
      </c>
      <c r="AX420" s="13" t="s">
        <v>84</v>
      </c>
      <c r="AY420" s="174" t="s">
        <v>132</v>
      </c>
    </row>
    <row r="421" spans="1:65" s="12" customFormat="1" ht="25.9" customHeight="1">
      <c r="B421" s="144"/>
      <c r="D421" s="145" t="s">
        <v>75</v>
      </c>
      <c r="E421" s="146" t="s">
        <v>687</v>
      </c>
      <c r="F421" s="146" t="s">
        <v>688</v>
      </c>
      <c r="I421" s="147"/>
      <c r="J421" s="148">
        <f>BK421</f>
        <v>0</v>
      </c>
      <c r="L421" s="144"/>
      <c r="M421" s="149"/>
      <c r="N421" s="150"/>
      <c r="O421" s="150"/>
      <c r="P421" s="151">
        <f>P422+P424</f>
        <v>0</v>
      </c>
      <c r="Q421" s="150"/>
      <c r="R421" s="151">
        <f>R422+R424</f>
        <v>0</v>
      </c>
      <c r="S421" s="150"/>
      <c r="T421" s="152">
        <f>T422+T424</f>
        <v>0</v>
      </c>
      <c r="AR421" s="145" t="s">
        <v>81</v>
      </c>
      <c r="AT421" s="153" t="s">
        <v>75</v>
      </c>
      <c r="AU421" s="153" t="s">
        <v>76</v>
      </c>
      <c r="AY421" s="145" t="s">
        <v>132</v>
      </c>
      <c r="BK421" s="154">
        <f>BK422+BK424</f>
        <v>0</v>
      </c>
    </row>
    <row r="422" spans="1:65" s="12" customFormat="1" ht="22.9" customHeight="1">
      <c r="B422" s="144"/>
      <c r="D422" s="145" t="s">
        <v>75</v>
      </c>
      <c r="E422" s="155" t="s">
        <v>689</v>
      </c>
      <c r="F422" s="155" t="s">
        <v>690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150</v>
      </c>
      <c r="D423" s="158" t="s">
        <v>135</v>
      </c>
      <c r="E423" s="159" t="s">
        <v>691</v>
      </c>
      <c r="F423" s="160" t="s">
        <v>690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692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692</v>
      </c>
      <c r="BM423" s="170" t="s">
        <v>693</v>
      </c>
    </row>
    <row r="424" spans="1:65" s="12" customFormat="1" ht="22.9" customHeight="1">
      <c r="B424" s="144"/>
      <c r="D424" s="145" t="s">
        <v>75</v>
      </c>
      <c r="E424" s="155" t="s">
        <v>694</v>
      </c>
      <c r="F424" s="155" t="s">
        <v>695</v>
      </c>
      <c r="I424" s="147"/>
      <c r="J424" s="156">
        <f>BK424</f>
        <v>0</v>
      </c>
      <c r="L424" s="144"/>
      <c r="M424" s="149"/>
      <c r="N424" s="150"/>
      <c r="O424" s="150"/>
      <c r="P424" s="151">
        <f>P425</f>
        <v>0</v>
      </c>
      <c r="Q424" s="150"/>
      <c r="R424" s="151">
        <f>R425</f>
        <v>0</v>
      </c>
      <c r="S424" s="150"/>
      <c r="T424" s="152">
        <f>T425</f>
        <v>0</v>
      </c>
      <c r="AR424" s="145" t="s">
        <v>81</v>
      </c>
      <c r="AT424" s="153" t="s">
        <v>75</v>
      </c>
      <c r="AU424" s="153" t="s">
        <v>84</v>
      </c>
      <c r="AY424" s="145" t="s">
        <v>132</v>
      </c>
      <c r="BK424" s="154">
        <f>BK425</f>
        <v>0</v>
      </c>
    </row>
    <row r="425" spans="1:65" s="2" customFormat="1" ht="16.5" customHeight="1">
      <c r="A425" s="32"/>
      <c r="B425" s="157"/>
      <c r="C425" s="158">
        <v>151</v>
      </c>
      <c r="D425" s="158" t="s">
        <v>135</v>
      </c>
      <c r="E425" s="159" t="s">
        <v>696</v>
      </c>
      <c r="F425" s="160" t="s">
        <v>695</v>
      </c>
      <c r="G425" s="161" t="s">
        <v>328</v>
      </c>
      <c r="H425" s="162">
        <v>1</v>
      </c>
      <c r="I425" s="163"/>
      <c r="J425" s="164">
        <f>ROUND(I425*H425,2)</f>
        <v>0</v>
      </c>
      <c r="K425" s="165"/>
      <c r="L425" s="33"/>
      <c r="M425" s="207" t="s">
        <v>1</v>
      </c>
      <c r="N425" s="208" t="s">
        <v>42</v>
      </c>
      <c r="O425" s="209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692</v>
      </c>
      <c r="AT425" s="170" t="s">
        <v>135</v>
      </c>
      <c r="AU425" s="170" t="s">
        <v>138</v>
      </c>
      <c r="AY425" s="17" t="s">
        <v>132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138</v>
      </c>
      <c r="BK425" s="171">
        <f>ROUND(I425*H425,2)</f>
        <v>0</v>
      </c>
      <c r="BL425" s="17" t="s">
        <v>692</v>
      </c>
      <c r="BM425" s="170" t="s">
        <v>697</v>
      </c>
    </row>
    <row r="426" spans="1:65" s="2" customFormat="1" ht="6.95" customHeight="1">
      <c r="A426" s="32"/>
      <c r="B426" s="47"/>
      <c r="C426" s="48"/>
      <c r="D426" s="48"/>
      <c r="E426" s="48"/>
      <c r="F426" s="48"/>
      <c r="G426" s="48"/>
      <c r="H426" s="48"/>
      <c r="I426" s="116"/>
      <c r="J426" s="48"/>
      <c r="K426" s="48"/>
      <c r="L426" s="33"/>
      <c r="M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</row>
  </sheetData>
  <autoFilter ref="C139:K425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2024-02-12T13:45:15Z</dcterms:modified>
</cp:coreProperties>
</file>