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315hol\Ploch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č.2'!$C$141:$K$411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č.2'!$C$129:$K$411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T407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5" i="2"/>
  <c r="BH395" i="2"/>
  <c r="BG395" i="2"/>
  <c r="BE395" i="2"/>
  <c r="T395" i="2"/>
  <c r="R395" i="2"/>
  <c r="P395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36" i="2"/>
  <c r="E7" i="2"/>
  <c r="E132" i="2" s="1"/>
  <c r="L90" i="1"/>
  <c r="AM90" i="1"/>
  <c r="AM89" i="1"/>
  <c r="L89" i="1"/>
  <c r="AM87" i="1"/>
  <c r="L87" i="1"/>
  <c r="L85" i="1"/>
  <c r="L84" i="1"/>
  <c r="J404" i="2"/>
  <c r="J401" i="2"/>
  <c r="J380" i="2"/>
  <c r="BK378" i="2"/>
  <c r="BK377" i="2"/>
  <c r="J373" i="2"/>
  <c r="BK362" i="2"/>
  <c r="BK359" i="2"/>
  <c r="J358" i="2"/>
  <c r="BK356" i="2"/>
  <c r="BK355" i="2"/>
  <c r="J354" i="2"/>
  <c r="BK352" i="2"/>
  <c r="J348" i="2"/>
  <c r="J346" i="2"/>
  <c r="J344" i="2"/>
  <c r="J342" i="2"/>
  <c r="J338" i="2"/>
  <c r="BK336" i="2"/>
  <c r="J335" i="2"/>
  <c r="J333" i="2"/>
  <c r="BK332" i="2"/>
  <c r="BK329" i="2"/>
  <c r="BK327" i="2"/>
  <c r="J326" i="2"/>
  <c r="J325" i="2"/>
  <c r="J324" i="2"/>
  <c r="J323" i="2"/>
  <c r="J321" i="2"/>
  <c r="BK320" i="2"/>
  <c r="J319" i="2"/>
  <c r="BK318" i="2"/>
  <c r="J317" i="2"/>
  <c r="J316" i="2"/>
  <c r="J315" i="2"/>
  <c r="J314" i="2"/>
  <c r="J310" i="2"/>
  <c r="J308" i="2"/>
  <c r="J305" i="2"/>
  <c r="J300" i="2"/>
  <c r="BK298" i="2"/>
  <c r="J297" i="2"/>
  <c r="BK296" i="2"/>
  <c r="BK295" i="2"/>
  <c r="J294" i="2"/>
  <c r="J293" i="2"/>
  <c r="J291" i="2"/>
  <c r="BK290" i="2"/>
  <c r="J289" i="2"/>
  <c r="J288" i="2"/>
  <c r="J287" i="2"/>
  <c r="BK286" i="2"/>
  <c r="J285" i="2"/>
  <c r="BK284" i="2"/>
  <c r="BK283" i="2"/>
  <c r="J282" i="2"/>
  <c r="BK281" i="2"/>
  <c r="BK280" i="2"/>
  <c r="BK279" i="2"/>
  <c r="BK278" i="2"/>
  <c r="BK277" i="2"/>
  <c r="J276" i="2"/>
  <c r="BK275" i="2"/>
  <c r="J274" i="2"/>
  <c r="BK272" i="2"/>
  <c r="J271" i="2"/>
  <c r="BK269" i="2"/>
  <c r="J268" i="2"/>
  <c r="J267" i="2"/>
  <c r="BK266" i="2"/>
  <c r="J265" i="2"/>
  <c r="J264" i="2"/>
  <c r="J263" i="2"/>
  <c r="J262" i="2"/>
  <c r="J261" i="2"/>
  <c r="J260" i="2"/>
  <c r="BK259" i="2"/>
  <c r="BK258" i="2"/>
  <c r="BK257" i="2"/>
  <c r="BK256" i="2"/>
  <c r="BK255" i="2"/>
  <c r="BK254" i="2"/>
  <c r="J254" i="2"/>
  <c r="J253" i="2"/>
  <c r="J252" i="2"/>
  <c r="BK250" i="2"/>
  <c r="J249" i="2"/>
  <c r="BK248" i="2"/>
  <c r="BK247" i="2"/>
  <c r="J247" i="2"/>
  <c r="J246" i="2"/>
  <c r="J245" i="2"/>
  <c r="BK242" i="2"/>
  <c r="J241" i="2"/>
  <c r="BK239" i="2"/>
  <c r="BK238" i="2"/>
  <c r="BK237" i="2"/>
  <c r="BK236" i="2"/>
  <c r="BK235" i="2"/>
  <c r="J234" i="2"/>
  <c r="J233" i="2"/>
  <c r="J232" i="2"/>
  <c r="BK230" i="2"/>
  <c r="J230" i="2"/>
  <c r="BK229" i="2"/>
  <c r="J228" i="2"/>
  <c r="BK225" i="2"/>
  <c r="J224" i="2"/>
  <c r="J223" i="2"/>
  <c r="BK222" i="2"/>
  <c r="J222" i="2"/>
  <c r="BK221" i="2"/>
  <c r="BK219" i="2"/>
  <c r="J219" i="2"/>
  <c r="BK218" i="2"/>
  <c r="J216" i="2"/>
  <c r="BK215" i="2"/>
  <c r="BK210" i="2"/>
  <c r="J207" i="2"/>
  <c r="J203" i="2"/>
  <c r="J200" i="2"/>
  <c r="J197" i="2"/>
  <c r="BK196" i="2"/>
  <c r="J194" i="2"/>
  <c r="J193" i="2"/>
  <c r="J192" i="2"/>
  <c r="BK188" i="2"/>
  <c r="J184" i="2"/>
  <c r="BK182" i="2"/>
  <c r="J177" i="2"/>
  <c r="J173" i="2"/>
  <c r="J166" i="2"/>
  <c r="J165" i="2"/>
  <c r="BK162" i="2"/>
  <c r="BK159" i="2"/>
  <c r="J156" i="2"/>
  <c r="J154" i="2"/>
  <c r="J150" i="2"/>
  <c r="J149" i="2"/>
  <c r="BK148" i="2"/>
  <c r="J145" i="2"/>
  <c r="AS94" i="1"/>
  <c r="BK411" i="2"/>
  <c r="J411" i="2"/>
  <c r="BK409" i="2"/>
  <c r="J409" i="2"/>
  <c r="BK404" i="2"/>
  <c r="BK401" i="2"/>
  <c r="BK395" i="2"/>
  <c r="J395" i="2"/>
  <c r="BK380" i="2"/>
  <c r="J378" i="2"/>
  <c r="J377" i="2"/>
  <c r="BK373" i="2"/>
  <c r="BK364" i="2"/>
  <c r="J364" i="2"/>
  <c r="J362" i="2"/>
  <c r="J359" i="2"/>
  <c r="BK358" i="2"/>
  <c r="J356" i="2"/>
  <c r="J355" i="2"/>
  <c r="BK354" i="2"/>
  <c r="J352" i="2"/>
  <c r="BK348" i="2"/>
  <c r="BK346" i="2"/>
  <c r="BK344" i="2"/>
  <c r="BK342" i="2"/>
  <c r="BK338" i="2"/>
  <c r="J336" i="2"/>
  <c r="BK335" i="2"/>
  <c r="BK333" i="2"/>
  <c r="J332" i="2"/>
  <c r="J329" i="2"/>
  <c r="J327" i="2"/>
  <c r="BK326" i="2"/>
  <c r="BK325" i="2"/>
  <c r="BK324" i="2"/>
  <c r="BK323" i="2"/>
  <c r="BK322" i="2"/>
  <c r="J322" i="2"/>
  <c r="BK321" i="2"/>
  <c r="J320" i="2"/>
  <c r="BK319" i="2"/>
  <c r="J318" i="2"/>
  <c r="BK317" i="2"/>
  <c r="BK316" i="2"/>
  <c r="BK315" i="2"/>
  <c r="BK314" i="2"/>
  <c r="BK310" i="2"/>
  <c r="BK308" i="2"/>
  <c r="BK305" i="2"/>
  <c r="BK300" i="2"/>
  <c r="J298" i="2"/>
  <c r="BK297" i="2"/>
  <c r="J296" i="2"/>
  <c r="J295" i="2"/>
  <c r="BK294" i="2"/>
  <c r="BK293" i="2"/>
  <c r="BK291" i="2"/>
  <c r="J290" i="2"/>
  <c r="BK289" i="2"/>
  <c r="BK288" i="2"/>
  <c r="BK287" i="2"/>
  <c r="J286" i="2"/>
  <c r="BK285" i="2"/>
  <c r="J284" i="2"/>
  <c r="J283" i="2"/>
  <c r="BK282" i="2"/>
  <c r="J281" i="2"/>
  <c r="J280" i="2"/>
  <c r="J279" i="2"/>
  <c r="J278" i="2"/>
  <c r="J277" i="2"/>
  <c r="BK276" i="2"/>
  <c r="J275" i="2"/>
  <c r="BK274" i="2"/>
  <c r="J272" i="2"/>
  <c r="BK271" i="2"/>
  <c r="J269" i="2"/>
  <c r="BK268" i="2"/>
  <c r="BK267" i="2"/>
  <c r="J266" i="2"/>
  <c r="BK265" i="2"/>
  <c r="BK264" i="2"/>
  <c r="BK263" i="2"/>
  <c r="BK262" i="2"/>
  <c r="BK261" i="2"/>
  <c r="BK260" i="2"/>
  <c r="J259" i="2"/>
  <c r="J258" i="2"/>
  <c r="J257" i="2"/>
  <c r="J256" i="2"/>
  <c r="J255" i="2"/>
  <c r="BK253" i="2"/>
  <c r="BK252" i="2"/>
  <c r="J250" i="2"/>
  <c r="BK249" i="2"/>
  <c r="J248" i="2"/>
  <c r="BK246" i="2"/>
  <c r="BK245" i="2"/>
  <c r="J242" i="2"/>
  <c r="BK241" i="2"/>
  <c r="J239" i="2"/>
  <c r="J238" i="2"/>
  <c r="J237" i="2"/>
  <c r="J236" i="2"/>
  <c r="J235" i="2"/>
  <c r="BK234" i="2"/>
  <c r="BK233" i="2"/>
  <c r="BK232" i="2"/>
  <c r="J229" i="2"/>
  <c r="BK228" i="2"/>
  <c r="J225" i="2"/>
  <c r="BK224" i="2"/>
  <c r="BK223" i="2"/>
  <c r="J221" i="2"/>
  <c r="J218" i="2"/>
  <c r="BK216" i="2"/>
  <c r="J215" i="2"/>
  <c r="J210" i="2"/>
  <c r="BK207" i="2"/>
  <c r="BK203" i="2"/>
  <c r="BK200" i="2"/>
  <c r="BK197" i="2"/>
  <c r="J196" i="2"/>
  <c r="BK194" i="2"/>
  <c r="BK193" i="2"/>
  <c r="BK192" i="2"/>
  <c r="J188" i="2"/>
  <c r="BK184" i="2"/>
  <c r="J182" i="2"/>
  <c r="BK177" i="2"/>
  <c r="BK173" i="2"/>
  <c r="BK166" i="2"/>
  <c r="BK165" i="2"/>
  <c r="BK163" i="2"/>
  <c r="J163" i="2"/>
  <c r="J162" i="2"/>
  <c r="J159" i="2"/>
  <c r="BK156" i="2"/>
  <c r="BK154" i="2"/>
  <c r="BK150" i="2"/>
  <c r="BK149" i="2"/>
  <c r="J148" i="2"/>
  <c r="BK145" i="2"/>
  <c r="R407" i="2" l="1"/>
  <c r="P407" i="2"/>
  <c r="P147" i="2"/>
  <c r="T147" i="2"/>
  <c r="P164" i="2"/>
  <c r="T164" i="2"/>
  <c r="P191" i="2"/>
  <c r="T191" i="2"/>
  <c r="P195" i="2"/>
  <c r="T195" i="2"/>
  <c r="P199" i="2"/>
  <c r="T199" i="2"/>
  <c r="R220" i="2"/>
  <c r="T220" i="2"/>
  <c r="R231" i="2"/>
  <c r="BK240" i="2"/>
  <c r="J240" i="2" s="1"/>
  <c r="J107" i="2" s="1"/>
  <c r="R240" i="2"/>
  <c r="BK251" i="2"/>
  <c r="J251" i="2" s="1"/>
  <c r="J108" i="2" s="1"/>
  <c r="R251" i="2"/>
  <c r="BK270" i="2"/>
  <c r="J270" i="2" s="1"/>
  <c r="J109" i="2" s="1"/>
  <c r="R270" i="2"/>
  <c r="T270" i="2"/>
  <c r="P273" i="2"/>
  <c r="T273" i="2"/>
  <c r="R292" i="2"/>
  <c r="T292" i="2"/>
  <c r="P299" i="2"/>
  <c r="T299" i="2"/>
  <c r="P309" i="2"/>
  <c r="T309" i="2"/>
  <c r="P328" i="2"/>
  <c r="BK337" i="2"/>
  <c r="J337" i="2" s="1"/>
  <c r="J115" i="2" s="1"/>
  <c r="R337" i="2"/>
  <c r="BK347" i="2"/>
  <c r="J347" i="2" s="1"/>
  <c r="J116" i="2" s="1"/>
  <c r="R347" i="2"/>
  <c r="BK357" i="2"/>
  <c r="J357" i="2" s="1"/>
  <c r="J117" i="2" s="1"/>
  <c r="R357" i="2"/>
  <c r="T357" i="2"/>
  <c r="P363" i="2"/>
  <c r="BK379" i="2"/>
  <c r="J379" i="2" s="1"/>
  <c r="J119" i="2" s="1"/>
  <c r="R379" i="2"/>
  <c r="BK147" i="2"/>
  <c r="J147" i="2" s="1"/>
  <c r="J99" i="2" s="1"/>
  <c r="R147" i="2"/>
  <c r="BK164" i="2"/>
  <c r="J164" i="2" s="1"/>
  <c r="J100" i="2" s="1"/>
  <c r="R164" i="2"/>
  <c r="BK191" i="2"/>
  <c r="J191" i="2" s="1"/>
  <c r="J101" i="2" s="1"/>
  <c r="R191" i="2"/>
  <c r="BK195" i="2"/>
  <c r="J195" i="2" s="1"/>
  <c r="J102" i="2" s="1"/>
  <c r="R195" i="2"/>
  <c r="BK199" i="2"/>
  <c r="J199" i="2" s="1"/>
  <c r="J104" i="2" s="1"/>
  <c r="R199" i="2"/>
  <c r="BK220" i="2"/>
  <c r="J220" i="2" s="1"/>
  <c r="J105" i="2" s="1"/>
  <c r="P220" i="2"/>
  <c r="BK231" i="2"/>
  <c r="J231" i="2" s="1"/>
  <c r="J106" i="2" s="1"/>
  <c r="P231" i="2"/>
  <c r="T231" i="2"/>
  <c r="P240" i="2"/>
  <c r="T240" i="2"/>
  <c r="P251" i="2"/>
  <c r="T251" i="2"/>
  <c r="P270" i="2"/>
  <c r="BK273" i="2"/>
  <c r="J273" i="2" s="1"/>
  <c r="J110" i="2" s="1"/>
  <c r="R273" i="2"/>
  <c r="BK292" i="2"/>
  <c r="J292" i="2" s="1"/>
  <c r="J111" i="2" s="1"/>
  <c r="P292" i="2"/>
  <c r="BK299" i="2"/>
  <c r="J299" i="2" s="1"/>
  <c r="J112" i="2" s="1"/>
  <c r="R299" i="2"/>
  <c r="BK309" i="2"/>
  <c r="J309" i="2" s="1"/>
  <c r="J113" i="2" s="1"/>
  <c r="R309" i="2"/>
  <c r="BK328" i="2"/>
  <c r="J328" i="2" s="1"/>
  <c r="J114" i="2" s="1"/>
  <c r="R328" i="2"/>
  <c r="T328" i="2"/>
  <c r="P337" i="2"/>
  <c r="T337" i="2"/>
  <c r="P347" i="2"/>
  <c r="T347" i="2"/>
  <c r="P357" i="2"/>
  <c r="BK363" i="2"/>
  <c r="J363" i="2" s="1"/>
  <c r="J118" i="2" s="1"/>
  <c r="R363" i="2"/>
  <c r="T363" i="2"/>
  <c r="P379" i="2"/>
  <c r="T379" i="2"/>
  <c r="J89" i="2"/>
  <c r="J92" i="2"/>
  <c r="BF145" i="2"/>
  <c r="BF156" i="2"/>
  <c r="BF162" i="2"/>
  <c r="BF177" i="2"/>
  <c r="BF184" i="2"/>
  <c r="BF188" i="2"/>
  <c r="BF193" i="2"/>
  <c r="BF194" i="2"/>
  <c r="BF200" i="2"/>
  <c r="BF210" i="2"/>
  <c r="BF216" i="2"/>
  <c r="BF218" i="2"/>
  <c r="BF219" i="2"/>
  <c r="BF221" i="2"/>
  <c r="BF223" i="2"/>
  <c r="BF224" i="2"/>
  <c r="BF233" i="2"/>
  <c r="BF234" i="2"/>
  <c r="BF235" i="2"/>
  <c r="BF241" i="2"/>
  <c r="BF242" i="2"/>
  <c r="BF250" i="2"/>
  <c r="BF253" i="2"/>
  <c r="BF254" i="2"/>
  <c r="BF255" i="2"/>
  <c r="BF256" i="2"/>
  <c r="BF258" i="2"/>
  <c r="BF259" i="2"/>
  <c r="BF261" i="2"/>
  <c r="BF263" i="2"/>
  <c r="BF264" i="2"/>
  <c r="BF265" i="2"/>
  <c r="BF267" i="2"/>
  <c r="BF268" i="2"/>
  <c r="BF269" i="2"/>
  <c r="BF271" i="2"/>
  <c r="BF272" i="2"/>
  <c r="BF275" i="2"/>
  <c r="BF276" i="2"/>
  <c r="BF278" i="2"/>
  <c r="BF279" i="2"/>
  <c r="BF280" i="2"/>
  <c r="BF282" i="2"/>
  <c r="BF283" i="2"/>
  <c r="BF284" i="2"/>
  <c r="BF285" i="2"/>
  <c r="BF288" i="2"/>
  <c r="BF289" i="2"/>
  <c r="BF291" i="2"/>
  <c r="BF294" i="2"/>
  <c r="BF295" i="2"/>
  <c r="BF297" i="2"/>
  <c r="BF300" i="2"/>
  <c r="BF317" i="2"/>
  <c r="BF319" i="2"/>
  <c r="BF322" i="2"/>
  <c r="BF324" i="2"/>
  <c r="BF325" i="2"/>
  <c r="BF326" i="2"/>
  <c r="BF329" i="2"/>
  <c r="BF335" i="2"/>
  <c r="BF336" i="2"/>
  <c r="BF348" i="2"/>
  <c r="BF354" i="2"/>
  <c r="BF356" i="2"/>
  <c r="BF359" i="2"/>
  <c r="BF362" i="2"/>
  <c r="BF377" i="2"/>
  <c r="BF378" i="2"/>
  <c r="BF380" i="2"/>
  <c r="BF409" i="2"/>
  <c r="BF411" i="2"/>
  <c r="E85" i="2"/>
  <c r="F91" i="2"/>
  <c r="F92" i="2"/>
  <c r="BF148" i="2"/>
  <c r="BF149" i="2"/>
  <c r="BF150" i="2"/>
  <c r="BF154" i="2"/>
  <c r="BF159" i="2"/>
  <c r="BF163" i="2"/>
  <c r="BF165" i="2"/>
  <c r="BF166" i="2"/>
  <c r="BF173" i="2"/>
  <c r="BF182" i="2"/>
  <c r="BF192" i="2"/>
  <c r="BF196" i="2"/>
  <c r="BF197" i="2"/>
  <c r="BF203" i="2"/>
  <c r="BF207" i="2"/>
  <c r="BF215" i="2"/>
  <c r="BF222" i="2"/>
  <c r="BF225" i="2"/>
  <c r="BF228" i="2"/>
  <c r="BF229" i="2"/>
  <c r="BF230" i="2"/>
  <c r="BF232" i="2"/>
  <c r="BF236" i="2"/>
  <c r="BF237" i="2"/>
  <c r="BF238" i="2"/>
  <c r="BF239" i="2"/>
  <c r="BF245" i="2"/>
  <c r="BF246" i="2"/>
  <c r="BF247" i="2"/>
  <c r="BF248" i="2"/>
  <c r="BF249" i="2"/>
  <c r="BF252" i="2"/>
  <c r="BF257" i="2"/>
  <c r="BF260" i="2"/>
  <c r="BF262" i="2"/>
  <c r="BF266" i="2"/>
  <c r="BF274" i="2"/>
  <c r="BF277" i="2"/>
  <c r="BF281" i="2"/>
  <c r="BF286" i="2"/>
  <c r="BF287" i="2"/>
  <c r="BF290" i="2"/>
  <c r="BF293" i="2"/>
  <c r="BF296" i="2"/>
  <c r="BF298" i="2"/>
  <c r="BF305" i="2"/>
  <c r="BF308" i="2"/>
  <c r="BF310" i="2"/>
  <c r="BF314" i="2"/>
  <c r="BF315" i="2"/>
  <c r="BF316" i="2"/>
  <c r="BF318" i="2"/>
  <c r="BF320" i="2"/>
  <c r="BF321" i="2"/>
  <c r="BF323" i="2"/>
  <c r="BF327" i="2"/>
  <c r="BF332" i="2"/>
  <c r="BF333" i="2"/>
  <c r="BF338" i="2"/>
  <c r="BF342" i="2"/>
  <c r="BF344" i="2"/>
  <c r="BF346" i="2"/>
  <c r="BF352" i="2"/>
  <c r="BF355" i="2"/>
  <c r="BF358" i="2"/>
  <c r="BF364" i="2"/>
  <c r="BF373" i="2"/>
  <c r="BF395" i="2"/>
  <c r="BF401" i="2"/>
  <c r="BF404" i="2"/>
  <c r="BK144" i="2"/>
  <c r="J144" i="2" s="1"/>
  <c r="J98" i="2" s="1"/>
  <c r="BK408" i="2"/>
  <c r="J408" i="2" s="1"/>
  <c r="J121" i="2" s="1"/>
  <c r="BK410" i="2"/>
  <c r="J410" i="2" s="1"/>
  <c r="J122" i="2" s="1"/>
  <c r="F37" i="2"/>
  <c r="BD95" i="1" s="1"/>
  <c r="BD94" i="1" s="1"/>
  <c r="W33" i="1" s="1"/>
  <c r="F35" i="2"/>
  <c r="BB95" i="1" s="1"/>
  <c r="BB94" i="1" s="1"/>
  <c r="W31" i="1" s="1"/>
  <c r="J33" i="2"/>
  <c r="AV95" i="1" s="1"/>
  <c r="F33" i="2"/>
  <c r="AZ95" i="1" s="1"/>
  <c r="AZ94" i="1" s="1"/>
  <c r="W29" i="1" s="1"/>
  <c r="F36" i="2"/>
  <c r="BC95" i="1" s="1"/>
  <c r="BC94" i="1" s="1"/>
  <c r="W32" i="1" s="1"/>
  <c r="T143" i="2" l="1"/>
  <c r="R143" i="2"/>
  <c r="P143" i="2"/>
  <c r="T198" i="2"/>
  <c r="R198" i="2"/>
  <c r="P198" i="2"/>
  <c r="BK143" i="2"/>
  <c r="J143" i="2" s="1"/>
  <c r="J97" i="2" s="1"/>
  <c r="BK198" i="2"/>
  <c r="J198" i="2" s="1"/>
  <c r="J103" i="2" s="1"/>
  <c r="BK407" i="2"/>
  <c r="J407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AW94" i="1"/>
  <c r="AK30" i="1" s="1"/>
  <c r="J96" i="2" l="1"/>
  <c r="J30" i="2"/>
  <c r="J39" i="2" s="1"/>
  <c r="AT94" i="1"/>
  <c r="AG95" i="1" l="1"/>
  <c r="AG94" i="1" s="1"/>
  <c r="AK26" i="1" s="1"/>
  <c r="AK35" i="1" s="1"/>
  <c r="AN94" i="1"/>
  <c r="AN95" i="1" l="1"/>
</calcChain>
</file>

<file path=xl/sharedStrings.xml><?xml version="1.0" encoding="utf-8"?>
<sst xmlns="http://schemas.openxmlformats.org/spreadsheetml/2006/main" count="3231" uniqueCount="690">
  <si>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</si>
  <si>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</si>
  <si>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</si>
  <si>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</si>
  <si>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</si>
  <si>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</si>
  <si>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</si>
  <si>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</si>
  <si>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</si>
  <si>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</si>
  <si>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</si>
  <si>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</si>
  <si>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</si>
  <si>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</si>
  <si>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</si>
  <si>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</si>
  <si>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</si>
  <si>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</si>
  <si>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</si>
  <si>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</si>
  <si>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</si>
  <si>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</si>
  <si>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</si>
  <si>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</si>
  <si>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</si>
  <si>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</si>
  <si>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</si>
  <si>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</si>
  <si>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</si>
  <si>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</si>
  <si>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</si>
  <si>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</si>
  <si>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</si>
  <si>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</si>
  <si>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</si>
  <si>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</si>
  <si>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</si>
  <si>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</si>
  <si>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</si>
  <si>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</si>
  <si>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</si>
  <si>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</si>
  <si>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</si>
  <si>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</si>
  <si>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</si>
  <si>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</si>
  <si>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</si>
  <si>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</si>
  <si>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</si>
  <si>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</si>
  <si>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</si>
  <si>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</si>
  <si>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</si>
  <si>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</si>
  <si>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</si>
  <si>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</si>
  <si>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</si>
  <si>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</si>
  <si>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</si>
  <si>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</si>
  <si>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</si>
  <si>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</si>
  <si>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</si>
  <si>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</si>
  <si>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</si>
  <si>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</si>
  <si>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</si>
  <si>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</si>
  <si>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</si>
  <si>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</si>
  <si>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</si>
  <si>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</si>
  <si>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</si>
  <si>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</si>
  <si>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</si>
  <si>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</si>
  <si>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</si>
  <si>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</si>
  <si>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</si>
  <si>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</si>
  <si>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</si>
  <si>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</si>
  <si>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</si>
  <si>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</si>
  <si>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</si>
  <si>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</si>
  <si>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</si>
  <si>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</si>
  <si>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</si>
  <si>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</si>
  <si>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</si>
  <si>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</si>
  <si>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</si>
  <si>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</si>
  <si>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</si>
  <si>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</si>
  <si>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</si>
  <si>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</si>
  <si>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</si>
  <si>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</si>
  <si>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</si>
  <si>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</si>
  <si>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</si>
  <si>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</si>
  <si>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</si>
  <si>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</si>
  <si>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</si>
  <si>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</si>
  <si>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</si>
  <si>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</si>
  <si>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</si>
  <si>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</si>
  <si>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</si>
  <si>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</si>
  <si>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</si>
  <si>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</si>
  <si>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</si>
  <si>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</si>
  <si>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</si>
  <si>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</si>
  <si>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</si>
  <si>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</si>
  <si>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</si>
  <si>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</si>
  <si>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</si>
  <si>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</si>
  <si>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</si>
  <si>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</si>
  <si>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</si>
  <si>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</si>
  <si>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</si>
  <si>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</si>
  <si>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</si>
  <si>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</si>
  <si>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</si>
  <si>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</si>
  <si>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</si>
  <si>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</si>
  <si>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</si>
  <si>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</si>
  <si>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</si>
  <si>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</si>
  <si>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4</t>
  </si>
  <si>
    <t>1625936367</t>
  </si>
  <si>
    <t>VV</t>
  </si>
  <si>
    <t>2*0,2</t>
  </si>
  <si>
    <t>6</t>
  </si>
  <si>
    <t>Úpravy povrchů, podlahy a osazování výplní</t>
  </si>
  <si>
    <t>Součet</t>
  </si>
  <si>
    <t>5</t>
  </si>
  <si>
    <t>612131121</t>
  </si>
  <si>
    <t>Penetrační disperzní nátěr vnitřních stěn nanášený ručně</t>
  </si>
  <si>
    <t>-894907</t>
  </si>
  <si>
    <t>612142001</t>
  </si>
  <si>
    <t>Potažení vnitřních stěn sklovláknitým pletivem vtlačeným do tenkovrstvé hmoty</t>
  </si>
  <si>
    <t>1176920492</t>
  </si>
  <si>
    <t>8</t>
  </si>
  <si>
    <t>612311131</t>
  </si>
  <si>
    <t>Potažení vnitřních stěn vápenným štukem tloušťky do 3 mm</t>
  </si>
  <si>
    <t>-2096546146</t>
  </si>
  <si>
    <t>(1,17+2,25+0,4+0,65)*0,6</t>
  </si>
  <si>
    <t>(0,6+2,62+0,6)*0,5</t>
  </si>
  <si>
    <t>9</t>
  </si>
  <si>
    <t>612321111</t>
  </si>
  <si>
    <t>Vápenocementová omítka hrubá jednovrstvá zatřená vnitřních stěn nanášená ručně</t>
  </si>
  <si>
    <t>-32590946</t>
  </si>
  <si>
    <t>(1,17+2,62+0,65+0,4)*2,6</t>
  </si>
  <si>
    <t>2,25*5,5</t>
  </si>
  <si>
    <t>50</t>
  </si>
  <si>
    <t>m3</t>
  </si>
  <si>
    <t>631342132</t>
  </si>
  <si>
    <t>Mazanina tl do 240 mm z betonu lehkého tepelně-izolačního polystyrenového 500 kg/m3</t>
  </si>
  <si>
    <t>1578472522</t>
  </si>
  <si>
    <t>podbetonování sprchového koutu max. v. 150mm - vytvoření spádové vrstvy:</t>
  </si>
  <si>
    <t>0,7*1,2*0,15</t>
  </si>
  <si>
    <t>632441112</t>
  </si>
  <si>
    <t>1864697660</t>
  </si>
  <si>
    <t>3,45</t>
  </si>
  <si>
    <t>16</t>
  </si>
  <si>
    <t>642944121</t>
  </si>
  <si>
    <t>Osazování ocelových zárubní dodatečné pl do 2,5 m2</t>
  </si>
  <si>
    <t>kus</t>
  </si>
  <si>
    <t>662549372</t>
  </si>
  <si>
    <t>M</t>
  </si>
  <si>
    <t>55331521</t>
  </si>
  <si>
    <t>zárubeň ocelová pro sádrokarton 100 700 L/P</t>
  </si>
  <si>
    <t>-2031630806</t>
  </si>
  <si>
    <t>Ostatní konstrukce a práce, bourání</t>
  </si>
  <si>
    <t>766691914</t>
  </si>
  <si>
    <t>Vyvěšení nebo zavěšení dřevěných křídel dveří pl do 2 m2</t>
  </si>
  <si>
    <t>1913340424</t>
  </si>
  <si>
    <t>784111001</t>
  </si>
  <si>
    <t>Oprášení (ometení 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</si>
  <si>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</si>
  <si>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</si>
  <si>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</si>
  <si>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</si>
  <si>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</si>
  <si>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</si>
  <si>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</si>
  <si>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omítnutého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</si>
  <si>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</si>
  <si>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</si>
  <si>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</si>
  <si>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</si>
  <si>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bytové a občanské výstavby při výšce podlaží do 4 m</t>
  </si>
  <si>
    <t>-928517866</t>
  </si>
  <si>
    <t>přístupová trasa do bytu-chodba:</t>
  </si>
  <si>
    <t>962084121</t>
  </si>
  <si>
    <t>Bourání příček umakartových tl do 50 mm</t>
  </si>
  <si>
    <t>-1145439316</t>
  </si>
  <si>
    <t>(2,25*2+0,95+1,4+1,15+1,8)*2,6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</si>
  <si>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</si>
  <si>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</si>
  <si>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</si>
  <si>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</si>
  <si>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</si>
  <si>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968062455</t>
  </si>
  <si>
    <t>Vybourání dřevěných dveřních zárubní pl do 2 m2</t>
  </si>
  <si>
    <t>760675523</t>
  </si>
  <si>
    <t>dveře do spíže:</t>
  </si>
  <si>
    <t>0,7*2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</si>
  <si>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</si>
  <si>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</si>
  <si>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</si>
  <si>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</si>
  <si>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</si>
  <si>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825977633</t>
  </si>
  <si>
    <t>997013501</t>
  </si>
  <si>
    <t>Odvoz suti a vybouraných hmot na skládku nebo meziskládku do 1 km se složením</t>
  </si>
  <si>
    <t>478289065</t>
  </si>
  <si>
    <t>997013831</t>
  </si>
  <si>
    <t>Poplatek za uložení na skládce (skládkovné) stavebního odpadu směsného kód odpadu 170 904</t>
  </si>
  <si>
    <t>-1085928626</t>
  </si>
  <si>
    <t>998</t>
  </si>
  <si>
    <t>Přesun hmot</t>
  </si>
  <si>
    <t>998011003</t>
  </si>
  <si>
    <t>Přesun hmot pro budovy zděné v do 24 m</t>
  </si>
  <si>
    <t>-1631486253</t>
  </si>
  <si>
    <t>32</t>
  </si>
  <si>
    <t>998017003</t>
  </si>
  <si>
    <t>Přesun hmot s omezením mechanizace pro budovy v do 24 m</t>
  </si>
  <si>
    <t>-1490914922</t>
  </si>
  <si>
    <t>PSV</t>
  </si>
  <si>
    <t>Práce a dodávky PSV</t>
  </si>
  <si>
    <t>711</t>
  </si>
  <si>
    <t>Izolace proti vodě, vlhkosti a plynům</t>
  </si>
  <si>
    <t>711191201</t>
  </si>
  <si>
    <t>770150605</t>
  </si>
  <si>
    <t>711192201</t>
  </si>
  <si>
    <t>-1054757720</t>
  </si>
  <si>
    <t>(0,7+1,235+0,7)*2</t>
  </si>
  <si>
    <t>(0,6+0,2+0,6+0,95+1,17+2,25+1,17)*0,2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</si>
  <si>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</si>
  <si>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</si>
  <si>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</si>
  <si>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</si>
  <si>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</si>
  <si>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</si>
  <si>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711199101</t>
  </si>
  <si>
    <t>Provedení těsnícího pásu do spoje dilatační nebo styčné spáry podlaha - stěna</t>
  </si>
  <si>
    <t>m</t>
  </si>
  <si>
    <t>25098338</t>
  </si>
  <si>
    <t>1,17+0,95+0,6+0,2+0,6+0,7+1,235+0,7+1,17+2,25</t>
  </si>
  <si>
    <t>2*2</t>
  </si>
  <si>
    <t>0,2*6</t>
  </si>
  <si>
    <t>711199102</t>
  </si>
  <si>
    <t>Provedení těsnícího koutu pro vnější nebo vnitřní roh spáry podlaha - stěna</t>
  </si>
  <si>
    <t>458033019</t>
  </si>
  <si>
    <t>28355020</t>
  </si>
  <si>
    <t>páska pružná těsnící š 80mm</t>
  </si>
  <si>
    <t>-1570176476</t>
  </si>
  <si>
    <t>14,775*1,1</t>
  </si>
  <si>
    <t>998711103</t>
  </si>
  <si>
    <t>Přesun hmot tonážní pro izolace proti vodě, vlhkosti a plynům v objektech výšky do 60 m</t>
  </si>
  <si>
    <t>-1424274931</t>
  </si>
  <si>
    <t>998711181</t>
  </si>
  <si>
    <t>Příplatek k přesunu hmot tonážní 711 prováděný bez použití mechanizace</t>
  </si>
  <si>
    <t>1072060283</t>
  </si>
  <si>
    <t>721</t>
  </si>
  <si>
    <t>Zdravotechnika - vnitřní kanalizace</t>
  </si>
  <si>
    <t>721171808</t>
  </si>
  <si>
    <t>Demontáž potrubí z PVC do D 114</t>
  </si>
  <si>
    <t>314367976</t>
  </si>
  <si>
    <t>721173706</t>
  </si>
  <si>
    <t>Potrubí kanalizační z PE odpadní DN 100</t>
  </si>
  <si>
    <t>-1708063623</t>
  </si>
  <si>
    <t>721173722</t>
  </si>
  <si>
    <t>Potrubí kanalizační z PE připojovací DN 40</t>
  </si>
  <si>
    <t>-1426055709</t>
  </si>
  <si>
    <t>721173724</t>
  </si>
  <si>
    <t>Potrubí kanalizační z PE připojovací DN 70</t>
  </si>
  <si>
    <t>-1705400760</t>
  </si>
  <si>
    <t>721220801</t>
  </si>
  <si>
    <t>Demontáž uzávěrek zápachových DN 70</t>
  </si>
  <si>
    <t>1830865278</t>
  </si>
  <si>
    <t>vana,umyvadlo,pračka:</t>
  </si>
  <si>
    <t>721290111</t>
  </si>
  <si>
    <t>Zkouška těsnosti potrubí kanalizace vodou do DN 125</t>
  </si>
  <si>
    <t>784237374</t>
  </si>
  <si>
    <t>998721103</t>
  </si>
  <si>
    <t>Přesun hmot tonážní pro vnitřní kanalizace v objektech v do 24 m</t>
  </si>
  <si>
    <t>-1528802954</t>
  </si>
  <si>
    <t>998721181</t>
  </si>
  <si>
    <t>Příplatek k přesunu hmot tonážní 721 prováděný bez použití mechanizace</t>
  </si>
  <si>
    <t>-2060161090</t>
  </si>
  <si>
    <t>722</t>
  </si>
  <si>
    <t>Zdravotechnika - vnitřní vodovod</t>
  </si>
  <si>
    <t>722170801</t>
  </si>
  <si>
    <t>Demontáž rozvodů vody z plastů do D 25</t>
  </si>
  <si>
    <t>1856726534</t>
  </si>
  <si>
    <t>722176113</t>
  </si>
  <si>
    <t>Montáž potrubí plastové spojované svary polyfuzně do D 25 mm</t>
  </si>
  <si>
    <t>1801915850</t>
  </si>
  <si>
    <t>28615150</t>
  </si>
  <si>
    <t>trubka vodovodní tlaková PPR řada PN 20 D 16mm dl 4m</t>
  </si>
  <si>
    <t>1276397137</t>
  </si>
  <si>
    <t>28615152</t>
  </si>
  <si>
    <t>trubka vodovodní tlaková PPR řada PN 20 D 20mm dl 4m</t>
  </si>
  <si>
    <t>-1589881772</t>
  </si>
  <si>
    <t>28615153</t>
  </si>
  <si>
    <t>trubka vodovodní tlaková PPR řada PN 20 D 25mm dl 4m</t>
  </si>
  <si>
    <t>-1630122465</t>
  </si>
  <si>
    <t>soubor</t>
  </si>
  <si>
    <t>722290215</t>
  </si>
  <si>
    <t>Zkouška těsnosti vodovodního potrubí hrdlového nebo přírubového do DN 100</t>
  </si>
  <si>
    <t>-1803809112</t>
  </si>
  <si>
    <t>722290234</t>
  </si>
  <si>
    <t>Proplach a dezinfekce vodovodního potrubí do DN 80</t>
  </si>
  <si>
    <t>1562101436</t>
  </si>
  <si>
    <t>998722103</t>
  </si>
  <si>
    <t>Přesun hmot tonážní pro vnitřní vodovod v objektech v do 24 m</t>
  </si>
  <si>
    <t>-861801718</t>
  </si>
  <si>
    <t>723</t>
  </si>
  <si>
    <t>Zdravotechnika - vnitřní plynovod</t>
  </si>
  <si>
    <t>723120804</t>
  </si>
  <si>
    <t>Demontáž potrubí ocelové závitové svařované do DN 25</t>
  </si>
  <si>
    <t>401644081</t>
  </si>
  <si>
    <t>723150402</t>
  </si>
  <si>
    <t>Potrubí plyn ocelové z ušlechtilé oceli spojované lisováním DN 15</t>
  </si>
  <si>
    <t>-862862827</t>
  </si>
  <si>
    <t>chránička:</t>
  </si>
  <si>
    <t>723181002</t>
  </si>
  <si>
    <t>Potrubí měděné měkké spojované lisováním DN 15 ZTI</t>
  </si>
  <si>
    <t>-1809136974</t>
  </si>
  <si>
    <t>723190105</t>
  </si>
  <si>
    <t>Přípojka plynovodní nerezová hadice G1/2 F x G1/2 F délky 100 cm spojovaná na závit</t>
  </si>
  <si>
    <t>1416954496</t>
  </si>
  <si>
    <t>723190901</t>
  </si>
  <si>
    <t>Uzavření,otevření plynovodního potrubí při opravě</t>
  </si>
  <si>
    <t>-1395135518</t>
  </si>
  <si>
    <t>723190907</t>
  </si>
  <si>
    <t>Odvzdušnění nebo napuštění plynovodního potrubí</t>
  </si>
  <si>
    <t>1863619423</t>
  </si>
  <si>
    <t>723190909</t>
  </si>
  <si>
    <t>Zkouška těsnosti potrubí plynovodního</t>
  </si>
  <si>
    <t>-1137135325</t>
  </si>
  <si>
    <t>998723103</t>
  </si>
  <si>
    <t>Přesun hmot tonážní pro vnitřní plynovod v objektech v do 24 m</t>
  </si>
  <si>
    <t>1891289577</t>
  </si>
  <si>
    <t>725</t>
  </si>
  <si>
    <t>Zdravotechnika - zařizovací předměty</t>
  </si>
  <si>
    <t>725110811</t>
  </si>
  <si>
    <t>Demontáž klozetů splachovací s nádrží</t>
  </si>
  <si>
    <t>-1473692872</t>
  </si>
  <si>
    <t>725112001</t>
  </si>
  <si>
    <t>Klozet keramický standardní samostatně stojící s hlubokým splachováním odpad vodorovný</t>
  </si>
  <si>
    <t>407933847</t>
  </si>
  <si>
    <t>725210821</t>
  </si>
  <si>
    <t>Demontáž umyvadel bez výtokových armatur</t>
  </si>
  <si>
    <t>1410998863</t>
  </si>
  <si>
    <t>725211602</t>
  </si>
  <si>
    <t>Umyvadlo keramické připevněné na stěnu šrouby bílé bez krytu na sifon 550 mm</t>
  </si>
  <si>
    <t>-1898543843</t>
  </si>
  <si>
    <t>725220841</t>
  </si>
  <si>
    <t>Demontáž van ocelová</t>
  </si>
  <si>
    <t>-1272187497</t>
  </si>
  <si>
    <t>725245151</t>
  </si>
  <si>
    <t>Zástěna sprchová zásuvná dvoudílná s jedním otvíravým dílem do výšky 2000 mm a šířky 1200 mm</t>
  </si>
  <si>
    <t>-836722372</t>
  </si>
  <si>
    <t>55145594</t>
  </si>
  <si>
    <t>baterie sprchová páková 150 mm chrom vč. příslušenství a držáku-tyče</t>
  </si>
  <si>
    <t>1148585825</t>
  </si>
  <si>
    <t>55233200</t>
  </si>
  <si>
    <t>žlab sprchového koutu se zápachovou uzávěrkou š koutu 700mm</t>
  </si>
  <si>
    <t>-332718000</t>
  </si>
  <si>
    <t>55233206</t>
  </si>
  <si>
    <t>rošt žlabu sprchového koutu š koutu 700mm</t>
  </si>
  <si>
    <t>-82433211</t>
  </si>
  <si>
    <t>725810811</t>
  </si>
  <si>
    <t>Demontáž ventilů výtokových nástěnných</t>
  </si>
  <si>
    <t>-816165015</t>
  </si>
  <si>
    <t>725811115</t>
  </si>
  <si>
    <t>Ventil nástěnný pevný výtok G1/2x80 mm</t>
  </si>
  <si>
    <t>2054828679</t>
  </si>
  <si>
    <t>725820801</t>
  </si>
  <si>
    <t>Demontáž baterie nástěnné do G 3 / 4</t>
  </si>
  <si>
    <t>193824101</t>
  </si>
  <si>
    <t>725822611</t>
  </si>
  <si>
    <t>Baterie umyvadlová stojánková páková bez výpusti</t>
  </si>
  <si>
    <t>-1738244551</t>
  </si>
  <si>
    <t>725869101</t>
  </si>
  <si>
    <t>Montáž zápachových uzávěrek do DN 40</t>
  </si>
  <si>
    <t>1920329711</t>
  </si>
  <si>
    <t>55161837</t>
  </si>
  <si>
    <t>uzávěrka zápachová pro pračku a myčku nástěnná PP-bílá DN 40</t>
  </si>
  <si>
    <t>1146937005</t>
  </si>
  <si>
    <t>ZUU</t>
  </si>
  <si>
    <t>Zápachová uzávěra - sifon pro umyvadla, provedení chrom</t>
  </si>
  <si>
    <t>-908987944</t>
  </si>
  <si>
    <t>998725103</t>
  </si>
  <si>
    <t>Přesun hmot tonážní pro zařizovací předměty v objektech v do 24 m</t>
  </si>
  <si>
    <t>520079150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</si>
  <si>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</si>
  <si>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</si>
  <si>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</si>
  <si>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</si>
  <si>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</si>
  <si>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</si>
  <si>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</si>
  <si>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</si>
  <si>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1661185444</t>
  </si>
  <si>
    <t>998726113</t>
  </si>
  <si>
    <t>Přesun hmot tonážní pro instalační prefabrikáty v objektech v do 24 m</t>
  </si>
  <si>
    <t>994794441</t>
  </si>
  <si>
    <t>741</t>
  </si>
  <si>
    <t>Elektroinstalace - silnoproud</t>
  </si>
  <si>
    <t>725610902</t>
  </si>
  <si>
    <t>Výměna plynových sporáků s úpravou instalace</t>
  </si>
  <si>
    <t>-1000932441</t>
  </si>
  <si>
    <t>741112001</t>
  </si>
  <si>
    <t>Montáž krabice zapuštěná plastová kruhová</t>
  </si>
  <si>
    <t>292507709</t>
  </si>
  <si>
    <t>34571515</t>
  </si>
  <si>
    <t>krabice přístrojová instalační 400 V, 142x71x45mm do dutých stěn</t>
  </si>
  <si>
    <t>-476378137</t>
  </si>
  <si>
    <t>741120001</t>
  </si>
  <si>
    <t>Montáž vodič Cu izolovaný plný a laněný žíla 0,35-6 mm2 pod omítku (CY)</t>
  </si>
  <si>
    <t>-269656402</t>
  </si>
  <si>
    <t>34111036</t>
  </si>
  <si>
    <t>kabel silový s Cu jádrem 1 kV 3x2,5mm2</t>
  </si>
  <si>
    <t>-611704055</t>
  </si>
  <si>
    <t>34111018</t>
  </si>
  <si>
    <t>kabel silový s Cu jádrem 6mm2</t>
  </si>
  <si>
    <t>-1226774843</t>
  </si>
  <si>
    <t>741210001</t>
  </si>
  <si>
    <t>Montáž rozvodnice oceloplechová nebo plastová běžná do 20 kg</t>
  </si>
  <si>
    <t>-1628444120</t>
  </si>
  <si>
    <t>35713850</t>
  </si>
  <si>
    <t>rozvodnice elektroměrové s jedním 1 fázovým místem bez požární úpravy 18 pozic</t>
  </si>
  <si>
    <t>-610957605</t>
  </si>
  <si>
    <t>741310001</t>
  </si>
  <si>
    <t>1223493243</t>
  </si>
  <si>
    <t>34535799</t>
  </si>
  <si>
    <t>230767272</t>
  </si>
  <si>
    <t>741313001</t>
  </si>
  <si>
    <t>958780158</t>
  </si>
  <si>
    <t>35811077</t>
  </si>
  <si>
    <t>zásuvka nepropustná nástěnná 16A 220 V 3pólová</t>
  </si>
  <si>
    <t>207273671</t>
  </si>
  <si>
    <t>741370002</t>
  </si>
  <si>
    <t>Montáž svítidlo žárovkové bytové stropní přisazené 1 zdroj se sklem</t>
  </si>
  <si>
    <t>234683298</t>
  </si>
  <si>
    <t>34821275</t>
  </si>
  <si>
    <t>svítidlo bytové žárovkové IP 42, max. 60 W E27</t>
  </si>
  <si>
    <t>-907887430</t>
  </si>
  <si>
    <t>34823735</t>
  </si>
  <si>
    <t>svítidlo zářivkové interiérové s kompenzací, barva bílá, 18W, délka 974 mm</t>
  </si>
  <si>
    <t>-316326201</t>
  </si>
  <si>
    <t>34111030</t>
  </si>
  <si>
    <t>kabel silový s Cu jádrem 1 kV 3x1,5mm2</t>
  </si>
  <si>
    <t>-1194460395</t>
  </si>
  <si>
    <t>741810001</t>
  </si>
  <si>
    <t>Celková prohlídka elektrického rozvodu a zařízení do 100 000,- Kč</t>
  </si>
  <si>
    <t>-571019494</t>
  </si>
  <si>
    <t>998741103</t>
  </si>
  <si>
    <t>Přesun hmot tonážní pro silnoproud v objektech v do 24 m</t>
  </si>
  <si>
    <t>315419357</t>
  </si>
  <si>
    <t>751</t>
  </si>
  <si>
    <t>Vzduchotechnika</t>
  </si>
  <si>
    <t>751111012</t>
  </si>
  <si>
    <t>Mtž vent ax ntl nástěnného základního D do 200 mm</t>
  </si>
  <si>
    <t>1386353051</t>
  </si>
  <si>
    <t>V</t>
  </si>
  <si>
    <t>Axiální ventilátor max. 20x20cm, pr. 125 mm</t>
  </si>
  <si>
    <t>-2086092954</t>
  </si>
  <si>
    <t>751111811</t>
  </si>
  <si>
    <t>Demontáž ventilátoru axiálního nízkotlakého kruhové potrubí D do 200 mm</t>
  </si>
  <si>
    <t>719293208</t>
  </si>
  <si>
    <t>751377011</t>
  </si>
  <si>
    <t>Mtž odsávacího zákrytu (digestoř) bytového vestavěného</t>
  </si>
  <si>
    <t>1405113766</t>
  </si>
  <si>
    <t>1925239513</t>
  </si>
  <si>
    <t>998751102</t>
  </si>
  <si>
    <t>Přesun hmot tonážní pro vzduchotechniku v objektech v do 24 m</t>
  </si>
  <si>
    <t>-1725697622</t>
  </si>
  <si>
    <t>763</t>
  </si>
  <si>
    <t>Konstrukce suché výstavby</t>
  </si>
  <si>
    <t>763111331</t>
  </si>
  <si>
    <t>-507288126</t>
  </si>
  <si>
    <t>2,25*2,6</t>
  </si>
  <si>
    <t>0,95*2,6</t>
  </si>
  <si>
    <t>1,3*2,6</t>
  </si>
  <si>
    <t>763111718</t>
  </si>
  <si>
    <t>SDK příčka úprava styku příčky a stropu/stávající stěny páskou nebo silikonováním</t>
  </si>
  <si>
    <t>859906979</t>
  </si>
  <si>
    <t>998763303</t>
  </si>
  <si>
    <t>Přesun hmot tonážní pro sádrokartonové konstrukce v objektech v do 24 m</t>
  </si>
  <si>
    <t>888223580</t>
  </si>
  <si>
    <t>766</t>
  </si>
  <si>
    <t>Konstrukce truhlářské</t>
  </si>
  <si>
    <t>766421812</t>
  </si>
  <si>
    <t>Demontáž truhlářského obložení podhledů z panelů plochy přes 1,5 m2</t>
  </si>
  <si>
    <t>-1847433302</t>
  </si>
  <si>
    <t>demontáž obložení stropu umakartem:</t>
  </si>
  <si>
    <t>3,18</t>
  </si>
  <si>
    <t>766660001</t>
  </si>
  <si>
    <t>Montáž dveřních křídel otvíravých 1křídlových š do 0,8 m do ocelové zárubně</t>
  </si>
  <si>
    <t>1502975182</t>
  </si>
  <si>
    <t>61162854</t>
  </si>
  <si>
    <t>dveře vnitřní foliované plné 1křídlové 70x197 cm</t>
  </si>
  <si>
    <t>-1254143145</t>
  </si>
  <si>
    <t>54914610</t>
  </si>
  <si>
    <t>kování vrchní dveřní klika včetně rozet a montážního materiál nerez PK</t>
  </si>
  <si>
    <t>-103343708</t>
  </si>
  <si>
    <t>766660722</t>
  </si>
  <si>
    <t>1626024708</t>
  </si>
  <si>
    <t>54925015</t>
  </si>
  <si>
    <t>1382604881</t>
  </si>
  <si>
    <t>766695212</t>
  </si>
  <si>
    <t>Montáž truhlářských prahů dveří 1křídlových šířky do 10 cm</t>
  </si>
  <si>
    <t>-475037963</t>
  </si>
  <si>
    <t>61187416</t>
  </si>
  <si>
    <t>práh dveřní dřevěný bukový tl 2cm dl 92cm š 10cm</t>
  </si>
  <si>
    <t>-1384112965</t>
  </si>
  <si>
    <t>766812840</t>
  </si>
  <si>
    <t>Demontáž kuchyňských linek dřevěných nebo kovových délky do 2,1 m</t>
  </si>
  <si>
    <t>494668089</t>
  </si>
  <si>
    <t>998766103</t>
  </si>
  <si>
    <t>Přesun hmot tonážní pro konstrukce truhlářské v objektech v do 24 m</t>
  </si>
  <si>
    <t>1860495124</t>
  </si>
  <si>
    <t>DV</t>
  </si>
  <si>
    <t>Dodávka a osazení SDK konstrukce dvířek za wc - pro obklad vč. úchytek a začištění</t>
  </si>
  <si>
    <t>-109276725</t>
  </si>
  <si>
    <t>KL</t>
  </si>
  <si>
    <t>-1812347261</t>
  </si>
  <si>
    <t>MKL</t>
  </si>
  <si>
    <t>Montáž kuchyňské linky dle specifikace</t>
  </si>
  <si>
    <t>832397912</t>
  </si>
  <si>
    <t>P12</t>
  </si>
  <si>
    <t>Dodávka a montáž laminátových dveří vč. rámu</t>
  </si>
  <si>
    <t>-1748260309</t>
  </si>
  <si>
    <t>UP</t>
  </si>
  <si>
    <t>Dodatečná úprava dveřních prahů vzhledem k výškovým rozdílům podlah</t>
  </si>
  <si>
    <t>346331940</t>
  </si>
  <si>
    <t>771</t>
  </si>
  <si>
    <t>Podlahy z dlaždic</t>
  </si>
  <si>
    <t>771571113</t>
  </si>
  <si>
    <t>Montáž podlah z keramických dlaždic režných hladkých do malty do 12 ks/m2</t>
  </si>
  <si>
    <t>-1187824838</t>
  </si>
  <si>
    <t>771591111</t>
  </si>
  <si>
    <t>Podlahy penetrace podkladu</t>
  </si>
  <si>
    <t>-960827506</t>
  </si>
  <si>
    <t>59761408</t>
  </si>
  <si>
    <t>dlaždice keramická barevná přes 9 do 12 ks/m2</t>
  </si>
  <si>
    <t>-714933793</t>
  </si>
  <si>
    <t>3,45*1,1 'Přepočtené koeficientem množství</t>
  </si>
  <si>
    <t>998771103</t>
  </si>
  <si>
    <t>Přesun hmot tonážní pro podlahy z dlaždic v objektech v do 24 m</t>
  </si>
  <si>
    <t>-311164517</t>
  </si>
  <si>
    <t>998771181</t>
  </si>
  <si>
    <t>Příplatek k přesunu hmot tonážní 771 prováděný bez použití mechanizace</t>
  </si>
  <si>
    <t>-1437015273</t>
  </si>
  <si>
    <t>776</t>
  </si>
  <si>
    <t>Podlahy povlakové</t>
  </si>
  <si>
    <t>776201812</t>
  </si>
  <si>
    <t>Demontáž lepených povlakových podlah s podložkou ručně</t>
  </si>
  <si>
    <t>-455696525</t>
  </si>
  <si>
    <t>demontáž nášlapné vrstvy z pvc:</t>
  </si>
  <si>
    <t>776421111</t>
  </si>
  <si>
    <t>Montáž obvodových lišt lepením</t>
  </si>
  <si>
    <t>-580071490</t>
  </si>
  <si>
    <t>2,25</t>
  </si>
  <si>
    <t>28411003</t>
  </si>
  <si>
    <t>-399543026</t>
  </si>
  <si>
    <t>2,57142857142857*1,02 'Přepočtené koeficientem množství</t>
  </si>
  <si>
    <t>998776103</t>
  </si>
  <si>
    <t>Přesun hmot tonážní pro podlahy povlakové v objektech v do 24 m</t>
  </si>
  <si>
    <t>-2121087806</t>
  </si>
  <si>
    <t>781</t>
  </si>
  <si>
    <t>Dokončovací práce - obklady</t>
  </si>
  <si>
    <t>781471113</t>
  </si>
  <si>
    <t>Montáž obkladů vnitřních keramických hladkých do 19 ks/m2 kladených do malty</t>
  </si>
  <si>
    <t>-1777365742</t>
  </si>
  <si>
    <t>(2,25+1,17+0,7+1,235+0,7+0,6+0,2+0,6+0,95+1,17)*2</t>
  </si>
  <si>
    <t>(2,62+0,6+0,6)*0,6</t>
  </si>
  <si>
    <t>59761155</t>
  </si>
  <si>
    <t>dlaždice keramické koupelnové(barevné) přes 19 do 25 ks/m2</t>
  </si>
  <si>
    <t>-1447363095</t>
  </si>
  <si>
    <t>21,442*1,1</t>
  </si>
  <si>
    <t>781495111</t>
  </si>
  <si>
    <t>Penetrace podkladu vnitřních obkladů</t>
  </si>
  <si>
    <t>-427195854</t>
  </si>
  <si>
    <t>998781103</t>
  </si>
  <si>
    <t>Přesun hmot tonážní pro obklady keramické v objektech v do 24 m</t>
  </si>
  <si>
    <t>1873907982</t>
  </si>
  <si>
    <t>Z</t>
  </si>
  <si>
    <t>Dodávka a montáž zrcadla na zeď</t>
  </si>
  <si>
    <t>1065253621</t>
  </si>
  <si>
    <t>783</t>
  </si>
  <si>
    <t>Dokončovací práce - nátěry</t>
  </si>
  <si>
    <t>783301313</t>
  </si>
  <si>
    <t>Odmaštění zámečnických konstrukcí ředidlovým odmašťovačem</t>
  </si>
  <si>
    <t>1075421013</t>
  </si>
  <si>
    <t>783314101</t>
  </si>
  <si>
    <t>Základní jednonásobný syntetický nátěr zámečnických konstrukcí</t>
  </si>
  <si>
    <t>528571328</t>
  </si>
  <si>
    <t>zárubně:</t>
  </si>
  <si>
    <t>(2*2+0,9)*0,5</t>
  </si>
  <si>
    <t>783317101</t>
  </si>
  <si>
    <t>Krycí jednonásobný syntetický standardní nátěr zámečnických konstrukcí</t>
  </si>
  <si>
    <t>-2111422913</t>
  </si>
  <si>
    <t>784</t>
  </si>
  <si>
    <t>Dokončovací práce - malby a tapety</t>
  </si>
  <si>
    <t>-2043903265</t>
  </si>
  <si>
    <t>stěny:</t>
  </si>
  <si>
    <t>(2,25+1,8)*2*0,6</t>
  </si>
  <si>
    <t>(2,25+3,3)*2*2,6</t>
  </si>
  <si>
    <t>chodba:</t>
  </si>
  <si>
    <t>1,25*2,6</t>
  </si>
  <si>
    <t>784121001</t>
  </si>
  <si>
    <t>Oškrabání malby v mísnostech výšky do 3,80 m</t>
  </si>
  <si>
    <t>770655676</t>
  </si>
  <si>
    <t>kuchyň:</t>
  </si>
  <si>
    <t>784181111</t>
  </si>
  <si>
    <t>Základní silikátová jednonásobná penetrace podkladu v místnostech výšky do 3,80m</t>
  </si>
  <si>
    <t>-1866197261</t>
  </si>
  <si>
    <t>784321001</t>
  </si>
  <si>
    <t>Jednonásobné silikátové bílé malby v místnosti výšky do 3,80 m</t>
  </si>
  <si>
    <t>175429783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</si>
  <si>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</si>
  <si>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</si>
  <si>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</si>
  <si>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</si>
  <si>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</si>
  <si>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</si>
  <si>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</si>
  <si>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</si>
  <si>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</si>
  <si>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</si>
  <si>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</si>
  <si>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</si>
  <si>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</si>
  <si>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</si>
  <si>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</si>
  <si>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</si>
  <si>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</si>
  <si>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</si>
  <si>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</si>
  <si>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</si>
  <si>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</si>
  <si>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-687634534</t>
  </si>
  <si>
    <t>dopojení nového ventilátoru na stávající potrubí:</t>
  </si>
  <si>
    <t>HZS4212</t>
  </si>
  <si>
    <t>Hodinová zúčtovací sazba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</si>
  <si>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</si>
  <si>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</si>
  <si>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</si>
  <si>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</si>
  <si>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</si>
  <si>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</si>
  <si>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</si>
  <si>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</si>
  <si>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1479401955</t>
  </si>
  <si>
    <t>VRN7</t>
  </si>
  <si>
    <t>Provozní vlivy</t>
  </si>
  <si>
    <t>070001000</t>
  </si>
  <si>
    <t>-928914413</t>
  </si>
  <si>
    <t>Provedení stěrkové hydrozolace  svislé na betonu, 2 vrstvy</t>
  </si>
  <si>
    <t>Potěr nivelit samonivelační tl do 30 mm ze suchých směsí</t>
  </si>
  <si>
    <t>PVC plastová soklová lišta + komponenty</t>
  </si>
  <si>
    <t>Provedení izolace  hydroizolační stěrkou vodorovné na betonu, 2 vrstvy</t>
  </si>
  <si>
    <t>Montáž vypínač nástěnný 1-jednopólový prostředí normální min. řada Tango</t>
  </si>
  <si>
    <t>ovladač zapínací tlačítkový 10A 3553-80289 velkoplošný min. řada Tango</t>
  </si>
  <si>
    <t>Montáž zásuvka (polo)zapuštěná bezšroubové připojení 2P+PE se zapojením vodičů min řada Tango</t>
  </si>
  <si>
    <t>SDK příčka tl 80 mm profil CW+UW 50 desky 1xH2 15 TI 40 mm, mezi wc a koupelnou tl 100 mm</t>
  </si>
  <si>
    <t>Digestoř vestavná výsuvná pod skříňku stříbrná</t>
  </si>
  <si>
    <t>Kuchyňská linka dle specifikace vč. Dřezu min 0,7 mm - dodávka, lamino min 18 mm, osvětlení led pásek zafrézovat, měkký doraz vrchních dvířek při zavírání i otevírání</t>
  </si>
  <si>
    <t>rozetový zámek</t>
  </si>
  <si>
    <t>Montáž dveřního kování - WC zámku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</si>
</sst>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P1911/4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Jiříkovského 167/27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23. 8. 2019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'2 - Bytová jednotka č.2'!J30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2"/>
  <sheetViews>
    <sheetView showGridLines="0" tabSelected="1" topLeftCell="A233" zoomScale="120" zoomScaleNormal="120" workbookViewId="0">
      <selection activeCell="J11" sqref="J11"/>
    </sheetView>
  </sheetViews>
  <sheetFormatPr defaultRowHeight="11.25"/>
  <cols>
    <col min="1" max="1" width="8.33203125" style="1" customWidth="1"/>
    <col min="2" max="2" width="1.6640625" style="1" customWidth="1"/>
    <col min="3" max="3" width="5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Jiříkovského 167/27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ROUND((SUM(BE142:BE411)),  2)</f>
        <v>0</v>
      </c>
      <c r="G33" s="32"/>
      <c r="H33" s="32"/>
      <c r="I33" s="103">
        <v>0.21</v>
      </c>
      <c r="J33" s="102">
        <f>ROUND(((SUM(BE142:BE411))*I33),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ROUND((SUM(BF142:BF411)),  2)</f>
        <v>0</v>
      </c>
      <c r="G34" s="32"/>
      <c r="H34" s="32"/>
      <c r="I34" s="103">
        <v>0.12</v>
      </c>
      <c r="J34" s="102">
        <f>ROUND(((SUM(BF142:BF411))*I34),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ROUND((SUM(BG142:BG411)),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ROUND((SUM(BH142:BH411)),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ROUND((SUM(BI142:BI411)),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Jiříkovského 167/27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2 - Bytová jednotka č.2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J164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J191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J195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J198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J199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J231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J240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J251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J270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J273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J292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J299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J309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J328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J337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J347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J357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J363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J379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J407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J408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J410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Jiříkovského 167/27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2" t="str">
        <f>E9</f>
        <v>2 - Bytová jednotka č.2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/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P143+P198+P379+P407</f>
        <v>0</v>
      </c>
      <c r="Q142" s="66"/>
      <c r="R142" s="141">
        <f>R143+R198+R379+R407</f>
        <v>2.5508908399999997</v>
      </c>
      <c r="S142" s="66"/>
      <c r="T142" s="142">
        <f>T143+T198+T379+T407</f>
        <v>3.1367951999999999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BK143+BK198+BK379+BK407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P144+P147+P164+P191+P195</f>
        <v>0</v>
      </c>
      <c r="Q143" s="150"/>
      <c r="R143" s="151">
        <f>R144+R147+R164+R191+R195</f>
        <v>0.70921296</v>
      </c>
      <c r="S143" s="150"/>
      <c r="T143" s="152">
        <f>T144+T147+T164+T191+T195</f>
        <v>2.6984916000000001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BK144+BK147+BK164+BK191+BK195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0.10689200000000001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16.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0.4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0.26723000000000002</v>
      </c>
      <c r="R145" s="168">
        <f>Q145*H145</f>
        <v>0.10689200000000001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0.4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SUM(P148:P163)</f>
        <v>0</v>
      </c>
      <c r="Q147" s="150"/>
      <c r="R147" s="151">
        <f>SUM(R148:R163)</f>
        <v>0.59982595999999999</v>
      </c>
      <c r="S147" s="150"/>
      <c r="T147" s="152">
        <f>SUM(T148:T163)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SUM(BK148:BK163)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138</v>
      </c>
      <c r="E148" s="159" t="s">
        <v>150</v>
      </c>
      <c r="F148" s="160" t="s">
        <v>151</v>
      </c>
      <c r="G148" s="161" t="s">
        <v>141</v>
      </c>
      <c r="H148" s="162">
        <v>12.564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3.2666399999999999E-3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81</v>
      </c>
      <c r="BK148" s="171">
        <f t="shared" ref="BK148:BK150" si="9">ROUND(I148*H148,2)</f>
        <v>0</v>
      </c>
      <c r="BL148" s="17" t="s">
        <v>142</v>
      </c>
      <c r="BM148" s="170" t="s">
        <v>152</v>
      </c>
    </row>
    <row r="149" spans="1:65" s="2" customFormat="1" ht="21.75" customHeight="1">
      <c r="A149" s="32"/>
      <c r="B149" s="157"/>
      <c r="C149" s="158">
        <v>3</v>
      </c>
      <c r="D149" s="158" t="s">
        <v>138</v>
      </c>
      <c r="E149" s="159" t="s">
        <v>153</v>
      </c>
      <c r="F149" s="160" t="s">
        <v>154</v>
      </c>
      <c r="G149" s="161" t="s">
        <v>141</v>
      </c>
      <c r="H149" s="162">
        <v>12.564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5.5030320000000001E-2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81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142</v>
      </c>
      <c r="BM149" s="170" t="s">
        <v>155</v>
      </c>
    </row>
    <row r="150" spans="1:65" s="2" customFormat="1" ht="21.75" customHeight="1">
      <c r="A150" s="32"/>
      <c r="B150" s="157"/>
      <c r="C150" s="158">
        <v>4</v>
      </c>
      <c r="D150" s="158" t="s">
        <v>138</v>
      </c>
      <c r="E150" s="159" t="s">
        <v>157</v>
      </c>
      <c r="F150" s="160" t="s">
        <v>158</v>
      </c>
      <c r="G150" s="161" t="s">
        <v>141</v>
      </c>
      <c r="H150" s="162">
        <v>4.5919999999999996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1.3776E-2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81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142</v>
      </c>
      <c r="BM150" s="170" t="s">
        <v>159</v>
      </c>
    </row>
    <row r="151" spans="1:65" s="13" customFormat="1">
      <c r="B151" s="172"/>
      <c r="D151" s="173" t="s">
        <v>144</v>
      </c>
      <c r="E151" s="174" t="s">
        <v>1</v>
      </c>
      <c r="F151" s="175" t="s">
        <v>160</v>
      </c>
      <c r="H151" s="176">
        <v>2.6819999999999999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81</v>
      </c>
      <c r="AV151" s="13" t="s">
        <v>81</v>
      </c>
      <c r="AW151" s="13" t="s">
        <v>33</v>
      </c>
      <c r="AX151" s="13" t="s">
        <v>76</v>
      </c>
      <c r="AY151" s="174" t="s">
        <v>135</v>
      </c>
    </row>
    <row r="152" spans="1:65" s="13" customFormat="1">
      <c r="B152" s="172"/>
      <c r="D152" s="173" t="s">
        <v>144</v>
      </c>
      <c r="E152" s="174" t="s">
        <v>1</v>
      </c>
      <c r="F152" s="175" t="s">
        <v>161</v>
      </c>
      <c r="H152" s="176">
        <v>1.91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144</v>
      </c>
      <c r="AU152" s="174" t="s">
        <v>81</v>
      </c>
      <c r="AV152" s="13" t="s">
        <v>81</v>
      </c>
      <c r="AW152" s="13" t="s">
        <v>33</v>
      </c>
      <c r="AX152" s="13" t="s">
        <v>76</v>
      </c>
      <c r="AY152" s="174" t="s">
        <v>135</v>
      </c>
    </row>
    <row r="153" spans="1:65" s="14" customFormat="1">
      <c r="B153" s="181"/>
      <c r="D153" s="173" t="s">
        <v>144</v>
      </c>
      <c r="E153" s="182" t="s">
        <v>1</v>
      </c>
      <c r="F153" s="183" t="s">
        <v>148</v>
      </c>
      <c r="H153" s="184">
        <v>4.5919999999999996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144</v>
      </c>
      <c r="AU153" s="182" t="s">
        <v>81</v>
      </c>
      <c r="AV153" s="14" t="s">
        <v>142</v>
      </c>
      <c r="AW153" s="14" t="s">
        <v>33</v>
      </c>
      <c r="AX153" s="14" t="s">
        <v>84</v>
      </c>
      <c r="AY153" s="182" t="s">
        <v>135</v>
      </c>
    </row>
    <row r="154" spans="1:65" s="2" customFormat="1" ht="21.75" customHeight="1">
      <c r="A154" s="32"/>
      <c r="B154" s="157"/>
      <c r="C154" s="158">
        <v>5</v>
      </c>
      <c r="D154" s="158" t="s">
        <v>138</v>
      </c>
      <c r="E154" s="159" t="s">
        <v>163</v>
      </c>
      <c r="F154" s="160" t="s">
        <v>164</v>
      </c>
      <c r="G154" s="161" t="s">
        <v>141</v>
      </c>
      <c r="H154" s="162">
        <v>12.584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0.19819799999999999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81</v>
      </c>
      <c r="BK154" s="171">
        <f>ROUND(I154*H154,2)</f>
        <v>0</v>
      </c>
      <c r="BL154" s="17" t="s">
        <v>142</v>
      </c>
      <c r="BM154" s="170" t="s">
        <v>165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166</v>
      </c>
      <c r="H155" s="176">
        <v>12.584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>
        <v>6</v>
      </c>
      <c r="D156" s="158" t="s">
        <v>138</v>
      </c>
      <c r="E156" s="159" t="s">
        <v>170</v>
      </c>
      <c r="F156" s="160" t="s">
        <v>171</v>
      </c>
      <c r="G156" s="161" t="s">
        <v>169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0.505</v>
      </c>
      <c r="R156" s="168">
        <f>Q156*H156</f>
        <v>6.3630000000000006E-2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142</v>
      </c>
      <c r="BM156" s="170" t="s">
        <v>172</v>
      </c>
    </row>
    <row r="157" spans="1:65" s="15" customFormat="1" ht="22.5">
      <c r="B157" s="189"/>
      <c r="D157" s="173" t="s">
        <v>144</v>
      </c>
      <c r="E157" s="190" t="s">
        <v>1</v>
      </c>
      <c r="F157" s="191" t="s">
        <v>173</v>
      </c>
      <c r="H157" s="190" t="s">
        <v>1</v>
      </c>
      <c r="I157" s="192"/>
      <c r="L157" s="189"/>
      <c r="M157" s="193"/>
      <c r="N157" s="194"/>
      <c r="O157" s="194"/>
      <c r="P157" s="194"/>
      <c r="Q157" s="194"/>
      <c r="R157" s="194"/>
      <c r="S157" s="194"/>
      <c r="T157" s="195"/>
      <c r="AT157" s="190" t="s">
        <v>144</v>
      </c>
      <c r="AU157" s="190" t="s">
        <v>81</v>
      </c>
      <c r="AV157" s="15" t="s">
        <v>84</v>
      </c>
      <c r="AW157" s="15" t="s">
        <v>33</v>
      </c>
      <c r="AX157" s="15" t="s">
        <v>76</v>
      </c>
      <c r="AY157" s="190" t="s">
        <v>135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174</v>
      </c>
      <c r="H158" s="176">
        <v>0.126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81</v>
      </c>
      <c r="AV158" s="13" t="s">
        <v>81</v>
      </c>
      <c r="AW158" s="13" t="s">
        <v>33</v>
      </c>
      <c r="AX158" s="13" t="s">
        <v>84</v>
      </c>
      <c r="AY158" s="174" t="s">
        <v>135</v>
      </c>
    </row>
    <row r="159" spans="1:65" s="2" customFormat="1" ht="21.75" customHeight="1">
      <c r="A159" s="32"/>
      <c r="B159" s="157"/>
      <c r="C159" s="158">
        <v>7</v>
      </c>
      <c r="D159" s="158" t="s">
        <v>138</v>
      </c>
      <c r="E159" s="159" t="s">
        <v>175</v>
      </c>
      <c r="F159" s="160" t="s">
        <v>679</v>
      </c>
      <c r="G159" s="161" t="s">
        <v>141</v>
      </c>
      <c r="H159" s="162">
        <v>3.45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0.19561500000000001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142</v>
      </c>
      <c r="AT159" s="170" t="s">
        <v>138</v>
      </c>
      <c r="AU159" s="170" t="s">
        <v>81</v>
      </c>
      <c r="AY159" s="17" t="s">
        <v>135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81</v>
      </c>
      <c r="BK159" s="171">
        <f>ROUND(I159*H159,2)</f>
        <v>0</v>
      </c>
      <c r="BL159" s="17" t="s">
        <v>142</v>
      </c>
      <c r="BM159" s="170" t="s">
        <v>176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177</v>
      </c>
      <c r="H160" s="176">
        <v>3.45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81</v>
      </c>
      <c r="AV160" s="13" t="s">
        <v>81</v>
      </c>
      <c r="AW160" s="13" t="s">
        <v>33</v>
      </c>
      <c r="AX160" s="13" t="s">
        <v>76</v>
      </c>
      <c r="AY160" s="174" t="s">
        <v>135</v>
      </c>
    </row>
    <row r="161" spans="1:65" s="14" customFormat="1">
      <c r="B161" s="181"/>
      <c r="D161" s="173" t="s">
        <v>144</v>
      </c>
      <c r="E161" s="182" t="s">
        <v>1</v>
      </c>
      <c r="F161" s="183" t="s">
        <v>148</v>
      </c>
      <c r="H161" s="184">
        <v>3.45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144</v>
      </c>
      <c r="AU161" s="182" t="s">
        <v>81</v>
      </c>
      <c r="AV161" s="14" t="s">
        <v>142</v>
      </c>
      <c r="AW161" s="14" t="s">
        <v>33</v>
      </c>
      <c r="AX161" s="14" t="s">
        <v>84</v>
      </c>
      <c r="AY161" s="182" t="s">
        <v>135</v>
      </c>
    </row>
    <row r="162" spans="1:65" s="2" customFormat="1" ht="16.5" customHeight="1">
      <c r="A162" s="32"/>
      <c r="B162" s="157"/>
      <c r="C162" s="158">
        <v>8</v>
      </c>
      <c r="D162" s="158" t="s">
        <v>138</v>
      </c>
      <c r="E162" s="159" t="s">
        <v>179</v>
      </c>
      <c r="F162" s="160" t="s">
        <v>180</v>
      </c>
      <c r="G162" s="161" t="s">
        <v>181</v>
      </c>
      <c r="H162" s="162">
        <v>1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4.684E-2</v>
      </c>
      <c r="R162" s="168">
        <f>Q162*H162</f>
        <v>4.684E-2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142</v>
      </c>
      <c r="AT162" s="170" t="s">
        <v>138</v>
      </c>
      <c r="AU162" s="170" t="s">
        <v>81</v>
      </c>
      <c r="AY162" s="17" t="s">
        <v>135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81</v>
      </c>
      <c r="BK162" s="171">
        <f>ROUND(I162*H162,2)</f>
        <v>0</v>
      </c>
      <c r="BL162" s="17" t="s">
        <v>142</v>
      </c>
      <c r="BM162" s="170" t="s">
        <v>182</v>
      </c>
    </row>
    <row r="163" spans="1:65" s="2" customFormat="1" ht="16.5" customHeight="1">
      <c r="A163" s="32"/>
      <c r="B163" s="157"/>
      <c r="C163" s="196">
        <v>9</v>
      </c>
      <c r="D163" s="196" t="s">
        <v>183</v>
      </c>
      <c r="E163" s="197" t="s">
        <v>184</v>
      </c>
      <c r="F163" s="198" t="s">
        <v>185</v>
      </c>
      <c r="G163" s="199" t="s">
        <v>181</v>
      </c>
      <c r="H163" s="200">
        <v>1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42</v>
      </c>
      <c r="O163" s="58"/>
      <c r="P163" s="168">
        <f>O163*H163</f>
        <v>0</v>
      </c>
      <c r="Q163" s="168">
        <v>2.3470000000000001E-2</v>
      </c>
      <c r="R163" s="168">
        <f>Q163*H163</f>
        <v>2.3470000000000001E-2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156</v>
      </c>
      <c r="AT163" s="170" t="s">
        <v>183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186</v>
      </c>
    </row>
    <row r="164" spans="1:65" s="12" customFormat="1" ht="22.9" customHeight="1">
      <c r="B164" s="144"/>
      <c r="D164" s="145" t="s">
        <v>75</v>
      </c>
      <c r="E164" s="155" t="s">
        <v>162</v>
      </c>
      <c r="F164" s="155" t="s">
        <v>187</v>
      </c>
      <c r="I164" s="147"/>
      <c r="J164" s="156">
        <f>BK164</f>
        <v>0</v>
      </c>
      <c r="L164" s="144"/>
      <c r="M164" s="149"/>
      <c r="N164" s="150"/>
      <c r="O164" s="150"/>
      <c r="P164" s="151">
        <f>SUM(P165:P190)</f>
        <v>0</v>
      </c>
      <c r="Q164" s="150"/>
      <c r="R164" s="151">
        <f>SUM(R165:R190)</f>
        <v>2.4950000000000003E-3</v>
      </c>
      <c r="S164" s="150"/>
      <c r="T164" s="152">
        <f>SUM(T165:T190)</f>
        <v>2.6984916000000001</v>
      </c>
      <c r="AR164" s="145" t="s">
        <v>84</v>
      </c>
      <c r="AT164" s="153" t="s">
        <v>75</v>
      </c>
      <c r="AU164" s="153" t="s">
        <v>84</v>
      </c>
      <c r="AY164" s="145" t="s">
        <v>135</v>
      </c>
      <c r="BK164" s="154">
        <f>SUM(BK165:BK190)</f>
        <v>0</v>
      </c>
    </row>
    <row r="165" spans="1:65" s="2" customFormat="1" ht="21.75" customHeight="1">
      <c r="A165" s="32"/>
      <c r="B165" s="157"/>
      <c r="C165" s="158">
        <v>10</v>
      </c>
      <c r="D165" s="158" t="s">
        <v>138</v>
      </c>
      <c r="E165" s="159" t="s">
        <v>188</v>
      </c>
      <c r="F165" s="160" t="s">
        <v>189</v>
      </c>
      <c r="G165" s="161" t="s">
        <v>181</v>
      </c>
      <c r="H165" s="162">
        <v>1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2.4E-2</v>
      </c>
      <c r="T165" s="169">
        <f>S165*H165</f>
        <v>2.4E-2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178</v>
      </c>
      <c r="AT165" s="170" t="s">
        <v>138</v>
      </c>
      <c r="AU165" s="170" t="s">
        <v>81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178</v>
      </c>
      <c r="BM165" s="170" t="s">
        <v>190</v>
      </c>
    </row>
    <row r="166" spans="1:65" s="2" customFormat="1" ht="21.75" customHeight="1">
      <c r="A166" s="32"/>
      <c r="B166" s="157"/>
      <c r="C166" s="158">
        <v>11</v>
      </c>
      <c r="D166" s="158" t="s">
        <v>138</v>
      </c>
      <c r="E166" s="159" t="s">
        <v>191</v>
      </c>
      <c r="F166" s="160" t="s">
        <v>192</v>
      </c>
      <c r="G166" s="161" t="s">
        <v>141</v>
      </c>
      <c r="H166" s="162">
        <v>35.502000000000002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178</v>
      </c>
      <c r="AT166" s="170" t="s">
        <v>138</v>
      </c>
      <c r="AU166" s="170" t="s">
        <v>81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81</v>
      </c>
      <c r="BK166" s="171">
        <f>ROUND(I166*H166,2)</f>
        <v>0</v>
      </c>
      <c r="BL166" s="17" t="s">
        <v>178</v>
      </c>
      <c r="BM166" s="170" t="s">
        <v>193</v>
      </c>
    </row>
    <row r="167" spans="1:65" s="15" customFormat="1">
      <c r="B167" s="189"/>
      <c r="D167" s="173" t="s">
        <v>144</v>
      </c>
      <c r="E167" s="190" t="s">
        <v>1</v>
      </c>
      <c r="F167" s="191" t="s">
        <v>194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144</v>
      </c>
      <c r="AU167" s="190" t="s">
        <v>81</v>
      </c>
      <c r="AV167" s="15" t="s">
        <v>84</v>
      </c>
      <c r="AW167" s="15" t="s">
        <v>33</v>
      </c>
      <c r="AX167" s="15" t="s">
        <v>76</v>
      </c>
      <c r="AY167" s="190" t="s">
        <v>135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195</v>
      </c>
      <c r="H168" s="176">
        <v>16.25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81</v>
      </c>
      <c r="AV168" s="13" t="s">
        <v>81</v>
      </c>
      <c r="AW168" s="13" t="s">
        <v>33</v>
      </c>
      <c r="AX168" s="13" t="s">
        <v>76</v>
      </c>
      <c r="AY168" s="174" t="s">
        <v>135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196</v>
      </c>
      <c r="H169" s="176">
        <v>8.3719999999999999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135</v>
      </c>
    </row>
    <row r="170" spans="1:65" s="15" customFormat="1">
      <c r="B170" s="189"/>
      <c r="D170" s="173" t="s">
        <v>144</v>
      </c>
      <c r="E170" s="190" t="s">
        <v>1</v>
      </c>
      <c r="F170" s="191" t="s">
        <v>197</v>
      </c>
      <c r="H170" s="190" t="s">
        <v>1</v>
      </c>
      <c r="I170" s="192"/>
      <c r="L170" s="189"/>
      <c r="M170" s="193"/>
      <c r="N170" s="194"/>
      <c r="O170" s="194"/>
      <c r="P170" s="194"/>
      <c r="Q170" s="194"/>
      <c r="R170" s="194"/>
      <c r="S170" s="194"/>
      <c r="T170" s="195"/>
      <c r="AT170" s="190" t="s">
        <v>144</v>
      </c>
      <c r="AU170" s="190" t="s">
        <v>81</v>
      </c>
      <c r="AV170" s="15" t="s">
        <v>84</v>
      </c>
      <c r="AW170" s="15" t="s">
        <v>33</v>
      </c>
      <c r="AX170" s="15" t="s">
        <v>76</v>
      </c>
      <c r="AY170" s="190" t="s">
        <v>135</v>
      </c>
    </row>
    <row r="171" spans="1:65" s="13" customFormat="1">
      <c r="B171" s="172"/>
      <c r="D171" s="173" t="s">
        <v>144</v>
      </c>
      <c r="E171" s="174" t="s">
        <v>1</v>
      </c>
      <c r="F171" s="175" t="s">
        <v>198</v>
      </c>
      <c r="H171" s="176">
        <v>10.88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81</v>
      </c>
      <c r="AV171" s="13" t="s">
        <v>81</v>
      </c>
      <c r="AW171" s="13" t="s">
        <v>33</v>
      </c>
      <c r="AX171" s="13" t="s">
        <v>76</v>
      </c>
      <c r="AY171" s="174" t="s">
        <v>135</v>
      </c>
    </row>
    <row r="172" spans="1:65" s="14" customFormat="1">
      <c r="B172" s="181"/>
      <c r="D172" s="173" t="s">
        <v>144</v>
      </c>
      <c r="E172" s="182" t="s">
        <v>1</v>
      </c>
      <c r="F172" s="183" t="s">
        <v>148</v>
      </c>
      <c r="H172" s="184">
        <v>35.502000000000002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144</v>
      </c>
      <c r="AU172" s="182" t="s">
        <v>81</v>
      </c>
      <c r="AV172" s="14" t="s">
        <v>142</v>
      </c>
      <c r="AW172" s="14" t="s">
        <v>33</v>
      </c>
      <c r="AX172" s="14" t="s">
        <v>84</v>
      </c>
      <c r="AY172" s="182" t="s">
        <v>135</v>
      </c>
    </row>
    <row r="173" spans="1:65" s="2" customFormat="1" ht="21.75" customHeight="1">
      <c r="A173" s="32"/>
      <c r="B173" s="157"/>
      <c r="C173" s="158">
        <v>12</v>
      </c>
      <c r="D173" s="158" t="s">
        <v>138</v>
      </c>
      <c r="E173" s="159" t="s">
        <v>199</v>
      </c>
      <c r="F173" s="160" t="s">
        <v>200</v>
      </c>
      <c r="G173" s="161" t="s">
        <v>141</v>
      </c>
      <c r="H173" s="162">
        <v>21.943999999999999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1.4999999999999999E-4</v>
      </c>
      <c r="T173" s="169">
        <f>S173*H173</f>
        <v>3.2915999999999996E-3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178</v>
      </c>
      <c r="AT173" s="170" t="s">
        <v>138</v>
      </c>
      <c r="AU173" s="170" t="s">
        <v>81</v>
      </c>
      <c r="AY173" s="17" t="s">
        <v>135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81</v>
      </c>
      <c r="BK173" s="171">
        <f>ROUND(I173*H173,2)</f>
        <v>0</v>
      </c>
      <c r="BL173" s="17" t="s">
        <v>178</v>
      </c>
      <c r="BM173" s="170" t="s">
        <v>201</v>
      </c>
    </row>
    <row r="174" spans="1:65" s="15" customFormat="1" ht="22.5">
      <c r="B174" s="189"/>
      <c r="D174" s="173" t="s">
        <v>144</v>
      </c>
      <c r="E174" s="190" t="s">
        <v>1</v>
      </c>
      <c r="F174" s="191" t="s">
        <v>202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144</v>
      </c>
      <c r="AU174" s="190" t="s">
        <v>81</v>
      </c>
      <c r="AV174" s="15" t="s">
        <v>84</v>
      </c>
      <c r="AW174" s="15" t="s">
        <v>33</v>
      </c>
      <c r="AX174" s="15" t="s">
        <v>76</v>
      </c>
      <c r="AY174" s="190" t="s">
        <v>135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203</v>
      </c>
      <c r="H175" s="176">
        <v>21.943999999999999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81</v>
      </c>
      <c r="AV175" s="13" t="s">
        <v>81</v>
      </c>
      <c r="AW175" s="13" t="s">
        <v>33</v>
      </c>
      <c r="AX175" s="13" t="s">
        <v>76</v>
      </c>
      <c r="AY175" s="174" t="s">
        <v>135</v>
      </c>
    </row>
    <row r="176" spans="1:65" s="14" customFormat="1">
      <c r="B176" s="181"/>
      <c r="D176" s="173" t="s">
        <v>144</v>
      </c>
      <c r="E176" s="182" t="s">
        <v>1</v>
      </c>
      <c r="F176" s="183" t="s">
        <v>148</v>
      </c>
      <c r="H176" s="184">
        <v>21.943999999999999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144</v>
      </c>
      <c r="AU176" s="182" t="s">
        <v>81</v>
      </c>
      <c r="AV176" s="14" t="s">
        <v>142</v>
      </c>
      <c r="AW176" s="14" t="s">
        <v>33</v>
      </c>
      <c r="AX176" s="14" t="s">
        <v>84</v>
      </c>
      <c r="AY176" s="182" t="s">
        <v>135</v>
      </c>
    </row>
    <row r="177" spans="1:65" s="2" customFormat="1" ht="21.75" customHeight="1">
      <c r="A177" s="32"/>
      <c r="B177" s="157"/>
      <c r="C177" s="158">
        <v>13</v>
      </c>
      <c r="D177" s="158" t="s">
        <v>138</v>
      </c>
      <c r="E177" s="159" t="s">
        <v>204</v>
      </c>
      <c r="F177" s="160" t="s">
        <v>205</v>
      </c>
      <c r="G177" s="161" t="s">
        <v>141</v>
      </c>
      <c r="H177" s="162">
        <v>62.375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2.4950000000000003E-3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81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142</v>
      </c>
      <c r="BM177" s="170" t="s">
        <v>206</v>
      </c>
    </row>
    <row r="178" spans="1:65" s="13" customFormat="1">
      <c r="B178" s="172"/>
      <c r="D178" s="173" t="s">
        <v>144</v>
      </c>
      <c r="E178" s="174" t="s">
        <v>1</v>
      </c>
      <c r="F178" s="175" t="s">
        <v>167</v>
      </c>
      <c r="H178" s="176">
        <v>12.375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135</v>
      </c>
    </row>
    <row r="179" spans="1:65" s="15" customFormat="1">
      <c r="B179" s="189"/>
      <c r="D179" s="173" t="s">
        <v>144</v>
      </c>
      <c r="E179" s="190" t="s">
        <v>1</v>
      </c>
      <c r="F179" s="191" t="s">
        <v>207</v>
      </c>
      <c r="H179" s="190" t="s">
        <v>1</v>
      </c>
      <c r="I179" s="192"/>
      <c r="L179" s="189"/>
      <c r="M179" s="193"/>
      <c r="N179" s="194"/>
      <c r="O179" s="194"/>
      <c r="P179" s="194"/>
      <c r="Q179" s="194"/>
      <c r="R179" s="194"/>
      <c r="S179" s="194"/>
      <c r="T179" s="195"/>
      <c r="AT179" s="190" t="s">
        <v>144</v>
      </c>
      <c r="AU179" s="190" t="s">
        <v>81</v>
      </c>
      <c r="AV179" s="15" t="s">
        <v>84</v>
      </c>
      <c r="AW179" s="15" t="s">
        <v>33</v>
      </c>
      <c r="AX179" s="15" t="s">
        <v>76</v>
      </c>
      <c r="AY179" s="190" t="s">
        <v>135</v>
      </c>
    </row>
    <row r="180" spans="1:65" s="13" customFormat="1">
      <c r="B180" s="172"/>
      <c r="D180" s="173" t="s">
        <v>144</v>
      </c>
      <c r="E180" s="174" t="s">
        <v>1</v>
      </c>
      <c r="F180" s="175" t="s">
        <v>168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135</v>
      </c>
    </row>
    <row r="181" spans="1:65" s="14" customFormat="1">
      <c r="B181" s="181"/>
      <c r="D181" s="173" t="s">
        <v>144</v>
      </c>
      <c r="E181" s="182" t="s">
        <v>1</v>
      </c>
      <c r="F181" s="183" t="s">
        <v>148</v>
      </c>
      <c r="H181" s="184">
        <v>62.375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144</v>
      </c>
      <c r="AU181" s="182" t="s">
        <v>81</v>
      </c>
      <c r="AV181" s="14" t="s">
        <v>142</v>
      </c>
      <c r="AW181" s="14" t="s">
        <v>33</v>
      </c>
      <c r="AX181" s="14" t="s">
        <v>84</v>
      </c>
      <c r="AY181" s="182" t="s">
        <v>135</v>
      </c>
    </row>
    <row r="182" spans="1:65" s="2" customFormat="1" ht="16.5" customHeight="1">
      <c r="A182" s="32"/>
      <c r="B182" s="157"/>
      <c r="C182" s="158">
        <v>14</v>
      </c>
      <c r="D182" s="158" t="s">
        <v>138</v>
      </c>
      <c r="E182" s="159" t="s">
        <v>208</v>
      </c>
      <c r="F182" s="160" t="s">
        <v>209</v>
      </c>
      <c r="G182" s="161" t="s">
        <v>141</v>
      </c>
      <c r="H182" s="162">
        <v>25.48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2.548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142</v>
      </c>
      <c r="BM182" s="170" t="s">
        <v>210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211</v>
      </c>
      <c r="H183" s="176">
        <v>25.48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81</v>
      </c>
      <c r="AV183" s="13" t="s">
        <v>81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>
        <v>15</v>
      </c>
      <c r="D184" s="158" t="s">
        <v>138</v>
      </c>
      <c r="E184" s="159" t="s">
        <v>212</v>
      </c>
      <c r="F184" s="160" t="s">
        <v>213</v>
      </c>
      <c r="G184" s="161" t="s">
        <v>141</v>
      </c>
      <c r="H184" s="162">
        <v>3.7890000000000001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81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142</v>
      </c>
      <c r="BM184" s="170" t="s">
        <v>214</v>
      </c>
    </row>
    <row r="185" spans="1:65" s="13" customFormat="1">
      <c r="B185" s="172"/>
      <c r="D185" s="173" t="s">
        <v>144</v>
      </c>
      <c r="E185" s="174" t="s">
        <v>1</v>
      </c>
      <c r="F185" s="175" t="s">
        <v>215</v>
      </c>
      <c r="H185" s="176">
        <v>2.5350000000000001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3" customFormat="1">
      <c r="B186" s="172"/>
      <c r="D186" s="173" t="s">
        <v>144</v>
      </c>
      <c r="E186" s="174" t="s">
        <v>1</v>
      </c>
      <c r="F186" s="175" t="s">
        <v>216</v>
      </c>
      <c r="H186" s="176">
        <v>1.254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135</v>
      </c>
    </row>
    <row r="187" spans="1:65" s="14" customFormat="1">
      <c r="B187" s="181"/>
      <c r="D187" s="173" t="s">
        <v>144</v>
      </c>
      <c r="E187" s="182" t="s">
        <v>1</v>
      </c>
      <c r="F187" s="183" t="s">
        <v>148</v>
      </c>
      <c r="H187" s="184">
        <v>3.7890000000000001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144</v>
      </c>
      <c r="AU187" s="182" t="s">
        <v>81</v>
      </c>
      <c r="AV187" s="14" t="s">
        <v>142</v>
      </c>
      <c r="AW187" s="14" t="s">
        <v>33</v>
      </c>
      <c r="AX187" s="14" t="s">
        <v>84</v>
      </c>
      <c r="AY187" s="182" t="s">
        <v>135</v>
      </c>
    </row>
    <row r="188" spans="1:65" s="2" customFormat="1" ht="16.5" customHeight="1">
      <c r="A188" s="32"/>
      <c r="B188" s="157"/>
      <c r="C188" s="158">
        <v>16</v>
      </c>
      <c r="D188" s="158" t="s">
        <v>138</v>
      </c>
      <c r="E188" s="159" t="s">
        <v>217</v>
      </c>
      <c r="F188" s="160" t="s">
        <v>218</v>
      </c>
      <c r="G188" s="161" t="s">
        <v>141</v>
      </c>
      <c r="H188" s="162">
        <v>1.4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8.7999999999999995E-2</v>
      </c>
      <c r="T188" s="169">
        <f>S188*H188</f>
        <v>0.12319999999999999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142</v>
      </c>
      <c r="AT188" s="170" t="s">
        <v>138</v>
      </c>
      <c r="AU188" s="170" t="s">
        <v>81</v>
      </c>
      <c r="AY188" s="17" t="s">
        <v>135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81</v>
      </c>
      <c r="BK188" s="171">
        <f>ROUND(I188*H188,2)</f>
        <v>0</v>
      </c>
      <c r="BL188" s="17" t="s">
        <v>142</v>
      </c>
      <c r="BM188" s="170" t="s">
        <v>219</v>
      </c>
    </row>
    <row r="189" spans="1:65" s="15" customFormat="1">
      <c r="B189" s="189"/>
      <c r="D189" s="173" t="s">
        <v>144</v>
      </c>
      <c r="E189" s="190" t="s">
        <v>1</v>
      </c>
      <c r="F189" s="191" t="s">
        <v>220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144</v>
      </c>
      <c r="AU189" s="190" t="s">
        <v>81</v>
      </c>
      <c r="AV189" s="15" t="s">
        <v>84</v>
      </c>
      <c r="AW189" s="15" t="s">
        <v>33</v>
      </c>
      <c r="AX189" s="15" t="s">
        <v>76</v>
      </c>
      <c r="AY189" s="190" t="s">
        <v>135</v>
      </c>
    </row>
    <row r="190" spans="1:65" s="13" customFormat="1">
      <c r="B190" s="172"/>
      <c r="D190" s="173" t="s">
        <v>144</v>
      </c>
      <c r="E190" s="174" t="s">
        <v>1</v>
      </c>
      <c r="F190" s="175" t="s">
        <v>221</v>
      </c>
      <c r="H190" s="176">
        <v>1.4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81</v>
      </c>
      <c r="AV190" s="13" t="s">
        <v>81</v>
      </c>
      <c r="AW190" s="13" t="s">
        <v>33</v>
      </c>
      <c r="AX190" s="13" t="s">
        <v>84</v>
      </c>
      <c r="AY190" s="174" t="s">
        <v>135</v>
      </c>
    </row>
    <row r="191" spans="1:65" s="12" customFormat="1" ht="22.9" customHeight="1">
      <c r="B191" s="144"/>
      <c r="D191" s="145" t="s">
        <v>75</v>
      </c>
      <c r="E191" s="155" t="s">
        <v>222</v>
      </c>
      <c r="F191" s="155" t="s">
        <v>223</v>
      </c>
      <c r="I191" s="147"/>
      <c r="J191" s="156">
        <f>BK191</f>
        <v>0</v>
      </c>
      <c r="L191" s="144"/>
      <c r="M191" s="149"/>
      <c r="N191" s="150"/>
      <c r="O191" s="150"/>
      <c r="P191" s="151">
        <f>SUM(P192:P194)</f>
        <v>0</v>
      </c>
      <c r="Q191" s="150"/>
      <c r="R191" s="151">
        <f>SUM(R192:R194)</f>
        <v>0</v>
      </c>
      <c r="S191" s="150"/>
      <c r="T191" s="152">
        <f>SUM(T192:T194)</f>
        <v>0</v>
      </c>
      <c r="AR191" s="145" t="s">
        <v>84</v>
      </c>
      <c r="AT191" s="153" t="s">
        <v>75</v>
      </c>
      <c r="AU191" s="153" t="s">
        <v>84</v>
      </c>
      <c r="AY191" s="145" t="s">
        <v>135</v>
      </c>
      <c r="BK191" s="154">
        <f>SUM(BK192:BK194)</f>
        <v>0</v>
      </c>
    </row>
    <row r="192" spans="1:65" s="2" customFormat="1" ht="21.75" customHeight="1">
      <c r="A192" s="32"/>
      <c r="B192" s="157"/>
      <c r="C192" s="158">
        <v>17</v>
      </c>
      <c r="D192" s="158" t="s">
        <v>138</v>
      </c>
      <c r="E192" s="159" t="s">
        <v>224</v>
      </c>
      <c r="F192" s="160" t="s">
        <v>225</v>
      </c>
      <c r="G192" s="161" t="s">
        <v>226</v>
      </c>
      <c r="H192" s="162">
        <v>3.161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81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142</v>
      </c>
      <c r="BM192" s="170" t="s">
        <v>227</v>
      </c>
    </row>
    <row r="193" spans="1:65" s="2" customFormat="1" ht="21.75" customHeight="1">
      <c r="A193" s="32"/>
      <c r="B193" s="157"/>
      <c r="C193" s="158">
        <v>18</v>
      </c>
      <c r="D193" s="158" t="s">
        <v>138</v>
      </c>
      <c r="E193" s="159" t="s">
        <v>228</v>
      </c>
      <c r="F193" s="160" t="s">
        <v>229</v>
      </c>
      <c r="G193" s="161" t="s">
        <v>226</v>
      </c>
      <c r="H193" s="162">
        <v>3.161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230</v>
      </c>
    </row>
    <row r="194" spans="1:65" s="2" customFormat="1" ht="21.75" customHeight="1">
      <c r="A194" s="32"/>
      <c r="B194" s="157"/>
      <c r="C194" s="158">
        <v>19</v>
      </c>
      <c r="D194" s="158" t="s">
        <v>138</v>
      </c>
      <c r="E194" s="159" t="s">
        <v>231</v>
      </c>
      <c r="F194" s="160" t="s">
        <v>232</v>
      </c>
      <c r="G194" s="161" t="s">
        <v>226</v>
      </c>
      <c r="H194" s="162">
        <v>3.161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81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81</v>
      </c>
      <c r="BK194" s="171">
        <f>ROUND(I194*H194,2)</f>
        <v>0</v>
      </c>
      <c r="BL194" s="17" t="s">
        <v>142</v>
      </c>
      <c r="BM194" s="170" t="s">
        <v>233</v>
      </c>
    </row>
    <row r="195" spans="1:65" s="12" customFormat="1" ht="22.9" customHeight="1">
      <c r="B195" s="144"/>
      <c r="D195" s="145" t="s">
        <v>75</v>
      </c>
      <c r="E195" s="155" t="s">
        <v>234</v>
      </c>
      <c r="F195" s="155" t="s">
        <v>235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SUM(P196:P197)</f>
        <v>0</v>
      </c>
      <c r="Q195" s="150"/>
      <c r="R195" s="151">
        <f>SUM(R196:R197)</f>
        <v>0</v>
      </c>
      <c r="S195" s="150"/>
      <c r="T195" s="152">
        <f>SUM(T196:T197)</f>
        <v>0</v>
      </c>
      <c r="AR195" s="145" t="s">
        <v>84</v>
      </c>
      <c r="AT195" s="153" t="s">
        <v>75</v>
      </c>
      <c r="AU195" s="153" t="s">
        <v>84</v>
      </c>
      <c r="AY195" s="145" t="s">
        <v>135</v>
      </c>
      <c r="BK195" s="154">
        <f>SUM(BK196:BK197)</f>
        <v>0</v>
      </c>
    </row>
    <row r="196" spans="1:65" s="2" customFormat="1" ht="16.5" customHeight="1">
      <c r="A196" s="32"/>
      <c r="B196" s="157"/>
      <c r="C196" s="158">
        <v>20</v>
      </c>
      <c r="D196" s="158" t="s">
        <v>138</v>
      </c>
      <c r="E196" s="159" t="s">
        <v>236</v>
      </c>
      <c r="F196" s="160" t="s">
        <v>237</v>
      </c>
      <c r="G196" s="161" t="s">
        <v>226</v>
      </c>
      <c r="H196" s="162">
        <v>0.79100000000000004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81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81</v>
      </c>
      <c r="BK196" s="171">
        <f>ROUND(I196*H196,2)</f>
        <v>0</v>
      </c>
      <c r="BL196" s="17" t="s">
        <v>142</v>
      </c>
      <c r="BM196" s="170" t="s">
        <v>238</v>
      </c>
    </row>
    <row r="197" spans="1:65" s="2" customFormat="1" ht="21.75" customHeight="1">
      <c r="A197" s="32"/>
      <c r="B197" s="157"/>
      <c r="C197" s="158">
        <v>21</v>
      </c>
      <c r="D197" s="158" t="s">
        <v>138</v>
      </c>
      <c r="E197" s="159" t="s">
        <v>240</v>
      </c>
      <c r="F197" s="160" t="s">
        <v>241</v>
      </c>
      <c r="G197" s="161" t="s">
        <v>226</v>
      </c>
      <c r="H197" s="162">
        <v>0.79100000000000004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81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142</v>
      </c>
      <c r="BM197" s="170" t="s">
        <v>242</v>
      </c>
    </row>
    <row r="198" spans="1:65" s="12" customFormat="1" ht="25.9" customHeight="1">
      <c r="B198" s="144"/>
      <c r="D198" s="145" t="s">
        <v>75</v>
      </c>
      <c r="E198" s="146" t="s">
        <v>243</v>
      </c>
      <c r="F198" s="146" t="s">
        <v>244</v>
      </c>
      <c r="I198" s="147"/>
      <c r="J198" s="148">
        <f>BK198</f>
        <v>0</v>
      </c>
      <c r="L198" s="144"/>
      <c r="M198" s="149"/>
      <c r="N198" s="150"/>
      <c r="O198" s="150"/>
      <c r="P198" s="151">
        <f>P199+P220+P231+P240+P251+P270+P273+P292+P299+P309+P328+P337+P347+P357+P363</f>
        <v>0</v>
      </c>
      <c r="Q198" s="150"/>
      <c r="R198" s="151">
        <f>R199+R220+R231+R240+R251+R270+R273+R292+R299+R309+R328+R337+R347+R357+R363</f>
        <v>1.8416778799999998</v>
      </c>
      <c r="S198" s="150"/>
      <c r="T198" s="152">
        <f>T199+T220+T231+T240+T251+T270+T273+T292+T299+T309+T328+T337+T347+T357+T363</f>
        <v>0.43830360000000002</v>
      </c>
      <c r="AR198" s="145" t="s">
        <v>81</v>
      </c>
      <c r="AT198" s="153" t="s">
        <v>75</v>
      </c>
      <c r="AU198" s="153" t="s">
        <v>76</v>
      </c>
      <c r="AY198" s="145" t="s">
        <v>135</v>
      </c>
      <c r="BK198" s="154">
        <f>BK199+BK220+BK231+BK240+BK251+BK270+BK273+BK292+BK299+BK309+BK328+BK337+BK347+BK357+BK363</f>
        <v>0</v>
      </c>
    </row>
    <row r="199" spans="1:65" s="12" customFormat="1" ht="22.9" customHeight="1">
      <c r="B199" s="144"/>
      <c r="D199" s="145" t="s">
        <v>75</v>
      </c>
      <c r="E199" s="155" t="s">
        <v>245</v>
      </c>
      <c r="F199" s="155" t="s">
        <v>246</v>
      </c>
      <c r="I199" s="147"/>
      <c r="J199" s="156">
        <f>BK199</f>
        <v>0</v>
      </c>
      <c r="L199" s="144"/>
      <c r="M199" s="149"/>
      <c r="N199" s="150"/>
      <c r="O199" s="150"/>
      <c r="P199" s="151">
        <f>SUM(P200:P219)</f>
        <v>0</v>
      </c>
      <c r="Q199" s="150"/>
      <c r="R199" s="151">
        <f>SUM(R200:R219)</f>
        <v>3.1299180000000003E-2</v>
      </c>
      <c r="S199" s="150"/>
      <c r="T199" s="152">
        <f>SUM(T200:T219)</f>
        <v>0</v>
      </c>
      <c r="AR199" s="145" t="s">
        <v>81</v>
      </c>
      <c r="AT199" s="153" t="s">
        <v>75</v>
      </c>
      <c r="AU199" s="153" t="s">
        <v>84</v>
      </c>
      <c r="AY199" s="145" t="s">
        <v>135</v>
      </c>
      <c r="BK199" s="154">
        <f>SUM(BK200:BK219)</f>
        <v>0</v>
      </c>
    </row>
    <row r="200" spans="1:65" s="2" customFormat="1" ht="21.75" customHeight="1">
      <c r="A200" s="32"/>
      <c r="B200" s="157"/>
      <c r="C200" s="158">
        <v>22</v>
      </c>
      <c r="D200" s="158" t="s">
        <v>138</v>
      </c>
      <c r="E200" s="159" t="s">
        <v>247</v>
      </c>
      <c r="F200" s="160" t="s">
        <v>681</v>
      </c>
      <c r="G200" s="161" t="s">
        <v>141</v>
      </c>
      <c r="H200" s="162">
        <v>3.45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178</v>
      </c>
      <c r="AT200" s="170" t="s">
        <v>138</v>
      </c>
      <c r="AU200" s="170" t="s">
        <v>81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178</v>
      </c>
      <c r="BM200" s="170" t="s">
        <v>248</v>
      </c>
    </row>
    <row r="201" spans="1:65" s="13" customFormat="1">
      <c r="B201" s="172"/>
      <c r="D201" s="173" t="s">
        <v>144</v>
      </c>
      <c r="E201" s="174" t="s">
        <v>1</v>
      </c>
      <c r="F201" s="175" t="s">
        <v>177</v>
      </c>
      <c r="H201" s="176">
        <v>3.45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81</v>
      </c>
      <c r="AV201" s="13" t="s">
        <v>81</v>
      </c>
      <c r="AW201" s="13" t="s">
        <v>33</v>
      </c>
      <c r="AX201" s="13" t="s">
        <v>76</v>
      </c>
      <c r="AY201" s="174" t="s">
        <v>135</v>
      </c>
    </row>
    <row r="202" spans="1:65" s="14" customFormat="1">
      <c r="B202" s="181"/>
      <c r="D202" s="173" t="s">
        <v>144</v>
      </c>
      <c r="E202" s="182" t="s">
        <v>1</v>
      </c>
      <c r="F202" s="183" t="s">
        <v>148</v>
      </c>
      <c r="H202" s="184">
        <v>3.45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144</v>
      </c>
      <c r="AU202" s="182" t="s">
        <v>81</v>
      </c>
      <c r="AV202" s="14" t="s">
        <v>142</v>
      </c>
      <c r="AW202" s="14" t="s">
        <v>33</v>
      </c>
      <c r="AX202" s="14" t="s">
        <v>84</v>
      </c>
      <c r="AY202" s="182" t="s">
        <v>135</v>
      </c>
    </row>
    <row r="203" spans="1:65" s="2" customFormat="1" ht="21.75" customHeight="1">
      <c r="A203" s="32"/>
      <c r="B203" s="157"/>
      <c r="C203" s="158">
        <v>23</v>
      </c>
      <c r="D203" s="158" t="s">
        <v>138</v>
      </c>
      <c r="E203" s="159" t="s">
        <v>249</v>
      </c>
      <c r="F203" s="160" t="s">
        <v>678</v>
      </c>
      <c r="G203" s="161" t="s">
        <v>141</v>
      </c>
      <c r="H203" s="162">
        <v>6.6580000000000004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178</v>
      </c>
      <c r="AT203" s="170" t="s">
        <v>138</v>
      </c>
      <c r="AU203" s="170" t="s">
        <v>81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81</v>
      </c>
      <c r="BK203" s="171">
        <f>ROUND(I203*H203,2)</f>
        <v>0</v>
      </c>
      <c r="BL203" s="17" t="s">
        <v>178</v>
      </c>
      <c r="BM203" s="170" t="s">
        <v>250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251</v>
      </c>
      <c r="H204" s="176">
        <v>5.27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81</v>
      </c>
      <c r="AV204" s="13" t="s">
        <v>81</v>
      </c>
      <c r="AW204" s="13" t="s">
        <v>33</v>
      </c>
      <c r="AX204" s="13" t="s">
        <v>76</v>
      </c>
      <c r="AY204" s="174" t="s">
        <v>135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252</v>
      </c>
      <c r="H205" s="176">
        <v>1.3879999999999999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81</v>
      </c>
      <c r="AV205" s="13" t="s">
        <v>81</v>
      </c>
      <c r="AW205" s="13" t="s">
        <v>33</v>
      </c>
      <c r="AX205" s="13" t="s">
        <v>76</v>
      </c>
      <c r="AY205" s="174" t="s">
        <v>135</v>
      </c>
    </row>
    <row r="206" spans="1:65" s="14" customFormat="1">
      <c r="B206" s="181"/>
      <c r="D206" s="173" t="s">
        <v>144</v>
      </c>
      <c r="E206" s="182" t="s">
        <v>1</v>
      </c>
      <c r="F206" s="183" t="s">
        <v>148</v>
      </c>
      <c r="H206" s="184">
        <v>6.6579999999999995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144</v>
      </c>
      <c r="AU206" s="182" t="s">
        <v>81</v>
      </c>
      <c r="AV206" s="14" t="s">
        <v>142</v>
      </c>
      <c r="AW206" s="14" t="s">
        <v>33</v>
      </c>
      <c r="AX206" s="14" t="s">
        <v>84</v>
      </c>
      <c r="AY206" s="182" t="s">
        <v>135</v>
      </c>
    </row>
    <row r="207" spans="1:65" s="2" customFormat="1" ht="21.75" customHeight="1">
      <c r="A207" s="32"/>
      <c r="B207" s="157"/>
      <c r="C207" s="196">
        <v>24</v>
      </c>
      <c r="D207" s="196" t="s">
        <v>183</v>
      </c>
      <c r="E207" s="197" t="s">
        <v>253</v>
      </c>
      <c r="F207" s="198" t="s">
        <v>254</v>
      </c>
      <c r="G207" s="199" t="s">
        <v>255</v>
      </c>
      <c r="H207" s="200">
        <v>30.324000000000002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42</v>
      </c>
      <c r="O207" s="58"/>
      <c r="P207" s="168">
        <f>O207*H207</f>
        <v>0</v>
      </c>
      <c r="Q207" s="168">
        <v>1E-3</v>
      </c>
      <c r="R207" s="168">
        <f>Q207*H207</f>
        <v>3.0324000000000004E-2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239</v>
      </c>
      <c r="AT207" s="170" t="s">
        <v>183</v>
      </c>
      <c r="AU207" s="170" t="s">
        <v>81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81</v>
      </c>
      <c r="BK207" s="171">
        <f>ROUND(I207*H207,2)</f>
        <v>0</v>
      </c>
      <c r="BL207" s="17" t="s">
        <v>178</v>
      </c>
      <c r="BM207" s="170" t="s">
        <v>256</v>
      </c>
    </row>
    <row r="208" spans="1:65" s="15" customFormat="1">
      <c r="B208" s="189"/>
      <c r="D208" s="173" t="s">
        <v>144</v>
      </c>
      <c r="E208" s="190" t="s">
        <v>1</v>
      </c>
      <c r="F208" s="191" t="s">
        <v>257</v>
      </c>
      <c r="H208" s="190" t="s">
        <v>1</v>
      </c>
      <c r="I208" s="192"/>
      <c r="L208" s="189"/>
      <c r="M208" s="193"/>
      <c r="N208" s="194"/>
      <c r="O208" s="194"/>
      <c r="P208" s="194"/>
      <c r="Q208" s="194"/>
      <c r="R208" s="194"/>
      <c r="S208" s="194"/>
      <c r="T208" s="195"/>
      <c r="AT208" s="190" t="s">
        <v>144</v>
      </c>
      <c r="AU208" s="190" t="s">
        <v>81</v>
      </c>
      <c r="AV208" s="15" t="s">
        <v>84</v>
      </c>
      <c r="AW208" s="15" t="s">
        <v>33</v>
      </c>
      <c r="AX208" s="15" t="s">
        <v>76</v>
      </c>
      <c r="AY208" s="190" t="s">
        <v>135</v>
      </c>
    </row>
    <row r="209" spans="1:65" s="13" customFormat="1">
      <c r="B209" s="172"/>
      <c r="D209" s="173" t="s">
        <v>144</v>
      </c>
      <c r="E209" s="174" t="s">
        <v>1</v>
      </c>
      <c r="F209" s="175" t="s">
        <v>258</v>
      </c>
      <c r="H209" s="176">
        <v>30.324000000000002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81</v>
      </c>
      <c r="AV209" s="13" t="s">
        <v>81</v>
      </c>
      <c r="AW209" s="13" t="s">
        <v>33</v>
      </c>
      <c r="AX209" s="13" t="s">
        <v>84</v>
      </c>
      <c r="AY209" s="174" t="s">
        <v>135</v>
      </c>
    </row>
    <row r="210" spans="1:65" s="2" customFormat="1" ht="21.75" customHeight="1">
      <c r="A210" s="32"/>
      <c r="B210" s="157"/>
      <c r="C210" s="158">
        <v>25</v>
      </c>
      <c r="D210" s="158" t="s">
        <v>138</v>
      </c>
      <c r="E210" s="159" t="s">
        <v>259</v>
      </c>
      <c r="F210" s="160" t="s">
        <v>260</v>
      </c>
      <c r="G210" s="161" t="s">
        <v>261</v>
      </c>
      <c r="H210" s="162">
        <v>14.775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178</v>
      </c>
      <c r="AT210" s="170" t="s">
        <v>138</v>
      </c>
      <c r="AU210" s="170" t="s">
        <v>81</v>
      </c>
      <c r="AY210" s="17" t="s">
        <v>135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81</v>
      </c>
      <c r="BK210" s="171">
        <f>ROUND(I210*H210,2)</f>
        <v>0</v>
      </c>
      <c r="BL210" s="17" t="s">
        <v>178</v>
      </c>
      <c r="BM210" s="170" t="s">
        <v>262</v>
      </c>
    </row>
    <row r="211" spans="1:65" s="13" customFormat="1">
      <c r="B211" s="172"/>
      <c r="D211" s="173" t="s">
        <v>144</v>
      </c>
      <c r="E211" s="174" t="s">
        <v>1</v>
      </c>
      <c r="F211" s="175" t="s">
        <v>263</v>
      </c>
      <c r="H211" s="176">
        <v>9.5749999999999993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81</v>
      </c>
      <c r="AV211" s="13" t="s">
        <v>81</v>
      </c>
      <c r="AW211" s="13" t="s">
        <v>33</v>
      </c>
      <c r="AX211" s="13" t="s">
        <v>76</v>
      </c>
      <c r="AY211" s="174" t="s">
        <v>135</v>
      </c>
    </row>
    <row r="212" spans="1:65" s="13" customFormat="1">
      <c r="B212" s="172"/>
      <c r="D212" s="173" t="s">
        <v>144</v>
      </c>
      <c r="E212" s="174" t="s">
        <v>1</v>
      </c>
      <c r="F212" s="175" t="s">
        <v>264</v>
      </c>
      <c r="H212" s="176">
        <v>4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135</v>
      </c>
    </row>
    <row r="213" spans="1:65" s="13" customFormat="1">
      <c r="B213" s="172"/>
      <c r="D213" s="173" t="s">
        <v>144</v>
      </c>
      <c r="E213" s="174" t="s">
        <v>1</v>
      </c>
      <c r="F213" s="175" t="s">
        <v>265</v>
      </c>
      <c r="H213" s="176">
        <v>1.2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81</v>
      </c>
      <c r="AV213" s="13" t="s">
        <v>81</v>
      </c>
      <c r="AW213" s="13" t="s">
        <v>33</v>
      </c>
      <c r="AX213" s="13" t="s">
        <v>76</v>
      </c>
      <c r="AY213" s="174" t="s">
        <v>135</v>
      </c>
    </row>
    <row r="214" spans="1:65" s="14" customFormat="1">
      <c r="B214" s="181"/>
      <c r="D214" s="173" t="s">
        <v>144</v>
      </c>
      <c r="E214" s="182" t="s">
        <v>1</v>
      </c>
      <c r="F214" s="183" t="s">
        <v>148</v>
      </c>
      <c r="H214" s="184">
        <v>14.774999999999999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144</v>
      </c>
      <c r="AU214" s="182" t="s">
        <v>81</v>
      </c>
      <c r="AV214" s="14" t="s">
        <v>142</v>
      </c>
      <c r="AW214" s="14" t="s">
        <v>33</v>
      </c>
      <c r="AX214" s="14" t="s">
        <v>84</v>
      </c>
      <c r="AY214" s="182" t="s">
        <v>135</v>
      </c>
    </row>
    <row r="215" spans="1:65" s="2" customFormat="1" ht="21.75" customHeight="1">
      <c r="A215" s="32"/>
      <c r="B215" s="157"/>
      <c r="C215" s="158">
        <v>26</v>
      </c>
      <c r="D215" s="158" t="s">
        <v>138</v>
      </c>
      <c r="E215" s="159" t="s">
        <v>266</v>
      </c>
      <c r="F215" s="160" t="s">
        <v>267</v>
      </c>
      <c r="G215" s="161" t="s">
        <v>181</v>
      </c>
      <c r="H215" s="162">
        <v>10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178</v>
      </c>
      <c r="AT215" s="170" t="s">
        <v>138</v>
      </c>
      <c r="AU215" s="170" t="s">
        <v>81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81</v>
      </c>
      <c r="BK215" s="171">
        <f>ROUND(I215*H215,2)</f>
        <v>0</v>
      </c>
      <c r="BL215" s="17" t="s">
        <v>178</v>
      </c>
      <c r="BM215" s="170" t="s">
        <v>268</v>
      </c>
    </row>
    <row r="216" spans="1:65" s="2" customFormat="1" ht="16.5" customHeight="1">
      <c r="A216" s="32"/>
      <c r="B216" s="157"/>
      <c r="C216" s="196">
        <v>27</v>
      </c>
      <c r="D216" s="196" t="s">
        <v>183</v>
      </c>
      <c r="E216" s="197" t="s">
        <v>269</v>
      </c>
      <c r="F216" s="198" t="s">
        <v>270</v>
      </c>
      <c r="G216" s="199" t="s">
        <v>261</v>
      </c>
      <c r="H216" s="200">
        <v>16.253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6.0000000000000002E-5</v>
      </c>
      <c r="R216" s="168">
        <f>Q216*H216</f>
        <v>9.7518000000000008E-4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239</v>
      </c>
      <c r="AT216" s="170" t="s">
        <v>183</v>
      </c>
      <c r="AU216" s="170" t="s">
        <v>81</v>
      </c>
      <c r="AY216" s="17" t="s">
        <v>135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178</v>
      </c>
      <c r="BM216" s="170" t="s">
        <v>271</v>
      </c>
    </row>
    <row r="217" spans="1:65" s="13" customFormat="1">
      <c r="B217" s="172"/>
      <c r="D217" s="173" t="s">
        <v>144</v>
      </c>
      <c r="E217" s="174" t="s">
        <v>1</v>
      </c>
      <c r="F217" s="175" t="s">
        <v>272</v>
      </c>
      <c r="H217" s="176">
        <v>16.253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81</v>
      </c>
      <c r="AV217" s="13" t="s">
        <v>81</v>
      </c>
      <c r="AW217" s="13" t="s">
        <v>33</v>
      </c>
      <c r="AX217" s="13" t="s">
        <v>84</v>
      </c>
      <c r="AY217" s="174" t="s">
        <v>135</v>
      </c>
    </row>
    <row r="218" spans="1:65" s="2" customFormat="1" ht="21.75" customHeight="1">
      <c r="A218" s="32"/>
      <c r="B218" s="157"/>
      <c r="C218" s="158">
        <v>28</v>
      </c>
      <c r="D218" s="158" t="s">
        <v>138</v>
      </c>
      <c r="E218" s="159" t="s">
        <v>273</v>
      </c>
      <c r="F218" s="160" t="s">
        <v>274</v>
      </c>
      <c r="G218" s="161" t="s">
        <v>226</v>
      </c>
      <c r="H218" s="162">
        <v>3.1E-2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178</v>
      </c>
      <c r="AT218" s="170" t="s">
        <v>138</v>
      </c>
      <c r="AU218" s="170" t="s">
        <v>81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81</v>
      </c>
      <c r="BK218" s="171">
        <f>ROUND(I218*H218,2)</f>
        <v>0</v>
      </c>
      <c r="BL218" s="17" t="s">
        <v>178</v>
      </c>
      <c r="BM218" s="170" t="s">
        <v>275</v>
      </c>
    </row>
    <row r="219" spans="1:65" s="2" customFormat="1" ht="21.75" customHeight="1">
      <c r="A219" s="32"/>
      <c r="B219" s="157"/>
      <c r="C219" s="158">
        <v>29</v>
      </c>
      <c r="D219" s="158" t="s">
        <v>138</v>
      </c>
      <c r="E219" s="159" t="s">
        <v>276</v>
      </c>
      <c r="F219" s="160" t="s">
        <v>277</v>
      </c>
      <c r="G219" s="161" t="s">
        <v>226</v>
      </c>
      <c r="H219" s="162">
        <v>3.1E-2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178</v>
      </c>
      <c r="AT219" s="170" t="s">
        <v>138</v>
      </c>
      <c r="AU219" s="170" t="s">
        <v>81</v>
      </c>
      <c r="AY219" s="17" t="s">
        <v>135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81</v>
      </c>
      <c r="BK219" s="171">
        <f>ROUND(I219*H219,2)</f>
        <v>0</v>
      </c>
      <c r="BL219" s="17" t="s">
        <v>178</v>
      </c>
      <c r="BM219" s="170" t="s">
        <v>278</v>
      </c>
    </row>
    <row r="220" spans="1:65" s="12" customFormat="1" ht="22.9" customHeight="1">
      <c r="B220" s="144"/>
      <c r="D220" s="145" t="s">
        <v>75</v>
      </c>
      <c r="E220" s="155" t="s">
        <v>279</v>
      </c>
      <c r="F220" s="155" t="s">
        <v>280</v>
      </c>
      <c r="I220" s="147"/>
      <c r="J220" s="156">
        <f>BK220</f>
        <v>0</v>
      </c>
      <c r="L220" s="144"/>
      <c r="M220" s="149"/>
      <c r="N220" s="150"/>
      <c r="O220" s="150"/>
      <c r="P220" s="151">
        <f>SUM(P221:P230)</f>
        <v>0</v>
      </c>
      <c r="Q220" s="150"/>
      <c r="R220" s="151">
        <f>SUM(R221:R230)</f>
        <v>8.3000000000000001E-3</v>
      </c>
      <c r="S220" s="150"/>
      <c r="T220" s="152">
        <f>SUM(T221:T230)</f>
        <v>2.1179999999999997E-2</v>
      </c>
      <c r="AR220" s="145" t="s">
        <v>81</v>
      </c>
      <c r="AT220" s="153" t="s">
        <v>75</v>
      </c>
      <c r="AU220" s="153" t="s">
        <v>84</v>
      </c>
      <c r="AY220" s="145" t="s">
        <v>135</v>
      </c>
      <c r="BK220" s="154">
        <f>SUM(BK221:BK230)</f>
        <v>0</v>
      </c>
    </row>
    <row r="221" spans="1:65" s="2" customFormat="1" ht="16.5" customHeight="1">
      <c r="A221" s="32"/>
      <c r="B221" s="157"/>
      <c r="C221" s="158">
        <v>30</v>
      </c>
      <c r="D221" s="158" t="s">
        <v>138</v>
      </c>
      <c r="E221" s="159" t="s">
        <v>281</v>
      </c>
      <c r="F221" s="160" t="s">
        <v>282</v>
      </c>
      <c r="G221" s="161" t="s">
        <v>261</v>
      </c>
      <c r="H221" s="162">
        <v>6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1.98E-3</v>
      </c>
      <c r="T221" s="169">
        <f>S221*H221</f>
        <v>1.188E-2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178</v>
      </c>
      <c r="AT221" s="170" t="s">
        <v>138</v>
      </c>
      <c r="AU221" s="170" t="s">
        <v>81</v>
      </c>
      <c r="AY221" s="17" t="s">
        <v>135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178</v>
      </c>
      <c r="BM221" s="170" t="s">
        <v>283</v>
      </c>
    </row>
    <row r="222" spans="1:65" s="2" customFormat="1" ht="16.5" customHeight="1">
      <c r="A222" s="32"/>
      <c r="B222" s="157"/>
      <c r="C222" s="158">
        <v>31</v>
      </c>
      <c r="D222" s="158" t="s">
        <v>138</v>
      </c>
      <c r="E222" s="159" t="s">
        <v>284</v>
      </c>
      <c r="F222" s="160" t="s">
        <v>285</v>
      </c>
      <c r="G222" s="161" t="s">
        <v>261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1.7700000000000001E-3</v>
      </c>
      <c r="R222" s="168">
        <f>Q222*H222</f>
        <v>3.5400000000000002E-3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178</v>
      </c>
      <c r="AT222" s="170" t="s">
        <v>138</v>
      </c>
      <c r="AU222" s="170" t="s">
        <v>81</v>
      </c>
      <c r="AY222" s="17" t="s">
        <v>135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81</v>
      </c>
      <c r="BK222" s="171">
        <f>ROUND(I222*H222,2)</f>
        <v>0</v>
      </c>
      <c r="BL222" s="17" t="s">
        <v>178</v>
      </c>
      <c r="BM222" s="170" t="s">
        <v>286</v>
      </c>
    </row>
    <row r="223" spans="1:65" s="2" customFormat="1" ht="16.5" customHeight="1">
      <c r="A223" s="32"/>
      <c r="B223" s="157"/>
      <c r="C223" s="158">
        <v>32</v>
      </c>
      <c r="D223" s="158" t="s">
        <v>138</v>
      </c>
      <c r="E223" s="159" t="s">
        <v>287</v>
      </c>
      <c r="F223" s="160" t="s">
        <v>288</v>
      </c>
      <c r="G223" s="161" t="s">
        <v>261</v>
      </c>
      <c r="H223" s="162">
        <v>7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4.6000000000000001E-4</v>
      </c>
      <c r="R223" s="168">
        <f>Q223*H223</f>
        <v>3.2200000000000002E-3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178</v>
      </c>
      <c r="AT223" s="170" t="s">
        <v>138</v>
      </c>
      <c r="AU223" s="170" t="s">
        <v>81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178</v>
      </c>
      <c r="BM223" s="170" t="s">
        <v>289</v>
      </c>
    </row>
    <row r="224" spans="1:65" s="2" customFormat="1" ht="16.5" customHeight="1">
      <c r="A224" s="32"/>
      <c r="B224" s="157"/>
      <c r="C224" s="158">
        <v>33</v>
      </c>
      <c r="D224" s="158" t="s">
        <v>138</v>
      </c>
      <c r="E224" s="159" t="s">
        <v>290</v>
      </c>
      <c r="F224" s="160" t="s">
        <v>291</v>
      </c>
      <c r="G224" s="161" t="s">
        <v>261</v>
      </c>
      <c r="H224" s="162">
        <v>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7.6999999999999996E-4</v>
      </c>
      <c r="R224" s="168">
        <f>Q224*H224</f>
        <v>1.5399999999999999E-3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178</v>
      </c>
      <c r="AT224" s="170" t="s">
        <v>138</v>
      </c>
      <c r="AU224" s="170" t="s">
        <v>81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178</v>
      </c>
      <c r="BM224" s="170" t="s">
        <v>292</v>
      </c>
    </row>
    <row r="225" spans="1:65" s="2" customFormat="1" ht="16.5" customHeight="1">
      <c r="A225" s="32"/>
      <c r="B225" s="157"/>
      <c r="C225" s="158">
        <v>34</v>
      </c>
      <c r="D225" s="158" t="s">
        <v>138</v>
      </c>
      <c r="E225" s="159" t="s">
        <v>293</v>
      </c>
      <c r="F225" s="160" t="s">
        <v>294</v>
      </c>
      <c r="G225" s="161" t="s">
        <v>181</v>
      </c>
      <c r="H225" s="162">
        <v>3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3.0999999999999999E-3</v>
      </c>
      <c r="T225" s="169">
        <f>S225*H225</f>
        <v>9.2999999999999992E-3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178</v>
      </c>
      <c r="AT225" s="170" t="s">
        <v>138</v>
      </c>
      <c r="AU225" s="170" t="s">
        <v>81</v>
      </c>
      <c r="AY225" s="17" t="s">
        <v>135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81</v>
      </c>
      <c r="BK225" s="171">
        <f>ROUND(I225*H225,2)</f>
        <v>0</v>
      </c>
      <c r="BL225" s="17" t="s">
        <v>178</v>
      </c>
      <c r="BM225" s="170" t="s">
        <v>295</v>
      </c>
    </row>
    <row r="226" spans="1:65" s="15" customFormat="1">
      <c r="B226" s="189"/>
      <c r="D226" s="173" t="s">
        <v>144</v>
      </c>
      <c r="E226" s="190" t="s">
        <v>1</v>
      </c>
      <c r="F226" s="191" t="s">
        <v>296</v>
      </c>
      <c r="H226" s="190" t="s">
        <v>1</v>
      </c>
      <c r="I226" s="192"/>
      <c r="L226" s="189"/>
      <c r="M226" s="193"/>
      <c r="N226" s="194"/>
      <c r="O226" s="194"/>
      <c r="P226" s="194"/>
      <c r="Q226" s="194"/>
      <c r="R226" s="194"/>
      <c r="S226" s="194"/>
      <c r="T226" s="195"/>
      <c r="AT226" s="190" t="s">
        <v>144</v>
      </c>
      <c r="AU226" s="190" t="s">
        <v>81</v>
      </c>
      <c r="AV226" s="15" t="s">
        <v>84</v>
      </c>
      <c r="AW226" s="15" t="s">
        <v>33</v>
      </c>
      <c r="AX226" s="15" t="s">
        <v>76</v>
      </c>
      <c r="AY226" s="190" t="s">
        <v>135</v>
      </c>
    </row>
    <row r="227" spans="1:65" s="13" customFormat="1">
      <c r="B227" s="172"/>
      <c r="D227" s="173" t="s">
        <v>144</v>
      </c>
      <c r="E227" s="174" t="s">
        <v>1</v>
      </c>
      <c r="F227" s="175" t="s">
        <v>136</v>
      </c>
      <c r="H227" s="176">
        <v>3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144</v>
      </c>
      <c r="AU227" s="174" t="s">
        <v>81</v>
      </c>
      <c r="AV227" s="13" t="s">
        <v>81</v>
      </c>
      <c r="AW227" s="13" t="s">
        <v>33</v>
      </c>
      <c r="AX227" s="13" t="s">
        <v>84</v>
      </c>
      <c r="AY227" s="174" t="s">
        <v>135</v>
      </c>
    </row>
    <row r="228" spans="1:65" s="2" customFormat="1" ht="16.5" customHeight="1">
      <c r="A228" s="32"/>
      <c r="B228" s="157"/>
      <c r="C228" s="158">
        <v>35</v>
      </c>
      <c r="D228" s="158" t="s">
        <v>138</v>
      </c>
      <c r="E228" s="159" t="s">
        <v>297</v>
      </c>
      <c r="F228" s="160" t="s">
        <v>298</v>
      </c>
      <c r="G228" s="161" t="s">
        <v>261</v>
      </c>
      <c r="H228" s="162">
        <v>11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178</v>
      </c>
      <c r="AT228" s="170" t="s">
        <v>138</v>
      </c>
      <c r="AU228" s="170" t="s">
        <v>81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178</v>
      </c>
      <c r="BM228" s="170" t="s">
        <v>299</v>
      </c>
    </row>
    <row r="229" spans="1:65" s="2" customFormat="1" ht="21.75" customHeight="1">
      <c r="A229" s="32"/>
      <c r="B229" s="157"/>
      <c r="C229" s="158">
        <v>36</v>
      </c>
      <c r="D229" s="158" t="s">
        <v>138</v>
      </c>
      <c r="E229" s="159" t="s">
        <v>300</v>
      </c>
      <c r="F229" s="160" t="s">
        <v>301</v>
      </c>
      <c r="G229" s="161" t="s">
        <v>226</v>
      </c>
      <c r="H229" s="162">
        <v>8.0000000000000002E-3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178</v>
      </c>
      <c r="AT229" s="170" t="s">
        <v>138</v>
      </c>
      <c r="AU229" s="170" t="s">
        <v>81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178</v>
      </c>
      <c r="BM229" s="170" t="s">
        <v>302</v>
      </c>
    </row>
    <row r="230" spans="1:65" s="2" customFormat="1" ht="21.75" customHeight="1">
      <c r="A230" s="32"/>
      <c r="B230" s="157"/>
      <c r="C230" s="158">
        <v>37</v>
      </c>
      <c r="D230" s="158" t="s">
        <v>138</v>
      </c>
      <c r="E230" s="159" t="s">
        <v>303</v>
      </c>
      <c r="F230" s="160" t="s">
        <v>304</v>
      </c>
      <c r="G230" s="161" t="s">
        <v>226</v>
      </c>
      <c r="H230" s="162">
        <v>8.0000000000000002E-3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178</v>
      </c>
      <c r="AT230" s="170" t="s">
        <v>138</v>
      </c>
      <c r="AU230" s="170" t="s">
        <v>81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178</v>
      </c>
      <c r="BM230" s="170" t="s">
        <v>305</v>
      </c>
    </row>
    <row r="231" spans="1:65" s="12" customFormat="1" ht="22.9" customHeight="1">
      <c r="B231" s="144"/>
      <c r="D231" s="145" t="s">
        <v>75</v>
      </c>
      <c r="E231" s="155" t="s">
        <v>306</v>
      </c>
      <c r="F231" s="155" t="s">
        <v>307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SUM(P232:P239)</f>
        <v>0</v>
      </c>
      <c r="Q231" s="150"/>
      <c r="R231" s="151">
        <f>SUM(R232:R239)</f>
        <v>2.018E-2</v>
      </c>
      <c r="S231" s="150"/>
      <c r="T231" s="152">
        <f>SUM(T232:T239)</f>
        <v>2.7999999999999995E-3</v>
      </c>
      <c r="AR231" s="145" t="s">
        <v>81</v>
      </c>
      <c r="AT231" s="153" t="s">
        <v>75</v>
      </c>
      <c r="AU231" s="153" t="s">
        <v>84</v>
      </c>
      <c r="AY231" s="145" t="s">
        <v>135</v>
      </c>
      <c r="BK231" s="154">
        <f>SUM(BK232:BK239)</f>
        <v>0</v>
      </c>
    </row>
    <row r="232" spans="1:65" s="2" customFormat="1" ht="16.5" customHeight="1">
      <c r="A232" s="32"/>
      <c r="B232" s="157"/>
      <c r="C232" s="158">
        <v>38</v>
      </c>
      <c r="D232" s="158" t="s">
        <v>138</v>
      </c>
      <c r="E232" s="159" t="s">
        <v>308</v>
      </c>
      <c r="F232" s="160" t="s">
        <v>309</v>
      </c>
      <c r="G232" s="161" t="s">
        <v>261</v>
      </c>
      <c r="H232" s="162">
        <v>10</v>
      </c>
      <c r="I232" s="163"/>
      <c r="J232" s="164">
        <f t="shared" ref="J232:J239" si="10"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 t="shared" ref="P232:P239" si="11">O232*H232</f>
        <v>0</v>
      </c>
      <c r="Q232" s="168">
        <v>0</v>
      </c>
      <c r="R232" s="168">
        <f t="shared" ref="R232:R239" si="12">Q232*H232</f>
        <v>0</v>
      </c>
      <c r="S232" s="168">
        <v>2.7999999999999998E-4</v>
      </c>
      <c r="T232" s="169">
        <f t="shared" ref="T232:T239" si="13">S232*H232</f>
        <v>2.7999999999999995E-3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178</v>
      </c>
      <c r="AT232" s="170" t="s">
        <v>138</v>
      </c>
      <c r="AU232" s="170" t="s">
        <v>81</v>
      </c>
      <c r="AY232" s="17" t="s">
        <v>135</v>
      </c>
      <c r="BE232" s="171">
        <f t="shared" ref="BE232:BE239" si="14">IF(N232="základní",J232,0)</f>
        <v>0</v>
      </c>
      <c r="BF232" s="171">
        <f t="shared" ref="BF232:BF239" si="15">IF(N232="snížená",J232,0)</f>
        <v>0</v>
      </c>
      <c r="BG232" s="171">
        <f t="shared" ref="BG232:BG239" si="16">IF(N232="zákl. přenesená",J232,0)</f>
        <v>0</v>
      </c>
      <c r="BH232" s="171">
        <f t="shared" ref="BH232:BH239" si="17">IF(N232="sníž. přenesená",J232,0)</f>
        <v>0</v>
      </c>
      <c r="BI232" s="171">
        <f t="shared" ref="BI232:BI239" si="18">IF(N232="nulová",J232,0)</f>
        <v>0</v>
      </c>
      <c r="BJ232" s="17" t="s">
        <v>81</v>
      </c>
      <c r="BK232" s="171">
        <f t="shared" ref="BK232:BK239" si="19">ROUND(I232*H232,2)</f>
        <v>0</v>
      </c>
      <c r="BL232" s="17" t="s">
        <v>178</v>
      </c>
      <c r="BM232" s="170" t="s">
        <v>310</v>
      </c>
    </row>
    <row r="233" spans="1:65" s="2" customFormat="1" ht="21.75" customHeight="1">
      <c r="A233" s="32"/>
      <c r="B233" s="157"/>
      <c r="C233" s="158">
        <v>39</v>
      </c>
      <c r="D233" s="158" t="s">
        <v>138</v>
      </c>
      <c r="E233" s="159" t="s">
        <v>311</v>
      </c>
      <c r="F233" s="160" t="s">
        <v>312</v>
      </c>
      <c r="G233" s="161" t="s">
        <v>261</v>
      </c>
      <c r="H233" s="162">
        <v>20</v>
      </c>
      <c r="I233" s="163"/>
      <c r="J233" s="164">
        <f t="shared" si="10"/>
        <v>0</v>
      </c>
      <c r="K233" s="165"/>
      <c r="L233" s="33"/>
      <c r="M233" s="166" t="s">
        <v>1</v>
      </c>
      <c r="N233" s="167" t="s">
        <v>42</v>
      </c>
      <c r="O233" s="58"/>
      <c r="P233" s="168">
        <f t="shared" si="11"/>
        <v>0</v>
      </c>
      <c r="Q233" s="168">
        <v>4.2000000000000002E-4</v>
      </c>
      <c r="R233" s="168">
        <f t="shared" si="12"/>
        <v>8.4000000000000012E-3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178</v>
      </c>
      <c r="AT233" s="170" t="s">
        <v>138</v>
      </c>
      <c r="AU233" s="170" t="s">
        <v>81</v>
      </c>
      <c r="AY233" s="17" t="s">
        <v>135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81</v>
      </c>
      <c r="BK233" s="171">
        <f t="shared" si="19"/>
        <v>0</v>
      </c>
      <c r="BL233" s="17" t="s">
        <v>178</v>
      </c>
      <c r="BM233" s="170" t="s">
        <v>313</v>
      </c>
    </row>
    <row r="234" spans="1:65" s="2" customFormat="1" ht="21.75" customHeight="1">
      <c r="A234" s="32"/>
      <c r="B234" s="157"/>
      <c r="C234" s="158">
        <v>40</v>
      </c>
      <c r="D234" s="196" t="s">
        <v>183</v>
      </c>
      <c r="E234" s="197" t="s">
        <v>314</v>
      </c>
      <c r="F234" s="198" t="s">
        <v>315</v>
      </c>
      <c r="G234" s="199" t="s">
        <v>261</v>
      </c>
      <c r="H234" s="200">
        <v>7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1.1E-4</v>
      </c>
      <c r="R234" s="168">
        <f t="shared" si="12"/>
        <v>7.7000000000000007E-4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239</v>
      </c>
      <c r="AT234" s="170" t="s">
        <v>183</v>
      </c>
      <c r="AU234" s="170" t="s">
        <v>81</v>
      </c>
      <c r="AY234" s="17" t="s">
        <v>135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81</v>
      </c>
      <c r="BK234" s="171">
        <f t="shared" si="19"/>
        <v>0</v>
      </c>
      <c r="BL234" s="17" t="s">
        <v>178</v>
      </c>
      <c r="BM234" s="170" t="s">
        <v>316</v>
      </c>
    </row>
    <row r="235" spans="1:65" s="2" customFormat="1" ht="21.75" customHeight="1">
      <c r="A235" s="32"/>
      <c r="B235" s="157"/>
      <c r="C235" s="158">
        <v>41</v>
      </c>
      <c r="D235" s="196" t="s">
        <v>183</v>
      </c>
      <c r="E235" s="197" t="s">
        <v>317</v>
      </c>
      <c r="F235" s="198" t="s">
        <v>318</v>
      </c>
      <c r="G235" s="199" t="s">
        <v>261</v>
      </c>
      <c r="H235" s="200">
        <v>7</v>
      </c>
      <c r="I235" s="201"/>
      <c r="J235" s="202">
        <f t="shared" si="10"/>
        <v>0</v>
      </c>
      <c r="K235" s="203"/>
      <c r="L235" s="204"/>
      <c r="M235" s="205" t="s">
        <v>1</v>
      </c>
      <c r="N235" s="206" t="s">
        <v>42</v>
      </c>
      <c r="O235" s="58"/>
      <c r="P235" s="168">
        <f t="shared" si="11"/>
        <v>0</v>
      </c>
      <c r="Q235" s="168">
        <v>1.7000000000000001E-4</v>
      </c>
      <c r="R235" s="168">
        <f t="shared" si="12"/>
        <v>1.1900000000000001E-3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239</v>
      </c>
      <c r="AT235" s="170" t="s">
        <v>183</v>
      </c>
      <c r="AU235" s="170" t="s">
        <v>81</v>
      </c>
      <c r="AY235" s="17" t="s">
        <v>135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81</v>
      </c>
      <c r="BK235" s="171">
        <f t="shared" si="19"/>
        <v>0</v>
      </c>
      <c r="BL235" s="17" t="s">
        <v>178</v>
      </c>
      <c r="BM235" s="170" t="s">
        <v>319</v>
      </c>
    </row>
    <row r="236" spans="1:65" s="2" customFormat="1" ht="21.75" customHeight="1">
      <c r="A236" s="32"/>
      <c r="B236" s="157"/>
      <c r="C236" s="158">
        <v>42</v>
      </c>
      <c r="D236" s="196" t="s">
        <v>183</v>
      </c>
      <c r="E236" s="197" t="s">
        <v>320</v>
      </c>
      <c r="F236" s="198" t="s">
        <v>321</v>
      </c>
      <c r="G236" s="199" t="s">
        <v>261</v>
      </c>
      <c r="H236" s="200">
        <v>6</v>
      </c>
      <c r="I236" s="201"/>
      <c r="J236" s="202">
        <f t="shared" si="10"/>
        <v>0</v>
      </c>
      <c r="K236" s="203"/>
      <c r="L236" s="204"/>
      <c r="M236" s="205" t="s">
        <v>1</v>
      </c>
      <c r="N236" s="206" t="s">
        <v>42</v>
      </c>
      <c r="O236" s="58"/>
      <c r="P236" s="168">
        <f t="shared" si="11"/>
        <v>0</v>
      </c>
      <c r="Q236" s="168">
        <v>2.7E-4</v>
      </c>
      <c r="R236" s="168">
        <f t="shared" si="12"/>
        <v>1.6199999999999999E-3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239</v>
      </c>
      <c r="AT236" s="170" t="s">
        <v>183</v>
      </c>
      <c r="AU236" s="170" t="s">
        <v>81</v>
      </c>
      <c r="AY236" s="17" t="s">
        <v>135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81</v>
      </c>
      <c r="BK236" s="171">
        <f t="shared" si="19"/>
        <v>0</v>
      </c>
      <c r="BL236" s="17" t="s">
        <v>178</v>
      </c>
      <c r="BM236" s="170" t="s">
        <v>322</v>
      </c>
    </row>
    <row r="237" spans="1:65" s="2" customFormat="1" ht="21.75" customHeight="1">
      <c r="A237" s="32"/>
      <c r="B237" s="157"/>
      <c r="C237" s="158">
        <v>43</v>
      </c>
      <c r="D237" s="158" t="s">
        <v>138</v>
      </c>
      <c r="E237" s="159" t="s">
        <v>324</v>
      </c>
      <c r="F237" s="160" t="s">
        <v>325</v>
      </c>
      <c r="G237" s="161" t="s">
        <v>261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178</v>
      </c>
      <c r="AT237" s="170" t="s">
        <v>138</v>
      </c>
      <c r="AU237" s="170" t="s">
        <v>81</v>
      </c>
      <c r="AY237" s="17" t="s">
        <v>135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81</v>
      </c>
      <c r="BK237" s="171">
        <f t="shared" si="19"/>
        <v>0</v>
      </c>
      <c r="BL237" s="17" t="s">
        <v>178</v>
      </c>
      <c r="BM237" s="170" t="s">
        <v>326</v>
      </c>
    </row>
    <row r="238" spans="1:65" s="2" customFormat="1" ht="16.5" customHeight="1">
      <c r="A238" s="32"/>
      <c r="B238" s="157"/>
      <c r="C238" s="158">
        <v>44</v>
      </c>
      <c r="D238" s="158" t="s">
        <v>138</v>
      </c>
      <c r="E238" s="159" t="s">
        <v>327</v>
      </c>
      <c r="F238" s="160" t="s">
        <v>328</v>
      </c>
      <c r="G238" s="161" t="s">
        <v>261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178</v>
      </c>
      <c r="AT238" s="170" t="s">
        <v>138</v>
      </c>
      <c r="AU238" s="170" t="s">
        <v>81</v>
      </c>
      <c r="AY238" s="17" t="s">
        <v>135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81</v>
      </c>
      <c r="BK238" s="171">
        <f t="shared" si="19"/>
        <v>0</v>
      </c>
      <c r="BL238" s="17" t="s">
        <v>178</v>
      </c>
      <c r="BM238" s="170" t="s">
        <v>329</v>
      </c>
    </row>
    <row r="239" spans="1:65" s="2" customFormat="1" ht="21.75" customHeight="1">
      <c r="A239" s="32"/>
      <c r="B239" s="157"/>
      <c r="C239" s="158">
        <v>45</v>
      </c>
      <c r="D239" s="158" t="s">
        <v>138</v>
      </c>
      <c r="E239" s="159" t="s">
        <v>330</v>
      </c>
      <c r="F239" s="160" t="s">
        <v>331</v>
      </c>
      <c r="G239" s="161" t="s">
        <v>226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178</v>
      </c>
      <c r="AT239" s="170" t="s">
        <v>138</v>
      </c>
      <c r="AU239" s="170" t="s">
        <v>81</v>
      </c>
      <c r="AY239" s="17" t="s">
        <v>135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81</v>
      </c>
      <c r="BK239" s="171">
        <f t="shared" si="19"/>
        <v>0</v>
      </c>
      <c r="BL239" s="17" t="s">
        <v>178</v>
      </c>
      <c r="BM239" s="170" t="s">
        <v>332</v>
      </c>
    </row>
    <row r="240" spans="1:65" s="12" customFormat="1" ht="22.9" customHeight="1">
      <c r="B240" s="144"/>
      <c r="D240" s="145" t="s">
        <v>75</v>
      </c>
      <c r="E240" s="155" t="s">
        <v>333</v>
      </c>
      <c r="F240" s="155" t="s">
        <v>334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SUM(P241:P250)</f>
        <v>0</v>
      </c>
      <c r="Q240" s="150"/>
      <c r="R240" s="151">
        <f>SUM(R241:R250)</f>
        <v>3.1499999999999996E-3</v>
      </c>
      <c r="S240" s="150"/>
      <c r="T240" s="152">
        <f>SUM(T241:T250)</f>
        <v>6.45E-3</v>
      </c>
      <c r="AR240" s="145" t="s">
        <v>81</v>
      </c>
      <c r="AT240" s="153" t="s">
        <v>75</v>
      </c>
      <c r="AU240" s="153" t="s">
        <v>84</v>
      </c>
      <c r="AY240" s="145" t="s">
        <v>135</v>
      </c>
      <c r="BK240" s="154">
        <f>SUM(BK241:BK250)</f>
        <v>0</v>
      </c>
    </row>
    <row r="241" spans="1:65" s="2" customFormat="1" ht="21.75" customHeight="1">
      <c r="A241" s="32"/>
      <c r="B241" s="157"/>
      <c r="C241" s="158">
        <v>46</v>
      </c>
      <c r="D241" s="158" t="s">
        <v>138</v>
      </c>
      <c r="E241" s="159" t="s">
        <v>335</v>
      </c>
      <c r="F241" s="160" t="s">
        <v>336</v>
      </c>
      <c r="G241" s="161" t="s">
        <v>261</v>
      </c>
      <c r="H241" s="162">
        <v>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1.1E-4</v>
      </c>
      <c r="R241" s="168">
        <f>Q241*H241</f>
        <v>3.3E-4</v>
      </c>
      <c r="S241" s="168">
        <v>2.15E-3</v>
      </c>
      <c r="T241" s="169">
        <f>S241*H241</f>
        <v>6.45E-3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178</v>
      </c>
      <c r="AT241" s="170" t="s">
        <v>138</v>
      </c>
      <c r="AU241" s="170" t="s">
        <v>81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178</v>
      </c>
      <c r="BM241" s="170" t="s">
        <v>337</v>
      </c>
    </row>
    <row r="242" spans="1:65" s="2" customFormat="1" ht="21.75" customHeight="1">
      <c r="A242" s="32"/>
      <c r="B242" s="157"/>
      <c r="C242" s="158">
        <v>47</v>
      </c>
      <c r="D242" s="158" t="s">
        <v>138</v>
      </c>
      <c r="E242" s="159" t="s">
        <v>338</v>
      </c>
      <c r="F242" s="160" t="s">
        <v>339</v>
      </c>
      <c r="G242" s="161" t="s">
        <v>261</v>
      </c>
      <c r="H242" s="162">
        <v>1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5.9999999999999995E-4</v>
      </c>
      <c r="R242" s="168">
        <f>Q242*H242</f>
        <v>5.9999999999999995E-4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178</v>
      </c>
      <c r="AT242" s="170" t="s">
        <v>138</v>
      </c>
      <c r="AU242" s="170" t="s">
        <v>81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178</v>
      </c>
      <c r="BM242" s="170" t="s">
        <v>340</v>
      </c>
    </row>
    <row r="243" spans="1:65" s="15" customFormat="1">
      <c r="B243" s="189"/>
      <c r="D243" s="173" t="s">
        <v>144</v>
      </c>
      <c r="E243" s="190" t="s">
        <v>1</v>
      </c>
      <c r="F243" s="191" t="s">
        <v>341</v>
      </c>
      <c r="H243" s="190" t="s">
        <v>1</v>
      </c>
      <c r="I243" s="192"/>
      <c r="L243" s="189"/>
      <c r="M243" s="193"/>
      <c r="N243" s="194"/>
      <c r="O243" s="194"/>
      <c r="P243" s="194"/>
      <c r="Q243" s="194"/>
      <c r="R243" s="194"/>
      <c r="S243" s="194"/>
      <c r="T243" s="195"/>
      <c r="AT243" s="190" t="s">
        <v>144</v>
      </c>
      <c r="AU243" s="190" t="s">
        <v>81</v>
      </c>
      <c r="AV243" s="15" t="s">
        <v>84</v>
      </c>
      <c r="AW243" s="15" t="s">
        <v>33</v>
      </c>
      <c r="AX243" s="15" t="s">
        <v>76</v>
      </c>
      <c r="AY243" s="190" t="s">
        <v>135</v>
      </c>
    </row>
    <row r="244" spans="1:65" s="13" customFormat="1">
      <c r="B244" s="172"/>
      <c r="D244" s="173" t="s">
        <v>144</v>
      </c>
      <c r="E244" s="174" t="s">
        <v>1</v>
      </c>
      <c r="F244" s="175" t="s">
        <v>84</v>
      </c>
      <c r="H244" s="176">
        <v>1</v>
      </c>
      <c r="I244" s="177"/>
      <c r="L244" s="172"/>
      <c r="M244" s="178"/>
      <c r="N244" s="179"/>
      <c r="O244" s="179"/>
      <c r="P244" s="179"/>
      <c r="Q244" s="179"/>
      <c r="R244" s="179"/>
      <c r="S244" s="179"/>
      <c r="T244" s="180"/>
      <c r="AT244" s="174" t="s">
        <v>144</v>
      </c>
      <c r="AU244" s="174" t="s">
        <v>81</v>
      </c>
      <c r="AV244" s="13" t="s">
        <v>81</v>
      </c>
      <c r="AW244" s="13" t="s">
        <v>33</v>
      </c>
      <c r="AX244" s="13" t="s">
        <v>84</v>
      </c>
      <c r="AY244" s="174" t="s">
        <v>135</v>
      </c>
    </row>
    <row r="245" spans="1:65" s="2" customFormat="1" ht="21.75" customHeight="1">
      <c r="A245" s="32"/>
      <c r="B245" s="157"/>
      <c r="C245" s="158">
        <v>48</v>
      </c>
      <c r="D245" s="158" t="s">
        <v>138</v>
      </c>
      <c r="E245" s="159" t="s">
        <v>342</v>
      </c>
      <c r="F245" s="160" t="s">
        <v>343</v>
      </c>
      <c r="G245" s="161" t="s">
        <v>261</v>
      </c>
      <c r="H245" s="162">
        <v>3</v>
      </c>
      <c r="I245" s="163"/>
      <c r="J245" s="164">
        <f t="shared" ref="J245:J250" si="20"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ref="P245:P250" si="21">O245*H245</f>
        <v>0</v>
      </c>
      <c r="Q245" s="168">
        <v>5.4000000000000001E-4</v>
      </c>
      <c r="R245" s="168">
        <f t="shared" ref="R245:R250" si="22">Q245*H245</f>
        <v>1.6199999999999999E-3</v>
      </c>
      <c r="S245" s="168">
        <v>0</v>
      </c>
      <c r="T245" s="169">
        <f t="shared" ref="T245:T250" si="23"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178</v>
      </c>
      <c r="AT245" s="170" t="s">
        <v>138</v>
      </c>
      <c r="AU245" s="170" t="s">
        <v>81</v>
      </c>
      <c r="AY245" s="17" t="s">
        <v>135</v>
      </c>
      <c r="BE245" s="171">
        <f t="shared" ref="BE245:BE250" si="24">IF(N245="základní",J245,0)</f>
        <v>0</v>
      </c>
      <c r="BF245" s="171">
        <f t="shared" ref="BF245:BF250" si="25">IF(N245="snížená",J245,0)</f>
        <v>0</v>
      </c>
      <c r="BG245" s="171">
        <f t="shared" ref="BG245:BG250" si="26">IF(N245="zákl. přenesená",J245,0)</f>
        <v>0</v>
      </c>
      <c r="BH245" s="171">
        <f t="shared" ref="BH245:BH250" si="27">IF(N245="sníž. přenesená",J245,0)</f>
        <v>0</v>
      </c>
      <c r="BI245" s="171">
        <f t="shared" ref="BI245:BI250" si="28">IF(N245="nulová",J245,0)</f>
        <v>0</v>
      </c>
      <c r="BJ245" s="17" t="s">
        <v>81</v>
      </c>
      <c r="BK245" s="171">
        <f t="shared" ref="BK245:BK250" si="29">ROUND(I245*H245,2)</f>
        <v>0</v>
      </c>
      <c r="BL245" s="17" t="s">
        <v>178</v>
      </c>
      <c r="BM245" s="170" t="s">
        <v>344</v>
      </c>
    </row>
    <row r="246" spans="1:65" s="2" customFormat="1" ht="21.75" customHeight="1">
      <c r="A246" s="32"/>
      <c r="B246" s="157"/>
      <c r="C246" s="158">
        <v>49</v>
      </c>
      <c r="D246" s="158" t="s">
        <v>138</v>
      </c>
      <c r="E246" s="159" t="s">
        <v>345</v>
      </c>
      <c r="F246" s="160" t="s">
        <v>346</v>
      </c>
      <c r="G246" s="161" t="s">
        <v>323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5.9999999999999995E-4</v>
      </c>
      <c r="R246" s="168">
        <f t="shared" si="22"/>
        <v>5.9999999999999995E-4</v>
      </c>
      <c r="S246" s="168">
        <v>0</v>
      </c>
      <c r="T246" s="169">
        <f t="shared" si="2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178</v>
      </c>
      <c r="AT246" s="170" t="s">
        <v>138</v>
      </c>
      <c r="AU246" s="170" t="s">
        <v>81</v>
      </c>
      <c r="AY246" s="17" t="s">
        <v>135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81</v>
      </c>
      <c r="BK246" s="171">
        <f t="shared" si="29"/>
        <v>0</v>
      </c>
      <c r="BL246" s="17" t="s">
        <v>178</v>
      </c>
      <c r="BM246" s="170" t="s">
        <v>347</v>
      </c>
    </row>
    <row r="247" spans="1:65" s="2" customFormat="1" ht="16.5" customHeight="1">
      <c r="A247" s="32"/>
      <c r="B247" s="157"/>
      <c r="C247" s="158">
        <v>50</v>
      </c>
      <c r="D247" s="158" t="s">
        <v>138</v>
      </c>
      <c r="E247" s="159" t="s">
        <v>348</v>
      </c>
      <c r="F247" s="160" t="s">
        <v>349</v>
      </c>
      <c r="G247" s="161" t="s">
        <v>181</v>
      </c>
      <c r="H247" s="162">
        <v>2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0</v>
      </c>
      <c r="R247" s="168">
        <f t="shared" si="22"/>
        <v>0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178</v>
      </c>
      <c r="AT247" s="170" t="s">
        <v>138</v>
      </c>
      <c r="AU247" s="170" t="s">
        <v>81</v>
      </c>
      <c r="AY247" s="17" t="s">
        <v>135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81</v>
      </c>
      <c r="BK247" s="171">
        <f t="shared" si="29"/>
        <v>0</v>
      </c>
      <c r="BL247" s="17" t="s">
        <v>178</v>
      </c>
      <c r="BM247" s="170" t="s">
        <v>350</v>
      </c>
    </row>
    <row r="248" spans="1:65" s="2" customFormat="1" ht="16.5" customHeight="1">
      <c r="A248" s="32"/>
      <c r="B248" s="157"/>
      <c r="C248" s="158">
        <v>51</v>
      </c>
      <c r="D248" s="158" t="s">
        <v>138</v>
      </c>
      <c r="E248" s="159" t="s">
        <v>351</v>
      </c>
      <c r="F248" s="160" t="s">
        <v>352</v>
      </c>
      <c r="G248" s="161" t="s">
        <v>261</v>
      </c>
      <c r="H248" s="162">
        <v>3</v>
      </c>
      <c r="I248" s="163"/>
      <c r="J248" s="164">
        <f t="shared" si="2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21"/>
        <v>0</v>
      </c>
      <c r="Q248" s="168">
        <v>0</v>
      </c>
      <c r="R248" s="168">
        <f t="shared" si="22"/>
        <v>0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178</v>
      </c>
      <c r="AT248" s="170" t="s">
        <v>138</v>
      </c>
      <c r="AU248" s="170" t="s">
        <v>81</v>
      </c>
      <c r="AY248" s="17" t="s">
        <v>135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81</v>
      </c>
      <c r="BK248" s="171">
        <f t="shared" si="29"/>
        <v>0</v>
      </c>
      <c r="BL248" s="17" t="s">
        <v>178</v>
      </c>
      <c r="BM248" s="170" t="s">
        <v>353</v>
      </c>
    </row>
    <row r="249" spans="1:65" s="2" customFormat="1" ht="16.5" customHeight="1">
      <c r="A249" s="32"/>
      <c r="B249" s="157"/>
      <c r="C249" s="158">
        <v>52</v>
      </c>
      <c r="D249" s="158" t="s">
        <v>138</v>
      </c>
      <c r="E249" s="159" t="s">
        <v>354</v>
      </c>
      <c r="F249" s="160" t="s">
        <v>355</v>
      </c>
      <c r="G249" s="161" t="s">
        <v>181</v>
      </c>
      <c r="H249" s="162">
        <v>1</v>
      </c>
      <c r="I249" s="163"/>
      <c r="J249" s="164">
        <f t="shared" si="2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0</v>
      </c>
      <c r="R249" s="168">
        <f t="shared" si="22"/>
        <v>0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178</v>
      </c>
      <c r="AT249" s="170" t="s">
        <v>138</v>
      </c>
      <c r="AU249" s="170" t="s">
        <v>81</v>
      </c>
      <c r="AY249" s="17" t="s">
        <v>135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81</v>
      </c>
      <c r="BK249" s="171">
        <f t="shared" si="29"/>
        <v>0</v>
      </c>
      <c r="BL249" s="17" t="s">
        <v>178</v>
      </c>
      <c r="BM249" s="170" t="s">
        <v>356</v>
      </c>
    </row>
    <row r="250" spans="1:65" s="2" customFormat="1" ht="21.75" customHeight="1">
      <c r="A250" s="32"/>
      <c r="B250" s="157"/>
      <c r="C250" s="158">
        <v>53</v>
      </c>
      <c r="D250" s="158" t="s">
        <v>138</v>
      </c>
      <c r="E250" s="159" t="s">
        <v>357</v>
      </c>
      <c r="F250" s="160" t="s">
        <v>358</v>
      </c>
      <c r="G250" s="161" t="s">
        <v>226</v>
      </c>
      <c r="H250" s="162">
        <v>3.0000000000000001E-3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178</v>
      </c>
      <c r="AT250" s="170" t="s">
        <v>138</v>
      </c>
      <c r="AU250" s="170" t="s">
        <v>81</v>
      </c>
      <c r="AY250" s="17" t="s">
        <v>135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81</v>
      </c>
      <c r="BK250" s="171">
        <f t="shared" si="29"/>
        <v>0</v>
      </c>
      <c r="BL250" s="17" t="s">
        <v>178</v>
      </c>
      <c r="BM250" s="170" t="s">
        <v>359</v>
      </c>
    </row>
    <row r="251" spans="1:65" s="12" customFormat="1" ht="22.9" customHeight="1">
      <c r="B251" s="144"/>
      <c r="D251" s="145" t="s">
        <v>75</v>
      </c>
      <c r="E251" s="155" t="s">
        <v>360</v>
      </c>
      <c r="F251" s="155" t="s">
        <v>361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SUM(P252:P269)</f>
        <v>0</v>
      </c>
      <c r="Q251" s="150"/>
      <c r="R251" s="151">
        <f>SUM(R252:R269)</f>
        <v>6.4210000000000003E-2</v>
      </c>
      <c r="S251" s="150"/>
      <c r="T251" s="152">
        <f>SUM(T252:T269)</f>
        <v>7.775E-2</v>
      </c>
      <c r="AR251" s="145" t="s">
        <v>81</v>
      </c>
      <c r="AT251" s="153" t="s">
        <v>75</v>
      </c>
      <c r="AU251" s="153" t="s">
        <v>84</v>
      </c>
      <c r="AY251" s="145" t="s">
        <v>135</v>
      </c>
      <c r="BK251" s="154">
        <f>SUM(BK252:BK269)</f>
        <v>0</v>
      </c>
    </row>
    <row r="252" spans="1:65" s="2" customFormat="1" ht="16.5" customHeight="1">
      <c r="A252" s="32"/>
      <c r="B252" s="157"/>
      <c r="C252" s="158">
        <v>54</v>
      </c>
      <c r="D252" s="158" t="s">
        <v>138</v>
      </c>
      <c r="E252" s="159" t="s">
        <v>362</v>
      </c>
      <c r="F252" s="160" t="s">
        <v>363</v>
      </c>
      <c r="G252" s="161" t="s">
        <v>323</v>
      </c>
      <c r="H252" s="162">
        <v>1</v>
      </c>
      <c r="I252" s="163"/>
      <c r="J252" s="164">
        <f t="shared" ref="J252:J269" si="30"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ref="P252:P269" si="31">O252*H252</f>
        <v>0</v>
      </c>
      <c r="Q252" s="168">
        <v>0</v>
      </c>
      <c r="R252" s="168">
        <f t="shared" ref="R252:R269" si="32">Q252*H252</f>
        <v>0</v>
      </c>
      <c r="S252" s="168">
        <v>1.933E-2</v>
      </c>
      <c r="T252" s="169">
        <f t="shared" ref="T252:T269" si="33">S252*H252</f>
        <v>1.933E-2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178</v>
      </c>
      <c r="AT252" s="170" t="s">
        <v>138</v>
      </c>
      <c r="AU252" s="170" t="s">
        <v>81</v>
      </c>
      <c r="AY252" s="17" t="s">
        <v>135</v>
      </c>
      <c r="BE252" s="171">
        <f t="shared" ref="BE252:BE269" si="34">IF(N252="základní",J252,0)</f>
        <v>0</v>
      </c>
      <c r="BF252" s="171">
        <f t="shared" ref="BF252:BF269" si="35">IF(N252="snížená",J252,0)</f>
        <v>0</v>
      </c>
      <c r="BG252" s="171">
        <f t="shared" ref="BG252:BG269" si="36">IF(N252="zákl. přenesená",J252,0)</f>
        <v>0</v>
      </c>
      <c r="BH252" s="171">
        <f t="shared" ref="BH252:BH269" si="37">IF(N252="sníž. přenesená",J252,0)</f>
        <v>0</v>
      </c>
      <c r="BI252" s="171">
        <f t="shared" ref="BI252:BI269" si="38">IF(N252="nulová",J252,0)</f>
        <v>0</v>
      </c>
      <c r="BJ252" s="17" t="s">
        <v>81</v>
      </c>
      <c r="BK252" s="171">
        <f t="shared" ref="BK252:BK269" si="39">ROUND(I252*H252,2)</f>
        <v>0</v>
      </c>
      <c r="BL252" s="17" t="s">
        <v>178</v>
      </c>
      <c r="BM252" s="170" t="s">
        <v>364</v>
      </c>
    </row>
    <row r="253" spans="1:65" s="2" customFormat="1" ht="21.75" customHeight="1">
      <c r="A253" s="32"/>
      <c r="B253" s="157"/>
      <c r="C253" s="158">
        <v>55</v>
      </c>
      <c r="D253" s="158" t="s">
        <v>138</v>
      </c>
      <c r="E253" s="159" t="s">
        <v>365</v>
      </c>
      <c r="F253" s="160" t="s">
        <v>366</v>
      </c>
      <c r="G253" s="161" t="s">
        <v>323</v>
      </c>
      <c r="H253" s="162">
        <v>1</v>
      </c>
      <c r="I253" s="163"/>
      <c r="J253" s="164">
        <f t="shared" si="3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31"/>
        <v>0</v>
      </c>
      <c r="Q253" s="168">
        <v>1.3820000000000001E-2</v>
      </c>
      <c r="R253" s="168">
        <f t="shared" si="32"/>
        <v>1.3820000000000001E-2</v>
      </c>
      <c r="S253" s="168">
        <v>0</v>
      </c>
      <c r="T253" s="169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178</v>
      </c>
      <c r="AT253" s="170" t="s">
        <v>138</v>
      </c>
      <c r="AU253" s="170" t="s">
        <v>81</v>
      </c>
      <c r="AY253" s="17" t="s">
        <v>135</v>
      </c>
      <c r="BE253" s="171">
        <f t="shared" si="34"/>
        <v>0</v>
      </c>
      <c r="BF253" s="171">
        <f t="shared" si="35"/>
        <v>0</v>
      </c>
      <c r="BG253" s="171">
        <f t="shared" si="36"/>
        <v>0</v>
      </c>
      <c r="BH253" s="171">
        <f t="shared" si="37"/>
        <v>0</v>
      </c>
      <c r="BI253" s="171">
        <f t="shared" si="38"/>
        <v>0</v>
      </c>
      <c r="BJ253" s="17" t="s">
        <v>81</v>
      </c>
      <c r="BK253" s="171">
        <f t="shared" si="39"/>
        <v>0</v>
      </c>
      <c r="BL253" s="17" t="s">
        <v>178</v>
      </c>
      <c r="BM253" s="170" t="s">
        <v>367</v>
      </c>
    </row>
    <row r="254" spans="1:65" s="2" customFormat="1" ht="16.5" customHeight="1">
      <c r="A254" s="32"/>
      <c r="B254" s="157"/>
      <c r="C254" s="158">
        <v>56</v>
      </c>
      <c r="D254" s="158" t="s">
        <v>138</v>
      </c>
      <c r="E254" s="159" t="s">
        <v>368</v>
      </c>
      <c r="F254" s="160" t="s">
        <v>369</v>
      </c>
      <c r="G254" s="161" t="s">
        <v>323</v>
      </c>
      <c r="H254" s="162">
        <v>1</v>
      </c>
      <c r="I254" s="163"/>
      <c r="J254" s="164">
        <f t="shared" si="3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31"/>
        <v>0</v>
      </c>
      <c r="Q254" s="168">
        <v>0</v>
      </c>
      <c r="R254" s="168">
        <f t="shared" si="32"/>
        <v>0</v>
      </c>
      <c r="S254" s="168">
        <v>1.9460000000000002E-2</v>
      </c>
      <c r="T254" s="169">
        <f t="shared" si="33"/>
        <v>1.9460000000000002E-2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178</v>
      </c>
      <c r="AT254" s="170" t="s">
        <v>138</v>
      </c>
      <c r="AU254" s="170" t="s">
        <v>81</v>
      </c>
      <c r="AY254" s="17" t="s">
        <v>135</v>
      </c>
      <c r="BE254" s="171">
        <f t="shared" si="34"/>
        <v>0</v>
      </c>
      <c r="BF254" s="171">
        <f t="shared" si="35"/>
        <v>0</v>
      </c>
      <c r="BG254" s="171">
        <f t="shared" si="36"/>
        <v>0</v>
      </c>
      <c r="BH254" s="171">
        <f t="shared" si="37"/>
        <v>0</v>
      </c>
      <c r="BI254" s="171">
        <f t="shared" si="38"/>
        <v>0</v>
      </c>
      <c r="BJ254" s="17" t="s">
        <v>81</v>
      </c>
      <c r="BK254" s="171">
        <f t="shared" si="39"/>
        <v>0</v>
      </c>
      <c r="BL254" s="17" t="s">
        <v>178</v>
      </c>
      <c r="BM254" s="170" t="s">
        <v>370</v>
      </c>
    </row>
    <row r="255" spans="1:65" s="2" customFormat="1" ht="21.75" customHeight="1">
      <c r="A255" s="32"/>
      <c r="B255" s="157"/>
      <c r="C255" s="158">
        <v>57</v>
      </c>
      <c r="D255" s="158" t="s">
        <v>138</v>
      </c>
      <c r="E255" s="159" t="s">
        <v>371</v>
      </c>
      <c r="F255" s="160" t="s">
        <v>372</v>
      </c>
      <c r="G255" s="161" t="s">
        <v>323</v>
      </c>
      <c r="H255" s="162">
        <v>1</v>
      </c>
      <c r="I255" s="163"/>
      <c r="J255" s="164">
        <f t="shared" si="3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31"/>
        <v>0</v>
      </c>
      <c r="Q255" s="168">
        <v>1.375E-2</v>
      </c>
      <c r="R255" s="168">
        <f t="shared" si="32"/>
        <v>1.375E-2</v>
      </c>
      <c r="S255" s="168">
        <v>0</v>
      </c>
      <c r="T255" s="169">
        <f t="shared" si="3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178</v>
      </c>
      <c r="AT255" s="170" t="s">
        <v>138</v>
      </c>
      <c r="AU255" s="170" t="s">
        <v>81</v>
      </c>
      <c r="AY255" s="17" t="s">
        <v>135</v>
      </c>
      <c r="BE255" s="171">
        <f t="shared" si="34"/>
        <v>0</v>
      </c>
      <c r="BF255" s="171">
        <f t="shared" si="35"/>
        <v>0</v>
      </c>
      <c r="BG255" s="171">
        <f t="shared" si="36"/>
        <v>0</v>
      </c>
      <c r="BH255" s="171">
        <f t="shared" si="37"/>
        <v>0</v>
      </c>
      <c r="BI255" s="171">
        <f t="shared" si="38"/>
        <v>0</v>
      </c>
      <c r="BJ255" s="17" t="s">
        <v>81</v>
      </c>
      <c r="BK255" s="171">
        <f t="shared" si="39"/>
        <v>0</v>
      </c>
      <c r="BL255" s="17" t="s">
        <v>178</v>
      </c>
      <c r="BM255" s="170" t="s">
        <v>373</v>
      </c>
    </row>
    <row r="256" spans="1:65" s="2" customFormat="1" ht="16.5" customHeight="1">
      <c r="A256" s="32"/>
      <c r="B256" s="157"/>
      <c r="C256" s="158">
        <v>58</v>
      </c>
      <c r="D256" s="158" t="s">
        <v>138</v>
      </c>
      <c r="E256" s="159" t="s">
        <v>374</v>
      </c>
      <c r="F256" s="160" t="s">
        <v>375</v>
      </c>
      <c r="G256" s="161" t="s">
        <v>323</v>
      </c>
      <c r="H256" s="162">
        <v>1</v>
      </c>
      <c r="I256" s="163"/>
      <c r="J256" s="164">
        <f t="shared" si="3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31"/>
        <v>0</v>
      </c>
      <c r="Q256" s="168">
        <v>0</v>
      </c>
      <c r="R256" s="168">
        <f t="shared" si="32"/>
        <v>0</v>
      </c>
      <c r="S256" s="168">
        <v>3.2899999999999999E-2</v>
      </c>
      <c r="T256" s="169">
        <f t="shared" si="33"/>
        <v>3.2899999999999999E-2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178</v>
      </c>
      <c r="AT256" s="170" t="s">
        <v>138</v>
      </c>
      <c r="AU256" s="170" t="s">
        <v>81</v>
      </c>
      <c r="AY256" s="17" t="s">
        <v>135</v>
      </c>
      <c r="BE256" s="171">
        <f t="shared" si="34"/>
        <v>0</v>
      </c>
      <c r="BF256" s="171">
        <f t="shared" si="35"/>
        <v>0</v>
      </c>
      <c r="BG256" s="171">
        <f t="shared" si="36"/>
        <v>0</v>
      </c>
      <c r="BH256" s="171">
        <f t="shared" si="37"/>
        <v>0</v>
      </c>
      <c r="BI256" s="171">
        <f t="shared" si="38"/>
        <v>0</v>
      </c>
      <c r="BJ256" s="17" t="s">
        <v>81</v>
      </c>
      <c r="BK256" s="171">
        <f t="shared" si="39"/>
        <v>0</v>
      </c>
      <c r="BL256" s="17" t="s">
        <v>178</v>
      </c>
      <c r="BM256" s="170" t="s">
        <v>376</v>
      </c>
    </row>
    <row r="257" spans="1:65" s="2" customFormat="1" ht="21.75" customHeight="1">
      <c r="A257" s="32"/>
      <c r="B257" s="157"/>
      <c r="C257" s="158">
        <v>59</v>
      </c>
      <c r="D257" s="158" t="s">
        <v>138</v>
      </c>
      <c r="E257" s="159" t="s">
        <v>377</v>
      </c>
      <c r="F257" s="160" t="s">
        <v>378</v>
      </c>
      <c r="G257" s="161" t="s">
        <v>323</v>
      </c>
      <c r="H257" s="162">
        <v>1</v>
      </c>
      <c r="I257" s="163"/>
      <c r="J257" s="164">
        <f t="shared" si="3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31"/>
        <v>0</v>
      </c>
      <c r="Q257" s="168">
        <v>1.5339999999999999E-2</v>
      </c>
      <c r="R257" s="168">
        <f t="shared" si="32"/>
        <v>1.5339999999999999E-2</v>
      </c>
      <c r="S257" s="168">
        <v>0</v>
      </c>
      <c r="T257" s="169">
        <f t="shared" si="3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178</v>
      </c>
      <c r="AT257" s="170" t="s">
        <v>138</v>
      </c>
      <c r="AU257" s="170" t="s">
        <v>81</v>
      </c>
      <c r="AY257" s="17" t="s">
        <v>135</v>
      </c>
      <c r="BE257" s="171">
        <f t="shared" si="34"/>
        <v>0</v>
      </c>
      <c r="BF257" s="171">
        <f t="shared" si="35"/>
        <v>0</v>
      </c>
      <c r="BG257" s="171">
        <f t="shared" si="36"/>
        <v>0</v>
      </c>
      <c r="BH257" s="171">
        <f t="shared" si="37"/>
        <v>0</v>
      </c>
      <c r="BI257" s="171">
        <f t="shared" si="38"/>
        <v>0</v>
      </c>
      <c r="BJ257" s="17" t="s">
        <v>81</v>
      </c>
      <c r="BK257" s="171">
        <f t="shared" si="39"/>
        <v>0</v>
      </c>
      <c r="BL257" s="17" t="s">
        <v>178</v>
      </c>
      <c r="BM257" s="170" t="s">
        <v>379</v>
      </c>
    </row>
    <row r="258" spans="1:65" s="2" customFormat="1" ht="21.75" customHeight="1">
      <c r="A258" s="32"/>
      <c r="B258" s="157"/>
      <c r="C258" s="158">
        <v>60</v>
      </c>
      <c r="D258" s="196" t="s">
        <v>183</v>
      </c>
      <c r="E258" s="197" t="s">
        <v>380</v>
      </c>
      <c r="F258" s="198" t="s">
        <v>381</v>
      </c>
      <c r="G258" s="199" t="s">
        <v>181</v>
      </c>
      <c r="H258" s="200">
        <v>1</v>
      </c>
      <c r="I258" s="201"/>
      <c r="J258" s="202">
        <f t="shared" si="30"/>
        <v>0</v>
      </c>
      <c r="K258" s="203"/>
      <c r="L258" s="204"/>
      <c r="M258" s="205" t="s">
        <v>1</v>
      </c>
      <c r="N258" s="206" t="s">
        <v>42</v>
      </c>
      <c r="O258" s="58"/>
      <c r="P258" s="168">
        <f t="shared" si="31"/>
        <v>0</v>
      </c>
      <c r="Q258" s="168">
        <v>2.5000000000000001E-3</v>
      </c>
      <c r="R258" s="168">
        <f t="shared" si="32"/>
        <v>2.5000000000000001E-3</v>
      </c>
      <c r="S258" s="168">
        <v>0</v>
      </c>
      <c r="T258" s="169">
        <f t="shared" si="3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239</v>
      </c>
      <c r="AT258" s="170" t="s">
        <v>183</v>
      </c>
      <c r="AU258" s="170" t="s">
        <v>81</v>
      </c>
      <c r="AY258" s="17" t="s">
        <v>135</v>
      </c>
      <c r="BE258" s="171">
        <f t="shared" si="34"/>
        <v>0</v>
      </c>
      <c r="BF258" s="171">
        <f t="shared" si="35"/>
        <v>0</v>
      </c>
      <c r="BG258" s="171">
        <f t="shared" si="36"/>
        <v>0</v>
      </c>
      <c r="BH258" s="171">
        <f t="shared" si="37"/>
        <v>0</v>
      </c>
      <c r="BI258" s="171">
        <f t="shared" si="38"/>
        <v>0</v>
      </c>
      <c r="BJ258" s="17" t="s">
        <v>81</v>
      </c>
      <c r="BK258" s="171">
        <f t="shared" si="39"/>
        <v>0</v>
      </c>
      <c r="BL258" s="17" t="s">
        <v>178</v>
      </c>
      <c r="BM258" s="170" t="s">
        <v>382</v>
      </c>
    </row>
    <row r="259" spans="1:65" s="2" customFormat="1" ht="21.75" customHeight="1">
      <c r="A259" s="32"/>
      <c r="B259" s="157"/>
      <c r="C259" s="158">
        <v>61</v>
      </c>
      <c r="D259" s="196" t="s">
        <v>183</v>
      </c>
      <c r="E259" s="197" t="s">
        <v>383</v>
      </c>
      <c r="F259" s="198" t="s">
        <v>384</v>
      </c>
      <c r="G259" s="199" t="s">
        <v>181</v>
      </c>
      <c r="H259" s="200">
        <v>1</v>
      </c>
      <c r="I259" s="201"/>
      <c r="J259" s="202">
        <f t="shared" si="3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31"/>
        <v>0</v>
      </c>
      <c r="Q259" s="168">
        <v>3.5000000000000001E-3</v>
      </c>
      <c r="R259" s="168">
        <f t="shared" si="32"/>
        <v>3.5000000000000001E-3</v>
      </c>
      <c r="S259" s="168">
        <v>0</v>
      </c>
      <c r="T259" s="169">
        <f t="shared" si="3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239</v>
      </c>
      <c r="AT259" s="170" t="s">
        <v>183</v>
      </c>
      <c r="AU259" s="170" t="s">
        <v>81</v>
      </c>
      <c r="AY259" s="17" t="s">
        <v>135</v>
      </c>
      <c r="BE259" s="171">
        <f t="shared" si="34"/>
        <v>0</v>
      </c>
      <c r="BF259" s="171">
        <f t="shared" si="35"/>
        <v>0</v>
      </c>
      <c r="BG259" s="171">
        <f t="shared" si="36"/>
        <v>0</v>
      </c>
      <c r="BH259" s="171">
        <f t="shared" si="37"/>
        <v>0</v>
      </c>
      <c r="BI259" s="171">
        <f t="shared" si="38"/>
        <v>0</v>
      </c>
      <c r="BJ259" s="17" t="s">
        <v>81</v>
      </c>
      <c r="BK259" s="171">
        <f t="shared" si="39"/>
        <v>0</v>
      </c>
      <c r="BL259" s="17" t="s">
        <v>178</v>
      </c>
      <c r="BM259" s="170" t="s">
        <v>385</v>
      </c>
    </row>
    <row r="260" spans="1:65" s="2" customFormat="1" ht="16.5" customHeight="1">
      <c r="A260" s="32"/>
      <c r="B260" s="157"/>
      <c r="C260" s="158">
        <v>62</v>
      </c>
      <c r="D260" s="196" t="s">
        <v>183</v>
      </c>
      <c r="E260" s="197" t="s">
        <v>386</v>
      </c>
      <c r="F260" s="198" t="s">
        <v>387</v>
      </c>
      <c r="G260" s="199" t="s">
        <v>181</v>
      </c>
      <c r="H260" s="200">
        <v>1</v>
      </c>
      <c r="I260" s="201"/>
      <c r="J260" s="202">
        <f t="shared" si="30"/>
        <v>0</v>
      </c>
      <c r="K260" s="203"/>
      <c r="L260" s="204"/>
      <c r="M260" s="205" t="s">
        <v>1</v>
      </c>
      <c r="N260" s="206" t="s">
        <v>42</v>
      </c>
      <c r="O260" s="58"/>
      <c r="P260" s="168">
        <f t="shared" si="31"/>
        <v>0</v>
      </c>
      <c r="Q260" s="168">
        <v>1.2999999999999999E-3</v>
      </c>
      <c r="R260" s="168">
        <f t="shared" si="32"/>
        <v>1.2999999999999999E-3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239</v>
      </c>
      <c r="AT260" s="170" t="s">
        <v>183</v>
      </c>
      <c r="AU260" s="170" t="s">
        <v>81</v>
      </c>
      <c r="AY260" s="17" t="s">
        <v>135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81</v>
      </c>
      <c r="BK260" s="171">
        <f t="shared" si="39"/>
        <v>0</v>
      </c>
      <c r="BL260" s="17" t="s">
        <v>178</v>
      </c>
      <c r="BM260" s="170" t="s">
        <v>388</v>
      </c>
    </row>
    <row r="261" spans="1:65" s="2" customFormat="1" ht="16.5" customHeight="1">
      <c r="A261" s="32"/>
      <c r="B261" s="157"/>
      <c r="C261" s="158">
        <v>63</v>
      </c>
      <c r="D261" s="158" t="s">
        <v>138</v>
      </c>
      <c r="E261" s="159" t="s">
        <v>389</v>
      </c>
      <c r="F261" s="160" t="s">
        <v>390</v>
      </c>
      <c r="G261" s="161" t="s">
        <v>181</v>
      </c>
      <c r="H261" s="162">
        <v>6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4.8999999999999998E-4</v>
      </c>
      <c r="T261" s="169">
        <f t="shared" si="33"/>
        <v>2.9399999999999999E-3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178</v>
      </c>
      <c r="AT261" s="170" t="s">
        <v>138</v>
      </c>
      <c r="AU261" s="170" t="s">
        <v>81</v>
      </c>
      <c r="AY261" s="17" t="s">
        <v>135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81</v>
      </c>
      <c r="BK261" s="171">
        <f t="shared" si="39"/>
        <v>0</v>
      </c>
      <c r="BL261" s="17" t="s">
        <v>178</v>
      </c>
      <c r="BM261" s="170" t="s">
        <v>391</v>
      </c>
    </row>
    <row r="262" spans="1:65" s="2" customFormat="1" ht="16.5" customHeight="1">
      <c r="A262" s="32"/>
      <c r="B262" s="157"/>
      <c r="C262" s="158">
        <v>64</v>
      </c>
      <c r="D262" s="158" t="s">
        <v>138</v>
      </c>
      <c r="E262" s="159" t="s">
        <v>392</v>
      </c>
      <c r="F262" s="160" t="s">
        <v>393</v>
      </c>
      <c r="G262" s="161" t="s">
        <v>323</v>
      </c>
      <c r="H262" s="162">
        <v>6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1.89E-3</v>
      </c>
      <c r="R262" s="168">
        <f t="shared" si="32"/>
        <v>1.1339999999999999E-2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178</v>
      </c>
      <c r="AT262" s="170" t="s">
        <v>138</v>
      </c>
      <c r="AU262" s="170" t="s">
        <v>81</v>
      </c>
      <c r="AY262" s="17" t="s">
        <v>135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81</v>
      </c>
      <c r="BK262" s="171">
        <f t="shared" si="39"/>
        <v>0</v>
      </c>
      <c r="BL262" s="17" t="s">
        <v>178</v>
      </c>
      <c r="BM262" s="170" t="s">
        <v>394</v>
      </c>
    </row>
    <row r="263" spans="1:65" s="2" customFormat="1" ht="16.5" customHeight="1">
      <c r="A263" s="32"/>
      <c r="B263" s="157"/>
      <c r="C263" s="158">
        <v>65</v>
      </c>
      <c r="D263" s="158" t="s">
        <v>138</v>
      </c>
      <c r="E263" s="159" t="s">
        <v>395</v>
      </c>
      <c r="F263" s="160" t="s">
        <v>396</v>
      </c>
      <c r="G263" s="161" t="s">
        <v>323</v>
      </c>
      <c r="H263" s="162">
        <v>2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1.56E-3</v>
      </c>
      <c r="T263" s="169">
        <f t="shared" si="33"/>
        <v>3.1199999999999999E-3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178</v>
      </c>
      <c r="AT263" s="170" t="s">
        <v>138</v>
      </c>
      <c r="AU263" s="170" t="s">
        <v>81</v>
      </c>
      <c r="AY263" s="17" t="s">
        <v>135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81</v>
      </c>
      <c r="BK263" s="171">
        <f t="shared" si="39"/>
        <v>0</v>
      </c>
      <c r="BL263" s="17" t="s">
        <v>178</v>
      </c>
      <c r="BM263" s="170" t="s">
        <v>397</v>
      </c>
    </row>
    <row r="264" spans="1:65" s="2" customFormat="1" ht="16.5" customHeight="1">
      <c r="A264" s="32"/>
      <c r="B264" s="157"/>
      <c r="C264" s="158">
        <v>66</v>
      </c>
      <c r="D264" s="158" t="s">
        <v>138</v>
      </c>
      <c r="E264" s="159" t="s">
        <v>398</v>
      </c>
      <c r="F264" s="160" t="s">
        <v>399</v>
      </c>
      <c r="G264" s="161" t="s">
        <v>323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1.8E-3</v>
      </c>
      <c r="R264" s="168">
        <f t="shared" si="32"/>
        <v>1.8E-3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178</v>
      </c>
      <c r="AT264" s="170" t="s">
        <v>138</v>
      </c>
      <c r="AU264" s="170" t="s">
        <v>81</v>
      </c>
      <c r="AY264" s="17" t="s">
        <v>135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81</v>
      </c>
      <c r="BK264" s="171">
        <f t="shared" si="39"/>
        <v>0</v>
      </c>
      <c r="BL264" s="17" t="s">
        <v>178</v>
      </c>
      <c r="BM264" s="170" t="s">
        <v>400</v>
      </c>
    </row>
    <row r="265" spans="1:65" s="2" customFormat="1" ht="16.5" customHeight="1">
      <c r="A265" s="32"/>
      <c r="B265" s="157"/>
      <c r="C265" s="158">
        <v>67</v>
      </c>
      <c r="D265" s="158" t="s">
        <v>138</v>
      </c>
      <c r="E265" s="159" t="s">
        <v>401</v>
      </c>
      <c r="F265" s="160" t="s">
        <v>402</v>
      </c>
      <c r="G265" s="161" t="s">
        <v>181</v>
      </c>
      <c r="H265" s="162">
        <v>3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1.3999999999999999E-4</v>
      </c>
      <c r="R265" s="168">
        <f t="shared" si="32"/>
        <v>4.1999999999999996E-4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178</v>
      </c>
      <c r="AT265" s="170" t="s">
        <v>138</v>
      </c>
      <c r="AU265" s="170" t="s">
        <v>81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81</v>
      </c>
      <c r="BK265" s="171">
        <f t="shared" si="39"/>
        <v>0</v>
      </c>
      <c r="BL265" s="17" t="s">
        <v>178</v>
      </c>
      <c r="BM265" s="170" t="s">
        <v>403</v>
      </c>
    </row>
    <row r="266" spans="1:65" s="2" customFormat="1" ht="21.75" customHeight="1">
      <c r="A266" s="32"/>
      <c r="B266" s="157"/>
      <c r="C266" s="158">
        <v>68</v>
      </c>
      <c r="D266" s="196" t="s">
        <v>183</v>
      </c>
      <c r="E266" s="197" t="s">
        <v>404</v>
      </c>
      <c r="F266" s="198" t="s">
        <v>405</v>
      </c>
      <c r="G266" s="199" t="s">
        <v>181</v>
      </c>
      <c r="H266" s="200">
        <v>1</v>
      </c>
      <c r="I266" s="201"/>
      <c r="J266" s="202">
        <f t="shared" si="30"/>
        <v>0</v>
      </c>
      <c r="K266" s="203"/>
      <c r="L266" s="204"/>
      <c r="M266" s="205" t="s">
        <v>1</v>
      </c>
      <c r="N266" s="206" t="s">
        <v>42</v>
      </c>
      <c r="O266" s="58"/>
      <c r="P266" s="168">
        <f t="shared" si="31"/>
        <v>0</v>
      </c>
      <c r="Q266" s="168">
        <v>4.4000000000000002E-4</v>
      </c>
      <c r="R266" s="168">
        <f t="shared" si="32"/>
        <v>4.4000000000000002E-4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239</v>
      </c>
      <c r="AT266" s="170" t="s">
        <v>183</v>
      </c>
      <c r="AU266" s="170" t="s">
        <v>81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81</v>
      </c>
      <c r="BK266" s="171">
        <f t="shared" si="39"/>
        <v>0</v>
      </c>
      <c r="BL266" s="17" t="s">
        <v>178</v>
      </c>
      <c r="BM266" s="170" t="s">
        <v>406</v>
      </c>
    </row>
    <row r="267" spans="1:65" s="2" customFormat="1" ht="21.75" customHeight="1">
      <c r="A267" s="32"/>
      <c r="B267" s="157"/>
      <c r="C267" s="158">
        <v>69</v>
      </c>
      <c r="D267" s="196" t="s">
        <v>183</v>
      </c>
      <c r="E267" s="197" t="s">
        <v>407</v>
      </c>
      <c r="F267" s="198" t="s">
        <v>408</v>
      </c>
      <c r="G267" s="199" t="s">
        <v>181</v>
      </c>
      <c r="H267" s="200">
        <v>1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239</v>
      </c>
      <c r="AT267" s="170" t="s">
        <v>183</v>
      </c>
      <c r="AU267" s="170" t="s">
        <v>81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81</v>
      </c>
      <c r="BK267" s="171">
        <f t="shared" si="39"/>
        <v>0</v>
      </c>
      <c r="BL267" s="17" t="s">
        <v>178</v>
      </c>
      <c r="BM267" s="170" t="s">
        <v>409</v>
      </c>
    </row>
    <row r="268" spans="1:65" s="2" customFormat="1" ht="21.75" customHeight="1">
      <c r="A268" s="32"/>
      <c r="B268" s="157"/>
      <c r="C268" s="158">
        <v>70</v>
      </c>
      <c r="D268" s="158" t="s">
        <v>138</v>
      </c>
      <c r="E268" s="159" t="s">
        <v>410</v>
      </c>
      <c r="F268" s="160" t="s">
        <v>411</v>
      </c>
      <c r="G268" s="161" t="s">
        <v>226</v>
      </c>
      <c r="H268" s="162">
        <v>6.4000000000000001E-2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178</v>
      </c>
      <c r="AT268" s="170" t="s">
        <v>138</v>
      </c>
      <c r="AU268" s="170" t="s">
        <v>81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81</v>
      </c>
      <c r="BK268" s="171">
        <f t="shared" si="39"/>
        <v>0</v>
      </c>
      <c r="BL268" s="17" t="s">
        <v>178</v>
      </c>
      <c r="BM268" s="170" t="s">
        <v>412</v>
      </c>
    </row>
    <row r="269" spans="1:65" s="2" customFormat="1" ht="33" customHeight="1">
      <c r="A269" s="32"/>
      <c r="B269" s="157"/>
      <c r="C269" s="158">
        <v>71</v>
      </c>
      <c r="D269" s="158" t="s">
        <v>138</v>
      </c>
      <c r="E269" s="159" t="s">
        <v>413</v>
      </c>
      <c r="F269" s="160" t="s">
        <v>414</v>
      </c>
      <c r="G269" s="161" t="s">
        <v>415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178</v>
      </c>
      <c r="AT269" s="170" t="s">
        <v>138</v>
      </c>
      <c r="AU269" s="170" t="s">
        <v>81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178</v>
      </c>
      <c r="BM269" s="170" t="s">
        <v>416</v>
      </c>
    </row>
    <row r="270" spans="1:65" s="12" customFormat="1" ht="22.9" customHeight="1">
      <c r="B270" s="144"/>
      <c r="D270" s="145" t="s">
        <v>75</v>
      </c>
      <c r="E270" s="155" t="s">
        <v>417</v>
      </c>
      <c r="F270" s="155" t="s">
        <v>418</v>
      </c>
      <c r="I270" s="147"/>
      <c r="J270" s="156">
        <f>BK270</f>
        <v>0</v>
      </c>
      <c r="L270" s="144"/>
      <c r="M270" s="149"/>
      <c r="N270" s="150"/>
      <c r="O270" s="150"/>
      <c r="P270" s="151">
        <f>SUM(P271:P272)</f>
        <v>0</v>
      </c>
      <c r="Q270" s="150"/>
      <c r="R270" s="151">
        <f>SUM(R271:R272)</f>
        <v>1.2E-2</v>
      </c>
      <c r="S270" s="150"/>
      <c r="T270" s="152">
        <f>SUM(T271:T272)</f>
        <v>0</v>
      </c>
      <c r="AR270" s="145" t="s">
        <v>81</v>
      </c>
      <c r="AT270" s="153" t="s">
        <v>75</v>
      </c>
      <c r="AU270" s="153" t="s">
        <v>84</v>
      </c>
      <c r="AY270" s="145" t="s">
        <v>135</v>
      </c>
      <c r="BK270" s="154">
        <f>SUM(BK271:BK272)</f>
        <v>0</v>
      </c>
    </row>
    <row r="271" spans="1:65" s="2" customFormat="1" ht="21.75" customHeight="1">
      <c r="A271" s="32"/>
      <c r="B271" s="157"/>
      <c r="C271" s="158">
        <v>72</v>
      </c>
      <c r="D271" s="158" t="s">
        <v>138</v>
      </c>
      <c r="E271" s="159" t="s">
        <v>419</v>
      </c>
      <c r="F271" s="160" t="s">
        <v>420</v>
      </c>
      <c r="G271" s="161" t="s">
        <v>323</v>
      </c>
      <c r="H271" s="162">
        <v>1</v>
      </c>
      <c r="I271" s="163"/>
      <c r="J271" s="164">
        <f>ROUND(I271*H271,2)</f>
        <v>0</v>
      </c>
      <c r="K271" s="165"/>
      <c r="L271" s="33"/>
      <c r="M271" s="166" t="s">
        <v>1</v>
      </c>
      <c r="N271" s="167" t="s">
        <v>42</v>
      </c>
      <c r="O271" s="58"/>
      <c r="P271" s="168">
        <f>O271*H271</f>
        <v>0</v>
      </c>
      <c r="Q271" s="168">
        <v>1.2E-2</v>
      </c>
      <c r="R271" s="168">
        <f>Q271*H271</f>
        <v>1.2E-2</v>
      </c>
      <c r="S271" s="168">
        <v>0</v>
      </c>
      <c r="T271" s="169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178</v>
      </c>
      <c r="AT271" s="170" t="s">
        <v>138</v>
      </c>
      <c r="AU271" s="170" t="s">
        <v>81</v>
      </c>
      <c r="AY271" s="17" t="s">
        <v>135</v>
      </c>
      <c r="BE271" s="171">
        <f>IF(N271="základní",J271,0)</f>
        <v>0</v>
      </c>
      <c r="BF271" s="171">
        <f>IF(N271="snížená",J271,0)</f>
        <v>0</v>
      </c>
      <c r="BG271" s="171">
        <f>IF(N271="zákl. přenesená",J271,0)</f>
        <v>0</v>
      </c>
      <c r="BH271" s="171">
        <f>IF(N271="sníž. přenesená",J271,0)</f>
        <v>0</v>
      </c>
      <c r="BI271" s="171">
        <f>IF(N271="nulová",J271,0)</f>
        <v>0</v>
      </c>
      <c r="BJ271" s="17" t="s">
        <v>81</v>
      </c>
      <c r="BK271" s="171">
        <f>ROUND(I271*H271,2)</f>
        <v>0</v>
      </c>
      <c r="BL271" s="17" t="s">
        <v>178</v>
      </c>
      <c r="BM271" s="170" t="s">
        <v>421</v>
      </c>
    </row>
    <row r="272" spans="1:65" s="2" customFormat="1" ht="21.75" customHeight="1">
      <c r="A272" s="32"/>
      <c r="B272" s="157"/>
      <c r="C272" s="158">
        <v>73</v>
      </c>
      <c r="D272" s="158" t="s">
        <v>138</v>
      </c>
      <c r="E272" s="159" t="s">
        <v>422</v>
      </c>
      <c r="F272" s="160" t="s">
        <v>423</v>
      </c>
      <c r="G272" s="161" t="s">
        <v>226</v>
      </c>
      <c r="H272" s="162">
        <v>1.2E-2</v>
      </c>
      <c r="I272" s="163"/>
      <c r="J272" s="164">
        <f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>O272*H272</f>
        <v>0</v>
      </c>
      <c r="Q272" s="168">
        <v>0</v>
      </c>
      <c r="R272" s="168">
        <f>Q272*H272</f>
        <v>0</v>
      </c>
      <c r="S272" s="168">
        <v>0</v>
      </c>
      <c r="T272" s="169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178</v>
      </c>
      <c r="AT272" s="170" t="s">
        <v>138</v>
      </c>
      <c r="AU272" s="170" t="s">
        <v>81</v>
      </c>
      <c r="AY272" s="17" t="s">
        <v>135</v>
      </c>
      <c r="BE272" s="171">
        <f>IF(N272="základní",J272,0)</f>
        <v>0</v>
      </c>
      <c r="BF272" s="171">
        <f>IF(N272="snížená",J272,0)</f>
        <v>0</v>
      </c>
      <c r="BG272" s="171">
        <f>IF(N272="zákl. přenesená",J272,0)</f>
        <v>0</v>
      </c>
      <c r="BH272" s="171">
        <f>IF(N272="sníž. přenesená",J272,0)</f>
        <v>0</v>
      </c>
      <c r="BI272" s="171">
        <f>IF(N272="nulová",J272,0)</f>
        <v>0</v>
      </c>
      <c r="BJ272" s="17" t="s">
        <v>81</v>
      </c>
      <c r="BK272" s="171">
        <f>ROUND(I272*H272,2)</f>
        <v>0</v>
      </c>
      <c r="BL272" s="17" t="s">
        <v>178</v>
      </c>
      <c r="BM272" s="170" t="s">
        <v>424</v>
      </c>
    </row>
    <row r="273" spans="1:65" s="12" customFormat="1" ht="22.9" customHeight="1">
      <c r="B273" s="144"/>
      <c r="D273" s="145" t="s">
        <v>75</v>
      </c>
      <c r="E273" s="155" t="s">
        <v>425</v>
      </c>
      <c r="F273" s="155" t="s">
        <v>426</v>
      </c>
      <c r="I273" s="147"/>
      <c r="J273" s="156">
        <f>BK273</f>
        <v>0</v>
      </c>
      <c r="L273" s="144"/>
      <c r="M273" s="149"/>
      <c r="N273" s="150"/>
      <c r="O273" s="150"/>
      <c r="P273" s="151">
        <f>SUM(P274:P291)</f>
        <v>0</v>
      </c>
      <c r="Q273" s="150"/>
      <c r="R273" s="151">
        <f>SUM(R274:R291)</f>
        <v>3.6630000000000003E-2</v>
      </c>
      <c r="S273" s="150"/>
      <c r="T273" s="152">
        <f>SUM(T274:T291)</f>
        <v>5.7250000000000002E-2</v>
      </c>
      <c r="AR273" s="145" t="s">
        <v>81</v>
      </c>
      <c r="AT273" s="153" t="s">
        <v>75</v>
      </c>
      <c r="AU273" s="153" t="s">
        <v>84</v>
      </c>
      <c r="AY273" s="145" t="s">
        <v>135</v>
      </c>
      <c r="BK273" s="154">
        <f>SUM(BK274:BK291)</f>
        <v>0</v>
      </c>
    </row>
    <row r="274" spans="1:65" s="2" customFormat="1" ht="16.5" customHeight="1">
      <c r="A274" s="32"/>
      <c r="B274" s="157"/>
      <c r="C274" s="158">
        <v>74</v>
      </c>
      <c r="D274" s="158" t="s">
        <v>138</v>
      </c>
      <c r="E274" s="159" t="s">
        <v>427</v>
      </c>
      <c r="F274" s="160" t="s">
        <v>428</v>
      </c>
      <c r="G274" s="161" t="s">
        <v>181</v>
      </c>
      <c r="H274" s="162">
        <v>1</v>
      </c>
      <c r="I274" s="163"/>
      <c r="J274" s="164">
        <f t="shared" ref="J274:J291" si="40">ROUND(I274*H274,2)</f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ref="P274:P291" si="41">O274*H274</f>
        <v>0</v>
      </c>
      <c r="Q274" s="168">
        <v>1.7700000000000001E-3</v>
      </c>
      <c r="R274" s="168">
        <f t="shared" ref="R274:R291" si="42">Q274*H274</f>
        <v>1.7700000000000001E-3</v>
      </c>
      <c r="S274" s="168">
        <v>5.7250000000000002E-2</v>
      </c>
      <c r="T274" s="169">
        <f t="shared" ref="T274:T291" si="43">S274*H274</f>
        <v>5.7250000000000002E-2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178</v>
      </c>
      <c r="AT274" s="170" t="s">
        <v>138</v>
      </c>
      <c r="AU274" s="170" t="s">
        <v>81</v>
      </c>
      <c r="AY274" s="17" t="s">
        <v>135</v>
      </c>
      <c r="BE274" s="171">
        <f t="shared" ref="BE274:BE291" si="44">IF(N274="základní",J274,0)</f>
        <v>0</v>
      </c>
      <c r="BF274" s="171">
        <f t="shared" ref="BF274:BF291" si="45">IF(N274="snížená",J274,0)</f>
        <v>0</v>
      </c>
      <c r="BG274" s="171">
        <f t="shared" ref="BG274:BG291" si="46">IF(N274="zákl. přenesená",J274,0)</f>
        <v>0</v>
      </c>
      <c r="BH274" s="171">
        <f t="shared" ref="BH274:BH291" si="47">IF(N274="sníž. přenesená",J274,0)</f>
        <v>0</v>
      </c>
      <c r="BI274" s="171">
        <f t="shared" ref="BI274:BI291" si="48">IF(N274="nulová",J274,0)</f>
        <v>0</v>
      </c>
      <c r="BJ274" s="17" t="s">
        <v>81</v>
      </c>
      <c r="BK274" s="171">
        <f t="shared" ref="BK274:BK291" si="49">ROUND(I274*H274,2)</f>
        <v>0</v>
      </c>
      <c r="BL274" s="17" t="s">
        <v>178</v>
      </c>
      <c r="BM274" s="170" t="s">
        <v>429</v>
      </c>
    </row>
    <row r="275" spans="1:65" s="2" customFormat="1" ht="16.5" customHeight="1">
      <c r="A275" s="32"/>
      <c r="B275" s="157"/>
      <c r="C275" s="158">
        <v>75</v>
      </c>
      <c r="D275" s="158" t="s">
        <v>138</v>
      </c>
      <c r="E275" s="159" t="s">
        <v>430</v>
      </c>
      <c r="F275" s="160" t="s">
        <v>431</v>
      </c>
      <c r="G275" s="161" t="s">
        <v>181</v>
      </c>
      <c r="H275" s="162">
        <v>1</v>
      </c>
      <c r="I275" s="163"/>
      <c r="J275" s="164">
        <f t="shared" si="4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41"/>
        <v>0</v>
      </c>
      <c r="Q275" s="168">
        <v>0</v>
      </c>
      <c r="R275" s="168">
        <f t="shared" si="42"/>
        <v>0</v>
      </c>
      <c r="S275" s="168">
        <v>0</v>
      </c>
      <c r="T275" s="169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178</v>
      </c>
      <c r="AT275" s="170" t="s">
        <v>138</v>
      </c>
      <c r="AU275" s="170" t="s">
        <v>81</v>
      </c>
      <c r="AY275" s="17" t="s">
        <v>135</v>
      </c>
      <c r="BE275" s="171">
        <f t="shared" si="44"/>
        <v>0</v>
      </c>
      <c r="BF275" s="171">
        <f t="shared" si="45"/>
        <v>0</v>
      </c>
      <c r="BG275" s="171">
        <f t="shared" si="46"/>
        <v>0</v>
      </c>
      <c r="BH275" s="171">
        <f t="shared" si="47"/>
        <v>0</v>
      </c>
      <c r="BI275" s="171">
        <f t="shared" si="48"/>
        <v>0</v>
      </c>
      <c r="BJ275" s="17" t="s">
        <v>81</v>
      </c>
      <c r="BK275" s="171">
        <f t="shared" si="49"/>
        <v>0</v>
      </c>
      <c r="BL275" s="17" t="s">
        <v>178</v>
      </c>
      <c r="BM275" s="170" t="s">
        <v>432</v>
      </c>
    </row>
    <row r="276" spans="1:65" s="2" customFormat="1" ht="21.75" customHeight="1">
      <c r="A276" s="32"/>
      <c r="B276" s="157"/>
      <c r="C276" s="158">
        <v>76</v>
      </c>
      <c r="D276" s="196" t="s">
        <v>183</v>
      </c>
      <c r="E276" s="197" t="s">
        <v>433</v>
      </c>
      <c r="F276" s="198" t="s">
        <v>434</v>
      </c>
      <c r="G276" s="199" t="s">
        <v>181</v>
      </c>
      <c r="H276" s="200">
        <v>1</v>
      </c>
      <c r="I276" s="201"/>
      <c r="J276" s="202">
        <f t="shared" si="4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41"/>
        <v>0</v>
      </c>
      <c r="Q276" s="168">
        <v>2.0000000000000002E-5</v>
      </c>
      <c r="R276" s="168">
        <f t="shared" si="42"/>
        <v>2.0000000000000002E-5</v>
      </c>
      <c r="S276" s="168">
        <v>0</v>
      </c>
      <c r="T276" s="169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239</v>
      </c>
      <c r="AT276" s="170" t="s">
        <v>183</v>
      </c>
      <c r="AU276" s="170" t="s">
        <v>81</v>
      </c>
      <c r="AY276" s="17" t="s">
        <v>135</v>
      </c>
      <c r="BE276" s="171">
        <f t="shared" si="44"/>
        <v>0</v>
      </c>
      <c r="BF276" s="171">
        <f t="shared" si="45"/>
        <v>0</v>
      </c>
      <c r="BG276" s="171">
        <f t="shared" si="46"/>
        <v>0</v>
      </c>
      <c r="BH276" s="171">
        <f t="shared" si="47"/>
        <v>0</v>
      </c>
      <c r="BI276" s="171">
        <f t="shared" si="48"/>
        <v>0</v>
      </c>
      <c r="BJ276" s="17" t="s">
        <v>81</v>
      </c>
      <c r="BK276" s="171">
        <f t="shared" si="49"/>
        <v>0</v>
      </c>
      <c r="BL276" s="17" t="s">
        <v>178</v>
      </c>
      <c r="BM276" s="170" t="s">
        <v>435</v>
      </c>
    </row>
    <row r="277" spans="1:65" s="2" customFormat="1" ht="21.75" customHeight="1">
      <c r="A277" s="32"/>
      <c r="B277" s="157"/>
      <c r="C277" s="158">
        <v>77</v>
      </c>
      <c r="D277" s="158" t="s">
        <v>138</v>
      </c>
      <c r="E277" s="159" t="s">
        <v>436</v>
      </c>
      <c r="F277" s="160" t="s">
        <v>437</v>
      </c>
      <c r="G277" s="161" t="s">
        <v>261</v>
      </c>
      <c r="H277" s="162">
        <v>70</v>
      </c>
      <c r="I277" s="163"/>
      <c r="J277" s="164">
        <f t="shared" si="4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41"/>
        <v>0</v>
      </c>
      <c r="Q277" s="168">
        <v>0</v>
      </c>
      <c r="R277" s="168">
        <f t="shared" si="42"/>
        <v>0</v>
      </c>
      <c r="S277" s="168">
        <v>0</v>
      </c>
      <c r="T277" s="169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178</v>
      </c>
      <c r="AT277" s="170" t="s">
        <v>138</v>
      </c>
      <c r="AU277" s="170" t="s">
        <v>81</v>
      </c>
      <c r="AY277" s="17" t="s">
        <v>135</v>
      </c>
      <c r="BE277" s="171">
        <f t="shared" si="44"/>
        <v>0</v>
      </c>
      <c r="BF277" s="171">
        <f t="shared" si="45"/>
        <v>0</v>
      </c>
      <c r="BG277" s="171">
        <f t="shared" si="46"/>
        <v>0</v>
      </c>
      <c r="BH277" s="171">
        <f t="shared" si="47"/>
        <v>0</v>
      </c>
      <c r="BI277" s="171">
        <f t="shared" si="48"/>
        <v>0</v>
      </c>
      <c r="BJ277" s="17" t="s">
        <v>81</v>
      </c>
      <c r="BK277" s="171">
        <f t="shared" si="49"/>
        <v>0</v>
      </c>
      <c r="BL277" s="17" t="s">
        <v>178</v>
      </c>
      <c r="BM277" s="170" t="s">
        <v>438</v>
      </c>
    </row>
    <row r="278" spans="1:65" s="2" customFormat="1" ht="16.5" customHeight="1">
      <c r="A278" s="32"/>
      <c r="B278" s="157"/>
      <c r="C278" s="158">
        <v>78</v>
      </c>
      <c r="D278" s="196" t="s">
        <v>183</v>
      </c>
      <c r="E278" s="197" t="s">
        <v>439</v>
      </c>
      <c r="F278" s="198" t="s">
        <v>440</v>
      </c>
      <c r="G278" s="199" t="s">
        <v>261</v>
      </c>
      <c r="H278" s="200">
        <v>35</v>
      </c>
      <c r="I278" s="201"/>
      <c r="J278" s="202">
        <f t="shared" si="4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41"/>
        <v>0</v>
      </c>
      <c r="Q278" s="168">
        <v>1.7000000000000001E-4</v>
      </c>
      <c r="R278" s="168">
        <f t="shared" si="42"/>
        <v>5.9500000000000004E-3</v>
      </c>
      <c r="S278" s="168">
        <v>0</v>
      </c>
      <c r="T278" s="169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239</v>
      </c>
      <c r="AT278" s="170" t="s">
        <v>183</v>
      </c>
      <c r="AU278" s="170" t="s">
        <v>81</v>
      </c>
      <c r="AY278" s="17" t="s">
        <v>135</v>
      </c>
      <c r="BE278" s="171">
        <f t="shared" si="44"/>
        <v>0</v>
      </c>
      <c r="BF278" s="171">
        <f t="shared" si="45"/>
        <v>0</v>
      </c>
      <c r="BG278" s="171">
        <f t="shared" si="46"/>
        <v>0</v>
      </c>
      <c r="BH278" s="171">
        <f t="shared" si="47"/>
        <v>0</v>
      </c>
      <c r="BI278" s="171">
        <f t="shared" si="48"/>
        <v>0</v>
      </c>
      <c r="BJ278" s="17" t="s">
        <v>81</v>
      </c>
      <c r="BK278" s="171">
        <f t="shared" si="49"/>
        <v>0</v>
      </c>
      <c r="BL278" s="17" t="s">
        <v>178</v>
      </c>
      <c r="BM278" s="170" t="s">
        <v>441</v>
      </c>
    </row>
    <row r="279" spans="1:65" s="2" customFormat="1" ht="16.5" customHeight="1">
      <c r="A279" s="32"/>
      <c r="B279" s="157"/>
      <c r="C279" s="158">
        <v>79</v>
      </c>
      <c r="D279" s="196" t="s">
        <v>183</v>
      </c>
      <c r="E279" s="197" t="s">
        <v>442</v>
      </c>
      <c r="F279" s="198" t="s">
        <v>443</v>
      </c>
      <c r="G279" s="199" t="s">
        <v>261</v>
      </c>
      <c r="H279" s="200">
        <v>5</v>
      </c>
      <c r="I279" s="201"/>
      <c r="J279" s="202">
        <f t="shared" si="4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41"/>
        <v>0</v>
      </c>
      <c r="Q279" s="168">
        <v>2.7999999999999998E-4</v>
      </c>
      <c r="R279" s="168">
        <f t="shared" si="42"/>
        <v>1.3999999999999998E-3</v>
      </c>
      <c r="S279" s="168">
        <v>0</v>
      </c>
      <c r="T279" s="169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239</v>
      </c>
      <c r="AT279" s="170" t="s">
        <v>183</v>
      </c>
      <c r="AU279" s="170" t="s">
        <v>81</v>
      </c>
      <c r="AY279" s="17" t="s">
        <v>135</v>
      </c>
      <c r="BE279" s="171">
        <f t="shared" si="44"/>
        <v>0</v>
      </c>
      <c r="BF279" s="171">
        <f t="shared" si="45"/>
        <v>0</v>
      </c>
      <c r="BG279" s="171">
        <f t="shared" si="46"/>
        <v>0</v>
      </c>
      <c r="BH279" s="171">
        <f t="shared" si="47"/>
        <v>0</v>
      </c>
      <c r="BI279" s="171">
        <f t="shared" si="48"/>
        <v>0</v>
      </c>
      <c r="BJ279" s="17" t="s">
        <v>81</v>
      </c>
      <c r="BK279" s="171">
        <f t="shared" si="49"/>
        <v>0</v>
      </c>
      <c r="BL279" s="17" t="s">
        <v>178</v>
      </c>
      <c r="BM279" s="170" t="s">
        <v>444</v>
      </c>
    </row>
    <row r="280" spans="1:65" s="2" customFormat="1" ht="21.75" customHeight="1">
      <c r="A280" s="32"/>
      <c r="B280" s="157"/>
      <c r="C280" s="158">
        <v>80</v>
      </c>
      <c r="D280" s="158" t="s">
        <v>138</v>
      </c>
      <c r="E280" s="159" t="s">
        <v>445</v>
      </c>
      <c r="F280" s="160" t="s">
        <v>446</v>
      </c>
      <c r="G280" s="161" t="s">
        <v>181</v>
      </c>
      <c r="H280" s="162">
        <v>1</v>
      </c>
      <c r="I280" s="163"/>
      <c r="J280" s="164">
        <f t="shared" si="4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41"/>
        <v>0</v>
      </c>
      <c r="Q280" s="168">
        <v>0</v>
      </c>
      <c r="R280" s="168">
        <f t="shared" si="42"/>
        <v>0</v>
      </c>
      <c r="S280" s="168">
        <v>0</v>
      </c>
      <c r="T280" s="169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178</v>
      </c>
      <c r="AT280" s="170" t="s">
        <v>138</v>
      </c>
      <c r="AU280" s="170" t="s">
        <v>81</v>
      </c>
      <c r="AY280" s="17" t="s">
        <v>135</v>
      </c>
      <c r="BE280" s="171">
        <f t="shared" si="44"/>
        <v>0</v>
      </c>
      <c r="BF280" s="171">
        <f t="shared" si="45"/>
        <v>0</v>
      </c>
      <c r="BG280" s="171">
        <f t="shared" si="46"/>
        <v>0</v>
      </c>
      <c r="BH280" s="171">
        <f t="shared" si="47"/>
        <v>0</v>
      </c>
      <c r="BI280" s="171">
        <f t="shared" si="48"/>
        <v>0</v>
      </c>
      <c r="BJ280" s="17" t="s">
        <v>81</v>
      </c>
      <c r="BK280" s="171">
        <f t="shared" si="49"/>
        <v>0</v>
      </c>
      <c r="BL280" s="17" t="s">
        <v>178</v>
      </c>
      <c r="BM280" s="170" t="s">
        <v>447</v>
      </c>
    </row>
    <row r="281" spans="1:65" s="2" customFormat="1" ht="21.75" customHeight="1">
      <c r="A281" s="32"/>
      <c r="B281" s="157"/>
      <c r="C281" s="158">
        <v>81</v>
      </c>
      <c r="D281" s="196" t="s">
        <v>183</v>
      </c>
      <c r="E281" s="197" t="s">
        <v>448</v>
      </c>
      <c r="F281" s="198" t="s">
        <v>449</v>
      </c>
      <c r="G281" s="199" t="s">
        <v>181</v>
      </c>
      <c r="H281" s="200">
        <v>1</v>
      </c>
      <c r="I281" s="201"/>
      <c r="J281" s="202">
        <f t="shared" si="4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41"/>
        <v>0</v>
      </c>
      <c r="Q281" s="168">
        <v>1.6899999999999998E-2</v>
      </c>
      <c r="R281" s="168">
        <f t="shared" si="42"/>
        <v>1.6899999999999998E-2</v>
      </c>
      <c r="S281" s="168">
        <v>0</v>
      </c>
      <c r="T281" s="169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239</v>
      </c>
      <c r="AT281" s="170" t="s">
        <v>183</v>
      </c>
      <c r="AU281" s="170" t="s">
        <v>81</v>
      </c>
      <c r="AY281" s="17" t="s">
        <v>135</v>
      </c>
      <c r="BE281" s="171">
        <f t="shared" si="44"/>
        <v>0</v>
      </c>
      <c r="BF281" s="171">
        <f t="shared" si="45"/>
        <v>0</v>
      </c>
      <c r="BG281" s="171">
        <f t="shared" si="46"/>
        <v>0</v>
      </c>
      <c r="BH281" s="171">
        <f t="shared" si="47"/>
        <v>0</v>
      </c>
      <c r="BI281" s="171">
        <f t="shared" si="48"/>
        <v>0</v>
      </c>
      <c r="BJ281" s="17" t="s">
        <v>81</v>
      </c>
      <c r="BK281" s="171">
        <f t="shared" si="49"/>
        <v>0</v>
      </c>
      <c r="BL281" s="17" t="s">
        <v>178</v>
      </c>
      <c r="BM281" s="170" t="s">
        <v>450</v>
      </c>
    </row>
    <row r="282" spans="1:65" s="2" customFormat="1" ht="21.75" customHeight="1">
      <c r="A282" s="32"/>
      <c r="B282" s="157"/>
      <c r="C282" s="158">
        <v>82</v>
      </c>
      <c r="D282" s="158" t="s">
        <v>138</v>
      </c>
      <c r="E282" s="159" t="s">
        <v>451</v>
      </c>
      <c r="F282" s="160" t="s">
        <v>682</v>
      </c>
      <c r="G282" s="161" t="s">
        <v>181</v>
      </c>
      <c r="H282" s="162">
        <v>3</v>
      </c>
      <c r="I282" s="163"/>
      <c r="J282" s="164">
        <f t="shared" si="4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41"/>
        <v>0</v>
      </c>
      <c r="Q282" s="168">
        <v>0</v>
      </c>
      <c r="R282" s="168">
        <f t="shared" si="42"/>
        <v>0</v>
      </c>
      <c r="S282" s="168">
        <v>0</v>
      </c>
      <c r="T282" s="169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178</v>
      </c>
      <c r="AT282" s="170" t="s">
        <v>138</v>
      </c>
      <c r="AU282" s="170" t="s">
        <v>81</v>
      </c>
      <c r="AY282" s="17" t="s">
        <v>135</v>
      </c>
      <c r="BE282" s="171">
        <f t="shared" si="44"/>
        <v>0</v>
      </c>
      <c r="BF282" s="171">
        <f t="shared" si="45"/>
        <v>0</v>
      </c>
      <c r="BG282" s="171">
        <f t="shared" si="46"/>
        <v>0</v>
      </c>
      <c r="BH282" s="171">
        <f t="shared" si="47"/>
        <v>0</v>
      </c>
      <c r="BI282" s="171">
        <f t="shared" si="48"/>
        <v>0</v>
      </c>
      <c r="BJ282" s="17" t="s">
        <v>81</v>
      </c>
      <c r="BK282" s="171">
        <f t="shared" si="49"/>
        <v>0</v>
      </c>
      <c r="BL282" s="17" t="s">
        <v>178</v>
      </c>
      <c r="BM282" s="170" t="s">
        <v>452</v>
      </c>
    </row>
    <row r="283" spans="1:65" s="2" customFormat="1" ht="21.75" customHeight="1">
      <c r="A283" s="32"/>
      <c r="B283" s="157"/>
      <c r="C283" s="158">
        <v>83</v>
      </c>
      <c r="D283" s="196" t="s">
        <v>183</v>
      </c>
      <c r="E283" s="197" t="s">
        <v>453</v>
      </c>
      <c r="F283" s="198" t="s">
        <v>683</v>
      </c>
      <c r="G283" s="199" t="s">
        <v>181</v>
      </c>
      <c r="H283" s="200">
        <v>3</v>
      </c>
      <c r="I283" s="201"/>
      <c r="J283" s="202">
        <f t="shared" si="4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41"/>
        <v>0</v>
      </c>
      <c r="Q283" s="168">
        <v>1E-4</v>
      </c>
      <c r="R283" s="168">
        <f t="shared" si="42"/>
        <v>3.0000000000000003E-4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239</v>
      </c>
      <c r="AT283" s="170" t="s">
        <v>183</v>
      </c>
      <c r="AU283" s="170" t="s">
        <v>81</v>
      </c>
      <c r="AY283" s="17" t="s">
        <v>135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81</v>
      </c>
      <c r="BK283" s="171">
        <f t="shared" si="49"/>
        <v>0</v>
      </c>
      <c r="BL283" s="17" t="s">
        <v>178</v>
      </c>
      <c r="BM283" s="170" t="s">
        <v>454</v>
      </c>
    </row>
    <row r="284" spans="1:65" s="2" customFormat="1" ht="21.75" customHeight="1">
      <c r="A284" s="32"/>
      <c r="B284" s="157"/>
      <c r="C284" s="158">
        <v>84</v>
      </c>
      <c r="D284" s="158" t="s">
        <v>138</v>
      </c>
      <c r="E284" s="159" t="s">
        <v>455</v>
      </c>
      <c r="F284" s="160" t="s">
        <v>684</v>
      </c>
      <c r="G284" s="161" t="s">
        <v>181</v>
      </c>
      <c r="H284" s="162">
        <v>7</v>
      </c>
      <c r="I284" s="163"/>
      <c r="J284" s="164">
        <f t="shared" si="4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41"/>
        <v>0</v>
      </c>
      <c r="Q284" s="168">
        <v>0</v>
      </c>
      <c r="R284" s="168">
        <f t="shared" si="42"/>
        <v>0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178</v>
      </c>
      <c r="AT284" s="170" t="s">
        <v>138</v>
      </c>
      <c r="AU284" s="170" t="s">
        <v>81</v>
      </c>
      <c r="AY284" s="17" t="s">
        <v>135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81</v>
      </c>
      <c r="BK284" s="171">
        <f t="shared" si="49"/>
        <v>0</v>
      </c>
      <c r="BL284" s="17" t="s">
        <v>178</v>
      </c>
      <c r="BM284" s="170" t="s">
        <v>456</v>
      </c>
    </row>
    <row r="285" spans="1:65" s="2" customFormat="1" ht="16.5" customHeight="1">
      <c r="A285" s="32"/>
      <c r="B285" s="157"/>
      <c r="C285" s="158">
        <v>85</v>
      </c>
      <c r="D285" s="196" t="s">
        <v>183</v>
      </c>
      <c r="E285" s="197" t="s">
        <v>457</v>
      </c>
      <c r="F285" s="198" t="s">
        <v>458</v>
      </c>
      <c r="G285" s="199" t="s">
        <v>181</v>
      </c>
      <c r="H285" s="200">
        <v>7</v>
      </c>
      <c r="I285" s="201"/>
      <c r="J285" s="202">
        <f t="shared" si="4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41"/>
        <v>0</v>
      </c>
      <c r="Q285" s="168">
        <v>2.7E-4</v>
      </c>
      <c r="R285" s="168">
        <f t="shared" si="42"/>
        <v>1.89E-3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239</v>
      </c>
      <c r="AT285" s="170" t="s">
        <v>183</v>
      </c>
      <c r="AU285" s="170" t="s">
        <v>81</v>
      </c>
      <c r="AY285" s="17" t="s">
        <v>135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81</v>
      </c>
      <c r="BK285" s="171">
        <f t="shared" si="49"/>
        <v>0</v>
      </c>
      <c r="BL285" s="17" t="s">
        <v>178</v>
      </c>
      <c r="BM285" s="170" t="s">
        <v>459</v>
      </c>
    </row>
    <row r="286" spans="1:65" s="2" customFormat="1" ht="21.75" customHeight="1">
      <c r="A286" s="32"/>
      <c r="B286" s="157"/>
      <c r="C286" s="158">
        <v>86</v>
      </c>
      <c r="D286" s="158" t="s">
        <v>138</v>
      </c>
      <c r="E286" s="159" t="s">
        <v>460</v>
      </c>
      <c r="F286" s="160" t="s">
        <v>461</v>
      </c>
      <c r="G286" s="161" t="s">
        <v>181</v>
      </c>
      <c r="H286" s="162">
        <v>4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178</v>
      </c>
      <c r="AT286" s="170" t="s">
        <v>138</v>
      </c>
      <c r="AU286" s="170" t="s">
        <v>81</v>
      </c>
      <c r="AY286" s="17" t="s">
        <v>135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81</v>
      </c>
      <c r="BK286" s="171">
        <f t="shared" si="49"/>
        <v>0</v>
      </c>
      <c r="BL286" s="17" t="s">
        <v>178</v>
      </c>
      <c r="BM286" s="170" t="s">
        <v>462</v>
      </c>
    </row>
    <row r="287" spans="1:65" s="2" customFormat="1" ht="16.5" customHeight="1">
      <c r="A287" s="32"/>
      <c r="B287" s="157"/>
      <c r="C287" s="158">
        <v>87</v>
      </c>
      <c r="D287" s="196" t="s">
        <v>183</v>
      </c>
      <c r="E287" s="197" t="s">
        <v>463</v>
      </c>
      <c r="F287" s="198" t="s">
        <v>464</v>
      </c>
      <c r="G287" s="199" t="s">
        <v>181</v>
      </c>
      <c r="H287" s="200">
        <v>2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8.0000000000000004E-4</v>
      </c>
      <c r="R287" s="168">
        <f t="shared" si="42"/>
        <v>1.6000000000000001E-3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239</v>
      </c>
      <c r="AT287" s="170" t="s">
        <v>183</v>
      </c>
      <c r="AU287" s="170" t="s">
        <v>81</v>
      </c>
      <c r="AY287" s="17" t="s">
        <v>135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81</v>
      </c>
      <c r="BK287" s="171">
        <f t="shared" si="49"/>
        <v>0</v>
      </c>
      <c r="BL287" s="17" t="s">
        <v>178</v>
      </c>
      <c r="BM287" s="170" t="s">
        <v>465</v>
      </c>
    </row>
    <row r="288" spans="1:65" s="2" customFormat="1" ht="21.75" customHeight="1">
      <c r="A288" s="32"/>
      <c r="B288" s="157"/>
      <c r="C288" s="158">
        <v>88</v>
      </c>
      <c r="D288" s="196" t="s">
        <v>183</v>
      </c>
      <c r="E288" s="197" t="s">
        <v>466</v>
      </c>
      <c r="F288" s="198" t="s">
        <v>467</v>
      </c>
      <c r="G288" s="199" t="s">
        <v>181</v>
      </c>
      <c r="H288" s="200">
        <v>2</v>
      </c>
      <c r="I288" s="201"/>
      <c r="J288" s="202">
        <f t="shared" si="4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41"/>
        <v>0</v>
      </c>
      <c r="Q288" s="168">
        <v>1.6000000000000001E-3</v>
      </c>
      <c r="R288" s="168">
        <f t="shared" si="42"/>
        <v>3.2000000000000002E-3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239</v>
      </c>
      <c r="AT288" s="170" t="s">
        <v>183</v>
      </c>
      <c r="AU288" s="170" t="s">
        <v>81</v>
      </c>
      <c r="AY288" s="17" t="s">
        <v>135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81</v>
      </c>
      <c r="BK288" s="171">
        <f t="shared" si="49"/>
        <v>0</v>
      </c>
      <c r="BL288" s="17" t="s">
        <v>178</v>
      </c>
      <c r="BM288" s="170" t="s">
        <v>468</v>
      </c>
    </row>
    <row r="289" spans="1:65" s="2" customFormat="1" ht="16.5" customHeight="1">
      <c r="A289" s="32"/>
      <c r="B289" s="157"/>
      <c r="C289" s="158">
        <v>89</v>
      </c>
      <c r="D289" s="196" t="s">
        <v>183</v>
      </c>
      <c r="E289" s="197" t="s">
        <v>469</v>
      </c>
      <c r="F289" s="198" t="s">
        <v>470</v>
      </c>
      <c r="G289" s="199" t="s">
        <v>261</v>
      </c>
      <c r="H289" s="200">
        <v>30</v>
      </c>
      <c r="I289" s="201"/>
      <c r="J289" s="202">
        <f t="shared" si="4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41"/>
        <v>0</v>
      </c>
      <c r="Q289" s="168">
        <v>1.2E-4</v>
      </c>
      <c r="R289" s="168">
        <f t="shared" si="42"/>
        <v>3.5999999999999999E-3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239</v>
      </c>
      <c r="AT289" s="170" t="s">
        <v>183</v>
      </c>
      <c r="AU289" s="170" t="s">
        <v>81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81</v>
      </c>
      <c r="BK289" s="171">
        <f t="shared" si="49"/>
        <v>0</v>
      </c>
      <c r="BL289" s="17" t="s">
        <v>178</v>
      </c>
      <c r="BM289" s="170" t="s">
        <v>471</v>
      </c>
    </row>
    <row r="290" spans="1:65" s="2" customFormat="1" ht="21.75" customHeight="1">
      <c r="A290" s="32"/>
      <c r="B290" s="157"/>
      <c r="C290" s="158">
        <v>90</v>
      </c>
      <c r="D290" s="158" t="s">
        <v>138</v>
      </c>
      <c r="E290" s="159" t="s">
        <v>472</v>
      </c>
      <c r="F290" s="160" t="s">
        <v>473</v>
      </c>
      <c r="G290" s="161" t="s">
        <v>181</v>
      </c>
      <c r="H290" s="162">
        <v>1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178</v>
      </c>
      <c r="AT290" s="170" t="s">
        <v>138</v>
      </c>
      <c r="AU290" s="170" t="s">
        <v>81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81</v>
      </c>
      <c r="BK290" s="171">
        <f t="shared" si="49"/>
        <v>0</v>
      </c>
      <c r="BL290" s="17" t="s">
        <v>178</v>
      </c>
      <c r="BM290" s="170" t="s">
        <v>474</v>
      </c>
    </row>
    <row r="291" spans="1:65" s="2" customFormat="1" ht="21.75" customHeight="1">
      <c r="A291" s="32"/>
      <c r="B291" s="157"/>
      <c r="C291" s="158">
        <v>91</v>
      </c>
      <c r="D291" s="158" t="s">
        <v>138</v>
      </c>
      <c r="E291" s="159" t="s">
        <v>475</v>
      </c>
      <c r="F291" s="160" t="s">
        <v>476</v>
      </c>
      <c r="G291" s="161" t="s">
        <v>226</v>
      </c>
      <c r="H291" s="162">
        <v>7.2999999999999995E-2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178</v>
      </c>
      <c r="AT291" s="170" t="s">
        <v>138</v>
      </c>
      <c r="AU291" s="170" t="s">
        <v>81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178</v>
      </c>
      <c r="BM291" s="170" t="s">
        <v>477</v>
      </c>
    </row>
    <row r="292" spans="1:65" s="12" customFormat="1" ht="22.9" customHeight="1">
      <c r="B292" s="144"/>
      <c r="D292" s="145" t="s">
        <v>75</v>
      </c>
      <c r="E292" s="155" t="s">
        <v>478</v>
      </c>
      <c r="F292" s="155" t="s">
        <v>479</v>
      </c>
      <c r="I292" s="147"/>
      <c r="J292" s="156">
        <f>BK292</f>
        <v>0</v>
      </c>
      <c r="L292" s="144"/>
      <c r="M292" s="149"/>
      <c r="N292" s="150"/>
      <c r="O292" s="150"/>
      <c r="P292" s="151">
        <f>SUM(P293:P298)</f>
        <v>0</v>
      </c>
      <c r="Q292" s="150"/>
      <c r="R292" s="151">
        <f>SUM(R293:R298)</f>
        <v>5.0000000000000001E-3</v>
      </c>
      <c r="S292" s="150"/>
      <c r="T292" s="152">
        <f>SUM(T293:T298)</f>
        <v>2E-3</v>
      </c>
      <c r="AR292" s="145" t="s">
        <v>81</v>
      </c>
      <c r="AT292" s="153" t="s">
        <v>75</v>
      </c>
      <c r="AU292" s="153" t="s">
        <v>84</v>
      </c>
      <c r="AY292" s="145" t="s">
        <v>135</v>
      </c>
      <c r="BK292" s="154">
        <f>SUM(BK293:BK298)</f>
        <v>0</v>
      </c>
    </row>
    <row r="293" spans="1:65" s="2" customFormat="1" ht="16.5" customHeight="1">
      <c r="A293" s="32"/>
      <c r="B293" s="157"/>
      <c r="C293" s="158">
        <v>92</v>
      </c>
      <c r="D293" s="158" t="s">
        <v>138</v>
      </c>
      <c r="E293" s="159" t="s">
        <v>480</v>
      </c>
      <c r="F293" s="160" t="s">
        <v>481</v>
      </c>
      <c r="G293" s="161" t="s">
        <v>181</v>
      </c>
      <c r="H293" s="162">
        <v>1</v>
      </c>
      <c r="I293" s="163"/>
      <c r="J293" s="164">
        <f t="shared" ref="J293:J298" si="50">ROUND(I293*H293,2)</f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ref="P293:P298" si="51">O293*H293</f>
        <v>0</v>
      </c>
      <c r="Q293" s="168">
        <v>0</v>
      </c>
      <c r="R293" s="168">
        <f t="shared" ref="R293:R298" si="52">Q293*H293</f>
        <v>0</v>
      </c>
      <c r="S293" s="168">
        <v>0</v>
      </c>
      <c r="T293" s="169">
        <f t="shared" ref="T293:T298" si="53"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178</v>
      </c>
      <c r="AT293" s="170" t="s">
        <v>138</v>
      </c>
      <c r="AU293" s="170" t="s">
        <v>81</v>
      </c>
      <c r="AY293" s="17" t="s">
        <v>135</v>
      </c>
      <c r="BE293" s="171">
        <f t="shared" ref="BE293:BE298" si="54">IF(N293="základní",J293,0)</f>
        <v>0</v>
      </c>
      <c r="BF293" s="171">
        <f t="shared" ref="BF293:BF298" si="55">IF(N293="snížená",J293,0)</f>
        <v>0</v>
      </c>
      <c r="BG293" s="171">
        <f t="shared" ref="BG293:BG298" si="56">IF(N293="zákl. přenesená",J293,0)</f>
        <v>0</v>
      </c>
      <c r="BH293" s="171">
        <f t="shared" ref="BH293:BH298" si="57">IF(N293="sníž. přenesená",J293,0)</f>
        <v>0</v>
      </c>
      <c r="BI293" s="171">
        <f t="shared" ref="BI293:BI298" si="58">IF(N293="nulová",J293,0)</f>
        <v>0</v>
      </c>
      <c r="BJ293" s="17" t="s">
        <v>81</v>
      </c>
      <c r="BK293" s="171">
        <f t="shared" ref="BK293:BK298" si="59">ROUND(I293*H293,2)</f>
        <v>0</v>
      </c>
      <c r="BL293" s="17" t="s">
        <v>178</v>
      </c>
      <c r="BM293" s="170" t="s">
        <v>482</v>
      </c>
    </row>
    <row r="294" spans="1:65" s="2" customFormat="1" ht="16.5" customHeight="1">
      <c r="A294" s="32"/>
      <c r="B294" s="157"/>
      <c r="C294" s="196">
        <v>93</v>
      </c>
      <c r="D294" s="196" t="s">
        <v>183</v>
      </c>
      <c r="E294" s="197" t="s">
        <v>483</v>
      </c>
      <c r="F294" s="198" t="s">
        <v>484</v>
      </c>
      <c r="G294" s="199" t="s">
        <v>181</v>
      </c>
      <c r="H294" s="200">
        <v>1</v>
      </c>
      <c r="I294" s="201"/>
      <c r="J294" s="202">
        <f t="shared" si="5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51"/>
        <v>0</v>
      </c>
      <c r="Q294" s="168">
        <v>5.0000000000000001E-3</v>
      </c>
      <c r="R294" s="168">
        <f t="shared" si="52"/>
        <v>5.0000000000000001E-3</v>
      </c>
      <c r="S294" s="168">
        <v>0</v>
      </c>
      <c r="T294" s="169">
        <f t="shared" si="5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239</v>
      </c>
      <c r="AT294" s="170" t="s">
        <v>183</v>
      </c>
      <c r="AU294" s="170" t="s">
        <v>81</v>
      </c>
      <c r="AY294" s="17" t="s">
        <v>135</v>
      </c>
      <c r="BE294" s="171">
        <f t="shared" si="54"/>
        <v>0</v>
      </c>
      <c r="BF294" s="171">
        <f t="shared" si="55"/>
        <v>0</v>
      </c>
      <c r="BG294" s="171">
        <f t="shared" si="56"/>
        <v>0</v>
      </c>
      <c r="BH294" s="171">
        <f t="shared" si="57"/>
        <v>0</v>
      </c>
      <c r="BI294" s="171">
        <f t="shared" si="58"/>
        <v>0</v>
      </c>
      <c r="BJ294" s="17" t="s">
        <v>81</v>
      </c>
      <c r="BK294" s="171">
        <f t="shared" si="59"/>
        <v>0</v>
      </c>
      <c r="BL294" s="17" t="s">
        <v>178</v>
      </c>
      <c r="BM294" s="170" t="s">
        <v>485</v>
      </c>
    </row>
    <row r="295" spans="1:65" s="2" customFormat="1" ht="21.75" customHeight="1">
      <c r="A295" s="32"/>
      <c r="B295" s="157"/>
      <c r="C295" s="158">
        <v>94</v>
      </c>
      <c r="D295" s="158" t="s">
        <v>138</v>
      </c>
      <c r="E295" s="159" t="s">
        <v>486</v>
      </c>
      <c r="F295" s="160" t="s">
        <v>487</v>
      </c>
      <c r="G295" s="161" t="s">
        <v>181</v>
      </c>
      <c r="H295" s="162">
        <v>1</v>
      </c>
      <c r="I295" s="163"/>
      <c r="J295" s="164">
        <f t="shared" si="5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51"/>
        <v>0</v>
      </c>
      <c r="Q295" s="168">
        <v>0</v>
      </c>
      <c r="R295" s="168">
        <f t="shared" si="52"/>
        <v>0</v>
      </c>
      <c r="S295" s="168">
        <v>2E-3</v>
      </c>
      <c r="T295" s="169">
        <f t="shared" si="53"/>
        <v>2E-3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178</v>
      </c>
      <c r="AT295" s="170" t="s">
        <v>138</v>
      </c>
      <c r="AU295" s="170" t="s">
        <v>81</v>
      </c>
      <c r="AY295" s="17" t="s">
        <v>135</v>
      </c>
      <c r="BE295" s="171">
        <f t="shared" si="54"/>
        <v>0</v>
      </c>
      <c r="BF295" s="171">
        <f t="shared" si="55"/>
        <v>0</v>
      </c>
      <c r="BG295" s="171">
        <f t="shared" si="56"/>
        <v>0</v>
      </c>
      <c r="BH295" s="171">
        <f t="shared" si="57"/>
        <v>0</v>
      </c>
      <c r="BI295" s="171">
        <f t="shared" si="58"/>
        <v>0</v>
      </c>
      <c r="BJ295" s="17" t="s">
        <v>81</v>
      </c>
      <c r="BK295" s="171">
        <f t="shared" si="59"/>
        <v>0</v>
      </c>
      <c r="BL295" s="17" t="s">
        <v>178</v>
      </c>
      <c r="BM295" s="170" t="s">
        <v>488</v>
      </c>
    </row>
    <row r="296" spans="1:65" s="2" customFormat="1" ht="24.75" customHeight="1">
      <c r="A296" s="32"/>
      <c r="B296" s="157"/>
      <c r="C296" s="196">
        <v>95</v>
      </c>
      <c r="D296" s="158" t="s">
        <v>138</v>
      </c>
      <c r="E296" s="159" t="s">
        <v>489</v>
      </c>
      <c r="F296" s="160" t="s">
        <v>490</v>
      </c>
      <c r="G296" s="161" t="s">
        <v>181</v>
      </c>
      <c r="H296" s="162">
        <v>1</v>
      </c>
      <c r="I296" s="163"/>
      <c r="J296" s="164">
        <f t="shared" si="5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51"/>
        <v>0</v>
      </c>
      <c r="Q296" s="168">
        <v>0</v>
      </c>
      <c r="R296" s="168">
        <f t="shared" si="52"/>
        <v>0</v>
      </c>
      <c r="S296" s="168">
        <v>0</v>
      </c>
      <c r="T296" s="169">
        <f t="shared" si="5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178</v>
      </c>
      <c r="AT296" s="170" t="s">
        <v>138</v>
      </c>
      <c r="AU296" s="170" t="s">
        <v>81</v>
      </c>
      <c r="AY296" s="17" t="s">
        <v>135</v>
      </c>
      <c r="BE296" s="171">
        <f t="shared" si="54"/>
        <v>0</v>
      </c>
      <c r="BF296" s="171">
        <f t="shared" si="55"/>
        <v>0</v>
      </c>
      <c r="BG296" s="171">
        <f t="shared" si="56"/>
        <v>0</v>
      </c>
      <c r="BH296" s="171">
        <f t="shared" si="57"/>
        <v>0</v>
      </c>
      <c r="BI296" s="171">
        <f t="shared" si="58"/>
        <v>0</v>
      </c>
      <c r="BJ296" s="17" t="s">
        <v>81</v>
      </c>
      <c r="BK296" s="171">
        <f t="shared" si="59"/>
        <v>0</v>
      </c>
      <c r="BL296" s="17" t="s">
        <v>178</v>
      </c>
      <c r="BM296" s="170" t="s">
        <v>491</v>
      </c>
    </row>
    <row r="297" spans="1:65" s="2" customFormat="1" ht="16.5" customHeight="1">
      <c r="A297" s="32"/>
      <c r="B297" s="157"/>
      <c r="C297" s="158">
        <v>96</v>
      </c>
      <c r="D297" s="196" t="s">
        <v>183</v>
      </c>
      <c r="E297" s="197" t="s">
        <v>75</v>
      </c>
      <c r="F297" s="198" t="s">
        <v>686</v>
      </c>
      <c r="G297" s="199" t="s">
        <v>415</v>
      </c>
      <c r="H297" s="200">
        <v>1</v>
      </c>
      <c r="I297" s="201"/>
      <c r="J297" s="202">
        <f t="shared" si="5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51"/>
        <v>0</v>
      </c>
      <c r="Q297" s="168">
        <v>0</v>
      </c>
      <c r="R297" s="168">
        <f t="shared" si="52"/>
        <v>0</v>
      </c>
      <c r="S297" s="168">
        <v>0</v>
      </c>
      <c r="T297" s="169">
        <f t="shared" si="5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239</v>
      </c>
      <c r="AT297" s="170" t="s">
        <v>183</v>
      </c>
      <c r="AU297" s="170" t="s">
        <v>81</v>
      </c>
      <c r="AY297" s="17" t="s">
        <v>135</v>
      </c>
      <c r="BE297" s="171">
        <f t="shared" si="54"/>
        <v>0</v>
      </c>
      <c r="BF297" s="171">
        <f t="shared" si="55"/>
        <v>0</v>
      </c>
      <c r="BG297" s="171">
        <f t="shared" si="56"/>
        <v>0</v>
      </c>
      <c r="BH297" s="171">
        <f t="shared" si="57"/>
        <v>0</v>
      </c>
      <c r="BI297" s="171">
        <f t="shared" si="58"/>
        <v>0</v>
      </c>
      <c r="BJ297" s="17" t="s">
        <v>81</v>
      </c>
      <c r="BK297" s="171">
        <f t="shared" si="59"/>
        <v>0</v>
      </c>
      <c r="BL297" s="17" t="s">
        <v>178</v>
      </c>
      <c r="BM297" s="170" t="s">
        <v>492</v>
      </c>
    </row>
    <row r="298" spans="1:65" s="2" customFormat="1" ht="21.75" customHeight="1">
      <c r="A298" s="32"/>
      <c r="B298" s="157"/>
      <c r="C298" s="196">
        <v>97</v>
      </c>
      <c r="D298" s="158" t="s">
        <v>138</v>
      </c>
      <c r="E298" s="159" t="s">
        <v>493</v>
      </c>
      <c r="F298" s="160" t="s">
        <v>494</v>
      </c>
      <c r="G298" s="161" t="s">
        <v>226</v>
      </c>
      <c r="H298" s="162">
        <v>5.0000000000000001E-3</v>
      </c>
      <c r="I298" s="163"/>
      <c r="J298" s="164">
        <f t="shared" si="5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51"/>
        <v>0</v>
      </c>
      <c r="Q298" s="168">
        <v>0</v>
      </c>
      <c r="R298" s="168">
        <f t="shared" si="52"/>
        <v>0</v>
      </c>
      <c r="S298" s="168">
        <v>0</v>
      </c>
      <c r="T298" s="169">
        <f t="shared" si="5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178</v>
      </c>
      <c r="AT298" s="170" t="s">
        <v>138</v>
      </c>
      <c r="AU298" s="170" t="s">
        <v>81</v>
      </c>
      <c r="AY298" s="17" t="s">
        <v>135</v>
      </c>
      <c r="BE298" s="171">
        <f t="shared" si="54"/>
        <v>0</v>
      </c>
      <c r="BF298" s="171">
        <f t="shared" si="55"/>
        <v>0</v>
      </c>
      <c r="BG298" s="171">
        <f t="shared" si="56"/>
        <v>0</v>
      </c>
      <c r="BH298" s="171">
        <f t="shared" si="57"/>
        <v>0</v>
      </c>
      <c r="BI298" s="171">
        <f t="shared" si="58"/>
        <v>0</v>
      </c>
      <c r="BJ298" s="17" t="s">
        <v>81</v>
      </c>
      <c r="BK298" s="171">
        <f t="shared" si="59"/>
        <v>0</v>
      </c>
      <c r="BL298" s="17" t="s">
        <v>178</v>
      </c>
      <c r="BM298" s="170" t="s">
        <v>495</v>
      </c>
    </row>
    <row r="299" spans="1:65" s="12" customFormat="1" ht="22.9" customHeight="1">
      <c r="B299" s="144"/>
      <c r="D299" s="145" t="s">
        <v>75</v>
      </c>
      <c r="E299" s="155" t="s">
        <v>496</v>
      </c>
      <c r="F299" s="155" t="s">
        <v>497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SUM(P300:P308)</f>
        <v>0</v>
      </c>
      <c r="Q299" s="150"/>
      <c r="R299" s="151">
        <f>SUM(R300:R308)</f>
        <v>0.29768</v>
      </c>
      <c r="S299" s="150"/>
      <c r="T299" s="152">
        <f>SUM(T300:T308)</f>
        <v>0</v>
      </c>
      <c r="AR299" s="145" t="s">
        <v>81</v>
      </c>
      <c r="AT299" s="153" t="s">
        <v>75</v>
      </c>
      <c r="AU299" s="153" t="s">
        <v>84</v>
      </c>
      <c r="AY299" s="145" t="s">
        <v>135</v>
      </c>
      <c r="BK299" s="154">
        <f>SUM(BK300:BK308)</f>
        <v>0</v>
      </c>
    </row>
    <row r="300" spans="1:65" s="2" customFormat="1" ht="21.75" customHeight="1">
      <c r="A300" s="32"/>
      <c r="B300" s="157"/>
      <c r="C300" s="158">
        <v>98</v>
      </c>
      <c r="D300" s="158" t="s">
        <v>138</v>
      </c>
      <c r="E300" s="159" t="s">
        <v>498</v>
      </c>
      <c r="F300" s="160" t="s">
        <v>685</v>
      </c>
      <c r="G300" s="161" t="s">
        <v>141</v>
      </c>
      <c r="H300" s="162">
        <v>11.7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2.5409999999999999E-2</v>
      </c>
      <c r="R300" s="168">
        <f>Q300*H300</f>
        <v>0.29729699999999998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178</v>
      </c>
      <c r="AT300" s="170" t="s">
        <v>138</v>
      </c>
      <c r="AU300" s="170" t="s">
        <v>81</v>
      </c>
      <c r="AY300" s="17" t="s">
        <v>135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81</v>
      </c>
      <c r="BK300" s="171">
        <f>ROUND(I300*H300,2)</f>
        <v>0</v>
      </c>
      <c r="BL300" s="17" t="s">
        <v>178</v>
      </c>
      <c r="BM300" s="170" t="s">
        <v>499</v>
      </c>
    </row>
    <row r="301" spans="1:65" s="13" customFormat="1">
      <c r="B301" s="172"/>
      <c r="D301" s="173" t="s">
        <v>144</v>
      </c>
      <c r="E301" s="174" t="s">
        <v>1</v>
      </c>
      <c r="F301" s="175" t="s">
        <v>500</v>
      </c>
      <c r="H301" s="176">
        <v>5.85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144</v>
      </c>
      <c r="AU301" s="174" t="s">
        <v>81</v>
      </c>
      <c r="AV301" s="13" t="s">
        <v>81</v>
      </c>
      <c r="AW301" s="13" t="s">
        <v>33</v>
      </c>
      <c r="AX301" s="13" t="s">
        <v>76</v>
      </c>
      <c r="AY301" s="174" t="s">
        <v>135</v>
      </c>
    </row>
    <row r="302" spans="1:65" s="13" customFormat="1">
      <c r="B302" s="172"/>
      <c r="D302" s="173" t="s">
        <v>144</v>
      </c>
      <c r="E302" s="174" t="s">
        <v>1</v>
      </c>
      <c r="F302" s="175" t="s">
        <v>501</v>
      </c>
      <c r="H302" s="176">
        <v>2.4700000000000002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144</v>
      </c>
      <c r="AU302" s="174" t="s">
        <v>81</v>
      </c>
      <c r="AV302" s="13" t="s">
        <v>81</v>
      </c>
      <c r="AW302" s="13" t="s">
        <v>33</v>
      </c>
      <c r="AX302" s="13" t="s">
        <v>76</v>
      </c>
      <c r="AY302" s="174" t="s">
        <v>135</v>
      </c>
    </row>
    <row r="303" spans="1:65" s="13" customFormat="1">
      <c r="B303" s="172"/>
      <c r="D303" s="173" t="s">
        <v>144</v>
      </c>
      <c r="E303" s="174" t="s">
        <v>1</v>
      </c>
      <c r="F303" s="175" t="s">
        <v>502</v>
      </c>
      <c r="H303" s="176">
        <v>3.38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144</v>
      </c>
      <c r="AU303" s="174" t="s">
        <v>81</v>
      </c>
      <c r="AV303" s="13" t="s">
        <v>81</v>
      </c>
      <c r="AW303" s="13" t="s">
        <v>33</v>
      </c>
      <c r="AX303" s="13" t="s">
        <v>76</v>
      </c>
      <c r="AY303" s="174" t="s">
        <v>135</v>
      </c>
    </row>
    <row r="304" spans="1:65" s="14" customFormat="1">
      <c r="B304" s="181"/>
      <c r="D304" s="173" t="s">
        <v>144</v>
      </c>
      <c r="E304" s="182" t="s">
        <v>1</v>
      </c>
      <c r="F304" s="183" t="s">
        <v>148</v>
      </c>
      <c r="H304" s="184">
        <v>11.7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144</v>
      </c>
      <c r="AU304" s="182" t="s">
        <v>81</v>
      </c>
      <c r="AV304" s="14" t="s">
        <v>142</v>
      </c>
      <c r="AW304" s="14" t="s">
        <v>33</v>
      </c>
      <c r="AX304" s="14" t="s">
        <v>84</v>
      </c>
      <c r="AY304" s="182" t="s">
        <v>135</v>
      </c>
    </row>
    <row r="305" spans="1:65" s="2" customFormat="1" ht="21.75" customHeight="1">
      <c r="A305" s="32"/>
      <c r="B305" s="157"/>
      <c r="C305" s="158">
        <v>99</v>
      </c>
      <c r="D305" s="158" t="s">
        <v>138</v>
      </c>
      <c r="E305" s="159" t="s">
        <v>503</v>
      </c>
      <c r="F305" s="160" t="s">
        <v>504</v>
      </c>
      <c r="G305" s="161" t="s">
        <v>261</v>
      </c>
      <c r="H305" s="162">
        <v>9.5749999999999993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4.0000000000000003E-5</v>
      </c>
      <c r="R305" s="168">
        <f>Q305*H305</f>
        <v>3.8299999999999999E-4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178</v>
      </c>
      <c r="AT305" s="170" t="s">
        <v>138</v>
      </c>
      <c r="AU305" s="170" t="s">
        <v>81</v>
      </c>
      <c r="AY305" s="17" t="s">
        <v>135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81</v>
      </c>
      <c r="BK305" s="171">
        <f>ROUND(I305*H305,2)</f>
        <v>0</v>
      </c>
      <c r="BL305" s="17" t="s">
        <v>178</v>
      </c>
      <c r="BM305" s="170" t="s">
        <v>505</v>
      </c>
    </row>
    <row r="306" spans="1:65" s="13" customFormat="1">
      <c r="B306" s="172"/>
      <c r="D306" s="173" t="s">
        <v>144</v>
      </c>
      <c r="E306" s="174" t="s">
        <v>1</v>
      </c>
      <c r="F306" s="175" t="s">
        <v>263</v>
      </c>
      <c r="H306" s="176">
        <v>9.5749999999999993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144</v>
      </c>
      <c r="AU306" s="174" t="s">
        <v>81</v>
      </c>
      <c r="AV306" s="13" t="s">
        <v>81</v>
      </c>
      <c r="AW306" s="13" t="s">
        <v>33</v>
      </c>
      <c r="AX306" s="13" t="s">
        <v>76</v>
      </c>
      <c r="AY306" s="174" t="s">
        <v>135</v>
      </c>
    </row>
    <row r="307" spans="1:65" s="14" customFormat="1">
      <c r="B307" s="181"/>
      <c r="D307" s="173" t="s">
        <v>144</v>
      </c>
      <c r="E307" s="182" t="s">
        <v>1</v>
      </c>
      <c r="F307" s="183" t="s">
        <v>148</v>
      </c>
      <c r="H307" s="184">
        <v>9.5749999999999993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144</v>
      </c>
      <c r="AU307" s="182" t="s">
        <v>81</v>
      </c>
      <c r="AV307" s="14" t="s">
        <v>142</v>
      </c>
      <c r="AW307" s="14" t="s">
        <v>33</v>
      </c>
      <c r="AX307" s="14" t="s">
        <v>84</v>
      </c>
      <c r="AY307" s="182" t="s">
        <v>135</v>
      </c>
    </row>
    <row r="308" spans="1:65" s="2" customFormat="1" ht="21.75" customHeight="1">
      <c r="A308" s="32"/>
      <c r="B308" s="157"/>
      <c r="C308" s="158">
        <v>100</v>
      </c>
      <c r="D308" s="158" t="s">
        <v>138</v>
      </c>
      <c r="E308" s="159" t="s">
        <v>506</v>
      </c>
      <c r="F308" s="160" t="s">
        <v>507</v>
      </c>
      <c r="G308" s="161" t="s">
        <v>226</v>
      </c>
      <c r="H308" s="162">
        <v>0.311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178</v>
      </c>
      <c r="AT308" s="170" t="s">
        <v>138</v>
      </c>
      <c r="AU308" s="170" t="s">
        <v>81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81</v>
      </c>
      <c r="BK308" s="171">
        <f>ROUND(I308*H308,2)</f>
        <v>0</v>
      </c>
      <c r="BL308" s="17" t="s">
        <v>178</v>
      </c>
      <c r="BM308" s="170" t="s">
        <v>508</v>
      </c>
    </row>
    <row r="309" spans="1:65" s="12" customFormat="1" ht="22.9" customHeight="1">
      <c r="B309" s="144"/>
      <c r="D309" s="145" t="s">
        <v>75</v>
      </c>
      <c r="E309" s="155" t="s">
        <v>509</v>
      </c>
      <c r="F309" s="155" t="s">
        <v>510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SUM(P310:P327)</f>
        <v>0</v>
      </c>
      <c r="Q309" s="150"/>
      <c r="R309" s="151">
        <f>SUM(R310:R327)</f>
        <v>1.8499999999999999E-2</v>
      </c>
      <c r="S309" s="150"/>
      <c r="T309" s="152">
        <f>SUM(T310:T327)</f>
        <v>0.25238699999999997</v>
      </c>
      <c r="AR309" s="145" t="s">
        <v>81</v>
      </c>
      <c r="AT309" s="153" t="s">
        <v>75</v>
      </c>
      <c r="AU309" s="153" t="s">
        <v>84</v>
      </c>
      <c r="AY309" s="145" t="s">
        <v>135</v>
      </c>
      <c r="BK309" s="154">
        <f>SUM(BK310:BK327)</f>
        <v>0</v>
      </c>
    </row>
    <row r="310" spans="1:65" s="2" customFormat="1" ht="21.75" customHeight="1">
      <c r="A310" s="32"/>
      <c r="B310" s="157"/>
      <c r="C310" s="158">
        <v>101</v>
      </c>
      <c r="D310" s="158" t="s">
        <v>138</v>
      </c>
      <c r="E310" s="159" t="s">
        <v>511</v>
      </c>
      <c r="F310" s="160" t="s">
        <v>512</v>
      </c>
      <c r="G310" s="161" t="s">
        <v>141</v>
      </c>
      <c r="H310" s="162">
        <v>3.18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2.4649999999999998E-2</v>
      </c>
      <c r="T310" s="169">
        <f>S310*H310</f>
        <v>7.8386999999999998E-2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178</v>
      </c>
      <c r="AT310" s="170" t="s">
        <v>138</v>
      </c>
      <c r="AU310" s="170" t="s">
        <v>81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178</v>
      </c>
      <c r="BM310" s="170" t="s">
        <v>513</v>
      </c>
    </row>
    <row r="311" spans="1:65" s="15" customFormat="1">
      <c r="B311" s="189"/>
      <c r="D311" s="173" t="s">
        <v>144</v>
      </c>
      <c r="E311" s="190" t="s">
        <v>1</v>
      </c>
      <c r="F311" s="191" t="s">
        <v>514</v>
      </c>
      <c r="H311" s="190" t="s">
        <v>1</v>
      </c>
      <c r="I311" s="192"/>
      <c r="L311" s="189"/>
      <c r="M311" s="193"/>
      <c r="N311" s="194"/>
      <c r="O311" s="194"/>
      <c r="P311" s="194"/>
      <c r="Q311" s="194"/>
      <c r="R311" s="194"/>
      <c r="S311" s="194"/>
      <c r="T311" s="195"/>
      <c r="AT311" s="190" t="s">
        <v>144</v>
      </c>
      <c r="AU311" s="190" t="s">
        <v>81</v>
      </c>
      <c r="AV311" s="15" t="s">
        <v>84</v>
      </c>
      <c r="AW311" s="15" t="s">
        <v>33</v>
      </c>
      <c r="AX311" s="15" t="s">
        <v>76</v>
      </c>
      <c r="AY311" s="190" t="s">
        <v>135</v>
      </c>
    </row>
    <row r="312" spans="1:65" s="13" customFormat="1">
      <c r="B312" s="172"/>
      <c r="D312" s="173" t="s">
        <v>144</v>
      </c>
      <c r="E312" s="174" t="s">
        <v>1</v>
      </c>
      <c r="F312" s="175" t="s">
        <v>515</v>
      </c>
      <c r="H312" s="176">
        <v>3.18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81</v>
      </c>
      <c r="AV312" s="13" t="s">
        <v>81</v>
      </c>
      <c r="AW312" s="13" t="s">
        <v>33</v>
      </c>
      <c r="AX312" s="13" t="s">
        <v>76</v>
      </c>
      <c r="AY312" s="174" t="s">
        <v>135</v>
      </c>
    </row>
    <row r="313" spans="1:65" s="14" customFormat="1">
      <c r="B313" s="181"/>
      <c r="D313" s="173" t="s">
        <v>144</v>
      </c>
      <c r="E313" s="182" t="s">
        <v>1</v>
      </c>
      <c r="F313" s="183" t="s">
        <v>148</v>
      </c>
      <c r="H313" s="184">
        <v>3.18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144</v>
      </c>
      <c r="AU313" s="182" t="s">
        <v>81</v>
      </c>
      <c r="AV313" s="14" t="s">
        <v>142</v>
      </c>
      <c r="AW313" s="14" t="s">
        <v>33</v>
      </c>
      <c r="AX313" s="14" t="s">
        <v>84</v>
      </c>
      <c r="AY313" s="182" t="s">
        <v>135</v>
      </c>
    </row>
    <row r="314" spans="1:65" s="2" customFormat="1" ht="21.75" customHeight="1">
      <c r="A314" s="32"/>
      <c r="B314" s="157"/>
      <c r="C314" s="158">
        <v>102</v>
      </c>
      <c r="D314" s="158" t="s">
        <v>138</v>
      </c>
      <c r="E314" s="159" t="s">
        <v>516</v>
      </c>
      <c r="F314" s="160" t="s">
        <v>517</v>
      </c>
      <c r="G314" s="161" t="s">
        <v>181</v>
      </c>
      <c r="H314" s="162">
        <v>1</v>
      </c>
      <c r="I314" s="163"/>
      <c r="J314" s="164">
        <f t="shared" ref="J314:J327" si="60"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 t="shared" ref="P314:P327" si="61">O314*H314</f>
        <v>0</v>
      </c>
      <c r="Q314" s="168">
        <v>0</v>
      </c>
      <c r="R314" s="168">
        <f t="shared" ref="R314:R327" si="62">Q314*H314</f>
        <v>0</v>
      </c>
      <c r="S314" s="168">
        <v>0</v>
      </c>
      <c r="T314" s="169">
        <f t="shared" ref="T314:T327" si="63"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178</v>
      </c>
      <c r="AT314" s="170" t="s">
        <v>138</v>
      </c>
      <c r="AU314" s="170" t="s">
        <v>81</v>
      </c>
      <c r="AY314" s="17" t="s">
        <v>135</v>
      </c>
      <c r="BE314" s="171">
        <f t="shared" ref="BE314:BE327" si="64">IF(N314="základní",J314,0)</f>
        <v>0</v>
      </c>
      <c r="BF314" s="171">
        <f t="shared" ref="BF314:BF327" si="65">IF(N314="snížená",J314,0)</f>
        <v>0</v>
      </c>
      <c r="BG314" s="171">
        <f t="shared" ref="BG314:BG327" si="66">IF(N314="zákl. přenesená",J314,0)</f>
        <v>0</v>
      </c>
      <c r="BH314" s="171">
        <f t="shared" ref="BH314:BH327" si="67">IF(N314="sníž. přenesená",J314,0)</f>
        <v>0</v>
      </c>
      <c r="BI314" s="171">
        <f t="shared" ref="BI314:BI327" si="68">IF(N314="nulová",J314,0)</f>
        <v>0</v>
      </c>
      <c r="BJ314" s="17" t="s">
        <v>81</v>
      </c>
      <c r="BK314" s="171">
        <f t="shared" ref="BK314:BK327" si="69">ROUND(I314*H314,2)</f>
        <v>0</v>
      </c>
      <c r="BL314" s="17" t="s">
        <v>178</v>
      </c>
      <c r="BM314" s="170" t="s">
        <v>518</v>
      </c>
    </row>
    <row r="315" spans="1:65" s="2" customFormat="1" ht="16.5" customHeight="1">
      <c r="A315" s="32"/>
      <c r="B315" s="157"/>
      <c r="C315" s="196">
        <v>103</v>
      </c>
      <c r="D315" s="196" t="s">
        <v>183</v>
      </c>
      <c r="E315" s="197" t="s">
        <v>519</v>
      </c>
      <c r="F315" s="198" t="s">
        <v>520</v>
      </c>
      <c r="G315" s="199" t="s">
        <v>181</v>
      </c>
      <c r="H315" s="200">
        <v>1</v>
      </c>
      <c r="I315" s="201"/>
      <c r="J315" s="202">
        <f t="shared" si="60"/>
        <v>0</v>
      </c>
      <c r="K315" s="203"/>
      <c r="L315" s="204"/>
      <c r="M315" s="205" t="s">
        <v>1</v>
      </c>
      <c r="N315" s="206" t="s">
        <v>42</v>
      </c>
      <c r="O315" s="58"/>
      <c r="P315" s="168">
        <f t="shared" si="61"/>
        <v>0</v>
      </c>
      <c r="Q315" s="168">
        <v>1.55E-2</v>
      </c>
      <c r="R315" s="168">
        <f t="shared" si="62"/>
        <v>1.55E-2</v>
      </c>
      <c r="S315" s="168">
        <v>0</v>
      </c>
      <c r="T315" s="169">
        <f t="shared" si="6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239</v>
      </c>
      <c r="AT315" s="170" t="s">
        <v>183</v>
      </c>
      <c r="AU315" s="170" t="s">
        <v>81</v>
      </c>
      <c r="AY315" s="17" t="s">
        <v>135</v>
      </c>
      <c r="BE315" s="171">
        <f t="shared" si="64"/>
        <v>0</v>
      </c>
      <c r="BF315" s="171">
        <f t="shared" si="65"/>
        <v>0</v>
      </c>
      <c r="BG315" s="171">
        <f t="shared" si="66"/>
        <v>0</v>
      </c>
      <c r="BH315" s="171">
        <f t="shared" si="67"/>
        <v>0</v>
      </c>
      <c r="BI315" s="171">
        <f t="shared" si="68"/>
        <v>0</v>
      </c>
      <c r="BJ315" s="17" t="s">
        <v>81</v>
      </c>
      <c r="BK315" s="171">
        <f t="shared" si="69"/>
        <v>0</v>
      </c>
      <c r="BL315" s="17" t="s">
        <v>178</v>
      </c>
      <c r="BM315" s="170" t="s">
        <v>521</v>
      </c>
    </row>
    <row r="316" spans="1:65" s="2" customFormat="1" ht="21.75" customHeight="1">
      <c r="A316" s="32"/>
      <c r="B316" s="157"/>
      <c r="C316" s="158">
        <v>104</v>
      </c>
      <c r="D316" s="196" t="s">
        <v>183</v>
      </c>
      <c r="E316" s="197" t="s">
        <v>522</v>
      </c>
      <c r="F316" s="198" t="s">
        <v>523</v>
      </c>
      <c r="G316" s="199" t="s">
        <v>181</v>
      </c>
      <c r="H316" s="200">
        <v>1</v>
      </c>
      <c r="I316" s="201"/>
      <c r="J316" s="202">
        <f t="shared" si="6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61"/>
        <v>0</v>
      </c>
      <c r="Q316" s="168">
        <v>1.1999999999999999E-3</v>
      </c>
      <c r="R316" s="168">
        <f t="shared" si="62"/>
        <v>1.1999999999999999E-3</v>
      </c>
      <c r="S316" s="168">
        <v>0</v>
      </c>
      <c r="T316" s="169">
        <f t="shared" si="6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239</v>
      </c>
      <c r="AT316" s="170" t="s">
        <v>183</v>
      </c>
      <c r="AU316" s="170" t="s">
        <v>81</v>
      </c>
      <c r="AY316" s="17" t="s">
        <v>135</v>
      </c>
      <c r="BE316" s="171">
        <f t="shared" si="64"/>
        <v>0</v>
      </c>
      <c r="BF316" s="171">
        <f t="shared" si="65"/>
        <v>0</v>
      </c>
      <c r="BG316" s="171">
        <f t="shared" si="66"/>
        <v>0</v>
      </c>
      <c r="BH316" s="171">
        <f t="shared" si="67"/>
        <v>0</v>
      </c>
      <c r="BI316" s="171">
        <f t="shared" si="68"/>
        <v>0</v>
      </c>
      <c r="BJ316" s="17" t="s">
        <v>81</v>
      </c>
      <c r="BK316" s="171">
        <f t="shared" si="69"/>
        <v>0</v>
      </c>
      <c r="BL316" s="17" t="s">
        <v>178</v>
      </c>
      <c r="BM316" s="170" t="s">
        <v>524</v>
      </c>
    </row>
    <row r="317" spans="1:65" s="2" customFormat="1" ht="16.5" customHeight="1">
      <c r="A317" s="32"/>
      <c r="B317" s="157"/>
      <c r="C317" s="196">
        <v>105</v>
      </c>
      <c r="D317" s="158" t="s">
        <v>138</v>
      </c>
      <c r="E317" s="159" t="s">
        <v>525</v>
      </c>
      <c r="F317" s="160" t="s">
        <v>689</v>
      </c>
      <c r="G317" s="161" t="s">
        <v>181</v>
      </c>
      <c r="H317" s="162">
        <v>1</v>
      </c>
      <c r="I317" s="163"/>
      <c r="J317" s="164">
        <f t="shared" si="60"/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si="61"/>
        <v>0</v>
      </c>
      <c r="Q317" s="168">
        <v>0</v>
      </c>
      <c r="R317" s="168">
        <f t="shared" si="62"/>
        <v>0</v>
      </c>
      <c r="S317" s="168">
        <v>0</v>
      </c>
      <c r="T317" s="169">
        <f t="shared" si="6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178</v>
      </c>
      <c r="AT317" s="170" t="s">
        <v>138</v>
      </c>
      <c r="AU317" s="170" t="s">
        <v>81</v>
      </c>
      <c r="AY317" s="17" t="s">
        <v>135</v>
      </c>
      <c r="BE317" s="171">
        <f t="shared" si="64"/>
        <v>0</v>
      </c>
      <c r="BF317" s="171">
        <f t="shared" si="65"/>
        <v>0</v>
      </c>
      <c r="BG317" s="171">
        <f t="shared" si="66"/>
        <v>0</v>
      </c>
      <c r="BH317" s="171">
        <f t="shared" si="67"/>
        <v>0</v>
      </c>
      <c r="BI317" s="171">
        <f t="shared" si="68"/>
        <v>0</v>
      </c>
      <c r="BJ317" s="17" t="s">
        <v>81</v>
      </c>
      <c r="BK317" s="171">
        <f t="shared" si="69"/>
        <v>0</v>
      </c>
      <c r="BL317" s="17" t="s">
        <v>178</v>
      </c>
      <c r="BM317" s="170" t="s">
        <v>526</v>
      </c>
    </row>
    <row r="318" spans="1:65" s="2" customFormat="1" ht="16.5" customHeight="1">
      <c r="A318" s="32"/>
      <c r="B318" s="157"/>
      <c r="C318" s="158">
        <v>106</v>
      </c>
      <c r="D318" s="196" t="s">
        <v>183</v>
      </c>
      <c r="E318" s="197" t="s">
        <v>527</v>
      </c>
      <c r="F318" s="198" t="s">
        <v>688</v>
      </c>
      <c r="G318" s="199" t="s">
        <v>181</v>
      </c>
      <c r="H318" s="200">
        <v>1</v>
      </c>
      <c r="I318" s="201"/>
      <c r="J318" s="202">
        <f t="shared" si="6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61"/>
        <v>0</v>
      </c>
      <c r="Q318" s="168">
        <v>4.4999999999999999E-4</v>
      </c>
      <c r="R318" s="168">
        <f t="shared" si="62"/>
        <v>4.4999999999999999E-4</v>
      </c>
      <c r="S318" s="168">
        <v>0</v>
      </c>
      <c r="T318" s="169">
        <f t="shared" si="6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239</v>
      </c>
      <c r="AT318" s="170" t="s">
        <v>183</v>
      </c>
      <c r="AU318" s="170" t="s">
        <v>81</v>
      </c>
      <c r="AY318" s="17" t="s">
        <v>135</v>
      </c>
      <c r="BE318" s="171">
        <f t="shared" si="64"/>
        <v>0</v>
      </c>
      <c r="BF318" s="171">
        <f t="shared" si="65"/>
        <v>0</v>
      </c>
      <c r="BG318" s="171">
        <f t="shared" si="66"/>
        <v>0</v>
      </c>
      <c r="BH318" s="171">
        <f t="shared" si="67"/>
        <v>0</v>
      </c>
      <c r="BI318" s="171">
        <f t="shared" si="68"/>
        <v>0</v>
      </c>
      <c r="BJ318" s="17" t="s">
        <v>81</v>
      </c>
      <c r="BK318" s="171">
        <f t="shared" si="69"/>
        <v>0</v>
      </c>
      <c r="BL318" s="17" t="s">
        <v>178</v>
      </c>
      <c r="BM318" s="170" t="s">
        <v>528</v>
      </c>
    </row>
    <row r="319" spans="1:65" s="2" customFormat="1" ht="21.75" customHeight="1">
      <c r="A319" s="32"/>
      <c r="B319" s="157"/>
      <c r="C319" s="196">
        <v>107</v>
      </c>
      <c r="D319" s="158" t="s">
        <v>138</v>
      </c>
      <c r="E319" s="159" t="s">
        <v>529</v>
      </c>
      <c r="F319" s="160" t="s">
        <v>530</v>
      </c>
      <c r="G319" s="161" t="s">
        <v>181</v>
      </c>
      <c r="H319" s="162">
        <v>1</v>
      </c>
      <c r="I319" s="163"/>
      <c r="J319" s="164">
        <f t="shared" si="60"/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si="61"/>
        <v>0</v>
      </c>
      <c r="Q319" s="168">
        <v>0</v>
      </c>
      <c r="R319" s="168">
        <f t="shared" si="62"/>
        <v>0</v>
      </c>
      <c r="S319" s="168">
        <v>0</v>
      </c>
      <c r="T319" s="169">
        <f t="shared" si="6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178</v>
      </c>
      <c r="AT319" s="170" t="s">
        <v>138</v>
      </c>
      <c r="AU319" s="170" t="s">
        <v>81</v>
      </c>
      <c r="AY319" s="17" t="s">
        <v>135</v>
      </c>
      <c r="BE319" s="171">
        <f t="shared" si="64"/>
        <v>0</v>
      </c>
      <c r="BF319" s="171">
        <f t="shared" si="65"/>
        <v>0</v>
      </c>
      <c r="BG319" s="171">
        <f t="shared" si="66"/>
        <v>0</v>
      </c>
      <c r="BH319" s="171">
        <f t="shared" si="67"/>
        <v>0</v>
      </c>
      <c r="BI319" s="171">
        <f t="shared" si="68"/>
        <v>0</v>
      </c>
      <c r="BJ319" s="17" t="s">
        <v>81</v>
      </c>
      <c r="BK319" s="171">
        <f t="shared" si="69"/>
        <v>0</v>
      </c>
      <c r="BL319" s="17" t="s">
        <v>178</v>
      </c>
      <c r="BM319" s="170" t="s">
        <v>531</v>
      </c>
    </row>
    <row r="320" spans="1:65" s="2" customFormat="1" ht="16.5" customHeight="1">
      <c r="A320" s="32"/>
      <c r="B320" s="157"/>
      <c r="C320" s="158">
        <v>108</v>
      </c>
      <c r="D320" s="196" t="s">
        <v>183</v>
      </c>
      <c r="E320" s="197" t="s">
        <v>532</v>
      </c>
      <c r="F320" s="198" t="s">
        <v>533</v>
      </c>
      <c r="G320" s="199" t="s">
        <v>181</v>
      </c>
      <c r="H320" s="200">
        <v>1</v>
      </c>
      <c r="I320" s="201"/>
      <c r="J320" s="202">
        <f t="shared" si="6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61"/>
        <v>0</v>
      </c>
      <c r="Q320" s="168">
        <v>1.3500000000000001E-3</v>
      </c>
      <c r="R320" s="168">
        <f t="shared" si="62"/>
        <v>1.3500000000000001E-3</v>
      </c>
      <c r="S320" s="168">
        <v>0</v>
      </c>
      <c r="T320" s="169">
        <f t="shared" si="6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239</v>
      </c>
      <c r="AT320" s="170" t="s">
        <v>183</v>
      </c>
      <c r="AU320" s="170" t="s">
        <v>81</v>
      </c>
      <c r="AY320" s="17" t="s">
        <v>135</v>
      </c>
      <c r="BE320" s="171">
        <f t="shared" si="64"/>
        <v>0</v>
      </c>
      <c r="BF320" s="171">
        <f t="shared" si="65"/>
        <v>0</v>
      </c>
      <c r="BG320" s="171">
        <f t="shared" si="66"/>
        <v>0</v>
      </c>
      <c r="BH320" s="171">
        <f t="shared" si="67"/>
        <v>0</v>
      </c>
      <c r="BI320" s="171">
        <f t="shared" si="68"/>
        <v>0</v>
      </c>
      <c r="BJ320" s="17" t="s">
        <v>81</v>
      </c>
      <c r="BK320" s="171">
        <f t="shared" si="69"/>
        <v>0</v>
      </c>
      <c r="BL320" s="17" t="s">
        <v>178</v>
      </c>
      <c r="BM320" s="170" t="s">
        <v>534</v>
      </c>
    </row>
    <row r="321" spans="1:65" s="2" customFormat="1" ht="21.75" customHeight="1">
      <c r="A321" s="32"/>
      <c r="B321" s="157"/>
      <c r="C321" s="196">
        <v>109</v>
      </c>
      <c r="D321" s="158" t="s">
        <v>138</v>
      </c>
      <c r="E321" s="159" t="s">
        <v>535</v>
      </c>
      <c r="F321" s="160" t="s">
        <v>536</v>
      </c>
      <c r="G321" s="161" t="s">
        <v>181</v>
      </c>
      <c r="H321" s="162">
        <v>1</v>
      </c>
      <c r="I321" s="163"/>
      <c r="J321" s="164">
        <f t="shared" si="6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61"/>
        <v>0</v>
      </c>
      <c r="Q321" s="168">
        <v>0</v>
      </c>
      <c r="R321" s="168">
        <f t="shared" si="62"/>
        <v>0</v>
      </c>
      <c r="S321" s="168">
        <v>0.17399999999999999</v>
      </c>
      <c r="T321" s="169">
        <f t="shared" si="63"/>
        <v>0.17399999999999999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178</v>
      </c>
      <c r="AT321" s="170" t="s">
        <v>138</v>
      </c>
      <c r="AU321" s="170" t="s">
        <v>81</v>
      </c>
      <c r="AY321" s="17" t="s">
        <v>135</v>
      </c>
      <c r="BE321" s="171">
        <f t="shared" si="64"/>
        <v>0</v>
      </c>
      <c r="BF321" s="171">
        <f t="shared" si="65"/>
        <v>0</v>
      </c>
      <c r="BG321" s="171">
        <f t="shared" si="66"/>
        <v>0</v>
      </c>
      <c r="BH321" s="171">
        <f t="shared" si="67"/>
        <v>0</v>
      </c>
      <c r="BI321" s="171">
        <f t="shared" si="68"/>
        <v>0</v>
      </c>
      <c r="BJ321" s="17" t="s">
        <v>81</v>
      </c>
      <c r="BK321" s="171">
        <f t="shared" si="69"/>
        <v>0</v>
      </c>
      <c r="BL321" s="17" t="s">
        <v>178</v>
      </c>
      <c r="BM321" s="170" t="s">
        <v>537</v>
      </c>
    </row>
    <row r="322" spans="1:65" s="2" customFormat="1" ht="21.75" customHeight="1">
      <c r="A322" s="32"/>
      <c r="B322" s="157"/>
      <c r="C322" s="158">
        <v>110</v>
      </c>
      <c r="D322" s="158" t="s">
        <v>138</v>
      </c>
      <c r="E322" s="159" t="s">
        <v>538</v>
      </c>
      <c r="F322" s="160" t="s">
        <v>539</v>
      </c>
      <c r="G322" s="161" t="s">
        <v>226</v>
      </c>
      <c r="H322" s="162">
        <v>1.9E-2</v>
      </c>
      <c r="I322" s="163"/>
      <c r="J322" s="164">
        <f t="shared" si="60"/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si="61"/>
        <v>0</v>
      </c>
      <c r="Q322" s="168">
        <v>0</v>
      </c>
      <c r="R322" s="168">
        <f t="shared" si="62"/>
        <v>0</v>
      </c>
      <c r="S322" s="168">
        <v>0</v>
      </c>
      <c r="T322" s="169">
        <f t="shared" si="6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178</v>
      </c>
      <c r="AT322" s="170" t="s">
        <v>138</v>
      </c>
      <c r="AU322" s="170" t="s">
        <v>81</v>
      </c>
      <c r="AY322" s="17" t="s">
        <v>135</v>
      </c>
      <c r="BE322" s="171">
        <f t="shared" si="64"/>
        <v>0</v>
      </c>
      <c r="BF322" s="171">
        <f t="shared" si="65"/>
        <v>0</v>
      </c>
      <c r="BG322" s="171">
        <f t="shared" si="66"/>
        <v>0</v>
      </c>
      <c r="BH322" s="171">
        <f t="shared" si="67"/>
        <v>0</v>
      </c>
      <c r="BI322" s="171">
        <f t="shared" si="68"/>
        <v>0</v>
      </c>
      <c r="BJ322" s="17" t="s">
        <v>81</v>
      </c>
      <c r="BK322" s="171">
        <f t="shared" si="69"/>
        <v>0</v>
      </c>
      <c r="BL322" s="17" t="s">
        <v>178</v>
      </c>
      <c r="BM322" s="170" t="s">
        <v>540</v>
      </c>
    </row>
    <row r="323" spans="1:65" s="2" customFormat="1" ht="21.75" customHeight="1">
      <c r="A323" s="32"/>
      <c r="B323" s="157"/>
      <c r="C323" s="196">
        <v>111</v>
      </c>
      <c r="D323" s="158" t="s">
        <v>138</v>
      </c>
      <c r="E323" s="159" t="s">
        <v>541</v>
      </c>
      <c r="F323" s="160" t="s">
        <v>542</v>
      </c>
      <c r="G323" s="161" t="s">
        <v>415</v>
      </c>
      <c r="H323" s="162">
        <v>1</v>
      </c>
      <c r="I323" s="163"/>
      <c r="J323" s="164">
        <f t="shared" si="6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61"/>
        <v>0</v>
      </c>
      <c r="Q323" s="168">
        <v>0</v>
      </c>
      <c r="R323" s="168">
        <f t="shared" si="62"/>
        <v>0</v>
      </c>
      <c r="S323" s="168">
        <v>0</v>
      </c>
      <c r="T323" s="169">
        <f t="shared" si="6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178</v>
      </c>
      <c r="AT323" s="170" t="s">
        <v>138</v>
      </c>
      <c r="AU323" s="170" t="s">
        <v>81</v>
      </c>
      <c r="AY323" s="17" t="s">
        <v>135</v>
      </c>
      <c r="BE323" s="171">
        <f t="shared" si="64"/>
        <v>0</v>
      </c>
      <c r="BF323" s="171">
        <f t="shared" si="65"/>
        <v>0</v>
      </c>
      <c r="BG323" s="171">
        <f t="shared" si="66"/>
        <v>0</v>
      </c>
      <c r="BH323" s="171">
        <f t="shared" si="67"/>
        <v>0</v>
      </c>
      <c r="BI323" s="171">
        <f t="shared" si="68"/>
        <v>0</v>
      </c>
      <c r="BJ323" s="17" t="s">
        <v>81</v>
      </c>
      <c r="BK323" s="171">
        <f t="shared" si="69"/>
        <v>0</v>
      </c>
      <c r="BL323" s="17" t="s">
        <v>178</v>
      </c>
      <c r="BM323" s="170" t="s">
        <v>543</v>
      </c>
    </row>
    <row r="324" spans="1:65" s="2" customFormat="1" ht="51" customHeight="1">
      <c r="A324" s="32"/>
      <c r="B324" s="157"/>
      <c r="C324" s="158">
        <v>112</v>
      </c>
      <c r="D324" s="158" t="s">
        <v>138</v>
      </c>
      <c r="E324" s="159" t="s">
        <v>544</v>
      </c>
      <c r="F324" s="160" t="s">
        <v>687</v>
      </c>
      <c r="G324" s="161" t="s">
        <v>415</v>
      </c>
      <c r="H324" s="162">
        <v>1</v>
      </c>
      <c r="I324" s="163"/>
      <c r="J324" s="164">
        <f t="shared" si="60"/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si="61"/>
        <v>0</v>
      </c>
      <c r="Q324" s="168">
        <v>0</v>
      </c>
      <c r="R324" s="168">
        <f t="shared" si="62"/>
        <v>0</v>
      </c>
      <c r="S324" s="168">
        <v>0</v>
      </c>
      <c r="T324" s="169">
        <f t="shared" si="6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178</v>
      </c>
      <c r="AT324" s="170" t="s">
        <v>138</v>
      </c>
      <c r="AU324" s="170" t="s">
        <v>81</v>
      </c>
      <c r="AY324" s="17" t="s">
        <v>135</v>
      </c>
      <c r="BE324" s="171">
        <f t="shared" si="64"/>
        <v>0</v>
      </c>
      <c r="BF324" s="171">
        <f t="shared" si="65"/>
        <v>0</v>
      </c>
      <c r="BG324" s="171">
        <f t="shared" si="66"/>
        <v>0</v>
      </c>
      <c r="BH324" s="171">
        <f t="shared" si="67"/>
        <v>0</v>
      </c>
      <c r="BI324" s="171">
        <f t="shared" si="68"/>
        <v>0</v>
      </c>
      <c r="BJ324" s="17" t="s">
        <v>81</v>
      </c>
      <c r="BK324" s="171">
        <f t="shared" si="69"/>
        <v>0</v>
      </c>
      <c r="BL324" s="17" t="s">
        <v>178</v>
      </c>
      <c r="BM324" s="170" t="s">
        <v>545</v>
      </c>
    </row>
    <row r="325" spans="1:65" s="2" customFormat="1" ht="16.5" customHeight="1">
      <c r="A325" s="32"/>
      <c r="B325" s="157"/>
      <c r="C325" s="196">
        <v>113</v>
      </c>
      <c r="D325" s="158" t="s">
        <v>138</v>
      </c>
      <c r="E325" s="159" t="s">
        <v>546</v>
      </c>
      <c r="F325" s="160" t="s">
        <v>547</v>
      </c>
      <c r="G325" s="161" t="s">
        <v>415</v>
      </c>
      <c r="H325" s="162">
        <v>1</v>
      </c>
      <c r="I325" s="163"/>
      <c r="J325" s="164">
        <f t="shared" si="6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61"/>
        <v>0</v>
      </c>
      <c r="Q325" s="168">
        <v>0</v>
      </c>
      <c r="R325" s="168">
        <f t="shared" si="62"/>
        <v>0</v>
      </c>
      <c r="S325" s="168">
        <v>0</v>
      </c>
      <c r="T325" s="169">
        <f t="shared" si="6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178</v>
      </c>
      <c r="AT325" s="170" t="s">
        <v>138</v>
      </c>
      <c r="AU325" s="170" t="s">
        <v>81</v>
      </c>
      <c r="AY325" s="17" t="s">
        <v>135</v>
      </c>
      <c r="BE325" s="171">
        <f t="shared" si="64"/>
        <v>0</v>
      </c>
      <c r="BF325" s="171">
        <f t="shared" si="65"/>
        <v>0</v>
      </c>
      <c r="BG325" s="171">
        <f t="shared" si="66"/>
        <v>0</v>
      </c>
      <c r="BH325" s="171">
        <f t="shared" si="67"/>
        <v>0</v>
      </c>
      <c r="BI325" s="171">
        <f t="shared" si="68"/>
        <v>0</v>
      </c>
      <c r="BJ325" s="17" t="s">
        <v>81</v>
      </c>
      <c r="BK325" s="171">
        <f t="shared" si="69"/>
        <v>0</v>
      </c>
      <c r="BL325" s="17" t="s">
        <v>178</v>
      </c>
      <c r="BM325" s="170" t="s">
        <v>548</v>
      </c>
    </row>
    <row r="326" spans="1:65" s="2" customFormat="1" ht="16.5" customHeight="1">
      <c r="A326" s="32"/>
      <c r="B326" s="157"/>
      <c r="C326" s="158">
        <v>114</v>
      </c>
      <c r="D326" s="158" t="s">
        <v>138</v>
      </c>
      <c r="E326" s="159" t="s">
        <v>549</v>
      </c>
      <c r="F326" s="160" t="s">
        <v>550</v>
      </c>
      <c r="G326" s="161" t="s">
        <v>415</v>
      </c>
      <c r="H326" s="162">
        <v>1</v>
      </c>
      <c r="I326" s="163"/>
      <c r="J326" s="164">
        <f t="shared" si="6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61"/>
        <v>0</v>
      </c>
      <c r="Q326" s="168">
        <v>0</v>
      </c>
      <c r="R326" s="168">
        <f t="shared" si="62"/>
        <v>0</v>
      </c>
      <c r="S326" s="168">
        <v>0</v>
      </c>
      <c r="T326" s="169">
        <f t="shared" si="6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178</v>
      </c>
      <c r="AT326" s="170" t="s">
        <v>138</v>
      </c>
      <c r="AU326" s="170" t="s">
        <v>81</v>
      </c>
      <c r="AY326" s="17" t="s">
        <v>135</v>
      </c>
      <c r="BE326" s="171">
        <f t="shared" si="64"/>
        <v>0</v>
      </c>
      <c r="BF326" s="171">
        <f t="shared" si="65"/>
        <v>0</v>
      </c>
      <c r="BG326" s="171">
        <f t="shared" si="66"/>
        <v>0</v>
      </c>
      <c r="BH326" s="171">
        <f t="shared" si="67"/>
        <v>0</v>
      </c>
      <c r="BI326" s="171">
        <f t="shared" si="68"/>
        <v>0</v>
      </c>
      <c r="BJ326" s="17" t="s">
        <v>81</v>
      </c>
      <c r="BK326" s="171">
        <f t="shared" si="69"/>
        <v>0</v>
      </c>
      <c r="BL326" s="17" t="s">
        <v>178</v>
      </c>
      <c r="BM326" s="170" t="s">
        <v>551</v>
      </c>
    </row>
    <row r="327" spans="1:65" s="2" customFormat="1" ht="21.75" customHeight="1">
      <c r="A327" s="32"/>
      <c r="B327" s="157"/>
      <c r="C327" s="196">
        <v>115</v>
      </c>
      <c r="D327" s="158" t="s">
        <v>138</v>
      </c>
      <c r="E327" s="159" t="s">
        <v>552</v>
      </c>
      <c r="F327" s="160" t="s">
        <v>553</v>
      </c>
      <c r="G327" s="161" t="s">
        <v>415</v>
      </c>
      <c r="H327" s="162">
        <v>1</v>
      </c>
      <c r="I327" s="163"/>
      <c r="J327" s="164">
        <f t="shared" si="6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61"/>
        <v>0</v>
      </c>
      <c r="Q327" s="168">
        <v>0</v>
      </c>
      <c r="R327" s="168">
        <f t="shared" si="62"/>
        <v>0</v>
      </c>
      <c r="S327" s="168">
        <v>0</v>
      </c>
      <c r="T327" s="169">
        <f t="shared" si="6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178</v>
      </c>
      <c r="AT327" s="170" t="s">
        <v>138</v>
      </c>
      <c r="AU327" s="170" t="s">
        <v>81</v>
      </c>
      <c r="AY327" s="17" t="s">
        <v>135</v>
      </c>
      <c r="BE327" s="171">
        <f t="shared" si="64"/>
        <v>0</v>
      </c>
      <c r="BF327" s="171">
        <f t="shared" si="65"/>
        <v>0</v>
      </c>
      <c r="BG327" s="171">
        <f t="shared" si="66"/>
        <v>0</v>
      </c>
      <c r="BH327" s="171">
        <f t="shared" si="67"/>
        <v>0</v>
      </c>
      <c r="BI327" s="171">
        <f t="shared" si="68"/>
        <v>0</v>
      </c>
      <c r="BJ327" s="17" t="s">
        <v>81</v>
      </c>
      <c r="BK327" s="171">
        <f t="shared" si="69"/>
        <v>0</v>
      </c>
      <c r="BL327" s="17" t="s">
        <v>178</v>
      </c>
      <c r="BM327" s="170" t="s">
        <v>554</v>
      </c>
    </row>
    <row r="328" spans="1:65" s="12" customFormat="1" ht="22.9" customHeight="1">
      <c r="B328" s="144"/>
      <c r="D328" s="145" t="s">
        <v>75</v>
      </c>
      <c r="E328" s="155" t="s">
        <v>555</v>
      </c>
      <c r="F328" s="155" t="s">
        <v>556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SUM(P329:P336)</f>
        <v>0</v>
      </c>
      <c r="Q328" s="150"/>
      <c r="R328" s="151">
        <f>SUM(R329:R336)</f>
        <v>0.2038605</v>
      </c>
      <c r="S328" s="150"/>
      <c r="T328" s="152">
        <f>SUM(T329:T336)</f>
        <v>0</v>
      </c>
      <c r="AR328" s="145" t="s">
        <v>81</v>
      </c>
      <c r="AT328" s="153" t="s">
        <v>75</v>
      </c>
      <c r="AU328" s="153" t="s">
        <v>84</v>
      </c>
      <c r="AY328" s="145" t="s">
        <v>135</v>
      </c>
      <c r="BK328" s="154">
        <f>SUM(BK329:BK336)</f>
        <v>0</v>
      </c>
    </row>
    <row r="329" spans="1:65" s="2" customFormat="1" ht="21.75" customHeight="1">
      <c r="A329" s="32"/>
      <c r="B329" s="157"/>
      <c r="C329" s="158">
        <v>116</v>
      </c>
      <c r="D329" s="158" t="s">
        <v>138</v>
      </c>
      <c r="E329" s="159" t="s">
        <v>557</v>
      </c>
      <c r="F329" s="160" t="s">
        <v>558</v>
      </c>
      <c r="G329" s="161" t="s">
        <v>141</v>
      </c>
      <c r="H329" s="162">
        <v>3.45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3.7670000000000002E-2</v>
      </c>
      <c r="R329" s="168">
        <f>Q329*H329</f>
        <v>0.12996150000000001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178</v>
      </c>
      <c r="AT329" s="170" t="s">
        <v>138</v>
      </c>
      <c r="AU329" s="170" t="s">
        <v>81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178</v>
      </c>
      <c r="BM329" s="170" t="s">
        <v>559</v>
      </c>
    </row>
    <row r="330" spans="1:65" s="13" customFormat="1">
      <c r="B330" s="172"/>
      <c r="D330" s="173" t="s">
        <v>144</v>
      </c>
      <c r="E330" s="174" t="s">
        <v>1</v>
      </c>
      <c r="F330" s="175" t="s">
        <v>177</v>
      </c>
      <c r="H330" s="176">
        <v>3.45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81</v>
      </c>
      <c r="AV330" s="13" t="s">
        <v>81</v>
      </c>
      <c r="AW330" s="13" t="s">
        <v>33</v>
      </c>
      <c r="AX330" s="13" t="s">
        <v>76</v>
      </c>
      <c r="AY330" s="174" t="s">
        <v>135</v>
      </c>
    </row>
    <row r="331" spans="1:65" s="14" customFormat="1">
      <c r="B331" s="181"/>
      <c r="D331" s="173" t="s">
        <v>144</v>
      </c>
      <c r="E331" s="182" t="s">
        <v>1</v>
      </c>
      <c r="F331" s="183" t="s">
        <v>148</v>
      </c>
      <c r="H331" s="184">
        <v>3.45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144</v>
      </c>
      <c r="AU331" s="182" t="s">
        <v>81</v>
      </c>
      <c r="AV331" s="14" t="s">
        <v>142</v>
      </c>
      <c r="AW331" s="14" t="s">
        <v>33</v>
      </c>
      <c r="AX331" s="14" t="s">
        <v>84</v>
      </c>
      <c r="AY331" s="182" t="s">
        <v>135</v>
      </c>
    </row>
    <row r="332" spans="1:65" s="2" customFormat="1" ht="16.5" customHeight="1">
      <c r="A332" s="32"/>
      <c r="B332" s="157"/>
      <c r="C332" s="158">
        <v>117</v>
      </c>
      <c r="D332" s="158" t="s">
        <v>138</v>
      </c>
      <c r="E332" s="159" t="s">
        <v>560</v>
      </c>
      <c r="F332" s="160" t="s">
        <v>561</v>
      </c>
      <c r="G332" s="161" t="s">
        <v>141</v>
      </c>
      <c r="H332" s="162">
        <v>3.45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2.9999999999999997E-4</v>
      </c>
      <c r="R332" s="168">
        <f>Q332*H332</f>
        <v>1.0349999999999999E-3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178</v>
      </c>
      <c r="AT332" s="170" t="s">
        <v>138</v>
      </c>
      <c r="AU332" s="170" t="s">
        <v>81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178</v>
      </c>
      <c r="BM332" s="170" t="s">
        <v>562</v>
      </c>
    </row>
    <row r="333" spans="1:65" s="2" customFormat="1" ht="16.5" customHeight="1">
      <c r="A333" s="32"/>
      <c r="B333" s="157"/>
      <c r="C333" s="196">
        <v>118</v>
      </c>
      <c r="D333" s="196" t="s">
        <v>183</v>
      </c>
      <c r="E333" s="197" t="s">
        <v>563</v>
      </c>
      <c r="F333" s="198" t="s">
        <v>564</v>
      </c>
      <c r="G333" s="199" t="s">
        <v>141</v>
      </c>
      <c r="H333" s="200">
        <v>3.7949999999999999</v>
      </c>
      <c r="I333" s="201"/>
      <c r="J333" s="202">
        <f>ROUND(I333*H333,2)</f>
        <v>0</v>
      </c>
      <c r="K333" s="203"/>
      <c r="L333" s="204"/>
      <c r="M333" s="205" t="s">
        <v>1</v>
      </c>
      <c r="N333" s="206" t="s">
        <v>42</v>
      </c>
      <c r="O333" s="58"/>
      <c r="P333" s="168">
        <f>O333*H333</f>
        <v>0</v>
      </c>
      <c r="Q333" s="168">
        <v>1.9199999999999998E-2</v>
      </c>
      <c r="R333" s="168">
        <f>Q333*H333</f>
        <v>7.2863999999999998E-2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239</v>
      </c>
      <c r="AT333" s="170" t="s">
        <v>183</v>
      </c>
      <c r="AU333" s="170" t="s">
        <v>81</v>
      </c>
      <c r="AY333" s="17" t="s">
        <v>135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81</v>
      </c>
      <c r="BK333" s="171">
        <f>ROUND(I333*H333,2)</f>
        <v>0</v>
      </c>
      <c r="BL333" s="17" t="s">
        <v>178</v>
      </c>
      <c r="BM333" s="170" t="s">
        <v>565</v>
      </c>
    </row>
    <row r="334" spans="1:65" s="13" customFormat="1">
      <c r="B334" s="172"/>
      <c r="D334" s="173" t="s">
        <v>144</v>
      </c>
      <c r="F334" s="175" t="s">
        <v>566</v>
      </c>
      <c r="H334" s="176">
        <v>3.7949999999999999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81</v>
      </c>
      <c r="AV334" s="13" t="s">
        <v>81</v>
      </c>
      <c r="AW334" s="13" t="s">
        <v>3</v>
      </c>
      <c r="AX334" s="13" t="s">
        <v>84</v>
      </c>
      <c r="AY334" s="174" t="s">
        <v>135</v>
      </c>
    </row>
    <row r="335" spans="1:65" s="2" customFormat="1" ht="21.75" customHeight="1">
      <c r="A335" s="32"/>
      <c r="B335" s="157"/>
      <c r="C335" s="158">
        <v>119</v>
      </c>
      <c r="D335" s="158" t="s">
        <v>138</v>
      </c>
      <c r="E335" s="159" t="s">
        <v>567</v>
      </c>
      <c r="F335" s="160" t="s">
        <v>568</v>
      </c>
      <c r="G335" s="161" t="s">
        <v>226</v>
      </c>
      <c r="H335" s="162">
        <v>0.20399999999999999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178</v>
      </c>
      <c r="AT335" s="170" t="s">
        <v>138</v>
      </c>
      <c r="AU335" s="170" t="s">
        <v>81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81</v>
      </c>
      <c r="BK335" s="171">
        <f>ROUND(I335*H335,2)</f>
        <v>0</v>
      </c>
      <c r="BL335" s="17" t="s">
        <v>178</v>
      </c>
      <c r="BM335" s="170" t="s">
        <v>569</v>
      </c>
    </row>
    <row r="336" spans="1:65" s="2" customFormat="1" ht="21.75" customHeight="1">
      <c r="A336" s="32"/>
      <c r="B336" s="157"/>
      <c r="C336" s="158">
        <v>120</v>
      </c>
      <c r="D336" s="158" t="s">
        <v>138</v>
      </c>
      <c r="E336" s="159" t="s">
        <v>570</v>
      </c>
      <c r="F336" s="160" t="s">
        <v>571</v>
      </c>
      <c r="G336" s="161" t="s">
        <v>226</v>
      </c>
      <c r="H336" s="162">
        <v>0.20399999999999999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178</v>
      </c>
      <c r="AT336" s="170" t="s">
        <v>138</v>
      </c>
      <c r="AU336" s="170" t="s">
        <v>81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178</v>
      </c>
      <c r="BM336" s="170" t="s">
        <v>572</v>
      </c>
    </row>
    <row r="337" spans="1:65" s="12" customFormat="1" ht="22.9" customHeight="1">
      <c r="B337" s="144"/>
      <c r="D337" s="145" t="s">
        <v>75</v>
      </c>
      <c r="E337" s="155" t="s">
        <v>573</v>
      </c>
      <c r="F337" s="155" t="s">
        <v>574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SUM(P338:P346)</f>
        <v>0</v>
      </c>
      <c r="Q337" s="150"/>
      <c r="R337" s="151">
        <f>SUM(R338:R346)</f>
        <v>5.9956000000000007E-4</v>
      </c>
      <c r="S337" s="150"/>
      <c r="T337" s="152">
        <f>SUM(T338:T346)</f>
        <v>9.5399999999999999E-3</v>
      </c>
      <c r="AR337" s="145" t="s">
        <v>81</v>
      </c>
      <c r="AT337" s="153" t="s">
        <v>75</v>
      </c>
      <c r="AU337" s="153" t="s">
        <v>84</v>
      </c>
      <c r="AY337" s="145" t="s">
        <v>135</v>
      </c>
      <c r="BK337" s="154">
        <f>SUM(BK338:BK346)</f>
        <v>0</v>
      </c>
    </row>
    <row r="338" spans="1:65" s="2" customFormat="1" ht="21.75" customHeight="1">
      <c r="A338" s="32"/>
      <c r="B338" s="157"/>
      <c r="C338" s="158">
        <v>121</v>
      </c>
      <c r="D338" s="158" t="s">
        <v>138</v>
      </c>
      <c r="E338" s="159" t="s">
        <v>575</v>
      </c>
      <c r="F338" s="160" t="s">
        <v>576</v>
      </c>
      <c r="G338" s="161" t="s">
        <v>141</v>
      </c>
      <c r="H338" s="162">
        <v>3.18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3.0000000000000001E-3</v>
      </c>
      <c r="T338" s="169">
        <f>S338*H338</f>
        <v>9.5399999999999999E-3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178</v>
      </c>
      <c r="AT338" s="170" t="s">
        <v>138</v>
      </c>
      <c r="AU338" s="170" t="s">
        <v>81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81</v>
      </c>
      <c r="BK338" s="171">
        <f>ROUND(I338*H338,2)</f>
        <v>0</v>
      </c>
      <c r="BL338" s="17" t="s">
        <v>178</v>
      </c>
      <c r="BM338" s="170" t="s">
        <v>577</v>
      </c>
    </row>
    <row r="339" spans="1:65" s="15" customFormat="1">
      <c r="B339" s="189"/>
      <c r="D339" s="173" t="s">
        <v>144</v>
      </c>
      <c r="E339" s="190" t="s">
        <v>1</v>
      </c>
      <c r="F339" s="191" t="s">
        <v>578</v>
      </c>
      <c r="H339" s="190" t="s">
        <v>1</v>
      </c>
      <c r="I339" s="192"/>
      <c r="L339" s="189"/>
      <c r="M339" s="193"/>
      <c r="N339" s="194"/>
      <c r="O339" s="194"/>
      <c r="P339" s="194"/>
      <c r="Q339" s="194"/>
      <c r="R339" s="194"/>
      <c r="S339" s="194"/>
      <c r="T339" s="195"/>
      <c r="AT339" s="190" t="s">
        <v>144</v>
      </c>
      <c r="AU339" s="190" t="s">
        <v>81</v>
      </c>
      <c r="AV339" s="15" t="s">
        <v>84</v>
      </c>
      <c r="AW339" s="15" t="s">
        <v>33</v>
      </c>
      <c r="AX339" s="15" t="s">
        <v>76</v>
      </c>
      <c r="AY339" s="190" t="s">
        <v>135</v>
      </c>
    </row>
    <row r="340" spans="1:65" s="13" customFormat="1">
      <c r="B340" s="172"/>
      <c r="D340" s="173" t="s">
        <v>144</v>
      </c>
      <c r="E340" s="174" t="s">
        <v>1</v>
      </c>
      <c r="F340" s="175" t="s">
        <v>515</v>
      </c>
      <c r="H340" s="176">
        <v>3.18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81</v>
      </c>
      <c r="AV340" s="13" t="s">
        <v>81</v>
      </c>
      <c r="AW340" s="13" t="s">
        <v>33</v>
      </c>
      <c r="AX340" s="13" t="s">
        <v>76</v>
      </c>
      <c r="AY340" s="174" t="s">
        <v>135</v>
      </c>
    </row>
    <row r="341" spans="1:65" s="14" customFormat="1">
      <c r="B341" s="181"/>
      <c r="D341" s="173" t="s">
        <v>144</v>
      </c>
      <c r="E341" s="182" t="s">
        <v>1</v>
      </c>
      <c r="F341" s="183" t="s">
        <v>148</v>
      </c>
      <c r="H341" s="184">
        <v>3.18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144</v>
      </c>
      <c r="AU341" s="182" t="s">
        <v>81</v>
      </c>
      <c r="AV341" s="14" t="s">
        <v>142</v>
      </c>
      <c r="AW341" s="14" t="s">
        <v>33</v>
      </c>
      <c r="AX341" s="14" t="s">
        <v>84</v>
      </c>
      <c r="AY341" s="182" t="s">
        <v>135</v>
      </c>
    </row>
    <row r="342" spans="1:65" s="2" customFormat="1" ht="16.5" customHeight="1">
      <c r="A342" s="32"/>
      <c r="B342" s="157"/>
      <c r="C342" s="158">
        <v>122</v>
      </c>
      <c r="D342" s="158" t="s">
        <v>138</v>
      </c>
      <c r="E342" s="159" t="s">
        <v>579</v>
      </c>
      <c r="F342" s="160" t="s">
        <v>580</v>
      </c>
      <c r="G342" s="161" t="s">
        <v>261</v>
      </c>
      <c r="H342" s="162">
        <v>2.25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1.0000000000000001E-5</v>
      </c>
      <c r="R342" s="168">
        <f>Q342*H342</f>
        <v>2.2500000000000001E-5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178</v>
      </c>
      <c r="AT342" s="170" t="s">
        <v>138</v>
      </c>
      <c r="AU342" s="170" t="s">
        <v>81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81</v>
      </c>
      <c r="BK342" s="171">
        <f>ROUND(I342*H342,2)</f>
        <v>0</v>
      </c>
      <c r="BL342" s="17" t="s">
        <v>178</v>
      </c>
      <c r="BM342" s="170" t="s">
        <v>581</v>
      </c>
    </row>
    <row r="343" spans="1:65" s="13" customFormat="1">
      <c r="B343" s="172"/>
      <c r="D343" s="173" t="s">
        <v>144</v>
      </c>
      <c r="E343" s="174" t="s">
        <v>1</v>
      </c>
      <c r="F343" s="175" t="s">
        <v>582</v>
      </c>
      <c r="H343" s="176">
        <v>2.25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81</v>
      </c>
      <c r="AV343" s="13" t="s">
        <v>81</v>
      </c>
      <c r="AW343" s="13" t="s">
        <v>33</v>
      </c>
      <c r="AX343" s="13" t="s">
        <v>84</v>
      </c>
      <c r="AY343" s="174" t="s">
        <v>135</v>
      </c>
    </row>
    <row r="344" spans="1:65" s="2" customFormat="1" ht="16.5" customHeight="1">
      <c r="A344" s="32"/>
      <c r="B344" s="157"/>
      <c r="C344" s="196">
        <v>123</v>
      </c>
      <c r="D344" s="196" t="s">
        <v>183</v>
      </c>
      <c r="E344" s="197" t="s">
        <v>583</v>
      </c>
      <c r="F344" s="198" t="s">
        <v>680</v>
      </c>
      <c r="G344" s="199" t="s">
        <v>261</v>
      </c>
      <c r="H344" s="200">
        <v>2.6230000000000002</v>
      </c>
      <c r="I344" s="201"/>
      <c r="J344" s="202">
        <f>ROUND(I344*H344,2)</f>
        <v>0</v>
      </c>
      <c r="K344" s="203"/>
      <c r="L344" s="204"/>
      <c r="M344" s="205" t="s">
        <v>1</v>
      </c>
      <c r="N344" s="206" t="s">
        <v>42</v>
      </c>
      <c r="O344" s="58"/>
      <c r="P344" s="168">
        <f>O344*H344</f>
        <v>0</v>
      </c>
      <c r="Q344" s="168">
        <v>2.2000000000000001E-4</v>
      </c>
      <c r="R344" s="168">
        <f>Q344*H344</f>
        <v>5.7706000000000012E-4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239</v>
      </c>
      <c r="AT344" s="170" t="s">
        <v>183</v>
      </c>
      <c r="AU344" s="170" t="s">
        <v>81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81</v>
      </c>
      <c r="BK344" s="171">
        <f>ROUND(I344*H344,2)</f>
        <v>0</v>
      </c>
      <c r="BL344" s="17" t="s">
        <v>178</v>
      </c>
      <c r="BM344" s="170" t="s">
        <v>584</v>
      </c>
    </row>
    <row r="345" spans="1:65" s="13" customFormat="1">
      <c r="B345" s="172"/>
      <c r="D345" s="173" t="s">
        <v>144</v>
      </c>
      <c r="F345" s="175" t="s">
        <v>585</v>
      </c>
      <c r="H345" s="176">
        <v>2.6230000000000002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144</v>
      </c>
      <c r="AU345" s="174" t="s">
        <v>81</v>
      </c>
      <c r="AV345" s="13" t="s">
        <v>81</v>
      </c>
      <c r="AW345" s="13" t="s">
        <v>3</v>
      </c>
      <c r="AX345" s="13" t="s">
        <v>84</v>
      </c>
      <c r="AY345" s="174" t="s">
        <v>135</v>
      </c>
    </row>
    <row r="346" spans="1:65" s="2" customFormat="1" ht="21.75" customHeight="1">
      <c r="A346" s="32"/>
      <c r="B346" s="157"/>
      <c r="C346" s="158">
        <v>124</v>
      </c>
      <c r="D346" s="158" t="s">
        <v>138</v>
      </c>
      <c r="E346" s="159" t="s">
        <v>586</v>
      </c>
      <c r="F346" s="160" t="s">
        <v>587</v>
      </c>
      <c r="G346" s="161" t="s">
        <v>226</v>
      </c>
      <c r="H346" s="162">
        <v>1E-3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178</v>
      </c>
      <c r="AT346" s="170" t="s">
        <v>138</v>
      </c>
      <c r="AU346" s="170" t="s">
        <v>81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81</v>
      </c>
      <c r="BK346" s="171">
        <f>ROUND(I346*H346,2)</f>
        <v>0</v>
      </c>
      <c r="BL346" s="17" t="s">
        <v>178</v>
      </c>
      <c r="BM346" s="170" t="s">
        <v>588</v>
      </c>
    </row>
    <row r="347" spans="1:65" s="12" customFormat="1" ht="22.9" customHeight="1">
      <c r="B347" s="144"/>
      <c r="D347" s="145" t="s">
        <v>75</v>
      </c>
      <c r="E347" s="155" t="s">
        <v>589</v>
      </c>
      <c r="F347" s="155" t="s">
        <v>590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1.0928956399999998</v>
      </c>
      <c r="S347" s="150"/>
      <c r="T347" s="152">
        <f>SUM(T348:T356)</f>
        <v>0</v>
      </c>
      <c r="AR347" s="145" t="s">
        <v>81</v>
      </c>
      <c r="AT347" s="153" t="s">
        <v>75</v>
      </c>
      <c r="AU347" s="153" t="s">
        <v>84</v>
      </c>
      <c r="AY347" s="145" t="s">
        <v>135</v>
      </c>
      <c r="BK347" s="154">
        <f>SUM(BK348:BK356)</f>
        <v>0</v>
      </c>
    </row>
    <row r="348" spans="1:65" s="2" customFormat="1" ht="21.75" customHeight="1">
      <c r="A348" s="32"/>
      <c r="B348" s="157"/>
      <c r="C348" s="158">
        <v>125</v>
      </c>
      <c r="D348" s="158" t="s">
        <v>138</v>
      </c>
      <c r="E348" s="159" t="s">
        <v>591</v>
      </c>
      <c r="F348" s="160" t="s">
        <v>592</v>
      </c>
      <c r="G348" s="161" t="s">
        <v>141</v>
      </c>
      <c r="H348" s="162">
        <v>21.442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3.3619999999999997E-2</v>
      </c>
      <c r="R348" s="168">
        <f>Q348*H348</f>
        <v>0.72088003999999994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178</v>
      </c>
      <c r="AT348" s="170" t="s">
        <v>138</v>
      </c>
      <c r="AU348" s="170" t="s">
        <v>81</v>
      </c>
      <c r="AY348" s="17" t="s">
        <v>135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81</v>
      </c>
      <c r="BK348" s="171">
        <f>ROUND(I348*H348,2)</f>
        <v>0</v>
      </c>
      <c r="BL348" s="17" t="s">
        <v>178</v>
      </c>
      <c r="BM348" s="170" t="s">
        <v>593</v>
      </c>
    </row>
    <row r="349" spans="1:65" s="13" customFormat="1">
      <c r="B349" s="172"/>
      <c r="D349" s="173" t="s">
        <v>144</v>
      </c>
      <c r="E349" s="174" t="s">
        <v>1</v>
      </c>
      <c r="F349" s="175" t="s">
        <v>594</v>
      </c>
      <c r="H349" s="176">
        <v>19.149999999999999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144</v>
      </c>
      <c r="AU349" s="174" t="s">
        <v>81</v>
      </c>
      <c r="AV349" s="13" t="s">
        <v>81</v>
      </c>
      <c r="AW349" s="13" t="s">
        <v>33</v>
      </c>
      <c r="AX349" s="13" t="s">
        <v>76</v>
      </c>
      <c r="AY349" s="174" t="s">
        <v>135</v>
      </c>
    </row>
    <row r="350" spans="1:65" s="13" customFormat="1">
      <c r="B350" s="172"/>
      <c r="D350" s="173" t="s">
        <v>144</v>
      </c>
      <c r="E350" s="174" t="s">
        <v>1</v>
      </c>
      <c r="F350" s="175" t="s">
        <v>595</v>
      </c>
      <c r="H350" s="176">
        <v>2.2919999999999998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81</v>
      </c>
      <c r="AV350" s="13" t="s">
        <v>81</v>
      </c>
      <c r="AW350" s="13" t="s">
        <v>33</v>
      </c>
      <c r="AX350" s="13" t="s">
        <v>76</v>
      </c>
      <c r="AY350" s="174" t="s">
        <v>135</v>
      </c>
    </row>
    <row r="351" spans="1:65" s="14" customFormat="1">
      <c r="B351" s="181"/>
      <c r="D351" s="173" t="s">
        <v>144</v>
      </c>
      <c r="E351" s="182" t="s">
        <v>1</v>
      </c>
      <c r="F351" s="183" t="s">
        <v>148</v>
      </c>
      <c r="H351" s="184">
        <v>21.442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81</v>
      </c>
      <c r="AV351" s="14" t="s">
        <v>142</v>
      </c>
      <c r="AW351" s="14" t="s">
        <v>33</v>
      </c>
      <c r="AX351" s="14" t="s">
        <v>84</v>
      </c>
      <c r="AY351" s="182" t="s">
        <v>135</v>
      </c>
    </row>
    <row r="352" spans="1:65" s="2" customFormat="1" ht="21.75" customHeight="1">
      <c r="A352" s="32"/>
      <c r="B352" s="157"/>
      <c r="C352" s="196">
        <v>126</v>
      </c>
      <c r="D352" s="196" t="s">
        <v>183</v>
      </c>
      <c r="E352" s="197" t="s">
        <v>596</v>
      </c>
      <c r="F352" s="198" t="s">
        <v>597</v>
      </c>
      <c r="G352" s="199" t="s">
        <v>141</v>
      </c>
      <c r="H352" s="200">
        <v>23.585999999999999</v>
      </c>
      <c r="I352" s="201"/>
      <c r="J352" s="202">
        <f>ROUND(I352*H352,2)</f>
        <v>0</v>
      </c>
      <c r="K352" s="203"/>
      <c r="L352" s="204"/>
      <c r="M352" s="205" t="s">
        <v>1</v>
      </c>
      <c r="N352" s="206" t="s">
        <v>42</v>
      </c>
      <c r="O352" s="58"/>
      <c r="P352" s="168">
        <f>O352*H352</f>
        <v>0</v>
      </c>
      <c r="Q352" s="168">
        <v>1.55E-2</v>
      </c>
      <c r="R352" s="168">
        <f>Q352*H352</f>
        <v>0.36558299999999999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239</v>
      </c>
      <c r="AT352" s="170" t="s">
        <v>183</v>
      </c>
      <c r="AU352" s="170" t="s">
        <v>81</v>
      </c>
      <c r="AY352" s="17" t="s">
        <v>135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81</v>
      </c>
      <c r="BK352" s="171">
        <f>ROUND(I352*H352,2)</f>
        <v>0</v>
      </c>
      <c r="BL352" s="17" t="s">
        <v>178</v>
      </c>
      <c r="BM352" s="170" t="s">
        <v>598</v>
      </c>
    </row>
    <row r="353" spans="1:65" s="13" customFormat="1">
      <c r="B353" s="172"/>
      <c r="D353" s="173" t="s">
        <v>144</v>
      </c>
      <c r="E353" s="174" t="s">
        <v>1</v>
      </c>
      <c r="F353" s="175" t="s">
        <v>599</v>
      </c>
      <c r="H353" s="176">
        <v>23.585999999999999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144</v>
      </c>
      <c r="AU353" s="174" t="s">
        <v>81</v>
      </c>
      <c r="AV353" s="13" t="s">
        <v>81</v>
      </c>
      <c r="AW353" s="13" t="s">
        <v>33</v>
      </c>
      <c r="AX353" s="13" t="s">
        <v>84</v>
      </c>
      <c r="AY353" s="174" t="s">
        <v>135</v>
      </c>
    </row>
    <row r="354" spans="1:65" s="2" customFormat="1" ht="16.5" customHeight="1">
      <c r="A354" s="32"/>
      <c r="B354" s="157"/>
      <c r="C354" s="158">
        <v>127</v>
      </c>
      <c r="D354" s="158" t="s">
        <v>138</v>
      </c>
      <c r="E354" s="159" t="s">
        <v>600</v>
      </c>
      <c r="F354" s="160" t="s">
        <v>601</v>
      </c>
      <c r="G354" s="161" t="s">
        <v>141</v>
      </c>
      <c r="H354" s="162">
        <v>21.442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2.9999999999999997E-4</v>
      </c>
      <c r="R354" s="168">
        <f>Q354*H354</f>
        <v>6.4325999999999993E-3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178</v>
      </c>
      <c r="AT354" s="170" t="s">
        <v>138</v>
      </c>
      <c r="AU354" s="170" t="s">
        <v>81</v>
      </c>
      <c r="AY354" s="17" t="s">
        <v>135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81</v>
      </c>
      <c r="BK354" s="171">
        <f>ROUND(I354*H354,2)</f>
        <v>0</v>
      </c>
      <c r="BL354" s="17" t="s">
        <v>178</v>
      </c>
      <c r="BM354" s="170" t="s">
        <v>602</v>
      </c>
    </row>
    <row r="355" spans="1:65" s="2" customFormat="1" ht="21.75" customHeight="1">
      <c r="A355" s="32"/>
      <c r="B355" s="157"/>
      <c r="C355" s="158">
        <v>128</v>
      </c>
      <c r="D355" s="158" t="s">
        <v>138</v>
      </c>
      <c r="E355" s="159" t="s">
        <v>603</v>
      </c>
      <c r="F355" s="160" t="s">
        <v>604</v>
      </c>
      <c r="G355" s="161" t="s">
        <v>226</v>
      </c>
      <c r="H355" s="162">
        <v>1.0960000000000001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178</v>
      </c>
      <c r="AT355" s="170" t="s">
        <v>138</v>
      </c>
      <c r="AU355" s="170" t="s">
        <v>81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81</v>
      </c>
      <c r="BK355" s="171">
        <f>ROUND(I355*H355,2)</f>
        <v>0</v>
      </c>
      <c r="BL355" s="17" t="s">
        <v>178</v>
      </c>
      <c r="BM355" s="170" t="s">
        <v>605</v>
      </c>
    </row>
    <row r="356" spans="1:65" s="2" customFormat="1" ht="16.5" customHeight="1">
      <c r="A356" s="32"/>
      <c r="B356" s="157"/>
      <c r="C356" s="158">
        <v>129</v>
      </c>
      <c r="D356" s="158" t="s">
        <v>138</v>
      </c>
      <c r="E356" s="159" t="s">
        <v>606</v>
      </c>
      <c r="F356" s="160" t="s">
        <v>607</v>
      </c>
      <c r="G356" s="161" t="s">
        <v>415</v>
      </c>
      <c r="H356" s="162">
        <v>1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178</v>
      </c>
      <c r="AT356" s="170" t="s">
        <v>138</v>
      </c>
      <c r="AU356" s="170" t="s">
        <v>81</v>
      </c>
      <c r="AY356" s="17" t="s">
        <v>135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81</v>
      </c>
      <c r="BK356" s="171">
        <f>ROUND(I356*H356,2)</f>
        <v>0</v>
      </c>
      <c r="BL356" s="17" t="s">
        <v>178</v>
      </c>
      <c r="BM356" s="170" t="s">
        <v>608</v>
      </c>
    </row>
    <row r="357" spans="1:65" s="12" customFormat="1" ht="22.9" customHeight="1">
      <c r="B357" s="144"/>
      <c r="D357" s="145" t="s">
        <v>75</v>
      </c>
      <c r="E357" s="155" t="s">
        <v>609</v>
      </c>
      <c r="F357" s="155" t="s">
        <v>610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SUM(P358:P362)</f>
        <v>0</v>
      </c>
      <c r="Q357" s="150"/>
      <c r="R357" s="151">
        <f>SUM(R358:R362)</f>
        <v>8.0849999999999997E-4</v>
      </c>
      <c r="S357" s="150"/>
      <c r="T357" s="152">
        <f>SUM(T358:T362)</f>
        <v>0</v>
      </c>
      <c r="AR357" s="145" t="s">
        <v>81</v>
      </c>
      <c r="AT357" s="153" t="s">
        <v>75</v>
      </c>
      <c r="AU357" s="153" t="s">
        <v>84</v>
      </c>
      <c r="AY357" s="145" t="s">
        <v>135</v>
      </c>
      <c r="BK357" s="154">
        <f>SUM(BK358:BK362)</f>
        <v>0</v>
      </c>
    </row>
    <row r="358" spans="1:65" s="2" customFormat="1" ht="21.75" customHeight="1">
      <c r="A358" s="32"/>
      <c r="B358" s="157"/>
      <c r="C358" s="158">
        <v>130</v>
      </c>
      <c r="D358" s="158" t="s">
        <v>138</v>
      </c>
      <c r="E358" s="159" t="s">
        <v>611</v>
      </c>
      <c r="F358" s="160" t="s">
        <v>612</v>
      </c>
      <c r="G358" s="161" t="s">
        <v>141</v>
      </c>
      <c r="H358" s="162">
        <v>2.4500000000000002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6.9999999999999994E-5</v>
      </c>
      <c r="R358" s="168">
        <f>Q358*H358</f>
        <v>1.7149999999999999E-4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178</v>
      </c>
      <c r="AT358" s="170" t="s">
        <v>138</v>
      </c>
      <c r="AU358" s="170" t="s">
        <v>81</v>
      </c>
      <c r="AY358" s="17" t="s">
        <v>135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81</v>
      </c>
      <c r="BK358" s="171">
        <f>ROUND(I358*H358,2)</f>
        <v>0</v>
      </c>
      <c r="BL358" s="17" t="s">
        <v>178</v>
      </c>
      <c r="BM358" s="170" t="s">
        <v>613</v>
      </c>
    </row>
    <row r="359" spans="1:65" s="2" customFormat="1" ht="21.75" customHeight="1">
      <c r="A359" s="32"/>
      <c r="B359" s="157"/>
      <c r="C359" s="158">
        <v>131</v>
      </c>
      <c r="D359" s="158" t="s">
        <v>138</v>
      </c>
      <c r="E359" s="159" t="s">
        <v>614</v>
      </c>
      <c r="F359" s="160" t="s">
        <v>615</v>
      </c>
      <c r="G359" s="161" t="s">
        <v>141</v>
      </c>
      <c r="H359" s="162">
        <v>2.4500000000000002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1.3999999999999999E-4</v>
      </c>
      <c r="R359" s="168">
        <f>Q359*H359</f>
        <v>3.4299999999999999E-4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178</v>
      </c>
      <c r="AT359" s="170" t="s">
        <v>138</v>
      </c>
      <c r="AU359" s="170" t="s">
        <v>81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81</v>
      </c>
      <c r="BK359" s="171">
        <f>ROUND(I359*H359,2)</f>
        <v>0</v>
      </c>
      <c r="BL359" s="17" t="s">
        <v>178</v>
      </c>
      <c r="BM359" s="170" t="s">
        <v>616</v>
      </c>
    </row>
    <row r="360" spans="1:65" s="15" customFormat="1">
      <c r="B360" s="189"/>
      <c r="D360" s="173" t="s">
        <v>144</v>
      </c>
      <c r="E360" s="190" t="s">
        <v>1</v>
      </c>
      <c r="F360" s="191" t="s">
        <v>617</v>
      </c>
      <c r="H360" s="190" t="s">
        <v>1</v>
      </c>
      <c r="I360" s="192"/>
      <c r="L360" s="189"/>
      <c r="M360" s="193"/>
      <c r="N360" s="194"/>
      <c r="O360" s="194"/>
      <c r="P360" s="194"/>
      <c r="Q360" s="194"/>
      <c r="R360" s="194"/>
      <c r="S360" s="194"/>
      <c r="T360" s="195"/>
      <c r="AT360" s="190" t="s">
        <v>144</v>
      </c>
      <c r="AU360" s="190" t="s">
        <v>81</v>
      </c>
      <c r="AV360" s="15" t="s">
        <v>84</v>
      </c>
      <c r="AW360" s="15" t="s">
        <v>33</v>
      </c>
      <c r="AX360" s="15" t="s">
        <v>76</v>
      </c>
      <c r="AY360" s="190" t="s">
        <v>135</v>
      </c>
    </row>
    <row r="361" spans="1:65" s="13" customFormat="1">
      <c r="B361" s="172"/>
      <c r="D361" s="173" t="s">
        <v>144</v>
      </c>
      <c r="E361" s="174" t="s">
        <v>1</v>
      </c>
      <c r="F361" s="175" t="s">
        <v>618</v>
      </c>
      <c r="H361" s="176">
        <v>2.4500000000000002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81</v>
      </c>
      <c r="AV361" s="13" t="s">
        <v>81</v>
      </c>
      <c r="AW361" s="13" t="s">
        <v>33</v>
      </c>
      <c r="AX361" s="13" t="s">
        <v>84</v>
      </c>
      <c r="AY361" s="174" t="s">
        <v>135</v>
      </c>
    </row>
    <row r="362" spans="1:65" s="2" customFormat="1" ht="21.75" customHeight="1">
      <c r="A362" s="32"/>
      <c r="B362" s="157"/>
      <c r="C362" s="158">
        <v>132</v>
      </c>
      <c r="D362" s="158" t="s">
        <v>138</v>
      </c>
      <c r="E362" s="159" t="s">
        <v>619</v>
      </c>
      <c r="F362" s="160" t="s">
        <v>620</v>
      </c>
      <c r="G362" s="161" t="s">
        <v>141</v>
      </c>
      <c r="H362" s="162">
        <v>2.4500000000000002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1.2E-4</v>
      </c>
      <c r="R362" s="168">
        <f>Q362*H362</f>
        <v>2.9400000000000004E-4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178</v>
      </c>
      <c r="AT362" s="170" t="s">
        <v>138</v>
      </c>
      <c r="AU362" s="170" t="s">
        <v>81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81</v>
      </c>
      <c r="BK362" s="171">
        <f>ROUND(I362*H362,2)</f>
        <v>0</v>
      </c>
      <c r="BL362" s="17" t="s">
        <v>178</v>
      </c>
      <c r="BM362" s="170" t="s">
        <v>621</v>
      </c>
    </row>
    <row r="363" spans="1:65" s="12" customFormat="1" ht="22.9" customHeight="1">
      <c r="B363" s="144"/>
      <c r="D363" s="145" t="s">
        <v>75</v>
      </c>
      <c r="E363" s="155" t="s">
        <v>622</v>
      </c>
      <c r="F363" s="155" t="s">
        <v>623</v>
      </c>
      <c r="I363" s="147"/>
      <c r="J363" s="156">
        <f>BK363</f>
        <v>0</v>
      </c>
      <c r="L363" s="144"/>
      <c r="M363" s="149"/>
      <c r="N363" s="150"/>
      <c r="O363" s="150"/>
      <c r="P363" s="151">
        <f>SUM(P364:P378)</f>
        <v>0</v>
      </c>
      <c r="Q363" s="150"/>
      <c r="R363" s="151">
        <f>SUM(R364:R378)</f>
        <v>4.6564500000000002E-2</v>
      </c>
      <c r="S363" s="150"/>
      <c r="T363" s="152">
        <f>SUM(T364:T378)</f>
        <v>8.946599999999999E-3</v>
      </c>
      <c r="AR363" s="145" t="s">
        <v>81</v>
      </c>
      <c r="AT363" s="153" t="s">
        <v>75</v>
      </c>
      <c r="AU363" s="153" t="s">
        <v>84</v>
      </c>
      <c r="AY363" s="145" t="s">
        <v>135</v>
      </c>
      <c r="BK363" s="154">
        <f>SUM(BK364:BK378)</f>
        <v>0</v>
      </c>
    </row>
    <row r="364" spans="1:65" s="2" customFormat="1" ht="21.75" customHeight="1">
      <c r="A364" s="32"/>
      <c r="B364" s="157"/>
      <c r="C364" s="158">
        <v>134</v>
      </c>
      <c r="D364" s="158" t="s">
        <v>138</v>
      </c>
      <c r="E364" s="159" t="s">
        <v>191</v>
      </c>
      <c r="F364" s="160" t="s">
        <v>192</v>
      </c>
      <c r="G364" s="161" t="s">
        <v>141</v>
      </c>
      <c r="H364" s="162">
        <v>47.85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178</v>
      </c>
      <c r="AT364" s="170" t="s">
        <v>138</v>
      </c>
      <c r="AU364" s="170" t="s">
        <v>81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81</v>
      </c>
      <c r="BK364" s="171">
        <f>ROUND(I364*H364,2)</f>
        <v>0</v>
      </c>
      <c r="BL364" s="17" t="s">
        <v>178</v>
      </c>
      <c r="BM364" s="170" t="s">
        <v>624</v>
      </c>
    </row>
    <row r="365" spans="1:65" s="15" customFormat="1">
      <c r="B365" s="189"/>
      <c r="D365" s="173" t="s">
        <v>144</v>
      </c>
      <c r="E365" s="190" t="s">
        <v>1</v>
      </c>
      <c r="F365" s="191" t="s">
        <v>197</v>
      </c>
      <c r="H365" s="190" t="s">
        <v>1</v>
      </c>
      <c r="I365" s="192"/>
      <c r="L365" s="189"/>
      <c r="M365" s="193"/>
      <c r="N365" s="194"/>
      <c r="O365" s="194"/>
      <c r="P365" s="194"/>
      <c r="Q365" s="194"/>
      <c r="R365" s="194"/>
      <c r="S365" s="194"/>
      <c r="T365" s="195"/>
      <c r="AT365" s="190" t="s">
        <v>144</v>
      </c>
      <c r="AU365" s="190" t="s">
        <v>81</v>
      </c>
      <c r="AV365" s="15" t="s">
        <v>84</v>
      </c>
      <c r="AW365" s="15" t="s">
        <v>33</v>
      </c>
      <c r="AX365" s="15" t="s">
        <v>76</v>
      </c>
      <c r="AY365" s="190" t="s">
        <v>135</v>
      </c>
    </row>
    <row r="366" spans="1:65" s="13" customFormat="1">
      <c r="B366" s="172"/>
      <c r="D366" s="173" t="s">
        <v>144</v>
      </c>
      <c r="E366" s="174" t="s">
        <v>1</v>
      </c>
      <c r="F366" s="175" t="s">
        <v>198</v>
      </c>
      <c r="H366" s="176">
        <v>10.88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81</v>
      </c>
      <c r="AV366" s="13" t="s">
        <v>81</v>
      </c>
      <c r="AW366" s="13" t="s">
        <v>33</v>
      </c>
      <c r="AX366" s="13" t="s">
        <v>76</v>
      </c>
      <c r="AY366" s="174" t="s">
        <v>135</v>
      </c>
    </row>
    <row r="367" spans="1:65" s="15" customFormat="1">
      <c r="B367" s="189"/>
      <c r="D367" s="173" t="s">
        <v>144</v>
      </c>
      <c r="E367" s="190" t="s">
        <v>1</v>
      </c>
      <c r="F367" s="191" t="s">
        <v>625</v>
      </c>
      <c r="H367" s="190" t="s">
        <v>1</v>
      </c>
      <c r="I367" s="192"/>
      <c r="L367" s="189"/>
      <c r="M367" s="193"/>
      <c r="N367" s="194"/>
      <c r="O367" s="194"/>
      <c r="P367" s="194"/>
      <c r="Q367" s="194"/>
      <c r="R367" s="194"/>
      <c r="S367" s="194"/>
      <c r="T367" s="195"/>
      <c r="AT367" s="190" t="s">
        <v>144</v>
      </c>
      <c r="AU367" s="190" t="s">
        <v>81</v>
      </c>
      <c r="AV367" s="15" t="s">
        <v>84</v>
      </c>
      <c r="AW367" s="15" t="s">
        <v>33</v>
      </c>
      <c r="AX367" s="15" t="s">
        <v>76</v>
      </c>
      <c r="AY367" s="190" t="s">
        <v>135</v>
      </c>
    </row>
    <row r="368" spans="1:65" s="13" customFormat="1">
      <c r="B368" s="172"/>
      <c r="D368" s="173" t="s">
        <v>144</v>
      </c>
      <c r="E368" s="174" t="s">
        <v>1</v>
      </c>
      <c r="F368" s="175" t="s">
        <v>626</v>
      </c>
      <c r="H368" s="176">
        <v>4.8600000000000003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81</v>
      </c>
      <c r="AV368" s="13" t="s">
        <v>81</v>
      </c>
      <c r="AW368" s="13" t="s">
        <v>33</v>
      </c>
      <c r="AX368" s="13" t="s">
        <v>76</v>
      </c>
      <c r="AY368" s="174" t="s">
        <v>135</v>
      </c>
    </row>
    <row r="369" spans="1:65" s="13" customFormat="1">
      <c r="B369" s="172"/>
      <c r="D369" s="173" t="s">
        <v>144</v>
      </c>
      <c r="E369" s="174" t="s">
        <v>1</v>
      </c>
      <c r="F369" s="175" t="s">
        <v>627</v>
      </c>
      <c r="H369" s="176">
        <v>28.86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5" customFormat="1">
      <c r="B370" s="189"/>
      <c r="D370" s="173" t="s">
        <v>144</v>
      </c>
      <c r="E370" s="190" t="s">
        <v>1</v>
      </c>
      <c r="F370" s="191" t="s">
        <v>628</v>
      </c>
      <c r="H370" s="190" t="s">
        <v>1</v>
      </c>
      <c r="I370" s="192"/>
      <c r="L370" s="189"/>
      <c r="M370" s="193"/>
      <c r="N370" s="194"/>
      <c r="O370" s="194"/>
      <c r="P370" s="194"/>
      <c r="Q370" s="194"/>
      <c r="R370" s="194"/>
      <c r="S370" s="194"/>
      <c r="T370" s="195"/>
      <c r="AT370" s="190" t="s">
        <v>144</v>
      </c>
      <c r="AU370" s="190" t="s">
        <v>81</v>
      </c>
      <c r="AV370" s="15" t="s">
        <v>84</v>
      </c>
      <c r="AW370" s="15" t="s">
        <v>33</v>
      </c>
      <c r="AX370" s="15" t="s">
        <v>76</v>
      </c>
      <c r="AY370" s="190" t="s">
        <v>135</v>
      </c>
    </row>
    <row r="371" spans="1:65" s="13" customFormat="1">
      <c r="B371" s="172"/>
      <c r="D371" s="173" t="s">
        <v>144</v>
      </c>
      <c r="E371" s="174" t="s">
        <v>1</v>
      </c>
      <c r="F371" s="175" t="s">
        <v>629</v>
      </c>
      <c r="H371" s="176">
        <v>3.25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144</v>
      </c>
      <c r="AU371" s="174" t="s">
        <v>81</v>
      </c>
      <c r="AV371" s="13" t="s">
        <v>81</v>
      </c>
      <c r="AW371" s="13" t="s">
        <v>33</v>
      </c>
      <c r="AX371" s="13" t="s">
        <v>76</v>
      </c>
      <c r="AY371" s="174" t="s">
        <v>135</v>
      </c>
    </row>
    <row r="372" spans="1:65" s="14" customFormat="1">
      <c r="B372" s="181"/>
      <c r="D372" s="173" t="s">
        <v>144</v>
      </c>
      <c r="E372" s="182" t="s">
        <v>1</v>
      </c>
      <c r="F372" s="183" t="s">
        <v>148</v>
      </c>
      <c r="H372" s="184">
        <v>47.85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144</v>
      </c>
      <c r="AU372" s="182" t="s">
        <v>81</v>
      </c>
      <c r="AV372" s="14" t="s">
        <v>142</v>
      </c>
      <c r="AW372" s="14" t="s">
        <v>33</v>
      </c>
      <c r="AX372" s="14" t="s">
        <v>84</v>
      </c>
      <c r="AY372" s="182" t="s">
        <v>135</v>
      </c>
    </row>
    <row r="373" spans="1:65" s="2" customFormat="1" ht="16.5" customHeight="1">
      <c r="A373" s="32"/>
      <c r="B373" s="157"/>
      <c r="C373" s="158">
        <v>135</v>
      </c>
      <c r="D373" s="158" t="s">
        <v>138</v>
      </c>
      <c r="E373" s="159" t="s">
        <v>630</v>
      </c>
      <c r="F373" s="160" t="s">
        <v>631</v>
      </c>
      <c r="G373" s="161" t="s">
        <v>141</v>
      </c>
      <c r="H373" s="162">
        <v>28.86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1E-3</v>
      </c>
      <c r="R373" s="168">
        <f>Q373*H373</f>
        <v>2.886E-2</v>
      </c>
      <c r="S373" s="168">
        <v>3.1E-4</v>
      </c>
      <c r="T373" s="169">
        <f>S373*H373</f>
        <v>8.946599999999999E-3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178</v>
      </c>
      <c r="AT373" s="170" t="s">
        <v>138</v>
      </c>
      <c r="AU373" s="170" t="s">
        <v>81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81</v>
      </c>
      <c r="BK373" s="171">
        <f>ROUND(I373*H373,2)</f>
        <v>0</v>
      </c>
      <c r="BL373" s="17" t="s">
        <v>178</v>
      </c>
      <c r="BM373" s="170" t="s">
        <v>632</v>
      </c>
    </row>
    <row r="374" spans="1:65" s="15" customFormat="1">
      <c r="B374" s="189"/>
      <c r="D374" s="173" t="s">
        <v>144</v>
      </c>
      <c r="E374" s="190" t="s">
        <v>1</v>
      </c>
      <c r="F374" s="191" t="s">
        <v>633</v>
      </c>
      <c r="H374" s="190" t="s">
        <v>1</v>
      </c>
      <c r="I374" s="192"/>
      <c r="L374" s="189"/>
      <c r="M374" s="193"/>
      <c r="N374" s="194"/>
      <c r="O374" s="194"/>
      <c r="P374" s="194"/>
      <c r="Q374" s="194"/>
      <c r="R374" s="194"/>
      <c r="S374" s="194"/>
      <c r="T374" s="195"/>
      <c r="AT374" s="190" t="s">
        <v>144</v>
      </c>
      <c r="AU374" s="190" t="s">
        <v>81</v>
      </c>
      <c r="AV374" s="15" t="s">
        <v>84</v>
      </c>
      <c r="AW374" s="15" t="s">
        <v>33</v>
      </c>
      <c r="AX374" s="15" t="s">
        <v>76</v>
      </c>
      <c r="AY374" s="190" t="s">
        <v>135</v>
      </c>
    </row>
    <row r="375" spans="1:65" s="13" customFormat="1">
      <c r="B375" s="172"/>
      <c r="D375" s="173" t="s">
        <v>144</v>
      </c>
      <c r="E375" s="174" t="s">
        <v>1</v>
      </c>
      <c r="F375" s="175" t="s">
        <v>627</v>
      </c>
      <c r="H375" s="176">
        <v>28.86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81</v>
      </c>
      <c r="AV375" s="13" t="s">
        <v>81</v>
      </c>
      <c r="AW375" s="13" t="s">
        <v>33</v>
      </c>
      <c r="AX375" s="13" t="s">
        <v>76</v>
      </c>
      <c r="AY375" s="174" t="s">
        <v>135</v>
      </c>
    </row>
    <row r="376" spans="1:65" s="14" customFormat="1">
      <c r="B376" s="181"/>
      <c r="D376" s="173" t="s">
        <v>144</v>
      </c>
      <c r="E376" s="182" t="s">
        <v>1</v>
      </c>
      <c r="F376" s="183" t="s">
        <v>148</v>
      </c>
      <c r="H376" s="184">
        <v>28.86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144</v>
      </c>
      <c r="AU376" s="182" t="s">
        <v>81</v>
      </c>
      <c r="AV376" s="14" t="s">
        <v>142</v>
      </c>
      <c r="AW376" s="14" t="s">
        <v>33</v>
      </c>
      <c r="AX376" s="14" t="s">
        <v>84</v>
      </c>
      <c r="AY376" s="182" t="s">
        <v>135</v>
      </c>
    </row>
    <row r="377" spans="1:65" s="2" customFormat="1" ht="21.75" customHeight="1">
      <c r="A377" s="32"/>
      <c r="B377" s="157"/>
      <c r="C377" s="158">
        <v>136</v>
      </c>
      <c r="D377" s="158" t="s">
        <v>138</v>
      </c>
      <c r="E377" s="159" t="s">
        <v>634</v>
      </c>
      <c r="F377" s="160" t="s">
        <v>635</v>
      </c>
      <c r="G377" s="161" t="s">
        <v>141</v>
      </c>
      <c r="H377" s="162">
        <v>47.85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2.1000000000000001E-4</v>
      </c>
      <c r="R377" s="168">
        <f>Q377*H377</f>
        <v>1.00485E-2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178</v>
      </c>
      <c r="AT377" s="170" t="s">
        <v>138</v>
      </c>
      <c r="AU377" s="170" t="s">
        <v>81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178</v>
      </c>
      <c r="BM377" s="170" t="s">
        <v>636</v>
      </c>
    </row>
    <row r="378" spans="1:65" s="2" customFormat="1" ht="21.75" customHeight="1">
      <c r="A378" s="32"/>
      <c r="B378" s="157"/>
      <c r="C378" s="158">
        <v>137</v>
      </c>
      <c r="D378" s="158" t="s">
        <v>138</v>
      </c>
      <c r="E378" s="159" t="s">
        <v>637</v>
      </c>
      <c r="F378" s="160" t="s">
        <v>638</v>
      </c>
      <c r="G378" s="161" t="s">
        <v>141</v>
      </c>
      <c r="H378" s="162">
        <v>47.85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1.6000000000000001E-4</v>
      </c>
      <c r="R378" s="168">
        <f>Q378*H378</f>
        <v>7.6560000000000005E-3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178</v>
      </c>
      <c r="AT378" s="170" t="s">
        <v>138</v>
      </c>
      <c r="AU378" s="170" t="s">
        <v>81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81</v>
      </c>
      <c r="BK378" s="171">
        <f>ROUND(I378*H378,2)</f>
        <v>0</v>
      </c>
      <c r="BL378" s="17" t="s">
        <v>178</v>
      </c>
      <c r="BM378" s="170" t="s">
        <v>639</v>
      </c>
    </row>
    <row r="379" spans="1:65" s="12" customFormat="1" ht="25.9" customHeight="1">
      <c r="B379" s="144"/>
      <c r="D379" s="145" t="s">
        <v>75</v>
      </c>
      <c r="E379" s="146" t="s">
        <v>640</v>
      </c>
      <c r="F379" s="146" t="s">
        <v>641</v>
      </c>
      <c r="I379" s="147"/>
      <c r="J379" s="148">
        <f>BK379</f>
        <v>0</v>
      </c>
      <c r="L379" s="144"/>
      <c r="M379" s="149"/>
      <c r="N379" s="150"/>
      <c r="O379" s="150"/>
      <c r="P379" s="151">
        <f>SUM(P380:P406)</f>
        <v>0</v>
      </c>
      <c r="Q379" s="150"/>
      <c r="R379" s="151">
        <f>SUM(R380:R406)</f>
        <v>0</v>
      </c>
      <c r="S379" s="150"/>
      <c r="T379" s="152">
        <f>SUM(T380:T406)</f>
        <v>0</v>
      </c>
      <c r="AR379" s="145" t="s">
        <v>142</v>
      </c>
      <c r="AT379" s="153" t="s">
        <v>75</v>
      </c>
      <c r="AU379" s="153" t="s">
        <v>76</v>
      </c>
      <c r="AY379" s="145" t="s">
        <v>135</v>
      </c>
      <c r="BK379" s="154">
        <f>SUM(BK380:BK406)</f>
        <v>0</v>
      </c>
    </row>
    <row r="380" spans="1:65" s="2" customFormat="1" ht="16.5" customHeight="1">
      <c r="A380" s="32"/>
      <c r="B380" s="157"/>
      <c r="C380" s="158">
        <v>138</v>
      </c>
      <c r="D380" s="158" t="s">
        <v>138</v>
      </c>
      <c r="E380" s="159" t="s">
        <v>642</v>
      </c>
      <c r="F380" s="160" t="s">
        <v>643</v>
      </c>
      <c r="G380" s="161" t="s">
        <v>644</v>
      </c>
      <c r="H380" s="162">
        <v>42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645</v>
      </c>
      <c r="AT380" s="170" t="s">
        <v>138</v>
      </c>
      <c r="AU380" s="170" t="s">
        <v>84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81</v>
      </c>
      <c r="BK380" s="171">
        <f>ROUND(I380*H380,2)</f>
        <v>0</v>
      </c>
      <c r="BL380" s="17" t="s">
        <v>645</v>
      </c>
      <c r="BM380" s="170" t="s">
        <v>646</v>
      </c>
    </row>
    <row r="381" spans="1:65" s="15" customFormat="1" ht="22.5">
      <c r="B381" s="189"/>
      <c r="D381" s="173" t="s">
        <v>144</v>
      </c>
      <c r="E381" s="190" t="s">
        <v>1</v>
      </c>
      <c r="F381" s="191" t="s">
        <v>647</v>
      </c>
      <c r="H381" s="190" t="s">
        <v>1</v>
      </c>
      <c r="I381" s="192"/>
      <c r="L381" s="189"/>
      <c r="M381" s="193"/>
      <c r="N381" s="194"/>
      <c r="O381" s="194"/>
      <c r="P381" s="194"/>
      <c r="Q381" s="194"/>
      <c r="R381" s="194"/>
      <c r="S381" s="194"/>
      <c r="T381" s="195"/>
      <c r="AT381" s="190" t="s">
        <v>144</v>
      </c>
      <c r="AU381" s="190" t="s">
        <v>84</v>
      </c>
      <c r="AV381" s="15" t="s">
        <v>84</v>
      </c>
      <c r="AW381" s="15" t="s">
        <v>33</v>
      </c>
      <c r="AX381" s="15" t="s">
        <v>76</v>
      </c>
      <c r="AY381" s="190" t="s">
        <v>135</v>
      </c>
    </row>
    <row r="382" spans="1:65" s="15" customFormat="1">
      <c r="B382" s="189"/>
      <c r="D382" s="173" t="s">
        <v>144</v>
      </c>
      <c r="E382" s="190" t="s">
        <v>1</v>
      </c>
      <c r="F382" s="191" t="s">
        <v>648</v>
      </c>
      <c r="H382" s="190" t="s">
        <v>1</v>
      </c>
      <c r="I382" s="192"/>
      <c r="L382" s="189"/>
      <c r="M382" s="193"/>
      <c r="N382" s="194"/>
      <c r="O382" s="194"/>
      <c r="P382" s="194"/>
      <c r="Q382" s="194"/>
      <c r="R382" s="194"/>
      <c r="S382" s="194"/>
      <c r="T382" s="195"/>
      <c r="AT382" s="190" t="s">
        <v>144</v>
      </c>
      <c r="AU382" s="190" t="s">
        <v>84</v>
      </c>
      <c r="AV382" s="15" t="s">
        <v>84</v>
      </c>
      <c r="AW382" s="15" t="s">
        <v>33</v>
      </c>
      <c r="AX382" s="15" t="s">
        <v>76</v>
      </c>
      <c r="AY382" s="190" t="s">
        <v>135</v>
      </c>
    </row>
    <row r="383" spans="1:65" s="13" customFormat="1">
      <c r="B383" s="172"/>
      <c r="D383" s="173" t="s">
        <v>144</v>
      </c>
      <c r="E383" s="174" t="s">
        <v>1</v>
      </c>
      <c r="F383" s="175" t="s">
        <v>178</v>
      </c>
      <c r="H383" s="176">
        <v>8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144</v>
      </c>
      <c r="AU383" s="174" t="s">
        <v>84</v>
      </c>
      <c r="AV383" s="13" t="s">
        <v>81</v>
      </c>
      <c r="AW383" s="13" t="s">
        <v>33</v>
      </c>
      <c r="AX383" s="13" t="s">
        <v>76</v>
      </c>
      <c r="AY383" s="174" t="s">
        <v>135</v>
      </c>
    </row>
    <row r="384" spans="1:65" s="15" customFormat="1">
      <c r="B384" s="189"/>
      <c r="D384" s="173" t="s">
        <v>144</v>
      </c>
      <c r="E384" s="190" t="s">
        <v>1</v>
      </c>
      <c r="F384" s="191" t="s">
        <v>649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144</v>
      </c>
      <c r="AU384" s="190" t="s">
        <v>84</v>
      </c>
      <c r="AV384" s="15" t="s">
        <v>84</v>
      </c>
      <c r="AW384" s="15" t="s">
        <v>33</v>
      </c>
      <c r="AX384" s="15" t="s">
        <v>76</v>
      </c>
      <c r="AY384" s="190" t="s">
        <v>135</v>
      </c>
    </row>
    <row r="385" spans="1:65" s="13" customFormat="1">
      <c r="B385" s="172"/>
      <c r="D385" s="173" t="s">
        <v>144</v>
      </c>
      <c r="E385" s="174" t="s">
        <v>1</v>
      </c>
      <c r="F385" s="175" t="s">
        <v>178</v>
      </c>
      <c r="H385" s="176">
        <v>8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84</v>
      </c>
      <c r="AV385" s="13" t="s">
        <v>81</v>
      </c>
      <c r="AW385" s="13" t="s">
        <v>33</v>
      </c>
      <c r="AX385" s="13" t="s">
        <v>76</v>
      </c>
      <c r="AY385" s="174" t="s">
        <v>135</v>
      </c>
    </row>
    <row r="386" spans="1:65" s="15" customFormat="1" ht="22.5">
      <c r="B386" s="189"/>
      <c r="D386" s="173" t="s">
        <v>144</v>
      </c>
      <c r="E386" s="190" t="s">
        <v>1</v>
      </c>
      <c r="F386" s="191" t="s">
        <v>650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144</v>
      </c>
      <c r="AU386" s="190" t="s">
        <v>84</v>
      </c>
      <c r="AV386" s="15" t="s">
        <v>84</v>
      </c>
      <c r="AW386" s="15" t="s">
        <v>33</v>
      </c>
      <c r="AX386" s="15" t="s">
        <v>76</v>
      </c>
      <c r="AY386" s="190" t="s">
        <v>135</v>
      </c>
    </row>
    <row r="387" spans="1:65" s="13" customFormat="1">
      <c r="B387" s="172"/>
      <c r="D387" s="173" t="s">
        <v>144</v>
      </c>
      <c r="E387" s="174" t="s">
        <v>1</v>
      </c>
      <c r="F387" s="175" t="s">
        <v>81</v>
      </c>
      <c r="H387" s="176">
        <v>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144</v>
      </c>
      <c r="AU387" s="174" t="s">
        <v>84</v>
      </c>
      <c r="AV387" s="13" t="s">
        <v>81</v>
      </c>
      <c r="AW387" s="13" t="s">
        <v>33</v>
      </c>
      <c r="AX387" s="13" t="s">
        <v>76</v>
      </c>
      <c r="AY387" s="174" t="s">
        <v>135</v>
      </c>
    </row>
    <row r="388" spans="1:65" s="15" customFormat="1">
      <c r="B388" s="189"/>
      <c r="D388" s="173" t="s">
        <v>144</v>
      </c>
      <c r="E388" s="190" t="s">
        <v>1</v>
      </c>
      <c r="F388" s="191" t="s">
        <v>651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144</v>
      </c>
      <c r="AU388" s="190" t="s">
        <v>84</v>
      </c>
      <c r="AV388" s="15" t="s">
        <v>84</v>
      </c>
      <c r="AW388" s="15" t="s">
        <v>33</v>
      </c>
      <c r="AX388" s="15" t="s">
        <v>76</v>
      </c>
      <c r="AY388" s="190" t="s">
        <v>135</v>
      </c>
    </row>
    <row r="389" spans="1:65" s="13" customFormat="1">
      <c r="B389" s="172"/>
      <c r="D389" s="173" t="s">
        <v>144</v>
      </c>
      <c r="E389" s="174" t="s">
        <v>1</v>
      </c>
      <c r="F389" s="175" t="s">
        <v>156</v>
      </c>
      <c r="H389" s="176">
        <v>8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84</v>
      </c>
      <c r="AV389" s="13" t="s">
        <v>81</v>
      </c>
      <c r="AW389" s="13" t="s">
        <v>33</v>
      </c>
      <c r="AX389" s="13" t="s">
        <v>76</v>
      </c>
      <c r="AY389" s="174" t="s">
        <v>135</v>
      </c>
    </row>
    <row r="390" spans="1:65" s="15" customFormat="1">
      <c r="B390" s="189"/>
      <c r="D390" s="173" t="s">
        <v>144</v>
      </c>
      <c r="E390" s="190" t="s">
        <v>1</v>
      </c>
      <c r="F390" s="191" t="s">
        <v>652</v>
      </c>
      <c r="H390" s="190" t="s">
        <v>1</v>
      </c>
      <c r="I390" s="192"/>
      <c r="L390" s="189"/>
      <c r="M390" s="193"/>
      <c r="N390" s="194"/>
      <c r="O390" s="194"/>
      <c r="P390" s="194"/>
      <c r="Q390" s="194"/>
      <c r="R390" s="194"/>
      <c r="S390" s="194"/>
      <c r="T390" s="195"/>
      <c r="AT390" s="190" t="s">
        <v>144</v>
      </c>
      <c r="AU390" s="190" t="s">
        <v>84</v>
      </c>
      <c r="AV390" s="15" t="s">
        <v>84</v>
      </c>
      <c r="AW390" s="15" t="s">
        <v>33</v>
      </c>
      <c r="AX390" s="15" t="s">
        <v>76</v>
      </c>
      <c r="AY390" s="190" t="s">
        <v>135</v>
      </c>
    </row>
    <row r="391" spans="1:65" s="13" customFormat="1">
      <c r="B391" s="172"/>
      <c r="D391" s="173" t="s">
        <v>144</v>
      </c>
      <c r="E391" s="174" t="s">
        <v>1</v>
      </c>
      <c r="F391" s="175" t="s">
        <v>156</v>
      </c>
      <c r="H391" s="176">
        <v>8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84</v>
      </c>
      <c r="AV391" s="13" t="s">
        <v>81</v>
      </c>
      <c r="AW391" s="13" t="s">
        <v>33</v>
      </c>
      <c r="AX391" s="13" t="s">
        <v>76</v>
      </c>
      <c r="AY391" s="174" t="s">
        <v>135</v>
      </c>
    </row>
    <row r="392" spans="1:65" s="15" customFormat="1">
      <c r="B392" s="189"/>
      <c r="D392" s="173" t="s">
        <v>144</v>
      </c>
      <c r="E392" s="190" t="s">
        <v>1</v>
      </c>
      <c r="F392" s="191" t="s">
        <v>653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144</v>
      </c>
      <c r="AU392" s="190" t="s">
        <v>84</v>
      </c>
      <c r="AV392" s="15" t="s">
        <v>84</v>
      </c>
      <c r="AW392" s="15" t="s">
        <v>33</v>
      </c>
      <c r="AX392" s="15" t="s">
        <v>76</v>
      </c>
      <c r="AY392" s="190" t="s">
        <v>135</v>
      </c>
    </row>
    <row r="393" spans="1:65" s="13" customFormat="1">
      <c r="B393" s="172"/>
      <c r="D393" s="173" t="s">
        <v>144</v>
      </c>
      <c r="E393" s="174" t="s">
        <v>1</v>
      </c>
      <c r="F393" s="175" t="s">
        <v>156</v>
      </c>
      <c r="H393" s="176">
        <v>8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84</v>
      </c>
      <c r="AV393" s="13" t="s">
        <v>81</v>
      </c>
      <c r="AW393" s="13" t="s">
        <v>33</v>
      </c>
      <c r="AX393" s="13" t="s">
        <v>76</v>
      </c>
      <c r="AY393" s="174" t="s">
        <v>135</v>
      </c>
    </row>
    <row r="394" spans="1:65" s="14" customFormat="1">
      <c r="B394" s="181"/>
      <c r="D394" s="173" t="s">
        <v>144</v>
      </c>
      <c r="E394" s="182" t="s">
        <v>1</v>
      </c>
      <c r="F394" s="183" t="s">
        <v>148</v>
      </c>
      <c r="H394" s="184">
        <v>42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2" t="s">
        <v>144</v>
      </c>
      <c r="AU394" s="182" t="s">
        <v>84</v>
      </c>
      <c r="AV394" s="14" t="s">
        <v>142</v>
      </c>
      <c r="AW394" s="14" t="s">
        <v>33</v>
      </c>
      <c r="AX394" s="14" t="s">
        <v>84</v>
      </c>
      <c r="AY394" s="182" t="s">
        <v>135</v>
      </c>
    </row>
    <row r="395" spans="1:65" s="2" customFormat="1" ht="16.5" customHeight="1">
      <c r="A395" s="32"/>
      <c r="B395" s="157"/>
      <c r="C395" s="158">
        <v>139</v>
      </c>
      <c r="D395" s="158" t="s">
        <v>138</v>
      </c>
      <c r="E395" s="159" t="s">
        <v>654</v>
      </c>
      <c r="F395" s="160" t="s">
        <v>655</v>
      </c>
      <c r="G395" s="161" t="s">
        <v>644</v>
      </c>
      <c r="H395" s="162">
        <v>16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645</v>
      </c>
      <c r="AT395" s="170" t="s">
        <v>138</v>
      </c>
      <c r="AU395" s="170" t="s">
        <v>84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81</v>
      </c>
      <c r="BK395" s="171">
        <f>ROUND(I395*H395,2)</f>
        <v>0</v>
      </c>
      <c r="BL395" s="17" t="s">
        <v>645</v>
      </c>
      <c r="BM395" s="170" t="s">
        <v>656</v>
      </c>
    </row>
    <row r="396" spans="1:65" s="15" customFormat="1" ht="22.5">
      <c r="B396" s="189"/>
      <c r="D396" s="173" t="s">
        <v>144</v>
      </c>
      <c r="E396" s="190" t="s">
        <v>1</v>
      </c>
      <c r="F396" s="191" t="s">
        <v>657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144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135</v>
      </c>
    </row>
    <row r="397" spans="1:65" s="13" customFormat="1">
      <c r="B397" s="172"/>
      <c r="D397" s="173" t="s">
        <v>144</v>
      </c>
      <c r="E397" s="174" t="s">
        <v>1</v>
      </c>
      <c r="F397" s="175" t="s">
        <v>156</v>
      </c>
      <c r="H397" s="176">
        <v>8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84</v>
      </c>
      <c r="AV397" s="13" t="s">
        <v>81</v>
      </c>
      <c r="AW397" s="13" t="s">
        <v>33</v>
      </c>
      <c r="AX397" s="13" t="s">
        <v>76</v>
      </c>
      <c r="AY397" s="174" t="s">
        <v>135</v>
      </c>
    </row>
    <row r="398" spans="1:65" s="15" customFormat="1">
      <c r="B398" s="189"/>
      <c r="D398" s="173" t="s">
        <v>144</v>
      </c>
      <c r="E398" s="190" t="s">
        <v>1</v>
      </c>
      <c r="F398" s="191" t="s">
        <v>658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144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135</v>
      </c>
    </row>
    <row r="399" spans="1:65" s="13" customFormat="1">
      <c r="B399" s="172"/>
      <c r="D399" s="173" t="s">
        <v>144</v>
      </c>
      <c r="E399" s="174" t="s">
        <v>1</v>
      </c>
      <c r="F399" s="175" t="s">
        <v>156</v>
      </c>
      <c r="H399" s="176">
        <v>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84</v>
      </c>
      <c r="AV399" s="13" t="s">
        <v>81</v>
      </c>
      <c r="AW399" s="13" t="s">
        <v>33</v>
      </c>
      <c r="AX399" s="13" t="s">
        <v>76</v>
      </c>
      <c r="AY399" s="174" t="s">
        <v>135</v>
      </c>
    </row>
    <row r="400" spans="1:65" s="14" customFormat="1">
      <c r="B400" s="181"/>
      <c r="D400" s="173" t="s">
        <v>144</v>
      </c>
      <c r="E400" s="182" t="s">
        <v>1</v>
      </c>
      <c r="F400" s="183" t="s">
        <v>148</v>
      </c>
      <c r="H400" s="184">
        <v>16</v>
      </c>
      <c r="I400" s="185"/>
      <c r="L400" s="181"/>
      <c r="M400" s="186"/>
      <c r="N400" s="187"/>
      <c r="O400" s="187"/>
      <c r="P400" s="187"/>
      <c r="Q400" s="187"/>
      <c r="R400" s="187"/>
      <c r="S400" s="187"/>
      <c r="T400" s="188"/>
      <c r="AT400" s="182" t="s">
        <v>144</v>
      </c>
      <c r="AU400" s="182" t="s">
        <v>84</v>
      </c>
      <c r="AV400" s="14" t="s">
        <v>142</v>
      </c>
      <c r="AW400" s="14" t="s">
        <v>33</v>
      </c>
      <c r="AX400" s="14" t="s">
        <v>84</v>
      </c>
      <c r="AY400" s="182" t="s">
        <v>135</v>
      </c>
    </row>
    <row r="401" spans="1:65" s="2" customFormat="1" ht="16.5" customHeight="1">
      <c r="A401" s="32"/>
      <c r="B401" s="157"/>
      <c r="C401" s="158">
        <v>140</v>
      </c>
      <c r="D401" s="158" t="s">
        <v>138</v>
      </c>
      <c r="E401" s="159" t="s">
        <v>659</v>
      </c>
      <c r="F401" s="160" t="s">
        <v>660</v>
      </c>
      <c r="G401" s="161" t="s">
        <v>644</v>
      </c>
      <c r="H401" s="162">
        <v>4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645</v>
      </c>
      <c r="AT401" s="170" t="s">
        <v>138</v>
      </c>
      <c r="AU401" s="170" t="s">
        <v>84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81</v>
      </c>
      <c r="BK401" s="171">
        <f>ROUND(I401*H401,2)</f>
        <v>0</v>
      </c>
      <c r="BL401" s="17" t="s">
        <v>645</v>
      </c>
      <c r="BM401" s="170" t="s">
        <v>661</v>
      </c>
    </row>
    <row r="402" spans="1:65" s="15" customFormat="1">
      <c r="B402" s="189"/>
      <c r="D402" s="173" t="s">
        <v>144</v>
      </c>
      <c r="E402" s="190" t="s">
        <v>1</v>
      </c>
      <c r="F402" s="191" t="s">
        <v>662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144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135</v>
      </c>
    </row>
    <row r="403" spans="1:65" s="13" customFormat="1">
      <c r="B403" s="172"/>
      <c r="D403" s="173" t="s">
        <v>144</v>
      </c>
      <c r="E403" s="174" t="s">
        <v>1</v>
      </c>
      <c r="F403" s="175" t="s">
        <v>142</v>
      </c>
      <c r="H403" s="176">
        <v>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84</v>
      </c>
      <c r="AV403" s="13" t="s">
        <v>81</v>
      </c>
      <c r="AW403" s="13" t="s">
        <v>33</v>
      </c>
      <c r="AX403" s="13" t="s">
        <v>84</v>
      </c>
      <c r="AY403" s="174" t="s">
        <v>135</v>
      </c>
    </row>
    <row r="404" spans="1:65" s="2" customFormat="1" ht="16.5" customHeight="1">
      <c r="A404" s="32"/>
      <c r="B404" s="157"/>
      <c r="C404" s="158">
        <v>141</v>
      </c>
      <c r="D404" s="158" t="s">
        <v>138</v>
      </c>
      <c r="E404" s="159" t="s">
        <v>663</v>
      </c>
      <c r="F404" s="160" t="s">
        <v>664</v>
      </c>
      <c r="G404" s="161" t="s">
        <v>644</v>
      </c>
      <c r="H404" s="162">
        <v>4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645</v>
      </c>
      <c r="AT404" s="170" t="s">
        <v>138</v>
      </c>
      <c r="AU404" s="170" t="s">
        <v>84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645</v>
      </c>
      <c r="BM404" s="170" t="s">
        <v>665</v>
      </c>
    </row>
    <row r="405" spans="1:65" s="15" customFormat="1">
      <c r="B405" s="189"/>
      <c r="D405" s="173" t="s">
        <v>144</v>
      </c>
      <c r="E405" s="190" t="s">
        <v>1</v>
      </c>
      <c r="F405" s="191" t="s">
        <v>666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144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135</v>
      </c>
    </row>
    <row r="406" spans="1:65" s="13" customFormat="1">
      <c r="B406" s="172"/>
      <c r="D406" s="173" t="s">
        <v>144</v>
      </c>
      <c r="E406" s="174" t="s">
        <v>1</v>
      </c>
      <c r="F406" s="175" t="s">
        <v>142</v>
      </c>
      <c r="H406" s="176">
        <v>4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84</v>
      </c>
      <c r="AV406" s="13" t="s">
        <v>81</v>
      </c>
      <c r="AW406" s="13" t="s">
        <v>33</v>
      </c>
      <c r="AX406" s="13" t="s">
        <v>84</v>
      </c>
      <c r="AY406" s="174" t="s">
        <v>135</v>
      </c>
    </row>
    <row r="407" spans="1:65" s="12" customFormat="1" ht="25.9" customHeight="1">
      <c r="B407" s="144"/>
      <c r="D407" s="145" t="s">
        <v>75</v>
      </c>
      <c r="E407" s="146" t="s">
        <v>667</v>
      </c>
      <c r="F407" s="146" t="s">
        <v>668</v>
      </c>
      <c r="I407" s="147"/>
      <c r="J407" s="148">
        <f>BK407</f>
        <v>0</v>
      </c>
      <c r="L407" s="144"/>
      <c r="M407" s="149"/>
      <c r="N407" s="150"/>
      <c r="O407" s="150"/>
      <c r="P407" s="151">
        <f>P408+P410</f>
        <v>0</v>
      </c>
      <c r="Q407" s="150"/>
      <c r="R407" s="151">
        <f>R408+R410</f>
        <v>0</v>
      </c>
      <c r="S407" s="150"/>
      <c r="T407" s="152">
        <f>T408+T410</f>
        <v>0</v>
      </c>
      <c r="AR407" s="145" t="s">
        <v>149</v>
      </c>
      <c r="AT407" s="153" t="s">
        <v>75</v>
      </c>
      <c r="AU407" s="153" t="s">
        <v>76</v>
      </c>
      <c r="AY407" s="145" t="s">
        <v>135</v>
      </c>
      <c r="BK407" s="154">
        <f>BK408+BK410</f>
        <v>0</v>
      </c>
    </row>
    <row r="408" spans="1:65" s="12" customFormat="1" ht="22.9" customHeight="1">
      <c r="B408" s="144"/>
      <c r="D408" s="145" t="s">
        <v>75</v>
      </c>
      <c r="E408" s="155" t="s">
        <v>669</v>
      </c>
      <c r="F408" s="155" t="s">
        <v>670</v>
      </c>
      <c r="I408" s="147"/>
      <c r="J408" s="156">
        <f>BK408</f>
        <v>0</v>
      </c>
      <c r="L408" s="144"/>
      <c r="M408" s="149"/>
      <c r="N408" s="150"/>
      <c r="O408" s="150"/>
      <c r="P408" s="151">
        <f>P409</f>
        <v>0</v>
      </c>
      <c r="Q408" s="150"/>
      <c r="R408" s="151">
        <f>R409</f>
        <v>0</v>
      </c>
      <c r="S408" s="150"/>
      <c r="T408" s="152">
        <f>T409</f>
        <v>0</v>
      </c>
      <c r="AR408" s="145" t="s">
        <v>149</v>
      </c>
      <c r="AT408" s="153" t="s">
        <v>75</v>
      </c>
      <c r="AU408" s="153" t="s">
        <v>84</v>
      </c>
      <c r="AY408" s="145" t="s">
        <v>135</v>
      </c>
      <c r="BK408" s="154">
        <f>BK409</f>
        <v>0</v>
      </c>
    </row>
    <row r="409" spans="1:65" s="2" customFormat="1" ht="16.5" customHeight="1">
      <c r="A409" s="32"/>
      <c r="B409" s="157"/>
      <c r="C409" s="158">
        <v>142</v>
      </c>
      <c r="D409" s="158" t="s">
        <v>138</v>
      </c>
      <c r="E409" s="159" t="s">
        <v>671</v>
      </c>
      <c r="F409" s="160" t="s">
        <v>670</v>
      </c>
      <c r="G409" s="161" t="s">
        <v>323</v>
      </c>
      <c r="H409" s="162">
        <v>1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672</v>
      </c>
      <c r="AT409" s="170" t="s">
        <v>138</v>
      </c>
      <c r="AU409" s="170" t="s">
        <v>81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672</v>
      </c>
      <c r="BM409" s="170" t="s">
        <v>673</v>
      </c>
    </row>
    <row r="410" spans="1:65" s="12" customFormat="1" ht="22.9" customHeight="1">
      <c r="B410" s="144"/>
      <c r="D410" s="145" t="s">
        <v>75</v>
      </c>
      <c r="E410" s="155" t="s">
        <v>674</v>
      </c>
      <c r="F410" s="155" t="s">
        <v>675</v>
      </c>
      <c r="I410" s="147"/>
      <c r="J410" s="156">
        <f>BK410</f>
        <v>0</v>
      </c>
      <c r="L410" s="144"/>
      <c r="M410" s="149"/>
      <c r="N410" s="150"/>
      <c r="O410" s="150"/>
      <c r="P410" s="151">
        <f>P411</f>
        <v>0</v>
      </c>
      <c r="Q410" s="150"/>
      <c r="R410" s="151">
        <f>R411</f>
        <v>0</v>
      </c>
      <c r="S410" s="150"/>
      <c r="T410" s="152">
        <f>T411</f>
        <v>0</v>
      </c>
      <c r="AR410" s="145" t="s">
        <v>149</v>
      </c>
      <c r="AT410" s="153" t="s">
        <v>75</v>
      </c>
      <c r="AU410" s="153" t="s">
        <v>84</v>
      </c>
      <c r="AY410" s="145" t="s">
        <v>135</v>
      </c>
      <c r="BK410" s="154">
        <f>BK411</f>
        <v>0</v>
      </c>
    </row>
    <row r="411" spans="1:65" s="2" customFormat="1" ht="16.5" customHeight="1">
      <c r="A411" s="32"/>
      <c r="B411" s="157"/>
      <c r="C411" s="158">
        <v>143</v>
      </c>
      <c r="D411" s="158" t="s">
        <v>138</v>
      </c>
      <c r="E411" s="159" t="s">
        <v>676</v>
      </c>
      <c r="F411" s="160" t="s">
        <v>675</v>
      </c>
      <c r="G411" s="161" t="s">
        <v>323</v>
      </c>
      <c r="H411" s="162">
        <v>1</v>
      </c>
      <c r="I411" s="163"/>
      <c r="J411" s="164">
        <f>ROUND(I411*H411,2)</f>
        <v>0</v>
      </c>
      <c r="K411" s="165"/>
      <c r="L411" s="33"/>
      <c r="M411" s="207" t="s">
        <v>1</v>
      </c>
      <c r="N411" s="208" t="s">
        <v>42</v>
      </c>
      <c r="O411" s="209"/>
      <c r="P411" s="210">
        <f>O411*H411</f>
        <v>0</v>
      </c>
      <c r="Q411" s="210">
        <v>0</v>
      </c>
      <c r="R411" s="210">
        <f>Q411*H411</f>
        <v>0</v>
      </c>
      <c r="S411" s="210">
        <v>0</v>
      </c>
      <c r="T411" s="211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672</v>
      </c>
      <c r="AT411" s="170" t="s">
        <v>138</v>
      </c>
      <c r="AU411" s="170" t="s">
        <v>81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81</v>
      </c>
      <c r="BK411" s="171">
        <f>ROUND(I411*H411,2)</f>
        <v>0</v>
      </c>
      <c r="BL411" s="17" t="s">
        <v>672</v>
      </c>
      <c r="BM411" s="170" t="s">
        <v>677</v>
      </c>
    </row>
    <row r="412" spans="1:65" s="2" customFormat="1" ht="6.95" customHeight="1">
      <c r="A412" s="32"/>
      <c r="B412" s="47"/>
      <c r="C412" s="48"/>
      <c r="D412" s="48"/>
      <c r="E412" s="48"/>
      <c r="F412" s="48"/>
      <c r="G412" s="48"/>
      <c r="H412" s="48"/>
      <c r="I412" s="116"/>
      <c r="J412" s="48"/>
      <c r="K412" s="48"/>
      <c r="L412" s="33"/>
      <c r="M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</row>
  </sheetData>
  <autoFilter ref="C141:K411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Holiš Patrik</cp:lastModifiedBy>
  <cp:lastPrinted>2023-09-11T12:18:21Z</cp:lastPrinted>
  <dcterms:created xsi:type="dcterms:W3CDTF">2020-06-02T05:34:30Z</dcterms:created>
  <dcterms:modified xsi:type="dcterms:W3CDTF">2024-04-16T05:18:37Z</dcterms:modified>
</cp:coreProperties>
</file>