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E:\KrosData\Export\"/>
    </mc:Choice>
  </mc:AlternateContent>
  <bookViews>
    <workbookView xWindow="0" yWindow="0" windowWidth="0" windowHeight="0"/>
  </bookViews>
  <sheets>
    <sheet name="Rekapitulace stavby" sheetId="1" r:id="rId1"/>
    <sheet name="P01 - Pavlon P1, střecha" sheetId="2" r:id="rId2"/>
    <sheet name="P02 - Pavlon P2, střecha" sheetId="3" r:id="rId3"/>
    <sheet name="P03 - Pavlon P3, střecha" sheetId="4" r:id="rId4"/>
    <sheet name="P04 - Pavlon P4, střecha" sheetId="5" r:id="rId5"/>
  </sheets>
  <definedNames>
    <definedName name="_xlnm.Print_Area" localSheetId="0">'Rekapitulace stavby'!$D$4:$AO$76,'Rekapitulace stavby'!$C$82:$AQ$99</definedName>
    <definedName name="_xlnm.Print_Titles" localSheetId="0">'Rekapitulace stavby'!$92:$92</definedName>
    <definedName name="_xlnm._FilterDatabase" localSheetId="1" hidden="1">'P01 - Pavlon P1, střecha'!$C$127:$K$366</definedName>
    <definedName name="_xlnm.Print_Area" localSheetId="1">'P01 - Pavlon P1, střecha'!$C$4:$J$76,'P01 - Pavlon P1, střecha'!$C$82:$J$109,'P01 - Pavlon P1, střecha'!$C$115:$J$366</definedName>
    <definedName name="_xlnm.Print_Titles" localSheetId="1">'P01 - Pavlon P1, střecha'!$127:$127</definedName>
    <definedName name="_xlnm._FilterDatabase" localSheetId="2" hidden="1">'P02 - Pavlon P2, střecha'!$C$127:$K$347</definedName>
    <definedName name="_xlnm.Print_Area" localSheetId="2">'P02 - Pavlon P2, střecha'!$C$4:$J$76,'P02 - Pavlon P2, střecha'!$C$82:$J$109,'P02 - Pavlon P2, střecha'!$C$115:$J$347</definedName>
    <definedName name="_xlnm.Print_Titles" localSheetId="2">'P02 - Pavlon P2, střecha'!$127:$127</definedName>
    <definedName name="_xlnm._FilterDatabase" localSheetId="3" hidden="1">'P03 - Pavlon P3, střecha'!$C$126:$K$350</definedName>
    <definedName name="_xlnm.Print_Area" localSheetId="3">'P03 - Pavlon P3, střecha'!$C$4:$J$76,'P03 - Pavlon P3, střecha'!$C$82:$J$108,'P03 - Pavlon P3, střecha'!$C$114:$J$350</definedName>
    <definedName name="_xlnm.Print_Titles" localSheetId="3">'P03 - Pavlon P3, střecha'!$126:$126</definedName>
    <definedName name="_xlnm._FilterDatabase" localSheetId="4" hidden="1">'P04 - Pavlon P4, střecha'!$C$127:$K$324</definedName>
    <definedName name="_xlnm.Print_Area" localSheetId="4">'P04 - Pavlon P4, střecha'!$C$4:$J$76,'P04 - Pavlon P4, střecha'!$C$82:$J$109,'P04 - Pavlon P4, střecha'!$C$115:$J$324</definedName>
    <definedName name="_xlnm.Print_Titles" localSheetId="4">'P04 - Pavlon P4, střecha'!$127:$127</definedName>
  </definedNames>
  <calcPr/>
</workbook>
</file>

<file path=xl/calcChain.xml><?xml version="1.0" encoding="utf-8"?>
<calcChain xmlns="http://schemas.openxmlformats.org/spreadsheetml/2006/main">
  <c i="5" l="1" r="J37"/>
  <c r="J36"/>
  <c i="1" r="AY98"/>
  <c i="5" r="J35"/>
  <c i="1" r="AX98"/>
  <c i="5" r="BI324"/>
  <c r="BH324"/>
  <c r="BG324"/>
  <c r="BF324"/>
  <c r="T324"/>
  <c r="T323"/>
  <c r="T322"/>
  <c r="R324"/>
  <c r="R323"/>
  <c r="R322"/>
  <c r="P324"/>
  <c r="P323"/>
  <c r="P322"/>
  <c r="BI319"/>
  <c r="BH319"/>
  <c r="BG319"/>
  <c r="BF319"/>
  <c r="T319"/>
  <c r="R319"/>
  <c r="P319"/>
  <c r="BI318"/>
  <c r="BH318"/>
  <c r="BG318"/>
  <c r="BF318"/>
  <c r="T318"/>
  <c r="R318"/>
  <c r="P318"/>
  <c r="BI317"/>
  <c r="BH317"/>
  <c r="BG317"/>
  <c r="BF317"/>
  <c r="T317"/>
  <c r="R317"/>
  <c r="P317"/>
  <c r="BI316"/>
  <c r="BH316"/>
  <c r="BG316"/>
  <c r="BF316"/>
  <c r="T316"/>
  <c r="R316"/>
  <c r="P316"/>
  <c r="BI315"/>
  <c r="BH315"/>
  <c r="BG315"/>
  <c r="BF315"/>
  <c r="T315"/>
  <c r="R315"/>
  <c r="P315"/>
  <c r="BI314"/>
  <c r="BH314"/>
  <c r="BG314"/>
  <c r="BF314"/>
  <c r="T314"/>
  <c r="R314"/>
  <c r="P314"/>
  <c r="BI313"/>
  <c r="BH313"/>
  <c r="BG313"/>
  <c r="BF313"/>
  <c r="T313"/>
  <c r="R313"/>
  <c r="P313"/>
  <c r="BI310"/>
  <c r="BH310"/>
  <c r="BG310"/>
  <c r="BF310"/>
  <c r="T310"/>
  <c r="R310"/>
  <c r="P310"/>
  <c r="BI308"/>
  <c r="BH308"/>
  <c r="BG308"/>
  <c r="BF308"/>
  <c r="T308"/>
  <c r="R308"/>
  <c r="P308"/>
  <c r="BI305"/>
  <c r="BH305"/>
  <c r="BG305"/>
  <c r="BF305"/>
  <c r="T305"/>
  <c r="R305"/>
  <c r="P305"/>
  <c r="BI302"/>
  <c r="BH302"/>
  <c r="BG302"/>
  <c r="BF302"/>
  <c r="T302"/>
  <c r="R302"/>
  <c r="P302"/>
  <c r="BI299"/>
  <c r="BH299"/>
  <c r="BG299"/>
  <c r="BF299"/>
  <c r="T299"/>
  <c r="R299"/>
  <c r="P299"/>
  <c r="BI297"/>
  <c r="BH297"/>
  <c r="BG297"/>
  <c r="BF297"/>
  <c r="T297"/>
  <c r="R297"/>
  <c r="P297"/>
  <c r="BI294"/>
  <c r="BH294"/>
  <c r="BG294"/>
  <c r="BF294"/>
  <c r="T294"/>
  <c r="R294"/>
  <c r="P294"/>
  <c r="BI292"/>
  <c r="BH292"/>
  <c r="BG292"/>
  <c r="BF292"/>
  <c r="T292"/>
  <c r="R292"/>
  <c r="P292"/>
  <c r="BI288"/>
  <c r="BH288"/>
  <c r="BG288"/>
  <c r="BF288"/>
  <c r="T288"/>
  <c r="R288"/>
  <c r="P288"/>
  <c r="BI286"/>
  <c r="BH286"/>
  <c r="BG286"/>
  <c r="BF286"/>
  <c r="T286"/>
  <c r="R286"/>
  <c r="P286"/>
  <c r="BI283"/>
  <c r="BH283"/>
  <c r="BG283"/>
  <c r="BF283"/>
  <c r="T283"/>
  <c r="R283"/>
  <c r="P283"/>
  <c r="BI280"/>
  <c r="BH280"/>
  <c r="BG280"/>
  <c r="BF280"/>
  <c r="T280"/>
  <c r="R280"/>
  <c r="P280"/>
  <c r="BI277"/>
  <c r="BH277"/>
  <c r="BG277"/>
  <c r="BF277"/>
  <c r="T277"/>
  <c r="R277"/>
  <c r="P277"/>
  <c r="BI268"/>
  <c r="BH268"/>
  <c r="BG268"/>
  <c r="BF268"/>
  <c r="T268"/>
  <c r="R268"/>
  <c r="P268"/>
  <c r="BI265"/>
  <c r="BH265"/>
  <c r="BG265"/>
  <c r="BF265"/>
  <c r="T265"/>
  <c r="R265"/>
  <c r="P265"/>
  <c r="BI262"/>
  <c r="BH262"/>
  <c r="BG262"/>
  <c r="BF262"/>
  <c r="T262"/>
  <c r="R262"/>
  <c r="P262"/>
  <c r="BI253"/>
  <c r="BH253"/>
  <c r="BG253"/>
  <c r="BF253"/>
  <c r="T253"/>
  <c r="R253"/>
  <c r="P253"/>
  <c r="BI250"/>
  <c r="BH250"/>
  <c r="BG250"/>
  <c r="BF250"/>
  <c r="T250"/>
  <c r="R250"/>
  <c r="P250"/>
  <c r="BI248"/>
  <c r="BH248"/>
  <c r="BG248"/>
  <c r="BF248"/>
  <c r="T248"/>
  <c r="R248"/>
  <c r="P248"/>
  <c r="BI245"/>
  <c r="BH245"/>
  <c r="BG245"/>
  <c r="BF245"/>
  <c r="T245"/>
  <c r="R245"/>
  <c r="P245"/>
  <c r="BI243"/>
  <c r="BH243"/>
  <c r="BG243"/>
  <c r="BF243"/>
  <c r="T243"/>
  <c r="R243"/>
  <c r="P243"/>
  <c r="BI242"/>
  <c r="BH242"/>
  <c r="BG242"/>
  <c r="BF242"/>
  <c r="T242"/>
  <c r="R242"/>
  <c r="P242"/>
  <c r="BI241"/>
  <c r="BH241"/>
  <c r="BG241"/>
  <c r="BF241"/>
  <c r="T241"/>
  <c r="R241"/>
  <c r="P241"/>
  <c r="BI240"/>
  <c r="BH240"/>
  <c r="BG240"/>
  <c r="BF240"/>
  <c r="T240"/>
  <c r="R240"/>
  <c r="P240"/>
  <c r="BI237"/>
  <c r="BH237"/>
  <c r="BG237"/>
  <c r="BF237"/>
  <c r="T237"/>
  <c r="R237"/>
  <c r="P237"/>
  <c r="BI235"/>
  <c r="BH235"/>
  <c r="BG235"/>
  <c r="BF235"/>
  <c r="T235"/>
  <c r="R235"/>
  <c r="P235"/>
  <c r="BI232"/>
  <c r="BH232"/>
  <c r="BG232"/>
  <c r="BF232"/>
  <c r="T232"/>
  <c r="R232"/>
  <c r="P232"/>
  <c r="BI230"/>
  <c r="BH230"/>
  <c r="BG230"/>
  <c r="BF230"/>
  <c r="T230"/>
  <c r="R230"/>
  <c r="P230"/>
  <c r="BI224"/>
  <c r="BH224"/>
  <c r="BG224"/>
  <c r="BF224"/>
  <c r="T224"/>
  <c r="R224"/>
  <c r="P224"/>
  <c r="BI216"/>
  <c r="BH216"/>
  <c r="BG216"/>
  <c r="BF216"/>
  <c r="T216"/>
  <c r="R216"/>
  <c r="P216"/>
  <c r="BI208"/>
  <c r="BH208"/>
  <c r="BG208"/>
  <c r="BF208"/>
  <c r="T208"/>
  <c r="R208"/>
  <c r="P208"/>
  <c r="BI207"/>
  <c r="BH207"/>
  <c r="BG207"/>
  <c r="BF207"/>
  <c r="T207"/>
  <c r="R207"/>
  <c r="P207"/>
  <c r="BI206"/>
  <c r="BH206"/>
  <c r="BG206"/>
  <c r="BF206"/>
  <c r="T206"/>
  <c r="R206"/>
  <c r="P206"/>
  <c r="BI204"/>
  <c r="BH204"/>
  <c r="BG204"/>
  <c r="BF204"/>
  <c r="T204"/>
  <c r="R204"/>
  <c r="P204"/>
  <c r="BI199"/>
  <c r="BH199"/>
  <c r="BG199"/>
  <c r="BF199"/>
  <c r="T199"/>
  <c r="R199"/>
  <c r="P199"/>
  <c r="BI193"/>
  <c r="BH193"/>
  <c r="BG193"/>
  <c r="BF193"/>
  <c r="T193"/>
  <c r="R193"/>
  <c r="P193"/>
  <c r="BI188"/>
  <c r="BH188"/>
  <c r="BG188"/>
  <c r="BF188"/>
  <c r="T188"/>
  <c r="R188"/>
  <c r="P188"/>
  <c r="BI185"/>
  <c r="BH185"/>
  <c r="BG185"/>
  <c r="BF185"/>
  <c r="T185"/>
  <c r="R185"/>
  <c r="P185"/>
  <c r="BI181"/>
  <c r="BH181"/>
  <c r="BG181"/>
  <c r="BF181"/>
  <c r="T181"/>
  <c r="R181"/>
  <c r="P181"/>
  <c r="BI176"/>
  <c r="BH176"/>
  <c r="BG176"/>
  <c r="BF176"/>
  <c r="T176"/>
  <c r="R176"/>
  <c r="P176"/>
  <c r="BI166"/>
  <c r="BH166"/>
  <c r="BG166"/>
  <c r="BF166"/>
  <c r="T166"/>
  <c r="R166"/>
  <c r="P166"/>
  <c r="BI159"/>
  <c r="BH159"/>
  <c r="BG159"/>
  <c r="BF159"/>
  <c r="T159"/>
  <c r="R159"/>
  <c r="P159"/>
  <c r="BI150"/>
  <c r="BH150"/>
  <c r="BG150"/>
  <c r="BF150"/>
  <c r="T150"/>
  <c r="R150"/>
  <c r="P150"/>
  <c r="BI147"/>
  <c r="BH147"/>
  <c r="BG147"/>
  <c r="BF147"/>
  <c r="T147"/>
  <c r="R147"/>
  <c r="P147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39"/>
  <c r="BH139"/>
  <c r="BG139"/>
  <c r="BF139"/>
  <c r="T139"/>
  <c r="R139"/>
  <c r="P139"/>
  <c r="BI138"/>
  <c r="BH138"/>
  <c r="BG138"/>
  <c r="BF138"/>
  <c r="T138"/>
  <c r="R138"/>
  <c r="P138"/>
  <c r="BI135"/>
  <c r="BH135"/>
  <c r="BG135"/>
  <c r="BF135"/>
  <c r="T135"/>
  <c r="R135"/>
  <c r="P135"/>
  <c r="BI131"/>
  <c r="BH131"/>
  <c r="BG131"/>
  <c r="BF131"/>
  <c r="T131"/>
  <c r="T130"/>
  <c r="R131"/>
  <c r="R130"/>
  <c r="P131"/>
  <c r="P130"/>
  <c r="F124"/>
  <c r="F122"/>
  <c r="E120"/>
  <c r="F91"/>
  <c r="F89"/>
  <c r="E87"/>
  <c r="J24"/>
  <c r="E24"/>
  <c r="J125"/>
  <c r="J23"/>
  <c r="J21"/>
  <c r="E21"/>
  <c r="J124"/>
  <c r="J20"/>
  <c r="J18"/>
  <c r="E18"/>
  <c r="F92"/>
  <c r="J17"/>
  <c r="J12"/>
  <c r="J122"/>
  <c r="E7"/>
  <c r="E118"/>
  <c i="4" r="J37"/>
  <c r="J36"/>
  <c i="1" r="AY97"/>
  <c i="4" r="J35"/>
  <c i="1" r="AX97"/>
  <c i="4" r="BI350"/>
  <c r="BH350"/>
  <c r="BG350"/>
  <c r="BF350"/>
  <c r="T350"/>
  <c r="T349"/>
  <c r="R350"/>
  <c r="R349"/>
  <c r="P350"/>
  <c r="P349"/>
  <c r="BI348"/>
  <c r="BH348"/>
  <c r="BG348"/>
  <c r="BF348"/>
  <c r="T348"/>
  <c r="T347"/>
  <c r="R348"/>
  <c r="R347"/>
  <c r="P348"/>
  <c r="P347"/>
  <c r="BI346"/>
  <c r="BH346"/>
  <c r="BG346"/>
  <c r="BF346"/>
  <c r="T346"/>
  <c r="R346"/>
  <c r="P346"/>
  <c r="BI343"/>
  <c r="BH343"/>
  <c r="BG343"/>
  <c r="BF343"/>
  <c r="T343"/>
  <c r="R343"/>
  <c r="P343"/>
  <c r="BI337"/>
  <c r="BH337"/>
  <c r="BG337"/>
  <c r="BF337"/>
  <c r="T337"/>
  <c r="R337"/>
  <c r="P337"/>
  <c r="BI334"/>
  <c r="BH334"/>
  <c r="BG334"/>
  <c r="BF334"/>
  <c r="T334"/>
  <c r="R334"/>
  <c r="P334"/>
  <c r="BI332"/>
  <c r="BH332"/>
  <c r="BG332"/>
  <c r="BF332"/>
  <c r="T332"/>
  <c r="R332"/>
  <c r="P332"/>
  <c r="BI329"/>
  <c r="BH329"/>
  <c r="BG329"/>
  <c r="BF329"/>
  <c r="T329"/>
  <c r="R329"/>
  <c r="P329"/>
  <c r="BI327"/>
  <c r="BH327"/>
  <c r="BG327"/>
  <c r="BF327"/>
  <c r="T327"/>
  <c r="R327"/>
  <c r="P327"/>
  <c r="BI323"/>
  <c r="BH323"/>
  <c r="BG323"/>
  <c r="BF323"/>
  <c r="T323"/>
  <c r="R323"/>
  <c r="P323"/>
  <c r="BI321"/>
  <c r="BH321"/>
  <c r="BG321"/>
  <c r="BF321"/>
  <c r="T321"/>
  <c r="R321"/>
  <c r="P321"/>
  <c r="BI318"/>
  <c r="BH318"/>
  <c r="BG318"/>
  <c r="BF318"/>
  <c r="T318"/>
  <c r="R318"/>
  <c r="P318"/>
  <c r="BI317"/>
  <c r="BH317"/>
  <c r="BG317"/>
  <c r="BF317"/>
  <c r="T317"/>
  <c r="R317"/>
  <c r="P317"/>
  <c r="BI315"/>
  <c r="BH315"/>
  <c r="BG315"/>
  <c r="BF315"/>
  <c r="T315"/>
  <c r="R315"/>
  <c r="P315"/>
  <c r="BI312"/>
  <c r="BH312"/>
  <c r="BG312"/>
  <c r="BF312"/>
  <c r="T312"/>
  <c r="R312"/>
  <c r="P312"/>
  <c r="BI309"/>
  <c r="BH309"/>
  <c r="BG309"/>
  <c r="BF309"/>
  <c r="T309"/>
  <c r="R309"/>
  <c r="P309"/>
  <c r="BI306"/>
  <c r="BH306"/>
  <c r="BG306"/>
  <c r="BF306"/>
  <c r="T306"/>
  <c r="R306"/>
  <c r="P306"/>
  <c r="BI297"/>
  <c r="BH297"/>
  <c r="BG297"/>
  <c r="BF297"/>
  <c r="T297"/>
  <c r="R297"/>
  <c r="P297"/>
  <c r="BI294"/>
  <c r="BH294"/>
  <c r="BG294"/>
  <c r="BF294"/>
  <c r="T294"/>
  <c r="R294"/>
  <c r="P294"/>
  <c r="BI291"/>
  <c r="BH291"/>
  <c r="BG291"/>
  <c r="BF291"/>
  <c r="T291"/>
  <c r="R291"/>
  <c r="P291"/>
  <c r="BI287"/>
  <c r="BH287"/>
  <c r="BG287"/>
  <c r="BF287"/>
  <c r="T287"/>
  <c r="R287"/>
  <c r="P287"/>
  <c r="BI284"/>
  <c r="BH284"/>
  <c r="BG284"/>
  <c r="BF284"/>
  <c r="T284"/>
  <c r="R284"/>
  <c r="P284"/>
  <c r="BI277"/>
  <c r="BH277"/>
  <c r="BG277"/>
  <c r="BF277"/>
  <c r="T277"/>
  <c r="R277"/>
  <c r="P277"/>
  <c r="BI275"/>
  <c r="BH275"/>
  <c r="BG275"/>
  <c r="BF275"/>
  <c r="T275"/>
  <c r="R275"/>
  <c r="P275"/>
  <c r="BI269"/>
  <c r="BH269"/>
  <c r="BG269"/>
  <c r="BF269"/>
  <c r="T269"/>
  <c r="R269"/>
  <c r="P269"/>
  <c r="BI267"/>
  <c r="BH267"/>
  <c r="BG267"/>
  <c r="BF267"/>
  <c r="T267"/>
  <c r="R267"/>
  <c r="P267"/>
  <c r="BI265"/>
  <c r="BH265"/>
  <c r="BG265"/>
  <c r="BF265"/>
  <c r="T265"/>
  <c r="R265"/>
  <c r="P265"/>
  <c r="BI259"/>
  <c r="BH259"/>
  <c r="BG259"/>
  <c r="BF259"/>
  <c r="T259"/>
  <c r="R259"/>
  <c r="P259"/>
  <c r="BI257"/>
  <c r="BH257"/>
  <c r="BG257"/>
  <c r="BF257"/>
  <c r="T257"/>
  <c r="R257"/>
  <c r="P257"/>
  <c r="BI251"/>
  <c r="BH251"/>
  <c r="BG251"/>
  <c r="BF251"/>
  <c r="T251"/>
  <c r="R251"/>
  <c r="P251"/>
  <c r="BI241"/>
  <c r="BH241"/>
  <c r="BG241"/>
  <c r="BF241"/>
  <c r="T241"/>
  <c r="R241"/>
  <c r="P241"/>
  <c r="BI232"/>
  <c r="BH232"/>
  <c r="BG232"/>
  <c r="BF232"/>
  <c r="T232"/>
  <c r="R232"/>
  <c r="P232"/>
  <c r="BI231"/>
  <c r="BH231"/>
  <c r="BG231"/>
  <c r="BF231"/>
  <c r="T231"/>
  <c r="R231"/>
  <c r="P231"/>
  <c r="BI230"/>
  <c r="BH230"/>
  <c r="BG230"/>
  <c r="BF230"/>
  <c r="T230"/>
  <c r="R230"/>
  <c r="P230"/>
  <c r="BI228"/>
  <c r="BH228"/>
  <c r="BG228"/>
  <c r="BF228"/>
  <c r="T228"/>
  <c r="R228"/>
  <c r="P228"/>
  <c r="BI223"/>
  <c r="BH223"/>
  <c r="BG223"/>
  <c r="BF223"/>
  <c r="T223"/>
  <c r="R223"/>
  <c r="P223"/>
  <c r="BI217"/>
  <c r="BH217"/>
  <c r="BG217"/>
  <c r="BF217"/>
  <c r="T217"/>
  <c r="R217"/>
  <c r="P217"/>
  <c r="BI211"/>
  <c r="BH211"/>
  <c r="BG211"/>
  <c r="BF211"/>
  <c r="T211"/>
  <c r="R211"/>
  <c r="P211"/>
  <c r="BI208"/>
  <c r="BH208"/>
  <c r="BG208"/>
  <c r="BF208"/>
  <c r="T208"/>
  <c r="R208"/>
  <c r="P208"/>
  <c r="BI205"/>
  <c r="BH205"/>
  <c r="BG205"/>
  <c r="BF205"/>
  <c r="T205"/>
  <c r="R205"/>
  <c r="P205"/>
  <c r="BI199"/>
  <c r="BH199"/>
  <c r="BG199"/>
  <c r="BF199"/>
  <c r="T199"/>
  <c r="R199"/>
  <c r="P199"/>
  <c r="BI194"/>
  <c r="BH194"/>
  <c r="BG194"/>
  <c r="BF194"/>
  <c r="T194"/>
  <c r="R194"/>
  <c r="P194"/>
  <c r="BI184"/>
  <c r="BH184"/>
  <c r="BG184"/>
  <c r="BF184"/>
  <c r="T184"/>
  <c r="R184"/>
  <c r="P184"/>
  <c r="BI175"/>
  <c r="BH175"/>
  <c r="BG175"/>
  <c r="BF175"/>
  <c r="T175"/>
  <c r="R175"/>
  <c r="P175"/>
  <c r="BI171"/>
  <c r="BH171"/>
  <c r="BG171"/>
  <c r="BF171"/>
  <c r="T171"/>
  <c r="R171"/>
  <c r="P171"/>
  <c r="BI169"/>
  <c r="BH169"/>
  <c r="BG169"/>
  <c r="BF169"/>
  <c r="T169"/>
  <c r="R169"/>
  <c r="P169"/>
  <c r="BI158"/>
  <c r="BH158"/>
  <c r="BG158"/>
  <c r="BF158"/>
  <c r="T158"/>
  <c r="R158"/>
  <c r="P158"/>
  <c r="BI149"/>
  <c r="BH149"/>
  <c r="BG149"/>
  <c r="BF149"/>
  <c r="T149"/>
  <c r="R149"/>
  <c r="P149"/>
  <c r="BI146"/>
  <c r="BH146"/>
  <c r="BG146"/>
  <c r="BF146"/>
  <c r="T146"/>
  <c r="R146"/>
  <c r="P146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34"/>
  <c r="BH134"/>
  <c r="BG134"/>
  <c r="BF134"/>
  <c r="T134"/>
  <c r="R134"/>
  <c r="P134"/>
  <c r="BI133"/>
  <c r="BH133"/>
  <c r="BG133"/>
  <c r="BF133"/>
  <c r="T133"/>
  <c r="R133"/>
  <c r="P133"/>
  <c r="BI130"/>
  <c r="BH130"/>
  <c r="BG130"/>
  <c r="BF130"/>
  <c r="T130"/>
  <c r="R130"/>
  <c r="P130"/>
  <c r="F123"/>
  <c r="F121"/>
  <c r="E119"/>
  <c r="F91"/>
  <c r="F89"/>
  <c r="E87"/>
  <c r="J24"/>
  <c r="E24"/>
  <c r="J124"/>
  <c r="J23"/>
  <c r="J21"/>
  <c r="E21"/>
  <c r="J123"/>
  <c r="J20"/>
  <c r="J18"/>
  <c r="E18"/>
  <c r="F124"/>
  <c r="J17"/>
  <c r="J12"/>
  <c r="J89"/>
  <c r="E7"/>
  <c r="E85"/>
  <c i="3" r="J37"/>
  <c r="J36"/>
  <c i="1" r="AY96"/>
  <c i="3" r="J35"/>
  <c i="1" r="AX96"/>
  <c i="3" r="BI347"/>
  <c r="BH347"/>
  <c r="BG347"/>
  <c r="BF347"/>
  <c r="T347"/>
  <c r="T346"/>
  <c r="R347"/>
  <c r="R346"/>
  <c r="P347"/>
  <c r="P346"/>
  <c r="BI345"/>
  <c r="BH345"/>
  <c r="BG345"/>
  <c r="BF345"/>
  <c r="T345"/>
  <c r="T344"/>
  <c r="R345"/>
  <c r="R344"/>
  <c r="P345"/>
  <c r="P344"/>
  <c r="BI343"/>
  <c r="BH343"/>
  <c r="BG343"/>
  <c r="BF343"/>
  <c r="T343"/>
  <c r="R343"/>
  <c r="P343"/>
  <c r="BI340"/>
  <c r="BH340"/>
  <c r="BG340"/>
  <c r="BF340"/>
  <c r="T340"/>
  <c r="R340"/>
  <c r="P340"/>
  <c r="BI339"/>
  <c r="BH339"/>
  <c r="BG339"/>
  <c r="BF339"/>
  <c r="T339"/>
  <c r="R339"/>
  <c r="P339"/>
  <c r="BI336"/>
  <c r="BH336"/>
  <c r="BG336"/>
  <c r="BF336"/>
  <c r="T336"/>
  <c r="R336"/>
  <c r="P336"/>
  <c r="BI330"/>
  <c r="BH330"/>
  <c r="BG330"/>
  <c r="BF330"/>
  <c r="T330"/>
  <c r="R330"/>
  <c r="P330"/>
  <c r="BI327"/>
  <c r="BH327"/>
  <c r="BG327"/>
  <c r="BF327"/>
  <c r="T327"/>
  <c r="R327"/>
  <c r="P327"/>
  <c r="BI326"/>
  <c r="BH326"/>
  <c r="BG326"/>
  <c r="BF326"/>
  <c r="T326"/>
  <c r="R326"/>
  <c r="P326"/>
  <c r="BI324"/>
  <c r="BH324"/>
  <c r="BG324"/>
  <c r="BF324"/>
  <c r="T324"/>
  <c r="R324"/>
  <c r="P324"/>
  <c r="BI321"/>
  <c r="BH321"/>
  <c r="BG321"/>
  <c r="BF321"/>
  <c r="T321"/>
  <c r="R321"/>
  <c r="P321"/>
  <c r="BI319"/>
  <c r="BH319"/>
  <c r="BG319"/>
  <c r="BF319"/>
  <c r="T319"/>
  <c r="R319"/>
  <c r="P319"/>
  <c r="BI315"/>
  <c r="BH315"/>
  <c r="BG315"/>
  <c r="BF315"/>
  <c r="T315"/>
  <c r="R315"/>
  <c r="P315"/>
  <c r="BI313"/>
  <c r="BH313"/>
  <c r="BG313"/>
  <c r="BF313"/>
  <c r="T313"/>
  <c r="R313"/>
  <c r="P313"/>
  <c r="BI312"/>
  <c r="BH312"/>
  <c r="BG312"/>
  <c r="BF312"/>
  <c r="T312"/>
  <c r="R312"/>
  <c r="P312"/>
  <c r="BI309"/>
  <c r="BH309"/>
  <c r="BG309"/>
  <c r="BF309"/>
  <c r="T309"/>
  <c r="R309"/>
  <c r="P309"/>
  <c r="BI307"/>
  <c r="BH307"/>
  <c r="BG307"/>
  <c r="BF307"/>
  <c r="T307"/>
  <c r="R307"/>
  <c r="P307"/>
  <c r="BI304"/>
  <c r="BH304"/>
  <c r="BG304"/>
  <c r="BF304"/>
  <c r="T304"/>
  <c r="R304"/>
  <c r="P304"/>
  <c r="BI301"/>
  <c r="BH301"/>
  <c r="BG301"/>
  <c r="BF301"/>
  <c r="T301"/>
  <c r="R301"/>
  <c r="P301"/>
  <c r="BI300"/>
  <c r="BH300"/>
  <c r="BG300"/>
  <c r="BF300"/>
  <c r="T300"/>
  <c r="R300"/>
  <c r="P300"/>
  <c r="BI298"/>
  <c r="BH298"/>
  <c r="BG298"/>
  <c r="BF298"/>
  <c r="T298"/>
  <c r="R298"/>
  <c r="P298"/>
  <c r="BI295"/>
  <c r="BH295"/>
  <c r="BG295"/>
  <c r="BF295"/>
  <c r="T295"/>
  <c r="R295"/>
  <c r="P295"/>
  <c r="BI292"/>
  <c r="BH292"/>
  <c r="BG292"/>
  <c r="BF292"/>
  <c r="T292"/>
  <c r="R292"/>
  <c r="P292"/>
  <c r="BI289"/>
  <c r="BH289"/>
  <c r="BG289"/>
  <c r="BF289"/>
  <c r="T289"/>
  <c r="R289"/>
  <c r="P289"/>
  <c r="BI280"/>
  <c r="BH280"/>
  <c r="BG280"/>
  <c r="BF280"/>
  <c r="T280"/>
  <c r="R280"/>
  <c r="P280"/>
  <c r="BI277"/>
  <c r="BH277"/>
  <c r="BG277"/>
  <c r="BF277"/>
  <c r="T277"/>
  <c r="R277"/>
  <c r="P277"/>
  <c r="BI274"/>
  <c r="BH274"/>
  <c r="BG274"/>
  <c r="BF274"/>
  <c r="T274"/>
  <c r="R274"/>
  <c r="P274"/>
  <c r="BI265"/>
  <c r="BH265"/>
  <c r="BG265"/>
  <c r="BF265"/>
  <c r="T265"/>
  <c r="R265"/>
  <c r="P265"/>
  <c r="BI262"/>
  <c r="BH262"/>
  <c r="BG262"/>
  <c r="BF262"/>
  <c r="T262"/>
  <c r="R262"/>
  <c r="P262"/>
  <c r="BI260"/>
  <c r="BH260"/>
  <c r="BG260"/>
  <c r="BF260"/>
  <c r="T260"/>
  <c r="R260"/>
  <c r="P260"/>
  <c r="BI254"/>
  <c r="BH254"/>
  <c r="BG254"/>
  <c r="BF254"/>
  <c r="T254"/>
  <c r="R254"/>
  <c r="P254"/>
  <c r="BI252"/>
  <c r="BH252"/>
  <c r="BG252"/>
  <c r="BF252"/>
  <c r="T252"/>
  <c r="R252"/>
  <c r="P252"/>
  <c r="BI250"/>
  <c r="BH250"/>
  <c r="BG250"/>
  <c r="BF250"/>
  <c r="T250"/>
  <c r="R250"/>
  <c r="P250"/>
  <c r="BI244"/>
  <c r="BH244"/>
  <c r="BG244"/>
  <c r="BF244"/>
  <c r="T244"/>
  <c r="R244"/>
  <c r="P244"/>
  <c r="BI242"/>
  <c r="BH242"/>
  <c r="BG242"/>
  <c r="BF242"/>
  <c r="T242"/>
  <c r="R242"/>
  <c r="P242"/>
  <c r="BI236"/>
  <c r="BH236"/>
  <c r="BG236"/>
  <c r="BF236"/>
  <c r="T236"/>
  <c r="R236"/>
  <c r="P236"/>
  <c r="BI226"/>
  <c r="BH226"/>
  <c r="BG226"/>
  <c r="BF226"/>
  <c r="T226"/>
  <c r="R226"/>
  <c r="P226"/>
  <c r="BI217"/>
  <c r="BH217"/>
  <c r="BG217"/>
  <c r="BF217"/>
  <c r="T217"/>
  <c r="R217"/>
  <c r="P217"/>
  <c r="BI216"/>
  <c r="BH216"/>
  <c r="BG216"/>
  <c r="BF216"/>
  <c r="T216"/>
  <c r="R216"/>
  <c r="P216"/>
  <c r="BI215"/>
  <c r="BH215"/>
  <c r="BG215"/>
  <c r="BF215"/>
  <c r="T215"/>
  <c r="R215"/>
  <c r="P215"/>
  <c r="BI213"/>
  <c r="BH213"/>
  <c r="BG213"/>
  <c r="BF213"/>
  <c r="T213"/>
  <c r="R213"/>
  <c r="P213"/>
  <c r="BI208"/>
  <c r="BH208"/>
  <c r="BG208"/>
  <c r="BF208"/>
  <c r="T208"/>
  <c r="R208"/>
  <c r="P208"/>
  <c r="BI202"/>
  <c r="BH202"/>
  <c r="BG202"/>
  <c r="BF202"/>
  <c r="T202"/>
  <c r="R202"/>
  <c r="P202"/>
  <c r="BI196"/>
  <c r="BH196"/>
  <c r="BG196"/>
  <c r="BF196"/>
  <c r="T196"/>
  <c r="R196"/>
  <c r="P196"/>
  <c r="BI193"/>
  <c r="BH193"/>
  <c r="BG193"/>
  <c r="BF193"/>
  <c r="T193"/>
  <c r="R193"/>
  <c r="P193"/>
  <c r="BI190"/>
  <c r="BH190"/>
  <c r="BG190"/>
  <c r="BF190"/>
  <c r="T190"/>
  <c r="R190"/>
  <c r="P190"/>
  <c r="BI184"/>
  <c r="BH184"/>
  <c r="BG184"/>
  <c r="BF184"/>
  <c r="T184"/>
  <c r="R184"/>
  <c r="P184"/>
  <c r="BI179"/>
  <c r="BH179"/>
  <c r="BG179"/>
  <c r="BF179"/>
  <c r="T179"/>
  <c r="R179"/>
  <c r="P179"/>
  <c r="BI169"/>
  <c r="BH169"/>
  <c r="BG169"/>
  <c r="BF169"/>
  <c r="T169"/>
  <c r="R169"/>
  <c r="P169"/>
  <c r="BI160"/>
  <c r="BH160"/>
  <c r="BG160"/>
  <c r="BF160"/>
  <c r="T160"/>
  <c r="R160"/>
  <c r="P160"/>
  <c r="BI154"/>
  <c r="BH154"/>
  <c r="BG154"/>
  <c r="BF154"/>
  <c r="T154"/>
  <c r="R154"/>
  <c r="P154"/>
  <c r="BI143"/>
  <c r="BH143"/>
  <c r="BG143"/>
  <c r="BF143"/>
  <c r="T143"/>
  <c r="R143"/>
  <c r="P143"/>
  <c r="BI140"/>
  <c r="BH140"/>
  <c r="BG140"/>
  <c r="BF140"/>
  <c r="T140"/>
  <c r="R140"/>
  <c r="P140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4"/>
  <c r="BH134"/>
  <c r="BG134"/>
  <c r="BF134"/>
  <c r="T134"/>
  <c r="R134"/>
  <c r="P134"/>
  <c r="BI131"/>
  <c r="BH131"/>
  <c r="BG131"/>
  <c r="BF131"/>
  <c r="T131"/>
  <c r="R131"/>
  <c r="P131"/>
  <c r="F124"/>
  <c r="F122"/>
  <c r="E120"/>
  <c r="F91"/>
  <c r="F89"/>
  <c r="E87"/>
  <c r="J24"/>
  <c r="E24"/>
  <c r="J125"/>
  <c r="J23"/>
  <c r="J21"/>
  <c r="E21"/>
  <c r="J124"/>
  <c r="J20"/>
  <c r="J18"/>
  <c r="E18"/>
  <c r="F125"/>
  <c r="J17"/>
  <c r="J12"/>
  <c r="J89"/>
  <c r="E7"/>
  <c r="E118"/>
  <c i="2" r="J37"/>
  <c r="J36"/>
  <c i="1" r="AY95"/>
  <c i="2" r="J35"/>
  <c i="1" r="AX95"/>
  <c i="2" r="BI366"/>
  <c r="BH366"/>
  <c r="BG366"/>
  <c r="BF366"/>
  <c r="T366"/>
  <c r="T365"/>
  <c r="R366"/>
  <c r="R365"/>
  <c r="P366"/>
  <c r="P365"/>
  <c r="BI364"/>
  <c r="BH364"/>
  <c r="BG364"/>
  <c r="BF364"/>
  <c r="T364"/>
  <c r="T363"/>
  <c r="R364"/>
  <c r="R363"/>
  <c r="P364"/>
  <c r="P363"/>
  <c r="BI362"/>
  <c r="BH362"/>
  <c r="BG362"/>
  <c r="BF362"/>
  <c r="T362"/>
  <c r="R362"/>
  <c r="P362"/>
  <c r="BI359"/>
  <c r="BH359"/>
  <c r="BG359"/>
  <c r="BF359"/>
  <c r="T359"/>
  <c r="R359"/>
  <c r="P359"/>
  <c r="BI358"/>
  <c r="BH358"/>
  <c r="BG358"/>
  <c r="BF358"/>
  <c r="T358"/>
  <c r="R358"/>
  <c r="P358"/>
  <c r="BI355"/>
  <c r="BH355"/>
  <c r="BG355"/>
  <c r="BF355"/>
  <c r="T355"/>
  <c r="R355"/>
  <c r="P355"/>
  <c r="BI349"/>
  <c r="BH349"/>
  <c r="BG349"/>
  <c r="BF349"/>
  <c r="T349"/>
  <c r="R349"/>
  <c r="P349"/>
  <c r="BI346"/>
  <c r="BH346"/>
  <c r="BG346"/>
  <c r="BF346"/>
  <c r="T346"/>
  <c r="R346"/>
  <c r="P346"/>
  <c r="BI345"/>
  <c r="BH345"/>
  <c r="BG345"/>
  <c r="BF345"/>
  <c r="T345"/>
  <c r="R345"/>
  <c r="P345"/>
  <c r="BI343"/>
  <c r="BH343"/>
  <c r="BG343"/>
  <c r="BF343"/>
  <c r="T343"/>
  <c r="R343"/>
  <c r="P343"/>
  <c r="BI340"/>
  <c r="BH340"/>
  <c r="BG340"/>
  <c r="BF340"/>
  <c r="T340"/>
  <c r="R340"/>
  <c r="P340"/>
  <c r="BI338"/>
  <c r="BH338"/>
  <c r="BG338"/>
  <c r="BF338"/>
  <c r="T338"/>
  <c r="R338"/>
  <c r="P338"/>
  <c r="BI334"/>
  <c r="BH334"/>
  <c r="BG334"/>
  <c r="BF334"/>
  <c r="T334"/>
  <c r="R334"/>
  <c r="P334"/>
  <c r="BI332"/>
  <c r="BH332"/>
  <c r="BG332"/>
  <c r="BF332"/>
  <c r="T332"/>
  <c r="R332"/>
  <c r="P332"/>
  <c r="BI331"/>
  <c r="BH331"/>
  <c r="BG331"/>
  <c r="BF331"/>
  <c r="T331"/>
  <c r="R331"/>
  <c r="P331"/>
  <c r="BI328"/>
  <c r="BH328"/>
  <c r="BG328"/>
  <c r="BF328"/>
  <c r="T328"/>
  <c r="R328"/>
  <c r="P328"/>
  <c r="BI326"/>
  <c r="BH326"/>
  <c r="BG326"/>
  <c r="BF326"/>
  <c r="T326"/>
  <c r="R326"/>
  <c r="P326"/>
  <c r="BI323"/>
  <c r="BH323"/>
  <c r="BG323"/>
  <c r="BF323"/>
  <c r="T323"/>
  <c r="R323"/>
  <c r="P323"/>
  <c r="BI320"/>
  <c r="BH320"/>
  <c r="BG320"/>
  <c r="BF320"/>
  <c r="T320"/>
  <c r="R320"/>
  <c r="P320"/>
  <c r="BI319"/>
  <c r="BH319"/>
  <c r="BG319"/>
  <c r="BF319"/>
  <c r="T319"/>
  <c r="R319"/>
  <c r="P319"/>
  <c r="BI317"/>
  <c r="BH317"/>
  <c r="BG317"/>
  <c r="BF317"/>
  <c r="T317"/>
  <c r="R317"/>
  <c r="P317"/>
  <c r="BI314"/>
  <c r="BH314"/>
  <c r="BG314"/>
  <c r="BF314"/>
  <c r="T314"/>
  <c r="R314"/>
  <c r="P314"/>
  <c r="BI311"/>
  <c r="BH311"/>
  <c r="BG311"/>
  <c r="BF311"/>
  <c r="T311"/>
  <c r="R311"/>
  <c r="P311"/>
  <c r="BI308"/>
  <c r="BH308"/>
  <c r="BG308"/>
  <c r="BF308"/>
  <c r="T308"/>
  <c r="R308"/>
  <c r="P308"/>
  <c r="BI299"/>
  <c r="BH299"/>
  <c r="BG299"/>
  <c r="BF299"/>
  <c r="T299"/>
  <c r="R299"/>
  <c r="P299"/>
  <c r="BI296"/>
  <c r="BH296"/>
  <c r="BG296"/>
  <c r="BF296"/>
  <c r="T296"/>
  <c r="R296"/>
  <c r="P296"/>
  <c r="BI293"/>
  <c r="BH293"/>
  <c r="BG293"/>
  <c r="BF293"/>
  <c r="T293"/>
  <c r="R293"/>
  <c r="P293"/>
  <c r="BI289"/>
  <c r="BH289"/>
  <c r="BG289"/>
  <c r="BF289"/>
  <c r="T289"/>
  <c r="R289"/>
  <c r="P289"/>
  <c r="BI286"/>
  <c r="BH286"/>
  <c r="BG286"/>
  <c r="BF286"/>
  <c r="T286"/>
  <c r="R286"/>
  <c r="P286"/>
  <c r="BI279"/>
  <c r="BH279"/>
  <c r="BG279"/>
  <c r="BF279"/>
  <c r="T279"/>
  <c r="R279"/>
  <c r="P279"/>
  <c r="BI277"/>
  <c r="BH277"/>
  <c r="BG277"/>
  <c r="BF277"/>
  <c r="T277"/>
  <c r="R277"/>
  <c r="P277"/>
  <c r="BI271"/>
  <c r="BH271"/>
  <c r="BG271"/>
  <c r="BF271"/>
  <c r="T271"/>
  <c r="R271"/>
  <c r="P271"/>
  <c r="BI269"/>
  <c r="BH269"/>
  <c r="BG269"/>
  <c r="BF269"/>
  <c r="T269"/>
  <c r="R269"/>
  <c r="P269"/>
  <c r="BI267"/>
  <c r="BH267"/>
  <c r="BG267"/>
  <c r="BF267"/>
  <c r="T267"/>
  <c r="R267"/>
  <c r="P267"/>
  <c r="BI261"/>
  <c r="BH261"/>
  <c r="BG261"/>
  <c r="BF261"/>
  <c r="T261"/>
  <c r="R261"/>
  <c r="P261"/>
  <c r="BI259"/>
  <c r="BH259"/>
  <c r="BG259"/>
  <c r="BF259"/>
  <c r="T259"/>
  <c r="R259"/>
  <c r="P259"/>
  <c r="BI253"/>
  <c r="BH253"/>
  <c r="BG253"/>
  <c r="BF253"/>
  <c r="T253"/>
  <c r="R253"/>
  <c r="P253"/>
  <c r="BI243"/>
  <c r="BH243"/>
  <c r="BG243"/>
  <c r="BF243"/>
  <c r="T243"/>
  <c r="R243"/>
  <c r="P243"/>
  <c r="BI234"/>
  <c r="BH234"/>
  <c r="BG234"/>
  <c r="BF234"/>
  <c r="T234"/>
  <c r="R234"/>
  <c r="P234"/>
  <c r="BI233"/>
  <c r="BH233"/>
  <c r="BG233"/>
  <c r="BF233"/>
  <c r="T233"/>
  <c r="R233"/>
  <c r="P233"/>
  <c r="BI232"/>
  <c r="BH232"/>
  <c r="BG232"/>
  <c r="BF232"/>
  <c r="T232"/>
  <c r="R232"/>
  <c r="P232"/>
  <c r="BI230"/>
  <c r="BH230"/>
  <c r="BG230"/>
  <c r="BF230"/>
  <c r="T230"/>
  <c r="R230"/>
  <c r="P230"/>
  <c r="BI225"/>
  <c r="BH225"/>
  <c r="BG225"/>
  <c r="BF225"/>
  <c r="T225"/>
  <c r="R225"/>
  <c r="P225"/>
  <c r="BI219"/>
  <c r="BH219"/>
  <c r="BG219"/>
  <c r="BF219"/>
  <c r="T219"/>
  <c r="R219"/>
  <c r="P219"/>
  <c r="BI213"/>
  <c r="BH213"/>
  <c r="BG213"/>
  <c r="BF213"/>
  <c r="T213"/>
  <c r="R213"/>
  <c r="P213"/>
  <c r="BI210"/>
  <c r="BH210"/>
  <c r="BG210"/>
  <c r="BF210"/>
  <c r="T210"/>
  <c r="R210"/>
  <c r="P210"/>
  <c r="BI207"/>
  <c r="BH207"/>
  <c r="BG207"/>
  <c r="BF207"/>
  <c r="T207"/>
  <c r="R207"/>
  <c r="P207"/>
  <c r="BI201"/>
  <c r="BH201"/>
  <c r="BG201"/>
  <c r="BF201"/>
  <c r="T201"/>
  <c r="R201"/>
  <c r="P201"/>
  <c r="BI196"/>
  <c r="BH196"/>
  <c r="BG196"/>
  <c r="BF196"/>
  <c r="T196"/>
  <c r="R196"/>
  <c r="P196"/>
  <c r="BI186"/>
  <c r="BH186"/>
  <c r="BG186"/>
  <c r="BF186"/>
  <c r="T186"/>
  <c r="R186"/>
  <c r="P186"/>
  <c r="BI177"/>
  <c r="BH177"/>
  <c r="BG177"/>
  <c r="BF177"/>
  <c r="T177"/>
  <c r="R177"/>
  <c r="P177"/>
  <c r="BI173"/>
  <c r="BH173"/>
  <c r="BG173"/>
  <c r="BF173"/>
  <c r="T173"/>
  <c r="R173"/>
  <c r="P173"/>
  <c r="BI170"/>
  <c r="BH170"/>
  <c r="BG170"/>
  <c r="BF170"/>
  <c r="T170"/>
  <c r="R170"/>
  <c r="P170"/>
  <c r="BI159"/>
  <c r="BH159"/>
  <c r="BG159"/>
  <c r="BF159"/>
  <c r="T159"/>
  <c r="R159"/>
  <c r="P159"/>
  <c r="BI150"/>
  <c r="BH150"/>
  <c r="BG150"/>
  <c r="BF150"/>
  <c r="T150"/>
  <c r="R150"/>
  <c r="P150"/>
  <c r="BI147"/>
  <c r="BH147"/>
  <c r="BG147"/>
  <c r="BF147"/>
  <c r="T147"/>
  <c r="R147"/>
  <c r="P147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35"/>
  <c r="BH135"/>
  <c r="BG135"/>
  <c r="BF135"/>
  <c r="T135"/>
  <c r="R135"/>
  <c r="P135"/>
  <c r="BI134"/>
  <c r="BH134"/>
  <c r="BG134"/>
  <c r="BF134"/>
  <c r="T134"/>
  <c r="R134"/>
  <c r="P134"/>
  <c r="BI131"/>
  <c r="BH131"/>
  <c r="BG131"/>
  <c r="BF131"/>
  <c r="T131"/>
  <c r="R131"/>
  <c r="P131"/>
  <c r="F124"/>
  <c r="F122"/>
  <c r="E120"/>
  <c r="F91"/>
  <c r="F89"/>
  <c r="E87"/>
  <c r="J24"/>
  <c r="E24"/>
  <c r="J125"/>
  <c r="J23"/>
  <c r="J21"/>
  <c r="E21"/>
  <c r="J91"/>
  <c r="J20"/>
  <c r="J18"/>
  <c r="E18"/>
  <c r="F125"/>
  <c r="J17"/>
  <c r="J12"/>
  <c r="J89"/>
  <c r="E7"/>
  <c r="E85"/>
  <c i="1" r="L90"/>
  <c r="AM90"/>
  <c r="AM89"/>
  <c r="L89"/>
  <c r="AM87"/>
  <c r="L87"/>
  <c r="L85"/>
  <c r="L84"/>
  <c i="2" r="J366"/>
  <c r="J364"/>
  <c r="BK359"/>
  <c r="J358"/>
  <c r="J349"/>
  <c r="J328"/>
  <c r="BK317"/>
  <c r="J296"/>
  <c r="J277"/>
  <c r="BK230"/>
  <c r="BK196"/>
  <c r="J150"/>
  <c r="BK144"/>
  <c r="BK134"/>
  <c r="BK349"/>
  <c r="BK345"/>
  <c r="J343"/>
  <c r="BK338"/>
  <c r="J334"/>
  <c r="J332"/>
  <c r="J326"/>
  <c r="BK323"/>
  <c r="BK320"/>
  <c r="J308"/>
  <c r="BK279"/>
  <c r="J259"/>
  <c r="BK232"/>
  <c r="J201"/>
  <c r="BK170"/>
  <c r="BK135"/>
  <c r="BK340"/>
  <c r="BK331"/>
  <c r="BK314"/>
  <c r="BK299"/>
  <c r="BK271"/>
  <c r="BK243"/>
  <c r="J210"/>
  <c r="BK201"/>
  <c r="J143"/>
  <c r="J340"/>
  <c r="J320"/>
  <c r="BK277"/>
  <c r="BK259"/>
  <c r="J233"/>
  <c r="J186"/>
  <c r="BK150"/>
  <c r="J145"/>
  <c i="3" r="BK347"/>
  <c r="J343"/>
  <c r="J315"/>
  <c r="J309"/>
  <c r="BK300"/>
  <c r="BK298"/>
  <c r="BK277"/>
  <c r="BK260"/>
  <c r="BK252"/>
  <c r="BK242"/>
  <c r="J208"/>
  <c r="BK196"/>
  <c r="BK193"/>
  <c r="J179"/>
  <c r="J160"/>
  <c r="BK137"/>
  <c r="J336"/>
  <c r="J326"/>
  <c r="J313"/>
  <c r="J301"/>
  <c r="BK289"/>
  <c r="BK262"/>
  <c r="J250"/>
  <c r="BK217"/>
  <c r="BK190"/>
  <c r="J137"/>
  <c r="J131"/>
  <c r="J321"/>
  <c r="J304"/>
  <c r="J292"/>
  <c r="J262"/>
  <c r="J244"/>
  <c r="BK216"/>
  <c r="J190"/>
  <c r="BK140"/>
  <c r="BK138"/>
  <c r="BK134"/>
  <c r="BK343"/>
  <c r="J330"/>
  <c r="BK324"/>
  <c r="BK315"/>
  <c r="BK312"/>
  <c r="J300"/>
  <c r="BK274"/>
  <c r="BK226"/>
  <c r="J216"/>
  <c r="J213"/>
  <c r="BK208"/>
  <c r="BK179"/>
  <c r="BK143"/>
  <c r="BK136"/>
  <c i="4" r="BK346"/>
  <c r="J337"/>
  <c r="BK315"/>
  <c r="BK309"/>
  <c r="BK294"/>
  <c r="BK287"/>
  <c r="BK277"/>
  <c r="BK267"/>
  <c r="BK251"/>
  <c r="BK199"/>
  <c r="J171"/>
  <c r="BK158"/>
  <c r="J143"/>
  <c r="J130"/>
  <c r="BK348"/>
  <c r="BK334"/>
  <c r="BK321"/>
  <c r="J318"/>
  <c r="J309"/>
  <c r="J291"/>
  <c r="J277"/>
  <c r="J251"/>
  <c r="J231"/>
  <c r="J223"/>
  <c r="BK208"/>
  <c r="J184"/>
  <c r="BK169"/>
  <c r="BK143"/>
  <c r="J142"/>
  <c r="BK241"/>
  <c r="J232"/>
  <c r="J230"/>
  <c r="BK217"/>
  <c r="J199"/>
  <c r="BK184"/>
  <c r="J146"/>
  <c r="BK133"/>
  <c r="J332"/>
  <c r="J327"/>
  <c r="J321"/>
  <c r="J315"/>
  <c r="BK306"/>
  <c r="J297"/>
  <c r="J284"/>
  <c r="BK275"/>
  <c r="J267"/>
  <c r="J259"/>
  <c r="J241"/>
  <c r="BK223"/>
  <c r="J205"/>
  <c r="J175"/>
  <c r="J158"/>
  <c r="BK146"/>
  <c r="BK134"/>
  <c i="5" r="J319"/>
  <c r="J317"/>
  <c r="J302"/>
  <c r="BK288"/>
  <c r="J265"/>
  <c r="J250"/>
  <c r="J240"/>
  <c r="BK207"/>
  <c r="J199"/>
  <c r="BK166"/>
  <c r="BK143"/>
  <c r="J138"/>
  <c r="J315"/>
  <c r="BK308"/>
  <c r="J283"/>
  <c r="BK242"/>
  <c r="J235"/>
  <c r="BK224"/>
  <c r="J207"/>
  <c r="J147"/>
  <c r="J144"/>
  <c r="BK299"/>
  <c r="BK283"/>
  <c r="J262"/>
  <c r="J245"/>
  <c r="BK235"/>
  <c r="BK193"/>
  <c r="J181"/>
  <c r="BK159"/>
  <c r="BK135"/>
  <c r="BK324"/>
  <c r="BK317"/>
  <c r="BK313"/>
  <c r="J297"/>
  <c r="J286"/>
  <c r="J268"/>
  <c r="BK245"/>
  <c r="J224"/>
  <c r="J176"/>
  <c r="J139"/>
  <c i="2" r="BK366"/>
  <c r="BK364"/>
  <c r="BK362"/>
  <c r="J362"/>
  <c r="J359"/>
  <c r="BK358"/>
  <c r="BK355"/>
  <c r="J355"/>
  <c r="BK346"/>
  <c r="J331"/>
  <c r="BK326"/>
  <c r="BK319"/>
  <c r="J311"/>
  <c r="J299"/>
  <c r="BK289"/>
  <c r="J286"/>
  <c r="J279"/>
  <c r="BK267"/>
  <c r="BK234"/>
  <c r="J232"/>
  <c r="BK225"/>
  <c r="BK210"/>
  <c r="J173"/>
  <c r="J147"/>
  <c r="J135"/>
  <c i="1" r="AS94"/>
  <c i="2" r="J319"/>
  <c r="J317"/>
  <c r="J289"/>
  <c r="BK286"/>
  <c r="J271"/>
  <c r="J269"/>
  <c r="BK253"/>
  <c r="BK233"/>
  <c r="J225"/>
  <c r="BK219"/>
  <c r="BK207"/>
  <c r="J177"/>
  <c r="BK173"/>
  <c r="J144"/>
  <c r="BK143"/>
  <c r="J346"/>
  <c r="J345"/>
  <c r="J338"/>
  <c r="J323"/>
  <c r="BK311"/>
  <c r="BK308"/>
  <c r="BK296"/>
  <c r="J293"/>
  <c r="J267"/>
  <c r="J261"/>
  <c r="J234"/>
  <c r="J219"/>
  <c r="BK213"/>
  <c r="J207"/>
  <c r="J196"/>
  <c r="BK186"/>
  <c r="BK159"/>
  <c r="J131"/>
  <c r="BK343"/>
  <c r="BK334"/>
  <c r="BK332"/>
  <c r="BK328"/>
  <c r="J314"/>
  <c r="BK293"/>
  <c r="BK269"/>
  <c r="BK261"/>
  <c r="J253"/>
  <c r="J243"/>
  <c r="J230"/>
  <c r="J213"/>
  <c r="BK177"/>
  <c r="J170"/>
  <c r="J159"/>
  <c r="BK147"/>
  <c r="BK145"/>
  <c r="J134"/>
  <c r="BK131"/>
  <c i="3" r="J347"/>
  <c r="BK345"/>
  <c r="BK336"/>
  <c r="J319"/>
  <c r="J312"/>
  <c r="J307"/>
  <c r="J280"/>
  <c r="BK265"/>
  <c r="BK254"/>
  <c r="BK250"/>
  <c r="J226"/>
  <c r="BK202"/>
  <c r="J184"/>
  <c r="BK169"/>
  <c r="J154"/>
  <c r="BK340"/>
  <c r="BK339"/>
  <c r="BK330"/>
  <c r="BK327"/>
  <c r="J324"/>
  <c r="BK319"/>
  <c r="BK309"/>
  <c r="BK304"/>
  <c r="J298"/>
  <c r="BK292"/>
  <c r="J274"/>
  <c r="J265"/>
  <c r="J254"/>
  <c r="J252"/>
  <c r="BK244"/>
  <c r="J236"/>
  <c r="J215"/>
  <c r="BK213"/>
  <c r="J202"/>
  <c r="BK160"/>
  <c r="J140"/>
  <c r="J136"/>
  <c r="J134"/>
  <c r="J345"/>
  <c r="J340"/>
  <c r="J327"/>
  <c r="BK307"/>
  <c r="BK295"/>
  <c r="BK280"/>
  <c r="J260"/>
  <c r="J242"/>
  <c r="BK236"/>
  <c r="BK215"/>
  <c r="J193"/>
  <c r="BK184"/>
  <c r="BK154"/>
  <c r="J143"/>
  <c r="J339"/>
  <c r="BK326"/>
  <c r="BK321"/>
  <c r="BK313"/>
  <c r="BK301"/>
  <c r="J295"/>
  <c r="J289"/>
  <c r="J277"/>
  <c r="J217"/>
  <c r="J196"/>
  <c r="J169"/>
  <c r="J138"/>
  <c r="BK131"/>
  <c i="4" r="BK343"/>
  <c r="J323"/>
  <c r="J312"/>
  <c r="J306"/>
  <c r="BK291"/>
  <c r="BK284"/>
  <c r="J275"/>
  <c r="BK265"/>
  <c r="BK211"/>
  <c r="J194"/>
  <c r="J169"/>
  <c r="BK144"/>
  <c r="J134"/>
  <c r="J350"/>
  <c r="J343"/>
  <c r="BK332"/>
  <c r="BK329"/>
  <c r="BK317"/>
  <c r="BK297"/>
  <c r="J287"/>
  <c r="BK257"/>
  <c r="BK232"/>
  <c r="BK228"/>
  <c r="J211"/>
  <c r="BK205"/>
  <c r="BK175"/>
  <c r="J149"/>
  <c r="BK350"/>
  <c r="J348"/>
  <c r="J346"/>
  <c r="BK337"/>
  <c r="J334"/>
  <c r="BK327"/>
  <c r="J317"/>
  <c r="BK269"/>
  <c r="BK259"/>
  <c r="BK231"/>
  <c r="J228"/>
  <c r="J208"/>
  <c r="BK171"/>
  <c r="J144"/>
  <c r="BK130"/>
  <c r="J329"/>
  <c r="BK323"/>
  <c r="BK318"/>
  <c r="BK312"/>
  <c r="J294"/>
  <c r="J269"/>
  <c r="J265"/>
  <c r="J257"/>
  <c r="BK230"/>
  <c r="J217"/>
  <c r="BK194"/>
  <c r="BK149"/>
  <c r="BK142"/>
  <c i="5" r="BK318"/>
  <c r="BK305"/>
  <c r="BK292"/>
  <c r="BK262"/>
  <c r="J243"/>
  <c r="BK241"/>
  <c r="BK216"/>
  <c r="BK204"/>
  <c r="J188"/>
  <c r="BK144"/>
  <c r="J135"/>
  <c r="BK316"/>
  <c r="BK310"/>
  <c r="BK297"/>
  <c r="J248"/>
  <c r="BK240"/>
  <c r="BK230"/>
  <c r="BK208"/>
  <c r="BK181"/>
  <c r="J316"/>
  <c r="J292"/>
  <c r="J280"/>
  <c r="BK253"/>
  <c r="J241"/>
  <c r="BK199"/>
  <c r="J185"/>
  <c r="J166"/>
  <c r="J143"/>
  <c r="J324"/>
  <c r="J318"/>
  <c r="BK314"/>
  <c r="J308"/>
  <c r="J294"/>
  <c r="BK277"/>
  <c r="BK250"/>
  <c r="J237"/>
  <c r="J208"/>
  <c r="J159"/>
  <c r="BK138"/>
  <c i="4" r="J133"/>
  <c i="5" r="J314"/>
  <c r="BK294"/>
  <c r="BK280"/>
  <c r="J253"/>
  <c r="J242"/>
  <c r="J232"/>
  <c r="J206"/>
  <c r="J193"/>
  <c r="BK150"/>
  <c r="BK147"/>
  <c r="BK139"/>
  <c r="J313"/>
  <c r="J305"/>
  <c r="BK268"/>
  <c r="BK237"/>
  <c r="BK232"/>
  <c r="J216"/>
  <c r="BK185"/>
  <c r="J145"/>
  <c r="BK302"/>
  <c r="BK286"/>
  <c r="J277"/>
  <c r="BK243"/>
  <c r="J204"/>
  <c r="BK188"/>
  <c r="BK176"/>
  <c r="BK145"/>
  <c r="BK131"/>
  <c r="BK319"/>
  <c r="BK315"/>
  <c r="J310"/>
  <c r="J299"/>
  <c r="J288"/>
  <c r="BK265"/>
  <c r="BK248"/>
  <c r="J230"/>
  <c r="BK206"/>
  <c r="J150"/>
  <c r="J131"/>
  <c i="2" l="1" r="BK130"/>
  <c r="J130"/>
  <c r="J98"/>
  <c r="T142"/>
  <c r="R149"/>
  <c r="R270"/>
  <c r="R318"/>
  <c r="BK333"/>
  <c r="J333"/>
  <c r="J105"/>
  <c r="P333"/>
  <c r="BK344"/>
  <c r="J344"/>
  <c r="J106"/>
  <c i="3" r="R130"/>
  <c r="R135"/>
  <c r="R142"/>
  <c r="T253"/>
  <c r="P299"/>
  <c r="P308"/>
  <c r="P314"/>
  <c r="P325"/>
  <c i="4" r="T129"/>
  <c r="R141"/>
  <c r="P148"/>
  <c r="P268"/>
  <c r="BK316"/>
  <c r="J316"/>
  <c r="J103"/>
  <c r="P322"/>
  <c r="P333"/>
  <c i="2" r="P130"/>
  <c r="P142"/>
  <c r="T149"/>
  <c r="T270"/>
  <c r="T318"/>
  <c r="P327"/>
  <c r="T344"/>
  <c i="3" r="T130"/>
  <c r="T135"/>
  <c r="BK142"/>
  <c r="J142"/>
  <c r="J101"/>
  <c r="BK253"/>
  <c r="J253"/>
  <c r="J102"/>
  <c r="BK299"/>
  <c r="J299"/>
  <c r="J103"/>
  <c r="T299"/>
  <c r="T308"/>
  <c r="R314"/>
  <c r="T325"/>
  <c i="4" r="BK129"/>
  <c r="J129"/>
  <c r="J98"/>
  <c r="BK141"/>
  <c r="J141"/>
  <c r="J99"/>
  <c r="T148"/>
  <c r="T268"/>
  <c r="T316"/>
  <c r="T322"/>
  <c r="R333"/>
  <c i="5" r="P134"/>
  <c r="P129"/>
  <c r="T134"/>
  <c r="T129"/>
  <c r="P142"/>
  <c r="T142"/>
  <c r="R149"/>
  <c r="P244"/>
  <c r="BK287"/>
  <c r="J287"/>
  <c r="J104"/>
  <c r="R287"/>
  <c r="BK298"/>
  <c r="J298"/>
  <c r="J105"/>
  <c r="BK309"/>
  <c r="J309"/>
  <c r="J106"/>
  <c i="2" r="T130"/>
  <c r="T129"/>
  <c r="R142"/>
  <c r="BK149"/>
  <c r="J149"/>
  <c r="J101"/>
  <c r="BK270"/>
  <c r="J270"/>
  <c r="J102"/>
  <c r="P318"/>
  <c r="T327"/>
  <c r="R333"/>
  <c r="R344"/>
  <c i="3" r="BK130"/>
  <c r="J130"/>
  <c r="J98"/>
  <c r="P130"/>
  <c r="P129"/>
  <c r="P135"/>
  <c r="T142"/>
  <c r="R253"/>
  <c r="BK308"/>
  <c r="J308"/>
  <c r="J104"/>
  <c r="BK314"/>
  <c r="J314"/>
  <c r="J105"/>
  <c r="BK325"/>
  <c r="J325"/>
  <c r="J106"/>
  <c i="4" r="P129"/>
  <c r="T141"/>
  <c r="R148"/>
  <c r="R268"/>
  <c r="P316"/>
  <c r="R322"/>
  <c r="BK333"/>
  <c r="J333"/>
  <c r="J105"/>
  <c i="5" r="BK134"/>
  <c r="J134"/>
  <c r="J99"/>
  <c r="R134"/>
  <c r="R129"/>
  <c r="BK142"/>
  <c r="J142"/>
  <c r="J100"/>
  <c r="R142"/>
  <c r="P149"/>
  <c r="BK244"/>
  <c r="J244"/>
  <c r="J103"/>
  <c r="R244"/>
  <c r="P287"/>
  <c r="R298"/>
  <c i="2" r="R130"/>
  <c r="R129"/>
  <c r="BK142"/>
  <c r="J142"/>
  <c r="J99"/>
  <c r="P149"/>
  <c r="P148"/>
  <c r="P270"/>
  <c r="BK318"/>
  <c r="J318"/>
  <c r="J103"/>
  <c r="BK327"/>
  <c r="J327"/>
  <c r="J104"/>
  <c r="R327"/>
  <c r="T333"/>
  <c r="P344"/>
  <c i="3" r="BK135"/>
  <c r="J135"/>
  <c r="J99"/>
  <c r="P142"/>
  <c r="P141"/>
  <c r="P253"/>
  <c r="R299"/>
  <c r="R308"/>
  <c r="T314"/>
  <c r="R325"/>
  <c i="4" r="R129"/>
  <c r="R128"/>
  <c r="P141"/>
  <c r="BK148"/>
  <c r="J148"/>
  <c r="J101"/>
  <c r="BK268"/>
  <c r="J268"/>
  <c r="J102"/>
  <c r="R316"/>
  <c r="BK322"/>
  <c r="J322"/>
  <c r="J104"/>
  <c r="T333"/>
  <c i="5" r="BK149"/>
  <c r="J149"/>
  <c r="J102"/>
  <c r="T149"/>
  <c r="T244"/>
  <c r="T287"/>
  <c r="P298"/>
  <c r="T298"/>
  <c r="P309"/>
  <c r="R309"/>
  <c r="T309"/>
  <c i="2" r="BK365"/>
  <c r="J365"/>
  <c r="J108"/>
  <c i="4" r="BK349"/>
  <c r="J349"/>
  <c r="J107"/>
  <c i="5" r="BK130"/>
  <c r="BK129"/>
  <c r="J129"/>
  <c r="J97"/>
  <c i="3" r="BK346"/>
  <c r="J346"/>
  <c r="J108"/>
  <c i="4" r="BK347"/>
  <c r="J347"/>
  <c r="J106"/>
  <c i="5" r="BK323"/>
  <c r="J323"/>
  <c r="J108"/>
  <c r="J91"/>
  <c r="F125"/>
  <c r="BE143"/>
  <c r="BE144"/>
  <c r="BE159"/>
  <c r="BE176"/>
  <c r="BE181"/>
  <c r="BE193"/>
  <c r="BE199"/>
  <c r="BE232"/>
  <c r="BE240"/>
  <c r="BE241"/>
  <c r="BE242"/>
  <c r="BE253"/>
  <c r="BE280"/>
  <c r="BE302"/>
  <c r="BE315"/>
  <c r="BE324"/>
  <c r="E85"/>
  <c r="BE138"/>
  <c r="BE147"/>
  <c r="BE206"/>
  <c r="BE207"/>
  <c r="BE208"/>
  <c r="BE216"/>
  <c r="BE230"/>
  <c r="BE237"/>
  <c r="BE248"/>
  <c r="BE265"/>
  <c r="BE294"/>
  <c r="BE305"/>
  <c r="BE314"/>
  <c r="BE319"/>
  <c i="4" r="BK128"/>
  <c r="J128"/>
  <c r="J97"/>
  <c i="5" r="J89"/>
  <c r="J92"/>
  <c r="BE131"/>
  <c r="BE135"/>
  <c r="BE139"/>
  <c r="BE150"/>
  <c r="BE204"/>
  <c r="BE243"/>
  <c r="BE245"/>
  <c r="BE250"/>
  <c r="BE262"/>
  <c r="BE277"/>
  <c r="BE286"/>
  <c r="BE292"/>
  <c r="BE299"/>
  <c r="BE313"/>
  <c r="BE317"/>
  <c r="BE318"/>
  <c r="BE145"/>
  <c r="BE166"/>
  <c r="BE185"/>
  <c r="BE188"/>
  <c r="BE224"/>
  <c r="BE235"/>
  <c r="BE268"/>
  <c r="BE283"/>
  <c r="BE288"/>
  <c r="BE297"/>
  <c r="BE308"/>
  <c r="BE310"/>
  <c r="BE316"/>
  <c i="4" r="F92"/>
  <c r="BE143"/>
  <c r="BE208"/>
  <c r="BE232"/>
  <c r="BE241"/>
  <c r="BE265"/>
  <c r="BE315"/>
  <c r="J91"/>
  <c r="J92"/>
  <c r="J121"/>
  <c r="BE134"/>
  <c r="BE142"/>
  <c r="BE149"/>
  <c r="BE158"/>
  <c r="BE175"/>
  <c r="BE211"/>
  <c r="BE251"/>
  <c r="BE275"/>
  <c r="BE277"/>
  <c r="BE287"/>
  <c r="BE291"/>
  <c r="BE294"/>
  <c r="BE297"/>
  <c r="BE306"/>
  <c r="BE309"/>
  <c r="BE321"/>
  <c r="BE329"/>
  <c r="BE334"/>
  <c r="BE343"/>
  <c r="BE346"/>
  <c r="BE348"/>
  <c r="E117"/>
  <c r="BE144"/>
  <c r="BE259"/>
  <c r="BE267"/>
  <c r="BE269"/>
  <c r="BE284"/>
  <c r="BE312"/>
  <c r="BE323"/>
  <c r="BE337"/>
  <c r="BE350"/>
  <c r="BE130"/>
  <c r="BE133"/>
  <c r="BE146"/>
  <c r="BE169"/>
  <c r="BE171"/>
  <c r="BE184"/>
  <c r="BE194"/>
  <c r="BE199"/>
  <c r="BE205"/>
  <c r="BE217"/>
  <c r="BE223"/>
  <c r="BE228"/>
  <c r="BE230"/>
  <c r="BE231"/>
  <c r="BE257"/>
  <c r="BE317"/>
  <c r="BE318"/>
  <c r="BE327"/>
  <c r="BE332"/>
  <c i="3" r="E85"/>
  <c r="J92"/>
  <c r="J122"/>
  <c r="BE140"/>
  <c r="BE154"/>
  <c r="BE190"/>
  <c r="BE236"/>
  <c r="BE244"/>
  <c r="BE254"/>
  <c r="BE260"/>
  <c r="BE274"/>
  <c r="BE280"/>
  <c r="BE295"/>
  <c r="BE300"/>
  <c r="BE307"/>
  <c r="BE330"/>
  <c r="F92"/>
  <c r="BE136"/>
  <c r="BE160"/>
  <c r="BE169"/>
  <c r="BE196"/>
  <c r="BE202"/>
  <c r="BE208"/>
  <c r="BE217"/>
  <c r="BE250"/>
  <c r="BE252"/>
  <c r="BE262"/>
  <c r="BE265"/>
  <c r="BE289"/>
  <c r="BE298"/>
  <c r="BE309"/>
  <c r="BE313"/>
  <c r="BE324"/>
  <c r="BE336"/>
  <c r="BE340"/>
  <c i="2" r="BK129"/>
  <c r="J129"/>
  <c r="J97"/>
  <c i="3" r="BE137"/>
  <c r="BE143"/>
  <c r="BE179"/>
  <c r="BE193"/>
  <c r="BE277"/>
  <c r="BE301"/>
  <c r="BE304"/>
  <c r="BE343"/>
  <c r="J91"/>
  <c r="BE131"/>
  <c r="BE134"/>
  <c r="BE138"/>
  <c r="BE184"/>
  <c r="BE213"/>
  <c r="BE215"/>
  <c r="BE216"/>
  <c r="BE226"/>
  <c r="BE242"/>
  <c r="BE292"/>
  <c r="BE312"/>
  <c r="BE315"/>
  <c r="BE319"/>
  <c r="BE321"/>
  <c r="BE326"/>
  <c r="BE327"/>
  <c r="BE339"/>
  <c r="BE345"/>
  <c r="BE347"/>
  <c i="2" r="J92"/>
  <c r="J122"/>
  <c r="BE135"/>
  <c r="BE144"/>
  <c r="BE196"/>
  <c r="BE207"/>
  <c r="BE219"/>
  <c r="BE232"/>
  <c r="BE233"/>
  <c r="BE286"/>
  <c r="BE296"/>
  <c r="BE299"/>
  <c r="BE308"/>
  <c r="BE314"/>
  <c r="BE319"/>
  <c r="E118"/>
  <c r="J124"/>
  <c r="BE134"/>
  <c r="BE143"/>
  <c r="BE145"/>
  <c r="BE147"/>
  <c r="BE173"/>
  <c r="BE225"/>
  <c r="BE230"/>
  <c r="BE253"/>
  <c r="BE261"/>
  <c r="BE267"/>
  <c r="BE279"/>
  <c r="BE317"/>
  <c r="BE323"/>
  <c r="BE326"/>
  <c r="BE331"/>
  <c r="BE332"/>
  <c r="BE349"/>
  <c r="F92"/>
  <c r="BE131"/>
  <c r="BE150"/>
  <c r="BE186"/>
  <c r="BE210"/>
  <c r="BE234"/>
  <c r="BE277"/>
  <c r="BE289"/>
  <c r="BE293"/>
  <c r="BE311"/>
  <c r="BE328"/>
  <c r="BE338"/>
  <c r="BE343"/>
  <c r="BE345"/>
  <c r="BE159"/>
  <c r="BE170"/>
  <c r="BE177"/>
  <c r="BE201"/>
  <c r="BE213"/>
  <c r="BE243"/>
  <c r="BE259"/>
  <c r="BE269"/>
  <c r="BE271"/>
  <c r="BE320"/>
  <c r="BE334"/>
  <c r="BE340"/>
  <c r="BE346"/>
  <c r="BE355"/>
  <c r="BE358"/>
  <c r="BE359"/>
  <c r="BE362"/>
  <c r="BE364"/>
  <c r="BE366"/>
  <c r="F35"/>
  <c i="1" r="BB95"/>
  <c i="3" r="F35"/>
  <c i="1" r="BB96"/>
  <c i="4" r="F35"/>
  <c i="1" r="BB97"/>
  <c i="4" r="F34"/>
  <c i="1" r="BA97"/>
  <c i="5" r="J34"/>
  <c i="1" r="AW98"/>
  <c i="2" r="F37"/>
  <c i="1" r="BD95"/>
  <c i="2" r="F36"/>
  <c i="1" r="BC95"/>
  <c i="4" r="J34"/>
  <c i="1" r="AW97"/>
  <c i="5" r="F36"/>
  <c i="1" r="BC98"/>
  <c i="2" r="F34"/>
  <c i="1" r="BA95"/>
  <c i="3" r="F34"/>
  <c i="1" r="BA96"/>
  <c i="3" r="F36"/>
  <c i="1" r="BC96"/>
  <c i="4" r="F36"/>
  <c i="1" r="BC97"/>
  <c i="5" r="F37"/>
  <c i="1" r="BD98"/>
  <c i="2" r="J34"/>
  <c i="1" r="AW95"/>
  <c i="3" r="J34"/>
  <c i="1" r="AW96"/>
  <c i="3" r="F37"/>
  <c i="1" r="BD96"/>
  <c i="4" r="F37"/>
  <c i="1" r="BD97"/>
  <c i="5" r="F34"/>
  <c i="1" r="BA98"/>
  <c i="5" r="F35"/>
  <c i="1" r="BB98"/>
  <c i="5" l="1" r="T148"/>
  <c r="T128"/>
  <c i="4" r="R147"/>
  <c r="R127"/>
  <c i="3" r="P128"/>
  <c i="1" r="AU96"/>
  <c i="5" r="R148"/>
  <c r="R128"/>
  <c i="2" r="T148"/>
  <c r="P129"/>
  <c r="P128"/>
  <c i="1" r="AU95"/>
  <c i="3" r="R141"/>
  <c r="R129"/>
  <c r="R128"/>
  <c r="T141"/>
  <c i="2" r="R148"/>
  <c r="R128"/>
  <c i="4" r="T147"/>
  <c i="5" r="P148"/>
  <c r="P128"/>
  <c i="1" r="AU98"/>
  <c i="4" r="P128"/>
  <c i="2" r="T128"/>
  <c i="3" r="T129"/>
  <c r="T128"/>
  <c i="4" r="P147"/>
  <c r="T128"/>
  <c r="T127"/>
  <c i="2" r="BK363"/>
  <c r="J363"/>
  <c r="J107"/>
  <c i="3" r="BK344"/>
  <c r="J344"/>
  <c r="J107"/>
  <c i="2" r="BK148"/>
  <c r="J148"/>
  <c r="J100"/>
  <c i="3" r="BK141"/>
  <c r="J141"/>
  <c r="J100"/>
  <c i="4" r="BK147"/>
  <c r="J147"/>
  <c r="J100"/>
  <c i="5" r="J130"/>
  <c r="J98"/>
  <c r="BK148"/>
  <c r="J148"/>
  <c r="J101"/>
  <c i="3" r="BK129"/>
  <c r="J129"/>
  <c r="J97"/>
  <c i="5" r="BK322"/>
  <c r="J322"/>
  <c r="J107"/>
  <c i="4" r="BK127"/>
  <c r="J127"/>
  <c i="2" r="BK128"/>
  <c r="J128"/>
  <c r="J96"/>
  <c i="3" r="F33"/>
  <c i="1" r="AZ96"/>
  <c i="4" r="J33"/>
  <c i="1" r="AV97"/>
  <c r="AT97"/>
  <c r="BB94"/>
  <c r="W31"/>
  <c i="3" r="J33"/>
  <c i="1" r="AV96"/>
  <c r="AT96"/>
  <c i="4" r="F33"/>
  <c i="1" r="AZ97"/>
  <c r="BC94"/>
  <c r="W32"/>
  <c r="BD94"/>
  <c r="W33"/>
  <c i="2" r="J33"/>
  <c i="1" r="AV95"/>
  <c r="AT95"/>
  <c i="5" r="F33"/>
  <c i="1" r="AZ98"/>
  <c i="2" r="F33"/>
  <c i="1" r="AZ95"/>
  <c i="4" r="J30"/>
  <c i="1" r="AG97"/>
  <c r="BA94"/>
  <c r="W30"/>
  <c i="5" r="J33"/>
  <c i="1" r="AV98"/>
  <c r="AT98"/>
  <c i="4" l="1" r="P127"/>
  <c i="1" r="AU97"/>
  <c i="5" r="BK128"/>
  <c r="J128"/>
  <c r="J96"/>
  <c i="3" r="BK128"/>
  <c r="J128"/>
  <c r="J96"/>
  <c i="1" r="AN97"/>
  <c i="4" r="J96"/>
  <c r="J39"/>
  <c i="1" r="AU94"/>
  <c i="2" r="J30"/>
  <c i="1" r="AG95"/>
  <c r="AY94"/>
  <c r="AX94"/>
  <c r="AW94"/>
  <c r="AK30"/>
  <c r="AZ94"/>
  <c r="AV94"/>
  <c r="AK29"/>
  <c i="2" l="1" r="J39"/>
  <c i="1" r="AN95"/>
  <c i="5" r="J30"/>
  <c i="1" r="AG98"/>
  <c i="3" r="J30"/>
  <c i="1" r="AG96"/>
  <c r="W29"/>
  <c r="AT94"/>
  <c i="3" l="1" r="J39"/>
  <c i="5" r="J39"/>
  <c i="1" r="AN96"/>
  <c r="AN98"/>
  <c r="AG94"/>
  <c r="AK26"/>
  <c r="AK35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<sst xmlns="http://schemas.openxmlformats.org/spreadsheetml/2006/main">
  <si>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</si>
  <si>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</si>
  <si>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</si>
  <si>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</si>
  <si>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</si>
  <si>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{bb9c2986-e4f5-41d9-99f6-938d21ab25fa}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</si>
  <si>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</si>
  <si>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</si>
  <si>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</si>
  <si>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</si>
  <si>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</si>
  <si>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</si>
  <si>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</si>
  <si>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</si>
  <si>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006/2021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</si>
  <si>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</si>
  <si>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</si>
  <si>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Zatelení budov MŠ Předškolní 624/1, Ostrava-Výškovice</t>
  </si>
  <si>
    <t>KSO:</t>
  </si>
  <si>
    <t>CC-CZ:</t>
  </si>
  <si>
    <t>Místo:</t>
  </si>
  <si>
    <t xml:space="preserve"> </t>
  </si>
  <si>
    <t>Datum:</t>
  </si>
  <si>
    <t>28. 6. 2021</t>
  </si>
  <si>
    <t>Zadavatel:</t>
  </si>
  <si>
    <t>IČ:</t>
  </si>
  <si>
    <t>SMO MOb Jih, Horní 3, Ostrava-Hrabůvka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</si>
  <si>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</si>
  <si>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</si>
  <si>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</si>
  <si>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</si>
  <si>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</si>
  <si>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</si>
  <si>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</si>
  <si>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</si>
  <si>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</si>
  <si>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</si>
  <si>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</si>
  <si>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</si>
  <si>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</si>
  <si>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</si>
  <si>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</si>
  <si>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</si>
  <si>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</si>
  <si>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</si>
  <si>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</si>
  <si>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</si>
  <si>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</si>
  <si>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</si>
  <si>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</si>
  <si>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</si>
  <si>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</si>
  <si>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</si>
  <si>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</si>
  <si>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</si>
  <si>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</si>
  <si>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</si>
  <si>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</si>
  <si>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</si>
  <si>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</si>
  <si>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</si>
  <si>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</si>
  <si>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</si>
  <si>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</si>
  <si>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</si>
  <si>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</si>
  <si>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</si>
  <si>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</si>
  <si>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</si>
  <si>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</si>
  <si>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</si>
  <si>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</si>
  <si>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</si>
  <si>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</si>
  <si>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</si>
  <si>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</si>
  <si>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</si>
  <si>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</si>
  <si>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</si>
  <si>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P01</t>
  </si>
  <si>
    <t>Pavlon P1, střecha</t>
  </si>
  <si>
    <t>STA</t>
  </si>
  <si>
    <t>1</t>
  </si>
  <si>
    <t>{480e95c1-ecf0-47a9-a006-8e2dfe6e02b2}</t>
  </si>
  <si>
    <t>2</t>
  </si>
  <si>
    <t>P02</t>
  </si>
  <si>
    <t>Pavlon P2, střecha</t>
  </si>
  <si>
    <t>{769671f9-9917-491d-9d7b-a26cac41b3f5}</t>
  </si>
  <si>
    <t>P03</t>
  </si>
  <si>
    <t>Pavlon P3, střecha</t>
  </si>
  <si>
    <t>{6c9194e8-7053-4d7d-87c2-cbd28265b42b}</t>
  </si>
  <si>
    <t>P04</t>
  </si>
  <si>
    <t>Pavlon P4, střecha</t>
  </si>
  <si>
    <t>{5d9067bc-79a5-4488-99ad-43f4cbd28ea3}</t>
  </si>
  <si>
    <t>KRYCÍ LIST SOUPISU PRACÍ</t>
  </si>
  <si>
    <t>Objekt:</t>
  </si>
  <si>
    <t>P01 - Pavlon P1, střecha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</si>
  <si>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</si>
  <si>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</si>
  <si>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</si>
  <si>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</si>
  <si>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</si>
  <si>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</si>
  <si>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9 - Ostatní konstrukce a práce, bourání</t>
  </si>
  <si>
    <t xml:space="preserve">    997 - Přesun sutě</t>
  </si>
  <si>
    <t>PSV - Práce a dodávky PSV</t>
  </si>
  <si>
    <t xml:space="preserve">    712 - Povlakové krytiny</t>
  </si>
  <si>
    <t xml:space="preserve">    713 - Izolace tepelné</t>
  </si>
  <si>
    <t xml:space="preserve">    721 - Zdravotechnika - vnitřní kanalizace</t>
  </si>
  <si>
    <t xml:space="preserve">    742 - Elektroinstalace - slaboproud</t>
  </si>
  <si>
    <t xml:space="preserve">    762 - Konstrukce tesařské</t>
  </si>
  <si>
    <t xml:space="preserve">    764 - Konstrukce klempířské</t>
  </si>
  <si>
    <t>VRN - Vedlejší rozpočtové náklady</t>
  </si>
  <si>
    <t xml:space="preserve">    VRN3 - Zařízení staveniště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</si>
  <si>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</si>
  <si>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</si>
  <si>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</si>
  <si>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</si>
  <si>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</si>
  <si>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</si>
  <si>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</si>
  <si>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</si>
  <si>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</si>
  <si>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</si>
  <si>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</si>
  <si>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</si>
  <si>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</si>
  <si>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</si>
  <si>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</si>
  <si>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</si>
  <si>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9</t>
  </si>
  <si>
    <t>Ostatní konstrukce a práce, bourání</t>
  </si>
  <si>
    <t>K</t>
  </si>
  <si>
    <t>953961113</t>
  </si>
  <si>
    <t>Kotvy chemickým tmelem M 12 hl 110 mm do betonu, ŽB nebo kamene s vyvrtáním otvoru</t>
  </si>
  <si>
    <t>kus</t>
  </si>
  <si>
    <t>4</t>
  </si>
  <si>
    <t>-582820856</t>
  </si>
  <si>
    <t>VV</t>
  </si>
  <si>
    <t>Detail atika - kotvení á 0,5m</t>
  </si>
  <si>
    <t>101,0/0,5</t>
  </si>
  <si>
    <t>953965123</t>
  </si>
  <si>
    <t>Kotevní šroub pro chemické kotvy M 12 dl 260 mm</t>
  </si>
  <si>
    <t>-704855281</t>
  </si>
  <si>
    <t>3</t>
  </si>
  <si>
    <t>965081343</t>
  </si>
  <si>
    <t>Bourání podlah z dlaždic betonových, teracových nebo čedičových tl do 40 mm plochy přes 1 m2</t>
  </si>
  <si>
    <t>m2</t>
  </si>
  <si>
    <t>1840231187</t>
  </si>
  <si>
    <t>Demontáž zátěžové dlažby na střeše</t>
  </si>
  <si>
    <t>obvod</t>
  </si>
  <si>
    <t>(34,6+14,2)*2*0,5</t>
  </si>
  <si>
    <t>plocha 2ks/m2</t>
  </si>
  <si>
    <t>34,1*13,7*0,5*0,5*2</t>
  </si>
  <si>
    <t>Součet</t>
  </si>
  <si>
    <t>997</t>
  </si>
  <si>
    <t>Přesun sutě</t>
  </si>
  <si>
    <t>997013121</t>
  </si>
  <si>
    <t>Vnitrostaveništní doprava suti a vybouraných hmot pro budovy v do 45 m s použitím mechanizace</t>
  </si>
  <si>
    <t>t</t>
  </si>
  <si>
    <t>-1803325201</t>
  </si>
  <si>
    <t>5</t>
  </si>
  <si>
    <t>997013501</t>
  </si>
  <si>
    <t>Odvoz suti a vybouraných hmot na skládku nebo meziskládku do 1 km se složením</t>
  </si>
  <si>
    <t>1665163122</t>
  </si>
  <si>
    <t>6</t>
  </si>
  <si>
    <t>997013509</t>
  </si>
  <si>
    <t>Příplatek k odvozu suti a vybouraných hmot na skládku ZKD 1 km přes 1 km</t>
  </si>
  <si>
    <t>-2084721900</t>
  </si>
  <si>
    <t>40,69*10 'Přepočtené koeficientem množství</t>
  </si>
  <si>
    <t>7</t>
  </si>
  <si>
    <t>997013831</t>
  </si>
  <si>
    <t>Poplatek za uložení na skládce (skládkovné) stavebního odpadu směsného kód odpadu 170 904</t>
  </si>
  <si>
    <t>-1260612518</t>
  </si>
  <si>
    <t>PSV</t>
  </si>
  <si>
    <t>Práce a dodávky PSV</t>
  </si>
  <si>
    <t>712</t>
  </si>
  <si>
    <t>Povlakové krytiny</t>
  </si>
  <si>
    <t>8</t>
  </si>
  <si>
    <t>712300831</t>
  </si>
  <si>
    <t>Odstranění povlakové krytiny střech do 10° jednovrstvé</t>
  </si>
  <si>
    <t>16</t>
  </si>
  <si>
    <t>-860344822</t>
  </si>
  <si>
    <t>demontáž EPDM folie</t>
  </si>
  <si>
    <t>plocha</t>
  </si>
  <si>
    <t>34,6*14,2</t>
  </si>
  <si>
    <t>vytažení na atiky</t>
  </si>
  <si>
    <t>(34,6+14,2)*2*0,565</t>
  </si>
  <si>
    <t>vytažení na výlez</t>
  </si>
  <si>
    <t>(1,15+0,85)*2*0,55</t>
  </si>
  <si>
    <t>712300841</t>
  </si>
  <si>
    <t>Odstranění povlakové krytiny střech do 10° odškrabáním mechu s urovnáním povrchu a očištěním</t>
  </si>
  <si>
    <t>-1417445032</t>
  </si>
  <si>
    <t>Původní asf. pásy - plocha střechy bez atik, plocha atik, vytažení na atiky a stěny</t>
  </si>
  <si>
    <t>atiky</t>
  </si>
  <si>
    <t>(35,1+14,7)*2*0,25</t>
  </si>
  <si>
    <t>10</t>
  </si>
  <si>
    <t>712300845</t>
  </si>
  <si>
    <t>Demontáž ventilační hlavice na ploché střeše sklonu do 10°</t>
  </si>
  <si>
    <t>-915628330</t>
  </si>
  <si>
    <t>K/10</t>
  </si>
  <si>
    <t>14</t>
  </si>
  <si>
    <t>11</t>
  </si>
  <si>
    <t>712300851</t>
  </si>
  <si>
    <t>Demontáž ukončujícího kovového profilu přímého</t>
  </si>
  <si>
    <t>m</t>
  </si>
  <si>
    <t>-20388614</t>
  </si>
  <si>
    <t>odstranění EPDM folie</t>
  </si>
  <si>
    <t>(34,6+14,2)*2</t>
  </si>
  <si>
    <t>12</t>
  </si>
  <si>
    <t>712300929</t>
  </si>
  <si>
    <t>Oprava poruch stáv. krytiny, oprava boulí prořezáním přetavením asf. pásem, rozsah do 20% plochy</t>
  </si>
  <si>
    <t>-1315967230</t>
  </si>
  <si>
    <t>Plocha střechy bez atik, vytažení na atiky a stěny</t>
  </si>
  <si>
    <t>13</t>
  </si>
  <si>
    <t>712363090</t>
  </si>
  <si>
    <t>Provedení povlakové krytiny střech do 10° fólií mPVC (bez dodání materiálu)</t>
  </si>
  <si>
    <t>-1183403223</t>
  </si>
  <si>
    <t>Plocha střechy bez atik, plocha atik</t>
  </si>
  <si>
    <t>(35,1+14,7)*2*0,49</t>
  </si>
  <si>
    <t>Mezisoučet</t>
  </si>
  <si>
    <t>pojistný pás podtlakového kotvení š. 500 mm</t>
  </si>
  <si>
    <t>81,6*0,5</t>
  </si>
  <si>
    <t>M</t>
  </si>
  <si>
    <t>2834</t>
  </si>
  <si>
    <t>střešní fólie 1,6 mm</t>
  </si>
  <si>
    <t>32</t>
  </si>
  <si>
    <t>-1465678886</t>
  </si>
  <si>
    <t>540,124*1,15</t>
  </si>
  <si>
    <t>pojistný pás š. 500 mm - kotvící profil</t>
  </si>
  <si>
    <t>712363122</t>
  </si>
  <si>
    <t>Provedení povlakové krytiny střech do 10° provedení rohů a koutů navařením izolačních tvarovek</t>
  </si>
  <si>
    <t>472714519</t>
  </si>
  <si>
    <t>rohy</t>
  </si>
  <si>
    <t>8 "výlez</t>
  </si>
  <si>
    <t>kouty</t>
  </si>
  <si>
    <t>8 "atiky</t>
  </si>
  <si>
    <t>28322070</t>
  </si>
  <si>
    <t>roh vnitřní pro střešní fólie mPVC šedé</t>
  </si>
  <si>
    <t>907217171</t>
  </si>
  <si>
    <t>17</t>
  </si>
  <si>
    <t>28322071</t>
  </si>
  <si>
    <t>roh vnější pro střešní fólie mPVC šedá</t>
  </si>
  <si>
    <t>-1633244996</t>
  </si>
  <si>
    <t>18</t>
  </si>
  <si>
    <t>712363206</t>
  </si>
  <si>
    <t>Provedení povlakové krytiny střech do 10° uchycení fólie kovovým profilem pro podtlakové kotvení vč. kotevních šroubů</t>
  </si>
  <si>
    <t>386573657</t>
  </si>
  <si>
    <t>atika</t>
  </si>
  <si>
    <t>střešní výlez</t>
  </si>
  <si>
    <t>(1,15+0,85)*2</t>
  </si>
  <si>
    <t>19</t>
  </si>
  <si>
    <t>28355</t>
  </si>
  <si>
    <t>kotvící profil dl. 3,0 m žárový pozink</t>
  </si>
  <si>
    <t>1184533710</t>
  </si>
  <si>
    <t>Délka 3m/kus, prořez 5%</t>
  </si>
  <si>
    <t>101,6*1,05</t>
  </si>
  <si>
    <t xml:space="preserve">dorovnání do celých kusů </t>
  </si>
  <si>
    <t>1,32</t>
  </si>
  <si>
    <t>20</t>
  </si>
  <si>
    <t>28356</t>
  </si>
  <si>
    <t>těsnění pro podtlakový systém š 40 mm dl. 15 m</t>
  </si>
  <si>
    <t>bm</t>
  </si>
  <si>
    <t>-1309701032</t>
  </si>
  <si>
    <t>dorovnání do celých návinů</t>
  </si>
  <si>
    <t>13,32</t>
  </si>
  <si>
    <t>712363300</t>
  </si>
  <si>
    <t>Montáž podtlakového ventilu vč. opracování tvarovkou</t>
  </si>
  <si>
    <t>1180241018</t>
  </si>
  <si>
    <t>15,0</t>
  </si>
  <si>
    <t>22</t>
  </si>
  <si>
    <t>28354</t>
  </si>
  <si>
    <t>podtlakový ventil D150 mm výška 270 mm hliník</t>
  </si>
  <si>
    <t>-1481738357</t>
  </si>
  <si>
    <t>23</t>
  </si>
  <si>
    <t>28342</t>
  </si>
  <si>
    <t>tvarovka podtlakový ventil D152 mm 1,5 mm</t>
  </si>
  <si>
    <t>-1801634432</t>
  </si>
  <si>
    <t>24</t>
  </si>
  <si>
    <t>712363312</t>
  </si>
  <si>
    <t>Povlakové krytiny střech do 10° z tvarovaných poplastovaných lišt koutová lišta vnitřní rš 100 mm</t>
  </si>
  <si>
    <t>796689769</t>
  </si>
  <si>
    <t>2*(1,15+0,85)</t>
  </si>
  <si>
    <t>prořez 5%</t>
  </si>
  <si>
    <t>101,6*0,05</t>
  </si>
  <si>
    <t>25</t>
  </si>
  <si>
    <t>712363313</t>
  </si>
  <si>
    <t>Povlakové krytiny střech do 10° z tvarovaných poplastovaných lišt koutová lišta vnější rš 100 mm</t>
  </si>
  <si>
    <t>455199996</t>
  </si>
  <si>
    <t>(34,6+14,2)*2 " vnitřní obvod</t>
  </si>
  <si>
    <t>(35,1+14,7)*2 "vnější obvod</t>
  </si>
  <si>
    <t>201,2*0,05</t>
  </si>
  <si>
    <t>26</t>
  </si>
  <si>
    <t>712391171</t>
  </si>
  <si>
    <t>Provedení povlakové krytiny střech do 10° podkladní textilní vrstvy</t>
  </si>
  <si>
    <t>1432297886</t>
  </si>
  <si>
    <t>Plocha střechy vč. atik</t>
  </si>
  <si>
    <t>540,124</t>
  </si>
  <si>
    <t>svislé vytažení</t>
  </si>
  <si>
    <t>32,96</t>
  </si>
  <si>
    <t>27</t>
  </si>
  <si>
    <t>69311068</t>
  </si>
  <si>
    <t>geotextilie netkaná PP 300g/m2</t>
  </si>
  <si>
    <t>-576831714</t>
  </si>
  <si>
    <t>573,084*1,15 'Přepočtené koeficientem množství</t>
  </si>
  <si>
    <t>28</t>
  </si>
  <si>
    <t>712861705</t>
  </si>
  <si>
    <t>Provedení povlakové krytiny vytažením na konstrukce fólií lepenou se svařovanými spoji</t>
  </si>
  <si>
    <t>1183975445</t>
  </si>
  <si>
    <t>(34,6+14,2)*2*0,325</t>
  </si>
  <si>
    <t>(1,15+0,85)*2*0,31</t>
  </si>
  <si>
    <t>29</t>
  </si>
  <si>
    <t>1381398156</t>
  </si>
  <si>
    <t>32,96*1,2 'Přepočtené koeficientem množství</t>
  </si>
  <si>
    <t>30</t>
  </si>
  <si>
    <t>998712202</t>
  </si>
  <si>
    <t>Přesun hmot procentní pro krytiny povlakové v objektech v do 12 m</t>
  </si>
  <si>
    <t>%</t>
  </si>
  <si>
    <t>2087834067</t>
  </si>
  <si>
    <t>713</t>
  </si>
  <si>
    <t>Izolace tepelné</t>
  </si>
  <si>
    <t>31</t>
  </si>
  <si>
    <t>713131141</t>
  </si>
  <si>
    <t>Montáž izolace tepelné stěn a základů lepením celoplošně rohoží, pásů, dílců, desek</t>
  </si>
  <si>
    <t>109047239</t>
  </si>
  <si>
    <t>(34,6+14,2)*2*0,3</t>
  </si>
  <si>
    <t>(1,15+0,85)*2*0,3</t>
  </si>
  <si>
    <t>28376443</t>
  </si>
  <si>
    <t>deska z polystyrénu XPS, hrana rovná a strukturovaný povrch 300kPa tl 100mm</t>
  </si>
  <si>
    <t>653762687</t>
  </si>
  <si>
    <t>30,48*1,05 'Přepočtené koeficientem množství</t>
  </si>
  <si>
    <t>33</t>
  </si>
  <si>
    <t>713140821</t>
  </si>
  <si>
    <t>Odstranění tepelné izolace střech nadstřešní volně kladené z polystyrenu suchého tl do 100 mm</t>
  </si>
  <si>
    <t>1995477424</t>
  </si>
  <si>
    <t>Ohleduplná demontáž, uložení na bezpečé místo, ochrana proti poškození - bude montováno zpět</t>
  </si>
  <si>
    <t>demontáž</t>
  </si>
  <si>
    <t>491,32</t>
  </si>
  <si>
    <t>uložení a ochrana</t>
  </si>
  <si>
    <t>34</t>
  </si>
  <si>
    <t>713141131</t>
  </si>
  <si>
    <t>Montáž izolace tepelné střech plochých lepené za studena 1 vrstva rohoží, pásů, dílců, desek</t>
  </si>
  <si>
    <t>-657936158</t>
  </si>
  <si>
    <t>Plocha střechy bez atik - zpětná montáž TI tl. 80 mm</t>
  </si>
  <si>
    <t>35</t>
  </si>
  <si>
    <t>28372308</t>
  </si>
  <si>
    <t>deska EPS 100 do plochých střech a podlah λ=0,037 tl 80mm</t>
  </si>
  <si>
    <t>216984596</t>
  </si>
  <si>
    <t>použije se původní TI, která byla demonována</t>
  </si>
  <si>
    <t>odhad - náhrada za poškozené kusy, rozsah do 10%</t>
  </si>
  <si>
    <t>391,32*0,1*1,05</t>
  </si>
  <si>
    <t>36</t>
  </si>
  <si>
    <t>63151468</t>
  </si>
  <si>
    <t>deska tepelně izolační minerální plochých střech spodní vrstva 50kPa λ=0,038-0,039 tl 80mm</t>
  </si>
  <si>
    <t>1104144213</t>
  </si>
  <si>
    <t>pod podtl. ventily</t>
  </si>
  <si>
    <t>15*1,0*1,0*1,05</t>
  </si>
  <si>
    <t>37</t>
  </si>
  <si>
    <t>713141331</t>
  </si>
  <si>
    <t>Montáž izolace tepelné střech plochých lepené za studena zplna, spádová vrstva</t>
  </si>
  <si>
    <t>1386526196</t>
  </si>
  <si>
    <t>Plocha střechy bez atik</t>
  </si>
  <si>
    <t>38</t>
  </si>
  <si>
    <t>28376141</t>
  </si>
  <si>
    <t>klín izolační z pěnového polystyrenu EPS 100 spádový</t>
  </si>
  <si>
    <t>m3</t>
  </si>
  <si>
    <t>-625924703</t>
  </si>
  <si>
    <t>spádová vrstva izolace, průměrná tl. klínů 160 mm</t>
  </si>
  <si>
    <t>391,32*0,16</t>
  </si>
  <si>
    <t>odpočet MW u podtl. ventilů</t>
  </si>
  <si>
    <t>-15*1,0*1,0*0,16</t>
  </si>
  <si>
    <t>60,211*0,05</t>
  </si>
  <si>
    <t>39</t>
  </si>
  <si>
    <t>28376104</t>
  </si>
  <si>
    <t>klín izolační z čedičové minerální vaty 70kPa spádový</t>
  </si>
  <si>
    <t>-1274294222</t>
  </si>
  <si>
    <t>pod podtlakové ventily - průměrná tl. 160 mm</t>
  </si>
  <si>
    <t>15*1,0*1,0*0,16*1,05</t>
  </si>
  <si>
    <t>40</t>
  </si>
  <si>
    <t>713141356</t>
  </si>
  <si>
    <t>Montáž spádové izolace na zhlaví atiky šířky do 500 mm lepené za studena nízkoexpanzní (PUR) pěnou</t>
  </si>
  <si>
    <t>-768029644</t>
  </si>
  <si>
    <t>Detail atiky - Tep. izolace pod DTD</t>
  </si>
  <si>
    <t>101,0</t>
  </si>
  <si>
    <t>41</t>
  </si>
  <si>
    <t>28376422</t>
  </si>
  <si>
    <t>deska z polystyrénu XPS, hrana polodrážková a hladký povrch 300kPa tl 100mm</t>
  </si>
  <si>
    <t>686751173</t>
  </si>
  <si>
    <t>101,0*0,5*1,05</t>
  </si>
  <si>
    <t>42</t>
  </si>
  <si>
    <t>998713204</t>
  </si>
  <si>
    <t>Přesun hmot procentní pro izolace tepelné v objektech v do 36 m</t>
  </si>
  <si>
    <t>1661800355</t>
  </si>
  <si>
    <t>721</t>
  </si>
  <si>
    <t>Zdravotechnika - vnitřní kanalizace</t>
  </si>
  <si>
    <t>43</t>
  </si>
  <si>
    <t>721210823</t>
  </si>
  <si>
    <t>Demontáž vpustí střešních DN 125</t>
  </si>
  <si>
    <t>-807118822</t>
  </si>
  <si>
    <t>44</t>
  </si>
  <si>
    <t>721233113.R00</t>
  </si>
  <si>
    <t>Střešní vtok dvoustupňový pro ploché střechy svislý odtok DN 125, s manžetou a ochranným košem</t>
  </si>
  <si>
    <t>-935485792</t>
  </si>
  <si>
    <t>K/4</t>
  </si>
  <si>
    <t>45</t>
  </si>
  <si>
    <t>721273159.R00</t>
  </si>
  <si>
    <t>Výměna odvětrávacího potrubí ZTI a VZT</t>
  </si>
  <si>
    <t>-2092524468</t>
  </si>
  <si>
    <t>46</t>
  </si>
  <si>
    <t>998721202</t>
  </si>
  <si>
    <t>Přesun hmot procentní pro vnitřní kanalizace v objektech v do 12 m</t>
  </si>
  <si>
    <t>731459445</t>
  </si>
  <si>
    <t>742</t>
  </si>
  <si>
    <t>Elektroinstalace - slaboproud</t>
  </si>
  <si>
    <t>47</t>
  </si>
  <si>
    <t>742420021</t>
  </si>
  <si>
    <t>Montáž antenního stožáru včetně upevňovacího materiálu</t>
  </si>
  <si>
    <t>-859761799</t>
  </si>
  <si>
    <t>Z/8</t>
  </si>
  <si>
    <t>48</t>
  </si>
  <si>
    <t>596602Z8</t>
  </si>
  <si>
    <t>Střešní stojan antény Pz</t>
  </si>
  <si>
    <t>854382981</t>
  </si>
  <si>
    <t>49</t>
  </si>
  <si>
    <t>998742202</t>
  </si>
  <si>
    <t>Přesun hmot procentní pro slaboproud v objektech v do 12 m</t>
  </si>
  <si>
    <t>2071921115</t>
  </si>
  <si>
    <t>762</t>
  </si>
  <si>
    <t>Konstrukce tesařské</t>
  </si>
  <si>
    <t>50</t>
  </si>
  <si>
    <t>762341670</t>
  </si>
  <si>
    <t>Montáž bednění štítových okapových říms z dřevotřískových na sraz</t>
  </si>
  <si>
    <t>-2035165477</t>
  </si>
  <si>
    <t>Atika - spádování</t>
  </si>
  <si>
    <t>K/2</t>
  </si>
  <si>
    <t>101,0*0,5</t>
  </si>
  <si>
    <t>51</t>
  </si>
  <si>
    <t>60722225</t>
  </si>
  <si>
    <t>deska dřevotřísková surová 2070x2800mm tl 19mm – vodovzdorná, rovná hrana</t>
  </si>
  <si>
    <t>-862913490</t>
  </si>
  <si>
    <t>50,5*1,05 'Přepočtené koeficientem množství</t>
  </si>
  <si>
    <t>52</t>
  </si>
  <si>
    <t>762395000</t>
  </si>
  <si>
    <t>Spojovací prostředky krovů, bednění, laťování, nadstřešních konstrukcí</t>
  </si>
  <si>
    <t>-2121231749</t>
  </si>
  <si>
    <t>DTD deska</t>
  </si>
  <si>
    <t>50,5*0,019</t>
  </si>
  <si>
    <t>53</t>
  </si>
  <si>
    <t>998762202</t>
  </si>
  <si>
    <t>Přesun hmot procentní pro kce tesařské v objektech v do 12 m</t>
  </si>
  <si>
    <t>1510798497</t>
  </si>
  <si>
    <t>764</t>
  </si>
  <si>
    <t>Konstrukce klempířské</t>
  </si>
  <si>
    <t>54</t>
  </si>
  <si>
    <t>764002821</t>
  </si>
  <si>
    <t>Demontáž střešního výlezu do suti</t>
  </si>
  <si>
    <t>1769791306</t>
  </si>
  <si>
    <t>55</t>
  </si>
  <si>
    <t>764002841</t>
  </si>
  <si>
    <t>Demontáž oplechování horních ploch zdí a nadezdívek do suti</t>
  </si>
  <si>
    <t>-433384092</t>
  </si>
  <si>
    <t>délka atik</t>
  </si>
  <si>
    <t>56</t>
  </si>
  <si>
    <t>764002871</t>
  </si>
  <si>
    <t>Demontáž lemování zdí do suti</t>
  </si>
  <si>
    <t>437110912</t>
  </si>
  <si>
    <t>57</t>
  </si>
  <si>
    <t>764203152</t>
  </si>
  <si>
    <t>Montáž střešního výlezu pro krytinu skládanou nebo plechovou</t>
  </si>
  <si>
    <t>-1062515914</t>
  </si>
  <si>
    <t>Z/4</t>
  </si>
  <si>
    <t>58</t>
  </si>
  <si>
    <t>553510.1</t>
  </si>
  <si>
    <t>výlez střešní zateplený 115x85cm</t>
  </si>
  <si>
    <t>1094287160</t>
  </si>
  <si>
    <t>59</t>
  </si>
  <si>
    <t>764244307</t>
  </si>
  <si>
    <t>Oplechování horních ploch a nadezdívek bez rohů z TiZn lesklého plechu kotvené rš 670 mm</t>
  </si>
  <si>
    <t>-1615525264</t>
  </si>
  <si>
    <t>60</t>
  </si>
  <si>
    <t>998764202</t>
  </si>
  <si>
    <t>Přesun hmot procentní pro konstrukce klempířské v objektech v do 12 m</t>
  </si>
  <si>
    <t>-62968540</t>
  </si>
  <si>
    <t>VRN</t>
  </si>
  <si>
    <t>Vedlejší rozpočtové náklady</t>
  </si>
  <si>
    <t>61</t>
  </si>
  <si>
    <t>091104000</t>
  </si>
  <si>
    <t>Stroje a zařízení nevyžadující montáž - provoz jeřábu pro návoz materiálu a lešení na střechu</t>
  </si>
  <si>
    <t>kpl</t>
  </si>
  <si>
    <t>30528414</t>
  </si>
  <si>
    <t>VRN3</t>
  </si>
  <si>
    <t>Zařízení staveniště</t>
  </si>
  <si>
    <t>62</t>
  </si>
  <si>
    <t>030001000</t>
  </si>
  <si>
    <t>1024</t>
  </si>
  <si>
    <t>-1743839203</t>
  </si>
  <si>
    <t>P02 - Pavlon P2, střecha</t>
  </si>
  <si>
    <t>68,0/0,5</t>
  </si>
  <si>
    <t>0,908*10 'Přepočtené koeficientem množství</t>
  </si>
  <si>
    <t>17,8*14,2</t>
  </si>
  <si>
    <t>(18,3+14,7)*2*0,25</t>
  </si>
  <si>
    <t>(17,8+14,2)*2*0,565</t>
  </si>
  <si>
    <t>odvětrání střechy</t>
  </si>
  <si>
    <t>(18,3+14,7)*2*0,49</t>
  </si>
  <si>
    <t>68,0*0,5</t>
  </si>
  <si>
    <t>285,1*1,15</t>
  </si>
  <si>
    <t>(17,8+14,2)*2</t>
  </si>
  <si>
    <t>68,0*1,05</t>
  </si>
  <si>
    <t>0,6</t>
  </si>
  <si>
    <t>3,6</t>
  </si>
  <si>
    <t>12,0</t>
  </si>
  <si>
    <t>68,0*0,05</t>
  </si>
  <si>
    <t>(17,8+14,2)*2 "vnitřní obvod</t>
  </si>
  <si>
    <t>(18,3+14,7)*2 "vněší obvod</t>
  </si>
  <si>
    <t>134,0*0,05</t>
  </si>
  <si>
    <t>285,1</t>
  </si>
  <si>
    <t>22,04</t>
  </si>
  <si>
    <t>307,14*1,15 'Přepočtené koeficientem množství</t>
  </si>
  <si>
    <t>(17,8+14,2)*2*0,325</t>
  </si>
  <si>
    <t>22,04*1,2 'Přepočtené koeficientem množství</t>
  </si>
  <si>
    <t>(17,8+14,2)*2*0,3</t>
  </si>
  <si>
    <t>20,4*1,05 'Přepočtené koeficientem množství</t>
  </si>
  <si>
    <t>28372316</t>
  </si>
  <si>
    <t>deska EPS 100 do plochých střech a podlah λ=0,037 tl 140mm</t>
  </si>
  <si>
    <t>625379764</t>
  </si>
  <si>
    <t>252,76</t>
  </si>
  <si>
    <t>odpočet MW pod podtl. ventily</t>
  </si>
  <si>
    <t>-12*1,0*1,0</t>
  </si>
  <si>
    <t>240,76*0,05</t>
  </si>
  <si>
    <t>63151473</t>
  </si>
  <si>
    <t>deska tepelně izolační minerální plochých střech spodní vrstva 50kPa λ=0,038-0,039 tl 140mm</t>
  </si>
  <si>
    <t>319912382</t>
  </si>
  <si>
    <t>12*1,0*1,0*1,05</t>
  </si>
  <si>
    <t>spádová vrstva izolace, průměrná tl. klínů 100 mm</t>
  </si>
  <si>
    <t>252,76*0,1</t>
  </si>
  <si>
    <t>-12*1,0*1,0*0,1</t>
  </si>
  <si>
    <t>24,076*0,05</t>
  </si>
  <si>
    <t>pod podtlakové ventily - průměrná tl. 100 mm</t>
  </si>
  <si>
    <t>12*1,0*1,0*0,1*1,05</t>
  </si>
  <si>
    <t>68,0</t>
  </si>
  <si>
    <t>68,0*0,5*1,05</t>
  </si>
  <si>
    <t>34*1,05 'Přepočtené koeficientem množství</t>
  </si>
  <si>
    <t>34,0*0,019</t>
  </si>
  <si>
    <t>-603619230</t>
  </si>
  <si>
    <t>P03 - Pavlon P3, střecha</t>
  </si>
  <si>
    <t>73,0/0,5</t>
  </si>
  <si>
    <t>(21,7+13,29)*2*0,5</t>
  </si>
  <si>
    <t>21,2*12,79*0,5*0,5*2</t>
  </si>
  <si>
    <t>24,782*10 'Přepočtené koeficientem množství</t>
  </si>
  <si>
    <t>22,2*13,79</t>
  </si>
  <si>
    <t>(21,7+13,29)*2*0,565</t>
  </si>
  <si>
    <t>nástavby</t>
  </si>
  <si>
    <t>2,1*4*2*0,55</t>
  </si>
  <si>
    <t>21,7*13,29</t>
  </si>
  <si>
    <t>(22,2+13,79)*2*0,25</t>
  </si>
  <si>
    <t>vytažení na nástavby</t>
  </si>
  <si>
    <t>(21,7+13,29)*2</t>
  </si>
  <si>
    <t>(22,2+13,79)*2*0,49</t>
  </si>
  <si>
    <t>86,78*0,5</t>
  </si>
  <si>
    <t>323,663*1,15</t>
  </si>
  <si>
    <t>8*2 "nástavby</t>
  </si>
  <si>
    <t>střešní nástavby</t>
  </si>
  <si>
    <t>2,1*4*2</t>
  </si>
  <si>
    <t>86,78*1,05</t>
  </si>
  <si>
    <t>1,881</t>
  </si>
  <si>
    <t>13,881</t>
  </si>
  <si>
    <t>2*2,1*4</t>
  </si>
  <si>
    <t>86,78*0,05</t>
  </si>
  <si>
    <t>(21,7+13,29)*2 " vnitřní obvod</t>
  </si>
  <si>
    <t>(22,2+13,79)*2 "vnější obvod</t>
  </si>
  <si>
    <t>158,76*0,05</t>
  </si>
  <si>
    <t>323,663</t>
  </si>
  <si>
    <t>27,952</t>
  </si>
  <si>
    <t>351,615*1,15 'Přepočtené koeficientem množství</t>
  </si>
  <si>
    <t>(21,7+13,29)*2*0,325</t>
  </si>
  <si>
    <t>2,1*4*2*0,31</t>
  </si>
  <si>
    <t>27,952*1,2 'Přepočtené koeficientem množství</t>
  </si>
  <si>
    <t>(21,7+13,29)*2*0,3</t>
  </si>
  <si>
    <t>střešní nástavba</t>
  </si>
  <si>
    <t>2,1*4*2*0,3</t>
  </si>
  <si>
    <t>26,034*1,05 'Přepočtené koeficientem množství</t>
  </si>
  <si>
    <t>288,393</t>
  </si>
  <si>
    <t>288,393*0,1*1,05</t>
  </si>
  <si>
    <t>288,393*0,16</t>
  </si>
  <si>
    <t>-12*1,0*1,0*0,16</t>
  </si>
  <si>
    <t>44,223*0,05</t>
  </si>
  <si>
    <t>12*1,0*1,0*0,16*1,05</t>
  </si>
  <si>
    <t>73,0</t>
  </si>
  <si>
    <t>73,0*0,5*1,05</t>
  </si>
  <si>
    <t>73,0*0,5</t>
  </si>
  <si>
    <t>36,5*1,05 'Přepočtené koeficientem množství</t>
  </si>
  <si>
    <t>36,5*0,019</t>
  </si>
  <si>
    <t>P04 - Pavlon P4, střecha</t>
  </si>
  <si>
    <t xml:space="preserve">    6 - Úpravy povrchů, podlahy a osazování výplní</t>
  </si>
  <si>
    <t xml:space="preserve">    783 - Dokončovací práce - nátěry</t>
  </si>
  <si>
    <t>Úpravy povrchů, podlahy a osazování výplní</t>
  </si>
  <si>
    <t>629991011</t>
  </si>
  <si>
    <t>Zakrytí výplní otvorů a svislých ploch fólií přilepenou lepící páskou</t>
  </si>
  <si>
    <t>1164744424</t>
  </si>
  <si>
    <t>zakrytí výpně zábradlí - oboustranně</t>
  </si>
  <si>
    <t>16,5*2*2*0,7</t>
  </si>
  <si>
    <t>33,0/0,5</t>
  </si>
  <si>
    <t>1783888090</t>
  </si>
  <si>
    <t>16,5*0,5</t>
  </si>
  <si>
    <t>1,217*10 'Přepočtené koeficientem množství</t>
  </si>
  <si>
    <t>16,5*1,6</t>
  </si>
  <si>
    <t>16,5*2*0,25</t>
  </si>
  <si>
    <t>16,5*2*0,565</t>
  </si>
  <si>
    <t>16,5*2*0,49</t>
  </si>
  <si>
    <t>36,2*0,5</t>
  </si>
  <si>
    <t>42,57*1,15</t>
  </si>
  <si>
    <t>16,5*2</t>
  </si>
  <si>
    <t>1,6*2</t>
  </si>
  <si>
    <t>36,2*1,05</t>
  </si>
  <si>
    <t>0,99</t>
  </si>
  <si>
    <t>6,99</t>
  </si>
  <si>
    <t>4,0</t>
  </si>
  <si>
    <t>36,2*0,05</t>
  </si>
  <si>
    <t>16,5*2 "vnitřní obvod</t>
  </si>
  <si>
    <t>16,5*2 "vněší obvod</t>
  </si>
  <si>
    <t>66,0*0,05</t>
  </si>
  <si>
    <t>16,5*2,1</t>
  </si>
  <si>
    <t>10,725</t>
  </si>
  <si>
    <t>45,375*1,15 'Přepočtené koeficientem množství</t>
  </si>
  <si>
    <t>16,5*2*0,325</t>
  </si>
  <si>
    <t>10,725*1,2 'Přepočtené koeficientem množství</t>
  </si>
  <si>
    <t>712998005</t>
  </si>
  <si>
    <t>Montáž atikového chrliče z PVC DN 125</t>
  </si>
  <si>
    <t>-1748263751</t>
  </si>
  <si>
    <t>K/11</t>
  </si>
  <si>
    <t>28342471</t>
  </si>
  <si>
    <t>chrlič atikový DN 125 s manžetou pro hydroizolaci z PVC-P</t>
  </si>
  <si>
    <t>-882642051</t>
  </si>
  <si>
    <t>712998106</t>
  </si>
  <si>
    <t>Montáž ochranného koše chrliče pro střechy s kačírkem nebo s jiným přitěžujícím souvrstvím</t>
  </si>
  <si>
    <t>-1596224155</t>
  </si>
  <si>
    <t>28349101</t>
  </si>
  <si>
    <t>koš perforovaný ochranný pro odvodnění ploché střechy s kačírkem 133mm</t>
  </si>
  <si>
    <t>484164391</t>
  </si>
  <si>
    <t>16,5*2*0,3</t>
  </si>
  <si>
    <t>9,9*1,05 'Přepočtené koeficientem množství</t>
  </si>
  <si>
    <t>26,4</t>
  </si>
  <si>
    <t>-4*1,0*1,0</t>
  </si>
  <si>
    <t>22,4*0,05</t>
  </si>
  <si>
    <t>4*1,0*1,0*1,05</t>
  </si>
  <si>
    <t>26,4*0,1</t>
  </si>
  <si>
    <t>-4*1,0*1,0*0,1</t>
  </si>
  <si>
    <t>2,24*0,05</t>
  </si>
  <si>
    <t>4*1,0*1,0*0,1*1,05</t>
  </si>
  <si>
    <t>33,0</t>
  </si>
  <si>
    <t>33,0*0,5*1,05</t>
  </si>
  <si>
    <t>33,0*0,5</t>
  </si>
  <si>
    <t>16,5*1,05 'Přepočtené koeficientem množství</t>
  </si>
  <si>
    <t>16,5*0,019</t>
  </si>
  <si>
    <t>783</t>
  </si>
  <si>
    <t>Dokončovací práce - nátěry</t>
  </si>
  <si>
    <t>783301303</t>
  </si>
  <si>
    <t>Bezoplachové odrezivění zámečnických konstrukcí</t>
  </si>
  <si>
    <t>1819787656</t>
  </si>
  <si>
    <t xml:space="preserve">Z/2 zábradlí </t>
  </si>
  <si>
    <t>16,5*4*0,4*2</t>
  </si>
  <si>
    <t>783301313</t>
  </si>
  <si>
    <t>Odmaštění zámečnických konstrukcí ředidlovým odmašťovačem</t>
  </si>
  <si>
    <t>-643402215</t>
  </si>
  <si>
    <t>783301401</t>
  </si>
  <si>
    <t>Ometení zámečnických konstrukcí</t>
  </si>
  <si>
    <t>-671404932</t>
  </si>
  <si>
    <t>783306801</t>
  </si>
  <si>
    <t>Odstranění nátěru ze zámečnických konstrukcí obroušením</t>
  </si>
  <si>
    <t>-1811607315</t>
  </si>
  <si>
    <t>783314203</t>
  </si>
  <si>
    <t>Základní antikorozní jednonásobný syntetický samozákladující nátěr zámečnických konstrukcí</t>
  </si>
  <si>
    <t>-1356212437</t>
  </si>
  <si>
    <t>783315101</t>
  </si>
  <si>
    <t>Mezinátěr jednonásobný syntetický standardní zámečnických konstrukcí</t>
  </si>
  <si>
    <t>1265869941</t>
  </si>
  <si>
    <t>783317101</t>
  </si>
  <si>
    <t>Krycí jednonásobný syntetický standardní nátěr zámečnických konstrukcí</t>
  </si>
  <si>
    <t>2019086144</t>
  </si>
  <si>
    <t>783342101</t>
  </si>
  <si>
    <t>Tmelení včetně přebroušení zámečnických konstrukcí polyuretanovým tmelem</t>
  </si>
  <si>
    <t>889948047</t>
  </si>
  <si>
    <t>rozsah do 30%</t>
  </si>
  <si>
    <t>52,8*0,3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</si>
</sst>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9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8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2" fillId="0" borderId="14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3" fillId="4" borderId="6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right" vertical="center"/>
    </xf>
    <xf numFmtId="0" fontId="23" fillId="4" borderId="8" xfId="0" applyFont="1" applyFill="1" applyBorder="1" applyAlignment="1" applyProtection="1">
      <alignment horizontal="left" vertical="center"/>
    </xf>
    <xf numFmtId="0" fontId="23" fillId="4" borderId="0" xfId="0" applyFont="1" applyFill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30" fillId="0" borderId="14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30" fillId="0" borderId="19" xfId="0" applyNumberFormat="1" applyFont="1" applyBorder="1" applyAlignment="1" applyProtection="1">
      <alignment vertical="center"/>
    </xf>
    <xf numFmtId="4" fontId="30" fillId="0" borderId="20" xfId="0" applyNumberFormat="1" applyFont="1" applyBorder="1" applyAlignment="1" applyProtection="1">
      <alignment vertical="center"/>
    </xf>
    <xf numFmtId="166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4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3" fillId="4" borderId="16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23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3" fillId="0" borderId="12" xfId="0" applyNumberFormat="1" applyFont="1" applyBorder="1" applyAlignment="1" applyProtection="1"/>
    <xf numFmtId="166" fontId="33" fillId="0" borderId="13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2" xfId="0" applyFont="1" applyBorder="1" applyAlignment="1" applyProtection="1">
      <alignment horizontal="center" vertical="center"/>
    </xf>
    <xf numFmtId="49" fontId="23" fillId="0" borderId="22" xfId="0" applyNumberFormat="1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center" vertical="center" wrapText="1"/>
    </xf>
    <xf numFmtId="167" fontId="23" fillId="0" borderId="22" xfId="0" applyNumberFormat="1" applyFont="1" applyBorder="1" applyAlignment="1" applyProtection="1">
      <alignment vertical="center"/>
    </xf>
    <xf numFmtId="4" fontId="23" fillId="2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5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3" xfId="0" applyFont="1" applyBorder="1" applyAlignment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</xf>
    <xf numFmtId="0" fontId="37" fillId="0" borderId="22" xfId="0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167" fontId="23" fillId="2" borderId="22" xfId="0" applyNumberFormat="1" applyFont="1" applyFill="1" applyBorder="1" applyAlignment="1" applyProtection="1">
      <alignment vertical="center"/>
      <protection locked="0"/>
    </xf>
    <xf numFmtId="0" fontId="24" fillId="2" borderId="19" xfId="0" applyFont="1" applyFill="1" applyBorder="1" applyAlignment="1" applyProtection="1">
      <alignment horizontal="left" vertical="center"/>
      <protection locked="0"/>
    </xf>
    <xf numFmtId="0" fontId="24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4" fillId="0" borderId="20" xfId="0" applyNumberFormat="1" applyFont="1" applyBorder="1" applyAlignment="1" applyProtection="1">
      <alignment vertical="center"/>
    </xf>
    <xf numFmtId="166" fontId="24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19</v>
      </c>
      <c r="AL7" s="23"/>
      <c r="AM7" s="23"/>
      <c r="AN7" s="28" t="s">
        <v>1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20</v>
      </c>
      <c r="E8" s="23"/>
      <c r="F8" s="23"/>
      <c r="G8" s="23"/>
      <c r="H8" s="23"/>
      <c r="I8" s="23"/>
      <c r="J8" s="23"/>
      <c r="K8" s="28" t="s">
        <v>21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22</v>
      </c>
      <c r="AL8" s="23"/>
      <c r="AM8" s="23"/>
      <c r="AN8" s="34" t="s">
        <v>23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24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25</v>
      </c>
      <c r="AL10" s="23"/>
      <c r="AM10" s="23"/>
      <c r="AN10" s="28" t="s">
        <v>1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26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27</v>
      </c>
      <c r="AL11" s="23"/>
      <c r="AM11" s="23"/>
      <c r="AN11" s="28" t="s">
        <v>1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28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25</v>
      </c>
      <c r="AL13" s="23"/>
      <c r="AM13" s="23"/>
      <c r="AN13" s="35" t="s">
        <v>29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29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27</v>
      </c>
      <c r="AL14" s="23"/>
      <c r="AM14" s="23"/>
      <c r="AN14" s="35" t="s">
        <v>29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30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25</v>
      </c>
      <c r="AL16" s="23"/>
      <c r="AM16" s="23"/>
      <c r="AN16" s="28" t="s">
        <v>1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21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27</v>
      </c>
      <c r="AL17" s="23"/>
      <c r="AM17" s="23"/>
      <c r="AN17" s="28" t="s">
        <v>1</v>
      </c>
      <c r="AO17" s="23"/>
      <c r="AP17" s="23"/>
      <c r="AQ17" s="23"/>
      <c r="AR17" s="21"/>
      <c r="BE17" s="32"/>
      <c r="BS17" s="18" t="s">
        <v>31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32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25</v>
      </c>
      <c r="AL19" s="23"/>
      <c r="AM19" s="23"/>
      <c r="AN19" s="28" t="s">
        <v>1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21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27</v>
      </c>
      <c r="AL20" s="23"/>
      <c r="AM20" s="23"/>
      <c r="AN20" s="28" t="s">
        <v>1</v>
      </c>
      <c r="AO20" s="23"/>
      <c r="AP20" s="23"/>
      <c r="AQ20" s="23"/>
      <c r="AR20" s="21"/>
      <c r="BE20" s="32"/>
      <c r="BS20" s="18" t="s">
        <v>31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33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16.5" customHeight="1">
      <c r="B23" s="22"/>
      <c r="C23" s="23"/>
      <c r="D23" s="23"/>
      <c r="E23" s="37" t="s">
        <v>1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34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ROUND(AG94,2)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35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36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37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38</v>
      </c>
      <c r="E29" s="48"/>
      <c r="F29" s="33" t="s">
        <v>39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ROUND(AZ94,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ROUND(AV94,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40</v>
      </c>
      <c r="G30" s="48"/>
      <c r="H30" s="48"/>
      <c r="I30" s="48"/>
      <c r="J30" s="48"/>
      <c r="K30" s="48"/>
      <c r="L30" s="49">
        <v>0.14999999999999999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ROUND(BA94,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ROUND(AW94,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41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ROUND(BB94,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42</v>
      </c>
      <c r="G32" s="48"/>
      <c r="H32" s="48"/>
      <c r="I32" s="48"/>
      <c r="J32" s="48"/>
      <c r="K32" s="48"/>
      <c r="L32" s="49">
        <v>0.14999999999999999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ROUND(BC94,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43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ROUND(BD94,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52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2"/>
    </row>
    <row r="35" s="2" customFormat="1" ht="25.92" customHeight="1">
      <c r="A35" s="39"/>
      <c r="B35" s="40"/>
      <c r="C35" s="53"/>
      <c r="D35" s="54" t="s">
        <v>44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45</v>
      </c>
      <c r="U35" s="55"/>
      <c r="V35" s="55"/>
      <c r="W35" s="55"/>
      <c r="X35" s="57" t="s">
        <v>46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14.4" customHeight="1">
      <c r="A37" s="39"/>
      <c r="B37" s="40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1"/>
      <c r="AO37" s="41"/>
      <c r="AP37" s="41"/>
      <c r="AQ37" s="41"/>
      <c r="AR37" s="45"/>
      <c r="BE37" s="39"/>
    </row>
    <row r="38" s="1" customFormat="1" ht="14.4" customHeight="1">
      <c r="B38" s="22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1"/>
    </row>
    <row r="39" s="1" customFormat="1" ht="14.4" customHeight="1">
      <c r="B39" s="22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1"/>
    </row>
    <row r="40" s="1" customFormat="1" ht="14.4" customHeight="1">
      <c r="B40" s="22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1"/>
    </row>
    <row r="41" s="1" customFormat="1" ht="14.4" customHeight="1">
      <c r="B41" s="22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1"/>
    </row>
    <row r="42" s="1" customFormat="1" ht="14.4" customHeight="1">
      <c r="B42" s="22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1"/>
    </row>
    <row r="43" s="1" customFormat="1" ht="14.4" customHeight="1">
      <c r="B43" s="22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1"/>
    </row>
    <row r="44" s="1" customFormat="1" ht="14.4" customHeight="1">
      <c r="B44" s="22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1"/>
    </row>
    <row r="45" s="1" customFormat="1" ht="14.4" customHeight="1">
      <c r="B45" s="22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1"/>
    </row>
    <row r="46" s="1" customFormat="1" ht="14.4" customHeight="1">
      <c r="B46" s="22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1"/>
    </row>
    <row r="47" s="1" customFormat="1" ht="14.4" customHeight="1">
      <c r="B47" s="22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1"/>
    </row>
    <row r="48" s="1" customFormat="1" ht="14.4" customHeight="1">
      <c r="B48" s="22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1"/>
    </row>
    <row r="49" s="2" customFormat="1" ht="14.4" customHeight="1">
      <c r="B49" s="60"/>
      <c r="C49" s="61"/>
      <c r="D49" s="62" t="s">
        <v>47</v>
      </c>
      <c r="E49" s="63"/>
      <c r="F49" s="63"/>
      <c r="G49" s="63"/>
      <c r="H49" s="63"/>
      <c r="I49" s="63"/>
      <c r="J49" s="63"/>
      <c r="K49" s="63"/>
      <c r="L49" s="63"/>
      <c r="M49" s="63"/>
      <c r="N49" s="63"/>
      <c r="O49" s="63"/>
      <c r="P49" s="63"/>
      <c r="Q49" s="63"/>
      <c r="R49" s="63"/>
      <c r="S49" s="63"/>
      <c r="T49" s="63"/>
      <c r="U49" s="63"/>
      <c r="V49" s="63"/>
      <c r="W49" s="63"/>
      <c r="X49" s="63"/>
      <c r="Y49" s="63"/>
      <c r="Z49" s="63"/>
      <c r="AA49" s="63"/>
      <c r="AB49" s="63"/>
      <c r="AC49" s="63"/>
      <c r="AD49" s="63"/>
      <c r="AE49" s="63"/>
      <c r="AF49" s="63"/>
      <c r="AG49" s="63"/>
      <c r="AH49" s="62" t="s">
        <v>48</v>
      </c>
      <c r="AI49" s="63"/>
      <c r="AJ49" s="63"/>
      <c r="AK49" s="63"/>
      <c r="AL49" s="63"/>
      <c r="AM49" s="63"/>
      <c r="AN49" s="63"/>
      <c r="AO49" s="63"/>
      <c r="AP49" s="61"/>
      <c r="AQ49" s="61"/>
      <c r="AR49" s="64"/>
    </row>
    <row r="50">
      <c r="B50" s="22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1"/>
    </row>
    <row r="51">
      <c r="B51" s="22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1"/>
    </row>
    <row r="52">
      <c r="B52" s="22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1"/>
    </row>
    <row r="53">
      <c r="B53" s="22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1"/>
    </row>
    <row r="54">
      <c r="B54" s="22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1"/>
    </row>
    <row r="55">
      <c r="B55" s="22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1"/>
    </row>
    <row r="56">
      <c r="B56" s="22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1"/>
    </row>
    <row r="57">
      <c r="B57" s="22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1"/>
    </row>
    <row r="58">
      <c r="B58" s="22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1"/>
    </row>
    <row r="59"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1"/>
    </row>
    <row r="60" s="2" customFormat="1">
      <c r="A60" s="39"/>
      <c r="B60" s="40"/>
      <c r="C60" s="41"/>
      <c r="D60" s="65" t="s">
        <v>49</v>
      </c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65" t="s">
        <v>50</v>
      </c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65" t="s">
        <v>49</v>
      </c>
      <c r="AI60" s="43"/>
      <c r="AJ60" s="43"/>
      <c r="AK60" s="43"/>
      <c r="AL60" s="43"/>
      <c r="AM60" s="65" t="s">
        <v>50</v>
      </c>
      <c r="AN60" s="43"/>
      <c r="AO60" s="43"/>
      <c r="AP60" s="41"/>
      <c r="AQ60" s="41"/>
      <c r="AR60" s="45"/>
      <c r="BE60" s="39"/>
    </row>
    <row r="61">
      <c r="B61" s="22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1"/>
    </row>
    <row r="62">
      <c r="B62" s="22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1"/>
    </row>
    <row r="63">
      <c r="B63" s="22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1"/>
    </row>
    <row r="64" s="2" customFormat="1">
      <c r="A64" s="39"/>
      <c r="B64" s="40"/>
      <c r="C64" s="41"/>
      <c r="D64" s="62" t="s">
        <v>51</v>
      </c>
      <c r="E64" s="66"/>
      <c r="F64" s="66"/>
      <c r="G64" s="66"/>
      <c r="H64" s="66"/>
      <c r="I64" s="66"/>
      <c r="J64" s="66"/>
      <c r="K64" s="66"/>
      <c r="L64" s="66"/>
      <c r="M64" s="66"/>
      <c r="N64" s="66"/>
      <c r="O64" s="66"/>
      <c r="P64" s="66"/>
      <c r="Q64" s="66"/>
      <c r="R64" s="66"/>
      <c r="S64" s="66"/>
      <c r="T64" s="66"/>
      <c r="U64" s="66"/>
      <c r="V64" s="66"/>
      <c r="W64" s="66"/>
      <c r="X64" s="66"/>
      <c r="Y64" s="66"/>
      <c r="Z64" s="66"/>
      <c r="AA64" s="66"/>
      <c r="AB64" s="66"/>
      <c r="AC64" s="66"/>
      <c r="AD64" s="66"/>
      <c r="AE64" s="66"/>
      <c r="AF64" s="66"/>
      <c r="AG64" s="66"/>
      <c r="AH64" s="62" t="s">
        <v>52</v>
      </c>
      <c r="AI64" s="66"/>
      <c r="AJ64" s="66"/>
      <c r="AK64" s="66"/>
      <c r="AL64" s="66"/>
      <c r="AM64" s="66"/>
      <c r="AN64" s="66"/>
      <c r="AO64" s="66"/>
      <c r="AP64" s="41"/>
      <c r="AQ64" s="41"/>
      <c r="AR64" s="45"/>
      <c r="BE64" s="39"/>
    </row>
    <row r="65">
      <c r="B65" s="22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1"/>
    </row>
    <row r="66">
      <c r="B66" s="22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1"/>
    </row>
    <row r="67">
      <c r="B67" s="22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1"/>
    </row>
    <row r="68">
      <c r="B68" s="22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1"/>
    </row>
    <row r="69">
      <c r="B69" s="22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1"/>
    </row>
    <row r="70">
      <c r="B70" s="22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1"/>
    </row>
    <row r="71">
      <c r="B71" s="22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1"/>
    </row>
    <row r="72">
      <c r="B72" s="22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1"/>
    </row>
    <row r="73">
      <c r="B73" s="22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1"/>
    </row>
    <row r="74">
      <c r="B74" s="22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1"/>
    </row>
    <row r="75" s="2" customFormat="1">
      <c r="A75" s="39"/>
      <c r="B75" s="40"/>
      <c r="C75" s="41"/>
      <c r="D75" s="65" t="s">
        <v>49</v>
      </c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65" t="s">
        <v>50</v>
      </c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65" t="s">
        <v>49</v>
      </c>
      <c r="AI75" s="43"/>
      <c r="AJ75" s="43"/>
      <c r="AK75" s="43"/>
      <c r="AL75" s="43"/>
      <c r="AM75" s="65" t="s">
        <v>50</v>
      </c>
      <c r="AN75" s="43"/>
      <c r="AO75" s="43"/>
      <c r="AP75" s="41"/>
      <c r="AQ75" s="41"/>
      <c r="AR75" s="45"/>
      <c r="BE75" s="39"/>
    </row>
    <row r="76" s="2" customForma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41"/>
      <c r="M76" s="41"/>
      <c r="N76" s="41"/>
      <c r="O76" s="41"/>
      <c r="P76" s="41"/>
      <c r="Q76" s="41"/>
      <c r="R76" s="41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  <c r="AF76" s="41"/>
      <c r="AG76" s="41"/>
      <c r="AH76" s="41"/>
      <c r="AI76" s="41"/>
      <c r="AJ76" s="41"/>
      <c r="AK76" s="41"/>
      <c r="AL76" s="41"/>
      <c r="AM76" s="41"/>
      <c r="AN76" s="41"/>
      <c r="AO76" s="41"/>
      <c r="AP76" s="41"/>
      <c r="AQ76" s="41"/>
      <c r="AR76" s="45"/>
      <c r="BE76" s="39"/>
    </row>
    <row r="77" s="2" customFormat="1" ht="6.96" customHeight="1">
      <c r="A77" s="39"/>
      <c r="B77" s="67"/>
      <c r="C77" s="68"/>
      <c r="D77" s="68"/>
      <c r="E77" s="68"/>
      <c r="F77" s="68"/>
      <c r="G77" s="68"/>
      <c r="H77" s="68"/>
      <c r="I77" s="68"/>
      <c r="J77" s="68"/>
      <c r="K77" s="68"/>
      <c r="L77" s="68"/>
      <c r="M77" s="68"/>
      <c r="N77" s="68"/>
      <c r="O77" s="68"/>
      <c r="P77" s="68"/>
      <c r="Q77" s="68"/>
      <c r="R77" s="68"/>
      <c r="S77" s="68"/>
      <c r="T77" s="68"/>
      <c r="U77" s="68"/>
      <c r="V77" s="68"/>
      <c r="W77" s="68"/>
      <c r="X77" s="68"/>
      <c r="Y77" s="68"/>
      <c r="Z77" s="68"/>
      <c r="AA77" s="68"/>
      <c r="AB77" s="68"/>
      <c r="AC77" s="68"/>
      <c r="AD77" s="68"/>
      <c r="AE77" s="68"/>
      <c r="AF77" s="68"/>
      <c r="AG77" s="68"/>
      <c r="AH77" s="68"/>
      <c r="AI77" s="68"/>
      <c r="AJ77" s="68"/>
      <c r="AK77" s="68"/>
      <c r="AL77" s="68"/>
      <c r="AM77" s="68"/>
      <c r="AN77" s="68"/>
      <c r="AO77" s="68"/>
      <c r="AP77" s="68"/>
      <c r="AQ77" s="68"/>
      <c r="AR77" s="45"/>
      <c r="BE77" s="39"/>
    </row>
    <row r="81" s="2" customFormat="1" ht="6.96" customHeight="1">
      <c r="A81" s="39"/>
      <c r="B81" s="69"/>
      <c r="C81" s="70"/>
      <c r="D81" s="70"/>
      <c r="E81" s="70"/>
      <c r="F81" s="70"/>
      <c r="G81" s="70"/>
      <c r="H81" s="70"/>
      <c r="I81" s="70"/>
      <c r="J81" s="70"/>
      <c r="K81" s="70"/>
      <c r="L81" s="70"/>
      <c r="M81" s="70"/>
      <c r="N81" s="70"/>
      <c r="O81" s="70"/>
      <c r="P81" s="70"/>
      <c r="Q81" s="70"/>
      <c r="R81" s="70"/>
      <c r="S81" s="70"/>
      <c r="T81" s="70"/>
      <c r="U81" s="70"/>
      <c r="V81" s="70"/>
      <c r="W81" s="70"/>
      <c r="X81" s="70"/>
      <c r="Y81" s="70"/>
      <c r="Z81" s="70"/>
      <c r="AA81" s="70"/>
      <c r="AB81" s="70"/>
      <c r="AC81" s="70"/>
      <c r="AD81" s="70"/>
      <c r="AE81" s="70"/>
      <c r="AF81" s="70"/>
      <c r="AG81" s="70"/>
      <c r="AH81" s="70"/>
      <c r="AI81" s="70"/>
      <c r="AJ81" s="70"/>
      <c r="AK81" s="70"/>
      <c r="AL81" s="70"/>
      <c r="AM81" s="70"/>
      <c r="AN81" s="70"/>
      <c r="AO81" s="70"/>
      <c r="AP81" s="70"/>
      <c r="AQ81" s="70"/>
      <c r="AR81" s="45"/>
      <c r="BE81" s="39"/>
    </row>
    <row r="82" s="2" customFormat="1" ht="24.96" customHeight="1">
      <c r="A82" s="39"/>
      <c r="B82" s="40"/>
      <c r="C82" s="24" t="s">
        <v>53</v>
      </c>
      <c r="D82" s="41"/>
      <c r="E82" s="41"/>
      <c r="F82" s="41"/>
      <c r="G82" s="41"/>
      <c r="H82" s="41"/>
      <c r="I82" s="41"/>
      <c r="J82" s="41"/>
      <c r="K82" s="41"/>
      <c r="L82" s="41"/>
      <c r="M82" s="41"/>
      <c r="N82" s="41"/>
      <c r="O82" s="41"/>
      <c r="P82" s="41"/>
      <c r="Q82" s="41"/>
      <c r="R82" s="41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  <c r="AF82" s="41"/>
      <c r="AG82" s="41"/>
      <c r="AH82" s="41"/>
      <c r="AI82" s="41"/>
      <c r="AJ82" s="41"/>
      <c r="AK82" s="41"/>
      <c r="AL82" s="41"/>
      <c r="AM82" s="41"/>
      <c r="AN82" s="41"/>
      <c r="AO82" s="41"/>
      <c r="AP82" s="41"/>
      <c r="AQ82" s="41"/>
      <c r="AR82" s="45"/>
      <c r="B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41"/>
      <c r="M83" s="41"/>
      <c r="N83" s="41"/>
      <c r="O83" s="41"/>
      <c r="P83" s="41"/>
      <c r="Q83" s="41"/>
      <c r="R83" s="41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  <c r="AF83" s="41"/>
      <c r="AG83" s="41"/>
      <c r="AH83" s="41"/>
      <c r="AI83" s="41"/>
      <c r="AJ83" s="41"/>
      <c r="AK83" s="41"/>
      <c r="AL83" s="41"/>
      <c r="AM83" s="41"/>
      <c r="AN83" s="41"/>
      <c r="AO83" s="41"/>
      <c r="AP83" s="41"/>
      <c r="AQ83" s="41"/>
      <c r="AR83" s="45"/>
      <c r="BE83" s="39"/>
    </row>
    <row r="84" s="4" customFormat="1" ht="12" customHeight="1">
      <c r="A84" s="4"/>
      <c r="B84" s="71"/>
      <c r="C84" s="33" t="s">
        <v>13</v>
      </c>
      <c r="D84" s="72"/>
      <c r="E84" s="72"/>
      <c r="F84" s="72"/>
      <c r="G84" s="72"/>
      <c r="H84" s="72"/>
      <c r="I84" s="72"/>
      <c r="J84" s="72"/>
      <c r="K84" s="72"/>
      <c r="L84" s="72" t="str">
        <f>K5</f>
        <v>006/2021</v>
      </c>
      <c r="M84" s="72"/>
      <c r="N84" s="72"/>
      <c r="O84" s="72"/>
      <c r="P84" s="72"/>
      <c r="Q84" s="72"/>
      <c r="R84" s="72"/>
      <c r="S84" s="72"/>
      <c r="T84" s="72"/>
      <c r="U84" s="72"/>
      <c r="V84" s="72"/>
      <c r="W84" s="72"/>
      <c r="X84" s="72"/>
      <c r="Y84" s="72"/>
      <c r="Z84" s="72"/>
      <c r="AA84" s="72"/>
      <c r="AB84" s="72"/>
      <c r="AC84" s="72"/>
      <c r="AD84" s="72"/>
      <c r="AE84" s="72"/>
      <c r="AF84" s="72"/>
      <c r="AG84" s="72"/>
      <c r="AH84" s="72"/>
      <c r="AI84" s="72"/>
      <c r="AJ84" s="72"/>
      <c r="AK84" s="72"/>
      <c r="AL84" s="72"/>
      <c r="AM84" s="72"/>
      <c r="AN84" s="72"/>
      <c r="AO84" s="72"/>
      <c r="AP84" s="72"/>
      <c r="AQ84" s="72"/>
      <c r="AR84" s="73"/>
      <c r="BE84" s="4"/>
    </row>
    <row r="85" s="5" customFormat="1" ht="36.96" customHeight="1">
      <c r="A85" s="5"/>
      <c r="B85" s="74"/>
      <c r="C85" s="75" t="s">
        <v>16</v>
      </c>
      <c r="D85" s="76"/>
      <c r="E85" s="76"/>
      <c r="F85" s="76"/>
      <c r="G85" s="76"/>
      <c r="H85" s="76"/>
      <c r="I85" s="76"/>
      <c r="J85" s="76"/>
      <c r="K85" s="76"/>
      <c r="L85" s="77" t="str">
        <f>K6</f>
        <v>Zatelení budov MŠ Předškolní 624/1, Ostrava-Výškovice</v>
      </c>
      <c r="M85" s="76"/>
      <c r="N85" s="76"/>
      <c r="O85" s="76"/>
      <c r="P85" s="76"/>
      <c r="Q85" s="76"/>
      <c r="R85" s="76"/>
      <c r="S85" s="76"/>
      <c r="T85" s="76"/>
      <c r="U85" s="76"/>
      <c r="V85" s="76"/>
      <c r="W85" s="76"/>
      <c r="X85" s="76"/>
      <c r="Y85" s="76"/>
      <c r="Z85" s="76"/>
      <c r="AA85" s="76"/>
      <c r="AB85" s="76"/>
      <c r="AC85" s="76"/>
      <c r="AD85" s="76"/>
      <c r="AE85" s="76"/>
      <c r="AF85" s="76"/>
      <c r="AG85" s="76"/>
      <c r="AH85" s="76"/>
      <c r="AI85" s="76"/>
      <c r="AJ85" s="76"/>
      <c r="AK85" s="76"/>
      <c r="AL85" s="76"/>
      <c r="AM85" s="76"/>
      <c r="AN85" s="76"/>
      <c r="AO85" s="76"/>
      <c r="AP85" s="76"/>
      <c r="AQ85" s="76"/>
      <c r="AR85" s="78"/>
      <c r="BE85" s="5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41"/>
      <c r="M86" s="41"/>
      <c r="N86" s="41"/>
      <c r="O86" s="41"/>
      <c r="P86" s="41"/>
      <c r="Q86" s="41"/>
      <c r="R86" s="41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F86" s="41"/>
      <c r="AG86" s="41"/>
      <c r="AH86" s="41"/>
      <c r="AI86" s="41"/>
      <c r="AJ86" s="41"/>
      <c r="AK86" s="41"/>
      <c r="AL86" s="41"/>
      <c r="AM86" s="41"/>
      <c r="AN86" s="41"/>
      <c r="AO86" s="41"/>
      <c r="AP86" s="41"/>
      <c r="AQ86" s="41"/>
      <c r="AR86" s="45"/>
      <c r="BE86" s="39"/>
    </row>
    <row r="87" s="2" customFormat="1" ht="12" customHeight="1">
      <c r="A87" s="39"/>
      <c r="B87" s="40"/>
      <c r="C87" s="33" t="s">
        <v>20</v>
      </c>
      <c r="D87" s="41"/>
      <c r="E87" s="41"/>
      <c r="F87" s="41"/>
      <c r="G87" s="41"/>
      <c r="H87" s="41"/>
      <c r="I87" s="41"/>
      <c r="J87" s="41"/>
      <c r="K87" s="41"/>
      <c r="L87" s="79" t="str">
        <f>IF(K8="","",K8)</f>
        <v xml:space="preserve"> </v>
      </c>
      <c r="M87" s="41"/>
      <c r="N87" s="41"/>
      <c r="O87" s="41"/>
      <c r="P87" s="41"/>
      <c r="Q87" s="41"/>
      <c r="R87" s="41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F87" s="41"/>
      <c r="AG87" s="41"/>
      <c r="AH87" s="41"/>
      <c r="AI87" s="33" t="s">
        <v>22</v>
      </c>
      <c r="AJ87" s="41"/>
      <c r="AK87" s="41"/>
      <c r="AL87" s="41"/>
      <c r="AM87" s="80" t="str">
        <f>IF(AN8= "","",AN8)</f>
        <v>28. 6. 2021</v>
      </c>
      <c r="AN87" s="80"/>
      <c r="AO87" s="41"/>
      <c r="AP87" s="41"/>
      <c r="AQ87" s="41"/>
      <c r="AR87" s="45"/>
      <c r="B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41"/>
      <c r="M88" s="41"/>
      <c r="N88" s="41"/>
      <c r="O88" s="41"/>
      <c r="P88" s="41"/>
      <c r="Q88" s="41"/>
      <c r="R88" s="41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F88" s="41"/>
      <c r="AG88" s="41"/>
      <c r="AH88" s="41"/>
      <c r="AI88" s="41"/>
      <c r="AJ88" s="41"/>
      <c r="AK88" s="41"/>
      <c r="AL88" s="41"/>
      <c r="AM88" s="41"/>
      <c r="AN88" s="41"/>
      <c r="AO88" s="41"/>
      <c r="AP88" s="41"/>
      <c r="AQ88" s="41"/>
      <c r="AR88" s="45"/>
      <c r="BE88" s="39"/>
    </row>
    <row r="89" s="2" customFormat="1" ht="15.15" customHeight="1">
      <c r="A89" s="39"/>
      <c r="B89" s="40"/>
      <c r="C89" s="33" t="s">
        <v>24</v>
      </c>
      <c r="D89" s="41"/>
      <c r="E89" s="41"/>
      <c r="F89" s="41"/>
      <c r="G89" s="41"/>
      <c r="H89" s="41"/>
      <c r="I89" s="41"/>
      <c r="J89" s="41"/>
      <c r="K89" s="41"/>
      <c r="L89" s="72" t="str">
        <f>IF(E11= "","",E11)</f>
        <v>SMO MOb Jih, Horní 3, Ostrava-Hrabůvka</v>
      </c>
      <c r="M89" s="41"/>
      <c r="N89" s="41"/>
      <c r="O89" s="41"/>
      <c r="P89" s="41"/>
      <c r="Q89" s="41"/>
      <c r="R89" s="41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F89" s="41"/>
      <c r="AG89" s="41"/>
      <c r="AH89" s="41"/>
      <c r="AI89" s="33" t="s">
        <v>30</v>
      </c>
      <c r="AJ89" s="41"/>
      <c r="AK89" s="41"/>
      <c r="AL89" s="41"/>
      <c r="AM89" s="81" t="str">
        <f>IF(E17="","",E17)</f>
        <v xml:space="preserve"> </v>
      </c>
      <c r="AN89" s="72"/>
      <c r="AO89" s="72"/>
      <c r="AP89" s="72"/>
      <c r="AQ89" s="41"/>
      <c r="AR89" s="45"/>
      <c r="AS89" s="82" t="s">
        <v>54</v>
      </c>
      <c r="AT89" s="83"/>
      <c r="AU89" s="84"/>
      <c r="AV89" s="84"/>
      <c r="AW89" s="84"/>
      <c r="AX89" s="84"/>
      <c r="AY89" s="84"/>
      <c r="AZ89" s="84"/>
      <c r="BA89" s="84"/>
      <c r="BB89" s="84"/>
      <c r="BC89" s="84"/>
      <c r="BD89" s="85"/>
      <c r="BE89" s="39"/>
    </row>
    <row r="90" s="2" customFormat="1" ht="15.15" customHeight="1">
      <c r="A90" s="39"/>
      <c r="B90" s="40"/>
      <c r="C90" s="33" t="s">
        <v>28</v>
      </c>
      <c r="D90" s="41"/>
      <c r="E90" s="41"/>
      <c r="F90" s="41"/>
      <c r="G90" s="41"/>
      <c r="H90" s="41"/>
      <c r="I90" s="41"/>
      <c r="J90" s="41"/>
      <c r="K90" s="41"/>
      <c r="L90" s="72" t="str">
        <f>IF(E14= "Vyplň údaj","",E14)</f>
        <v/>
      </c>
      <c r="M90" s="41"/>
      <c r="N90" s="41"/>
      <c r="O90" s="41"/>
      <c r="P90" s="41"/>
      <c r="Q90" s="41"/>
      <c r="R90" s="41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F90" s="41"/>
      <c r="AG90" s="41"/>
      <c r="AH90" s="41"/>
      <c r="AI90" s="33" t="s">
        <v>32</v>
      </c>
      <c r="AJ90" s="41"/>
      <c r="AK90" s="41"/>
      <c r="AL90" s="41"/>
      <c r="AM90" s="81" t="str">
        <f>IF(E20="","",E20)</f>
        <v xml:space="preserve"> </v>
      </c>
      <c r="AN90" s="72"/>
      <c r="AO90" s="72"/>
      <c r="AP90" s="72"/>
      <c r="AQ90" s="41"/>
      <c r="AR90" s="45"/>
      <c r="AS90" s="86"/>
      <c r="AT90" s="87"/>
      <c r="AU90" s="88"/>
      <c r="AV90" s="88"/>
      <c r="AW90" s="88"/>
      <c r="AX90" s="88"/>
      <c r="AY90" s="88"/>
      <c r="AZ90" s="88"/>
      <c r="BA90" s="88"/>
      <c r="BB90" s="88"/>
      <c r="BC90" s="88"/>
      <c r="BD90" s="89"/>
      <c r="BE90" s="39"/>
    </row>
    <row r="91" s="2" customFormat="1" ht="10.8" customHeight="1">
      <c r="A91" s="39"/>
      <c r="B91" s="40"/>
      <c r="C91" s="41"/>
      <c r="D91" s="41"/>
      <c r="E91" s="41"/>
      <c r="F91" s="41"/>
      <c r="G91" s="41"/>
      <c r="H91" s="41"/>
      <c r="I91" s="41"/>
      <c r="J91" s="41"/>
      <c r="K91" s="41"/>
      <c r="L91" s="41"/>
      <c r="M91" s="41"/>
      <c r="N91" s="41"/>
      <c r="O91" s="41"/>
      <c r="P91" s="41"/>
      <c r="Q91" s="41"/>
      <c r="R91" s="41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F91" s="41"/>
      <c r="AG91" s="41"/>
      <c r="AH91" s="41"/>
      <c r="AI91" s="41"/>
      <c r="AJ91" s="41"/>
      <c r="AK91" s="41"/>
      <c r="AL91" s="41"/>
      <c r="AM91" s="41"/>
      <c r="AN91" s="41"/>
      <c r="AO91" s="41"/>
      <c r="AP91" s="41"/>
      <c r="AQ91" s="41"/>
      <c r="AR91" s="45"/>
      <c r="AS91" s="90"/>
      <c r="AT91" s="91"/>
      <c r="AU91" s="92"/>
      <c r="AV91" s="92"/>
      <c r="AW91" s="92"/>
      <c r="AX91" s="92"/>
      <c r="AY91" s="92"/>
      <c r="AZ91" s="92"/>
      <c r="BA91" s="92"/>
      <c r="BB91" s="92"/>
      <c r="BC91" s="92"/>
      <c r="BD91" s="93"/>
      <c r="BE91" s="39"/>
    </row>
    <row r="92" s="2" customFormat="1" ht="29.28" customHeight="1">
      <c r="A92" s="39"/>
      <c r="B92" s="40"/>
      <c r="C92" s="94" t="s">
        <v>55</v>
      </c>
      <c r="D92" s="95"/>
      <c r="E92" s="95"/>
      <c r="F92" s="95"/>
      <c r="G92" s="95"/>
      <c r="H92" s="96"/>
      <c r="I92" s="97" t="s">
        <v>56</v>
      </c>
      <c r="J92" s="95"/>
      <c r="K92" s="95"/>
      <c r="L92" s="95"/>
      <c r="M92" s="95"/>
      <c r="N92" s="95"/>
      <c r="O92" s="95"/>
      <c r="P92" s="95"/>
      <c r="Q92" s="95"/>
      <c r="R92" s="95"/>
      <c r="S92" s="95"/>
      <c r="T92" s="95"/>
      <c r="U92" s="95"/>
      <c r="V92" s="95"/>
      <c r="W92" s="95"/>
      <c r="X92" s="95"/>
      <c r="Y92" s="95"/>
      <c r="Z92" s="95"/>
      <c r="AA92" s="95"/>
      <c r="AB92" s="95"/>
      <c r="AC92" s="95"/>
      <c r="AD92" s="95"/>
      <c r="AE92" s="95"/>
      <c r="AF92" s="95"/>
      <c r="AG92" s="98" t="s">
        <v>57</v>
      </c>
      <c r="AH92" s="95"/>
      <c r="AI92" s="95"/>
      <c r="AJ92" s="95"/>
      <c r="AK92" s="95"/>
      <c r="AL92" s="95"/>
      <c r="AM92" s="95"/>
      <c r="AN92" s="97" t="s">
        <v>58</v>
      </c>
      <c r="AO92" s="95"/>
      <c r="AP92" s="99"/>
      <c r="AQ92" s="100" t="s">
        <v>59</v>
      </c>
      <c r="AR92" s="45"/>
      <c r="AS92" s="101" t="s">
        <v>60</v>
      </c>
      <c r="AT92" s="102" t="s">
        <v>61</v>
      </c>
      <c r="AU92" s="102" t="s">
        <v>62</v>
      </c>
      <c r="AV92" s="102" t="s">
        <v>63</v>
      </c>
      <c r="AW92" s="102" t="s">
        <v>64</v>
      </c>
      <c r="AX92" s="102" t="s">
        <v>65</v>
      </c>
      <c r="AY92" s="102" t="s">
        <v>66</v>
      </c>
      <c r="AZ92" s="102" t="s">
        <v>67</v>
      </c>
      <c r="BA92" s="102" t="s">
        <v>68</v>
      </c>
      <c r="BB92" s="102" t="s">
        <v>69</v>
      </c>
      <c r="BC92" s="102" t="s">
        <v>70</v>
      </c>
      <c r="BD92" s="103" t="s">
        <v>71</v>
      </c>
      <c r="BE92" s="39"/>
    </row>
    <row r="93" s="2" customFormat="1" ht="10.8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41"/>
      <c r="M93" s="41"/>
      <c r="N93" s="41"/>
      <c r="O93" s="41"/>
      <c r="P93" s="41"/>
      <c r="Q93" s="41"/>
      <c r="R93" s="41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F93" s="41"/>
      <c r="AG93" s="41"/>
      <c r="AH93" s="41"/>
      <c r="AI93" s="41"/>
      <c r="AJ93" s="41"/>
      <c r="AK93" s="41"/>
      <c r="AL93" s="41"/>
      <c r="AM93" s="41"/>
      <c r="AN93" s="41"/>
      <c r="AO93" s="41"/>
      <c r="AP93" s="41"/>
      <c r="AQ93" s="41"/>
      <c r="AR93" s="45"/>
      <c r="AS93" s="104"/>
      <c r="AT93" s="105"/>
      <c r="AU93" s="105"/>
      <c r="AV93" s="105"/>
      <c r="AW93" s="105"/>
      <c r="AX93" s="105"/>
      <c r="AY93" s="105"/>
      <c r="AZ93" s="105"/>
      <c r="BA93" s="105"/>
      <c r="BB93" s="105"/>
      <c r="BC93" s="105"/>
      <c r="BD93" s="106"/>
      <c r="BE93" s="39"/>
    </row>
    <row r="94" s="6" customFormat="1" ht="32.4" customHeight="1">
      <c r="A94" s="6"/>
      <c r="B94" s="107"/>
      <c r="C94" s="108" t="s">
        <v>72</v>
      </c>
      <c r="D94" s="109"/>
      <c r="E94" s="109"/>
      <c r="F94" s="109"/>
      <c r="G94" s="109"/>
      <c r="H94" s="109"/>
      <c r="I94" s="109"/>
      <c r="J94" s="109"/>
      <c r="K94" s="109"/>
      <c r="L94" s="109"/>
      <c r="M94" s="109"/>
      <c r="N94" s="109"/>
      <c r="O94" s="109"/>
      <c r="P94" s="109"/>
      <c r="Q94" s="109"/>
      <c r="R94" s="109"/>
      <c r="S94" s="109"/>
      <c r="T94" s="109"/>
      <c r="U94" s="109"/>
      <c r="V94" s="109"/>
      <c r="W94" s="109"/>
      <c r="X94" s="109"/>
      <c r="Y94" s="109"/>
      <c r="Z94" s="109"/>
      <c r="AA94" s="109"/>
      <c r="AB94" s="109"/>
      <c r="AC94" s="109"/>
      <c r="AD94" s="109"/>
      <c r="AE94" s="109"/>
      <c r="AF94" s="109"/>
      <c r="AG94" s="110">
        <f>ROUND(SUM(AG95:AG98),2)</f>
        <v>0</v>
      </c>
      <c r="AH94" s="110"/>
      <c r="AI94" s="110"/>
      <c r="AJ94" s="110"/>
      <c r="AK94" s="110"/>
      <c r="AL94" s="110"/>
      <c r="AM94" s="110"/>
      <c r="AN94" s="111">
        <f>SUM(AG94,AT94)</f>
        <v>0</v>
      </c>
      <c r="AO94" s="111"/>
      <c r="AP94" s="111"/>
      <c r="AQ94" s="112" t="s">
        <v>1</v>
      </c>
      <c r="AR94" s="113"/>
      <c r="AS94" s="114">
        <f>ROUND(SUM(AS95:AS98),2)</f>
        <v>0</v>
      </c>
      <c r="AT94" s="115">
        <f>ROUND(SUM(AV94:AW94),2)</f>
        <v>0</v>
      </c>
      <c r="AU94" s="116">
        <f>ROUND(SUM(AU95:AU98),5)</f>
        <v>0</v>
      </c>
      <c r="AV94" s="115">
        <f>ROUND(AZ94*L29,2)</f>
        <v>0</v>
      </c>
      <c r="AW94" s="115">
        <f>ROUND(BA94*L30,2)</f>
        <v>0</v>
      </c>
      <c r="AX94" s="115">
        <f>ROUND(BB94*L29,2)</f>
        <v>0</v>
      </c>
      <c r="AY94" s="115">
        <f>ROUND(BC94*L30,2)</f>
        <v>0</v>
      </c>
      <c r="AZ94" s="115">
        <f>ROUND(SUM(AZ95:AZ98),2)</f>
        <v>0</v>
      </c>
      <c r="BA94" s="115">
        <f>ROUND(SUM(BA95:BA98),2)</f>
        <v>0</v>
      </c>
      <c r="BB94" s="115">
        <f>ROUND(SUM(BB95:BB98),2)</f>
        <v>0</v>
      </c>
      <c r="BC94" s="115">
        <f>ROUND(SUM(BC95:BC98),2)</f>
        <v>0</v>
      </c>
      <c r="BD94" s="117">
        <f>ROUND(SUM(BD95:BD98),2)</f>
        <v>0</v>
      </c>
      <c r="BE94" s="6"/>
      <c r="BS94" s="118" t="s">
        <v>73</v>
      </c>
      <c r="BT94" s="118" t="s">
        <v>74</v>
      </c>
      <c r="BU94" s="119" t="s">
        <v>75</v>
      </c>
      <c r="BV94" s="118" t="s">
        <v>76</v>
      </c>
      <c r="BW94" s="118" t="s">
        <v>5</v>
      </c>
      <c r="BX94" s="118" t="s">
        <v>77</v>
      </c>
      <c r="CL94" s="118" t="s">
        <v>1</v>
      </c>
    </row>
    <row r="95" s="7" customFormat="1" ht="16.5" customHeight="1">
      <c r="A95" s="120" t="s">
        <v>78</v>
      </c>
      <c r="B95" s="121"/>
      <c r="C95" s="122"/>
      <c r="D95" s="123" t="s">
        <v>79</v>
      </c>
      <c r="E95" s="123"/>
      <c r="F95" s="123"/>
      <c r="G95" s="123"/>
      <c r="H95" s="123"/>
      <c r="I95" s="124"/>
      <c r="J95" s="123" t="s">
        <v>80</v>
      </c>
      <c r="K95" s="123"/>
      <c r="L95" s="123"/>
      <c r="M95" s="123"/>
      <c r="N95" s="123"/>
      <c r="O95" s="123"/>
      <c r="P95" s="123"/>
      <c r="Q95" s="123"/>
      <c r="R95" s="123"/>
      <c r="S95" s="123"/>
      <c r="T95" s="123"/>
      <c r="U95" s="123"/>
      <c r="V95" s="123"/>
      <c r="W95" s="123"/>
      <c r="X95" s="123"/>
      <c r="Y95" s="123"/>
      <c r="Z95" s="123"/>
      <c r="AA95" s="123"/>
      <c r="AB95" s="123"/>
      <c r="AC95" s="123"/>
      <c r="AD95" s="123"/>
      <c r="AE95" s="123"/>
      <c r="AF95" s="123"/>
      <c r="AG95" s="125">
        <f>'P01 - Pavlon P1, střecha'!J30</f>
        <v>0</v>
      </c>
      <c r="AH95" s="124"/>
      <c r="AI95" s="124"/>
      <c r="AJ95" s="124"/>
      <c r="AK95" s="124"/>
      <c r="AL95" s="124"/>
      <c r="AM95" s="124"/>
      <c r="AN95" s="125">
        <f>SUM(AG95,AT95)</f>
        <v>0</v>
      </c>
      <c r="AO95" s="124"/>
      <c r="AP95" s="124"/>
      <c r="AQ95" s="126" t="s">
        <v>81</v>
      </c>
      <c r="AR95" s="127"/>
      <c r="AS95" s="128">
        <v>0</v>
      </c>
      <c r="AT95" s="129">
        <f>ROUND(SUM(AV95:AW95),2)</f>
        <v>0</v>
      </c>
      <c r="AU95" s="130">
        <f>'P01 - Pavlon P1, střecha'!P128</f>
        <v>0</v>
      </c>
      <c r="AV95" s="129">
        <f>'P01 - Pavlon P1, střecha'!J33</f>
        <v>0</v>
      </c>
      <c r="AW95" s="129">
        <f>'P01 - Pavlon P1, střecha'!J34</f>
        <v>0</v>
      </c>
      <c r="AX95" s="129">
        <f>'P01 - Pavlon P1, střecha'!J35</f>
        <v>0</v>
      </c>
      <c r="AY95" s="129">
        <f>'P01 - Pavlon P1, střecha'!J36</f>
        <v>0</v>
      </c>
      <c r="AZ95" s="129">
        <f>'P01 - Pavlon P1, střecha'!F33</f>
        <v>0</v>
      </c>
      <c r="BA95" s="129">
        <f>'P01 - Pavlon P1, střecha'!F34</f>
        <v>0</v>
      </c>
      <c r="BB95" s="129">
        <f>'P01 - Pavlon P1, střecha'!F35</f>
        <v>0</v>
      </c>
      <c r="BC95" s="129">
        <f>'P01 - Pavlon P1, střecha'!F36</f>
        <v>0</v>
      </c>
      <c r="BD95" s="131">
        <f>'P01 - Pavlon P1, střecha'!F37</f>
        <v>0</v>
      </c>
      <c r="BE95" s="7"/>
      <c r="BT95" s="132" t="s">
        <v>82</v>
      </c>
      <c r="BV95" s="132" t="s">
        <v>76</v>
      </c>
      <c r="BW95" s="132" t="s">
        <v>83</v>
      </c>
      <c r="BX95" s="132" t="s">
        <v>5</v>
      </c>
      <c r="CL95" s="132" t="s">
        <v>1</v>
      </c>
      <c r="CM95" s="132" t="s">
        <v>84</v>
      </c>
    </row>
    <row r="96" s="7" customFormat="1" ht="16.5" customHeight="1">
      <c r="A96" s="120" t="s">
        <v>78</v>
      </c>
      <c r="B96" s="121"/>
      <c r="C96" s="122"/>
      <c r="D96" s="123" t="s">
        <v>85</v>
      </c>
      <c r="E96" s="123"/>
      <c r="F96" s="123"/>
      <c r="G96" s="123"/>
      <c r="H96" s="123"/>
      <c r="I96" s="124"/>
      <c r="J96" s="123" t="s">
        <v>86</v>
      </c>
      <c r="K96" s="123"/>
      <c r="L96" s="123"/>
      <c r="M96" s="123"/>
      <c r="N96" s="123"/>
      <c r="O96" s="123"/>
      <c r="P96" s="123"/>
      <c r="Q96" s="123"/>
      <c r="R96" s="123"/>
      <c r="S96" s="123"/>
      <c r="T96" s="123"/>
      <c r="U96" s="123"/>
      <c r="V96" s="123"/>
      <c r="W96" s="123"/>
      <c r="X96" s="123"/>
      <c r="Y96" s="123"/>
      <c r="Z96" s="123"/>
      <c r="AA96" s="123"/>
      <c r="AB96" s="123"/>
      <c r="AC96" s="123"/>
      <c r="AD96" s="123"/>
      <c r="AE96" s="123"/>
      <c r="AF96" s="123"/>
      <c r="AG96" s="125">
        <f>'P02 - Pavlon P2, střecha'!J30</f>
        <v>0</v>
      </c>
      <c r="AH96" s="124"/>
      <c r="AI96" s="124"/>
      <c r="AJ96" s="124"/>
      <c r="AK96" s="124"/>
      <c r="AL96" s="124"/>
      <c r="AM96" s="124"/>
      <c r="AN96" s="125">
        <f>SUM(AG96,AT96)</f>
        <v>0</v>
      </c>
      <c r="AO96" s="124"/>
      <c r="AP96" s="124"/>
      <c r="AQ96" s="126" t="s">
        <v>81</v>
      </c>
      <c r="AR96" s="127"/>
      <c r="AS96" s="128">
        <v>0</v>
      </c>
      <c r="AT96" s="129">
        <f>ROUND(SUM(AV96:AW96),2)</f>
        <v>0</v>
      </c>
      <c r="AU96" s="130">
        <f>'P02 - Pavlon P2, střecha'!P128</f>
        <v>0</v>
      </c>
      <c r="AV96" s="129">
        <f>'P02 - Pavlon P2, střecha'!J33</f>
        <v>0</v>
      </c>
      <c r="AW96" s="129">
        <f>'P02 - Pavlon P2, střecha'!J34</f>
        <v>0</v>
      </c>
      <c r="AX96" s="129">
        <f>'P02 - Pavlon P2, střecha'!J35</f>
        <v>0</v>
      </c>
      <c r="AY96" s="129">
        <f>'P02 - Pavlon P2, střecha'!J36</f>
        <v>0</v>
      </c>
      <c r="AZ96" s="129">
        <f>'P02 - Pavlon P2, střecha'!F33</f>
        <v>0</v>
      </c>
      <c r="BA96" s="129">
        <f>'P02 - Pavlon P2, střecha'!F34</f>
        <v>0</v>
      </c>
      <c r="BB96" s="129">
        <f>'P02 - Pavlon P2, střecha'!F35</f>
        <v>0</v>
      </c>
      <c r="BC96" s="129">
        <f>'P02 - Pavlon P2, střecha'!F36</f>
        <v>0</v>
      </c>
      <c r="BD96" s="131">
        <f>'P02 - Pavlon P2, střecha'!F37</f>
        <v>0</v>
      </c>
      <c r="BE96" s="7"/>
      <c r="BT96" s="132" t="s">
        <v>82</v>
      </c>
      <c r="BV96" s="132" t="s">
        <v>76</v>
      </c>
      <c r="BW96" s="132" t="s">
        <v>87</v>
      </c>
      <c r="BX96" s="132" t="s">
        <v>5</v>
      </c>
      <c r="CL96" s="132" t="s">
        <v>1</v>
      </c>
      <c r="CM96" s="132" t="s">
        <v>84</v>
      </c>
    </row>
    <row r="97" s="7" customFormat="1" ht="16.5" customHeight="1">
      <c r="A97" s="120" t="s">
        <v>78</v>
      </c>
      <c r="B97" s="121"/>
      <c r="C97" s="122"/>
      <c r="D97" s="123" t="s">
        <v>88</v>
      </c>
      <c r="E97" s="123"/>
      <c r="F97" s="123"/>
      <c r="G97" s="123"/>
      <c r="H97" s="123"/>
      <c r="I97" s="124"/>
      <c r="J97" s="123" t="s">
        <v>89</v>
      </c>
      <c r="K97" s="123"/>
      <c r="L97" s="123"/>
      <c r="M97" s="123"/>
      <c r="N97" s="123"/>
      <c r="O97" s="123"/>
      <c r="P97" s="123"/>
      <c r="Q97" s="123"/>
      <c r="R97" s="123"/>
      <c r="S97" s="123"/>
      <c r="T97" s="123"/>
      <c r="U97" s="123"/>
      <c r="V97" s="123"/>
      <c r="W97" s="123"/>
      <c r="X97" s="123"/>
      <c r="Y97" s="123"/>
      <c r="Z97" s="123"/>
      <c r="AA97" s="123"/>
      <c r="AB97" s="123"/>
      <c r="AC97" s="123"/>
      <c r="AD97" s="123"/>
      <c r="AE97" s="123"/>
      <c r="AF97" s="123"/>
      <c r="AG97" s="125">
        <f>'P03 - Pavlon P3, střecha'!J30</f>
        <v>0</v>
      </c>
      <c r="AH97" s="124"/>
      <c r="AI97" s="124"/>
      <c r="AJ97" s="124"/>
      <c r="AK97" s="124"/>
      <c r="AL97" s="124"/>
      <c r="AM97" s="124"/>
      <c r="AN97" s="125">
        <f>SUM(AG97,AT97)</f>
        <v>0</v>
      </c>
      <c r="AO97" s="124"/>
      <c r="AP97" s="124"/>
      <c r="AQ97" s="126" t="s">
        <v>81</v>
      </c>
      <c r="AR97" s="127"/>
      <c r="AS97" s="128">
        <v>0</v>
      </c>
      <c r="AT97" s="129">
        <f>ROUND(SUM(AV97:AW97),2)</f>
        <v>0</v>
      </c>
      <c r="AU97" s="130">
        <f>'P03 - Pavlon P3, střecha'!P127</f>
        <v>0</v>
      </c>
      <c r="AV97" s="129">
        <f>'P03 - Pavlon P3, střecha'!J33</f>
        <v>0</v>
      </c>
      <c r="AW97" s="129">
        <f>'P03 - Pavlon P3, střecha'!J34</f>
        <v>0</v>
      </c>
      <c r="AX97" s="129">
        <f>'P03 - Pavlon P3, střecha'!J35</f>
        <v>0</v>
      </c>
      <c r="AY97" s="129">
        <f>'P03 - Pavlon P3, střecha'!J36</f>
        <v>0</v>
      </c>
      <c r="AZ97" s="129">
        <f>'P03 - Pavlon P3, střecha'!F33</f>
        <v>0</v>
      </c>
      <c r="BA97" s="129">
        <f>'P03 - Pavlon P3, střecha'!F34</f>
        <v>0</v>
      </c>
      <c r="BB97" s="129">
        <f>'P03 - Pavlon P3, střecha'!F35</f>
        <v>0</v>
      </c>
      <c r="BC97" s="129">
        <f>'P03 - Pavlon P3, střecha'!F36</f>
        <v>0</v>
      </c>
      <c r="BD97" s="131">
        <f>'P03 - Pavlon P3, střecha'!F37</f>
        <v>0</v>
      </c>
      <c r="BE97" s="7"/>
      <c r="BT97" s="132" t="s">
        <v>82</v>
      </c>
      <c r="BV97" s="132" t="s">
        <v>76</v>
      </c>
      <c r="BW97" s="132" t="s">
        <v>90</v>
      </c>
      <c r="BX97" s="132" t="s">
        <v>5</v>
      </c>
      <c r="CL97" s="132" t="s">
        <v>1</v>
      </c>
      <c r="CM97" s="132" t="s">
        <v>84</v>
      </c>
    </row>
    <row r="98" s="7" customFormat="1" ht="16.5" customHeight="1">
      <c r="A98" s="120" t="s">
        <v>78</v>
      </c>
      <c r="B98" s="121"/>
      <c r="C98" s="122"/>
      <c r="D98" s="123" t="s">
        <v>91</v>
      </c>
      <c r="E98" s="123"/>
      <c r="F98" s="123"/>
      <c r="G98" s="123"/>
      <c r="H98" s="123"/>
      <c r="I98" s="124"/>
      <c r="J98" s="123" t="s">
        <v>92</v>
      </c>
      <c r="K98" s="123"/>
      <c r="L98" s="123"/>
      <c r="M98" s="123"/>
      <c r="N98" s="123"/>
      <c r="O98" s="123"/>
      <c r="P98" s="123"/>
      <c r="Q98" s="123"/>
      <c r="R98" s="123"/>
      <c r="S98" s="123"/>
      <c r="T98" s="123"/>
      <c r="U98" s="123"/>
      <c r="V98" s="123"/>
      <c r="W98" s="123"/>
      <c r="X98" s="123"/>
      <c r="Y98" s="123"/>
      <c r="Z98" s="123"/>
      <c r="AA98" s="123"/>
      <c r="AB98" s="123"/>
      <c r="AC98" s="123"/>
      <c r="AD98" s="123"/>
      <c r="AE98" s="123"/>
      <c r="AF98" s="123"/>
      <c r="AG98" s="125">
        <f>'P04 - Pavlon P4, střecha'!J30</f>
        <v>0</v>
      </c>
      <c r="AH98" s="124"/>
      <c r="AI98" s="124"/>
      <c r="AJ98" s="124"/>
      <c r="AK98" s="124"/>
      <c r="AL98" s="124"/>
      <c r="AM98" s="124"/>
      <c r="AN98" s="125">
        <f>SUM(AG98,AT98)</f>
        <v>0</v>
      </c>
      <c r="AO98" s="124"/>
      <c r="AP98" s="124"/>
      <c r="AQ98" s="126" t="s">
        <v>81</v>
      </c>
      <c r="AR98" s="127"/>
      <c r="AS98" s="133">
        <v>0</v>
      </c>
      <c r="AT98" s="134">
        <f>ROUND(SUM(AV98:AW98),2)</f>
        <v>0</v>
      </c>
      <c r="AU98" s="135">
        <f>'P04 - Pavlon P4, střecha'!P128</f>
        <v>0</v>
      </c>
      <c r="AV98" s="134">
        <f>'P04 - Pavlon P4, střecha'!J33</f>
        <v>0</v>
      </c>
      <c r="AW98" s="134">
        <f>'P04 - Pavlon P4, střecha'!J34</f>
        <v>0</v>
      </c>
      <c r="AX98" s="134">
        <f>'P04 - Pavlon P4, střecha'!J35</f>
        <v>0</v>
      </c>
      <c r="AY98" s="134">
        <f>'P04 - Pavlon P4, střecha'!J36</f>
        <v>0</v>
      </c>
      <c r="AZ98" s="134">
        <f>'P04 - Pavlon P4, střecha'!F33</f>
        <v>0</v>
      </c>
      <c r="BA98" s="134">
        <f>'P04 - Pavlon P4, střecha'!F34</f>
        <v>0</v>
      </c>
      <c r="BB98" s="134">
        <f>'P04 - Pavlon P4, střecha'!F35</f>
        <v>0</v>
      </c>
      <c r="BC98" s="134">
        <f>'P04 - Pavlon P4, střecha'!F36</f>
        <v>0</v>
      </c>
      <c r="BD98" s="136">
        <f>'P04 - Pavlon P4, střecha'!F37</f>
        <v>0</v>
      </c>
      <c r="BE98" s="7"/>
      <c r="BT98" s="132" t="s">
        <v>82</v>
      </c>
      <c r="BV98" s="132" t="s">
        <v>76</v>
      </c>
      <c r="BW98" s="132" t="s">
        <v>93</v>
      </c>
      <c r="BX98" s="132" t="s">
        <v>5</v>
      </c>
      <c r="CL98" s="132" t="s">
        <v>1</v>
      </c>
      <c r="CM98" s="132" t="s">
        <v>84</v>
      </c>
    </row>
    <row r="99" s="2" customFormat="1" ht="30" customHeight="1">
      <c r="A99" s="39"/>
      <c r="B99" s="40"/>
      <c r="C99" s="41"/>
      <c r="D99" s="41"/>
      <c r="E99" s="41"/>
      <c r="F99" s="41"/>
      <c r="G99" s="41"/>
      <c r="H99" s="41"/>
      <c r="I99" s="41"/>
      <c r="J99" s="41"/>
      <c r="K99" s="41"/>
      <c r="L99" s="41"/>
      <c r="M99" s="41"/>
      <c r="N99" s="41"/>
      <c r="O99" s="41"/>
      <c r="P99" s="41"/>
      <c r="Q99" s="41"/>
      <c r="R99" s="41"/>
      <c r="S99" s="41"/>
      <c r="T99" s="41"/>
      <c r="U99" s="41"/>
      <c r="V99" s="41"/>
      <c r="W99" s="41"/>
      <c r="X99" s="41"/>
      <c r="Y99" s="41"/>
      <c r="Z99" s="41"/>
      <c r="AA99" s="41"/>
      <c r="AB99" s="41"/>
      <c r="AC99" s="41"/>
      <c r="AD99" s="41"/>
      <c r="AE99" s="41"/>
      <c r="AF99" s="41"/>
      <c r="AG99" s="41"/>
      <c r="AH99" s="41"/>
      <c r="AI99" s="41"/>
      <c r="AJ99" s="41"/>
      <c r="AK99" s="41"/>
      <c r="AL99" s="41"/>
      <c r="AM99" s="41"/>
      <c r="AN99" s="41"/>
      <c r="AO99" s="41"/>
      <c r="AP99" s="41"/>
      <c r="AQ99" s="41"/>
      <c r="AR99" s="45"/>
      <c r="AS99" s="39"/>
      <c r="AT99" s="39"/>
      <c r="AU99" s="39"/>
      <c r="AV99" s="39"/>
      <c r="AW99" s="39"/>
      <c r="AX99" s="39"/>
      <c r="AY99" s="39"/>
      <c r="AZ99" s="39"/>
      <c r="BA99" s="39"/>
      <c r="BB99" s="39"/>
      <c r="BC99" s="39"/>
      <c r="BD99" s="39"/>
      <c r="BE99" s="39"/>
    </row>
    <row r="100" s="2" customFormat="1" ht="6.96" customHeight="1">
      <c r="A100" s="39"/>
      <c r="B100" s="67"/>
      <c r="C100" s="68"/>
      <c r="D100" s="68"/>
      <c r="E100" s="68"/>
      <c r="F100" s="68"/>
      <c r="G100" s="68"/>
      <c r="H100" s="68"/>
      <c r="I100" s="68"/>
      <c r="J100" s="68"/>
      <c r="K100" s="68"/>
      <c r="L100" s="68"/>
      <c r="M100" s="68"/>
      <c r="N100" s="68"/>
      <c r="O100" s="68"/>
      <c r="P100" s="68"/>
      <c r="Q100" s="68"/>
      <c r="R100" s="68"/>
      <c r="S100" s="68"/>
      <c r="T100" s="68"/>
      <c r="U100" s="68"/>
      <c r="V100" s="68"/>
      <c r="W100" s="68"/>
      <c r="X100" s="68"/>
      <c r="Y100" s="68"/>
      <c r="Z100" s="68"/>
      <c r="AA100" s="68"/>
      <c r="AB100" s="68"/>
      <c r="AC100" s="68"/>
      <c r="AD100" s="68"/>
      <c r="AE100" s="68"/>
      <c r="AF100" s="68"/>
      <c r="AG100" s="68"/>
      <c r="AH100" s="68"/>
      <c r="AI100" s="68"/>
      <c r="AJ100" s="68"/>
      <c r="AK100" s="68"/>
      <c r="AL100" s="68"/>
      <c r="AM100" s="68"/>
      <c r="AN100" s="68"/>
      <c r="AO100" s="68"/>
      <c r="AP100" s="68"/>
      <c r="AQ100" s="68"/>
      <c r="AR100" s="45"/>
      <c r="AS100" s="39"/>
      <c r="AT100" s="39"/>
      <c r="AU100" s="39"/>
      <c r="AV100" s="39"/>
      <c r="AW100" s="39"/>
      <c r="AX100" s="39"/>
      <c r="AY100" s="39"/>
      <c r="AZ100" s="39"/>
      <c r="BA100" s="39"/>
      <c r="BB100" s="39"/>
      <c r="BC100" s="39"/>
      <c r="BD100" s="39"/>
      <c r="BE100" s="39"/>
    </row>
  </sheetData>
  <sheetProtection sheet="1" formatColumns="0" formatRows="0" objects="1" scenarios="1" spinCount="100000" saltValue="kGohgYYhh3LIVwkI/QXVY9ONhsSYKeNrcZI6RbNBcnDX0dHCY7KcoaNmkzjg0X8zpcBHelooYHVUFd/BFj3u+g==" hashValue="dXITGYiEBuFoI5iVbkc2j/D/FEYMwGr2Nde30vrx9WiW6lSWXy3X3rKQ/TYG4t7TwG+nH8dkn/gkGtreqhCGZA==" algorithmName="SHA-512" password="CC35"/>
  <mergeCells count="54">
    <mergeCell ref="L85:AO85"/>
    <mergeCell ref="AM87:AN87"/>
    <mergeCell ref="AM89:AP89"/>
    <mergeCell ref="AS89:AT91"/>
    <mergeCell ref="AM90:AP90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AN98:AP98"/>
    <mergeCell ref="AG98:AM98"/>
    <mergeCell ref="D98:H98"/>
    <mergeCell ref="J98:AF98"/>
    <mergeCell ref="AG94:AM94"/>
    <mergeCell ref="AN94:AP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95" location="'P01 - Pavlon P1, střecha'!C2" display="/"/>
    <hyperlink ref="A96" location="'P02 - Pavlon P2, střecha'!C2" display="/"/>
    <hyperlink ref="A97" location="'P03 - Pavlon P3, střecha'!C2" display="/"/>
    <hyperlink ref="A98" location="'P04 - Pavlon P4, střecha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83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84</v>
      </c>
    </row>
    <row r="4" s="1" customFormat="1" ht="24.96" customHeight="1">
      <c r="B4" s="21"/>
      <c r="D4" s="139" t="s">
        <v>94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16.5" customHeight="1">
      <c r="B7" s="21"/>
      <c r="E7" s="142" t="str">
        <f>'Rekapitulace stavby'!K6</f>
        <v>Zatelení budov MŠ Předškolní 624/1, Ostrava-Výškovice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95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96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20</v>
      </c>
      <c r="E12" s="39"/>
      <c r="F12" s="144" t="s">
        <v>21</v>
      </c>
      <c r="G12" s="39"/>
      <c r="H12" s="39"/>
      <c r="I12" s="141" t="s">
        <v>22</v>
      </c>
      <c r="J12" s="145" t="str">
        <f>'Rekapitulace stavby'!AN8</f>
        <v>28. 6. 2021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">
        <v>26</v>
      </c>
      <c r="F15" s="39"/>
      <c r="G15" s="39"/>
      <c r="H15" s="39"/>
      <c r="I15" s="141" t="s">
        <v>27</v>
      </c>
      <c r="J15" s="144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28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27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30</v>
      </c>
      <c r="E20" s="39"/>
      <c r="F20" s="39"/>
      <c r="G20" s="39"/>
      <c r="H20" s="39"/>
      <c r="I20" s="141" t="s">
        <v>25</v>
      </c>
      <c r="J20" s="144" t="str">
        <f>IF('Rekapitulace stavby'!AN16="","",'Rekapitulace stavby'!AN16)</f>
        <v/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tr">
        <f>IF('Rekapitulace stavby'!E17="","",'Rekapitulace stavby'!E17)</f>
        <v xml:space="preserve"> </v>
      </c>
      <c r="F21" s="39"/>
      <c r="G21" s="39"/>
      <c r="H21" s="39"/>
      <c r="I21" s="141" t="s">
        <v>27</v>
      </c>
      <c r="J21" s="144" t="str">
        <f>IF('Rekapitulace stavby'!AN17="","",'Rekapitulace stavby'!AN17)</f>
        <v/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32</v>
      </c>
      <c r="E23" s="39"/>
      <c r="F23" s="39"/>
      <c r="G23" s="39"/>
      <c r="H23" s="39"/>
      <c r="I23" s="141" t="s">
        <v>25</v>
      </c>
      <c r="J23" s="144" t="str">
        <f>IF('Rekapitulace stavby'!AN19="","",'Rekapitulace stavby'!AN19)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tr">
        <f>IF('Rekapitulace stavby'!E20="","",'Rekapitulace stavby'!E20)</f>
        <v xml:space="preserve"> </v>
      </c>
      <c r="F24" s="39"/>
      <c r="G24" s="39"/>
      <c r="H24" s="39"/>
      <c r="I24" s="141" t="s">
        <v>27</v>
      </c>
      <c r="J24" s="144" t="str">
        <f>IF('Rekapitulace stavby'!AN20="","",'Rekapitulace stavby'!AN20)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33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34</v>
      </c>
      <c r="E30" s="39"/>
      <c r="F30" s="39"/>
      <c r="G30" s="39"/>
      <c r="H30" s="39"/>
      <c r="I30" s="39"/>
      <c r="J30" s="152">
        <f>ROUND(J128,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36</v>
      </c>
      <c r="G32" s="39"/>
      <c r="H32" s="39"/>
      <c r="I32" s="153" t="s">
        <v>35</v>
      </c>
      <c r="J32" s="153" t="s">
        <v>37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38</v>
      </c>
      <c r="E33" s="141" t="s">
        <v>39</v>
      </c>
      <c r="F33" s="155">
        <f>ROUND((SUM(BE128:BE366)),  2)</f>
        <v>0</v>
      </c>
      <c r="G33" s="39"/>
      <c r="H33" s="39"/>
      <c r="I33" s="156">
        <v>0.20999999999999999</v>
      </c>
      <c r="J33" s="155">
        <f>ROUND(((SUM(BE128:BE366))*I33),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40</v>
      </c>
      <c r="F34" s="155">
        <f>ROUND((SUM(BF128:BF366)),  2)</f>
        <v>0</v>
      </c>
      <c r="G34" s="39"/>
      <c r="H34" s="39"/>
      <c r="I34" s="156">
        <v>0.14999999999999999</v>
      </c>
      <c r="J34" s="155">
        <f>ROUND(((SUM(BF128:BF366))*I34),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41</v>
      </c>
      <c r="F35" s="155">
        <f>ROUND((SUM(BG128:BG366)),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42</v>
      </c>
      <c r="F36" s="155">
        <f>ROUND((SUM(BH128:BH366)),  2)</f>
        <v>0</v>
      </c>
      <c r="G36" s="39"/>
      <c r="H36" s="39"/>
      <c r="I36" s="156">
        <v>0.14999999999999999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43</v>
      </c>
      <c r="F37" s="155">
        <f>ROUND((SUM(BI128:BI366)),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44</v>
      </c>
      <c r="E39" s="159"/>
      <c r="F39" s="159"/>
      <c r="G39" s="160" t="s">
        <v>45</v>
      </c>
      <c r="H39" s="161" t="s">
        <v>46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4" t="s">
        <v>47</v>
      </c>
      <c r="E50" s="165"/>
      <c r="F50" s="165"/>
      <c r="G50" s="164" t="s">
        <v>48</v>
      </c>
      <c r="H50" s="165"/>
      <c r="I50" s="165"/>
      <c r="J50" s="165"/>
      <c r="K50" s="16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6" t="s">
        <v>49</v>
      </c>
      <c r="E61" s="167"/>
      <c r="F61" s="168" t="s">
        <v>50</v>
      </c>
      <c r="G61" s="166" t="s">
        <v>49</v>
      </c>
      <c r="H61" s="167"/>
      <c r="I61" s="167"/>
      <c r="J61" s="169" t="s">
        <v>50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4" t="s">
        <v>51</v>
      </c>
      <c r="E65" s="170"/>
      <c r="F65" s="170"/>
      <c r="G65" s="164" t="s">
        <v>52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6" t="s">
        <v>49</v>
      </c>
      <c r="E76" s="167"/>
      <c r="F76" s="168" t="s">
        <v>50</v>
      </c>
      <c r="G76" s="166" t="s">
        <v>49</v>
      </c>
      <c r="H76" s="167"/>
      <c r="I76" s="167"/>
      <c r="J76" s="169" t="s">
        <v>50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97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5" t="str">
        <f>E7</f>
        <v>Zatelení budov MŠ Předškolní 624/1, Ostrava-Výškovice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95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P01 - Pavlon P1, střecha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 xml:space="preserve"> </v>
      </c>
      <c r="G89" s="41"/>
      <c r="H89" s="41"/>
      <c r="I89" s="33" t="s">
        <v>22</v>
      </c>
      <c r="J89" s="80" t="str">
        <f>IF(J12="","",J12)</f>
        <v>28. 6. 2021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>SMO MOb Jih, Horní 3, Ostrava-Hrabůvka</v>
      </c>
      <c r="G91" s="41"/>
      <c r="H91" s="41"/>
      <c r="I91" s="33" t="s">
        <v>30</v>
      </c>
      <c r="J91" s="37" t="str">
        <f>E21</f>
        <v xml:space="preserve"> 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28</v>
      </c>
      <c r="D92" s="41"/>
      <c r="E92" s="41"/>
      <c r="F92" s="28" t="str">
        <f>IF(E18="","",E18)</f>
        <v>Vyplň údaj</v>
      </c>
      <c r="G92" s="41"/>
      <c r="H92" s="41"/>
      <c r="I92" s="33" t="s">
        <v>32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98</v>
      </c>
      <c r="D94" s="177"/>
      <c r="E94" s="177"/>
      <c r="F94" s="177"/>
      <c r="G94" s="177"/>
      <c r="H94" s="177"/>
      <c r="I94" s="177"/>
      <c r="J94" s="178" t="s">
        <v>99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100</v>
      </c>
      <c r="D96" s="41"/>
      <c r="E96" s="41"/>
      <c r="F96" s="41"/>
      <c r="G96" s="41"/>
      <c r="H96" s="41"/>
      <c r="I96" s="41"/>
      <c r="J96" s="111">
        <f>J128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101</v>
      </c>
    </row>
    <row r="97" s="9" customFormat="1" ht="24.96" customHeight="1">
      <c r="A97" s="9"/>
      <c r="B97" s="180"/>
      <c r="C97" s="181"/>
      <c r="D97" s="182" t="s">
        <v>102</v>
      </c>
      <c r="E97" s="183"/>
      <c r="F97" s="183"/>
      <c r="G97" s="183"/>
      <c r="H97" s="183"/>
      <c r="I97" s="183"/>
      <c r="J97" s="184">
        <f>J129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103</v>
      </c>
      <c r="E98" s="189"/>
      <c r="F98" s="189"/>
      <c r="G98" s="189"/>
      <c r="H98" s="189"/>
      <c r="I98" s="189"/>
      <c r="J98" s="190">
        <f>J130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6"/>
      <c r="C99" s="187"/>
      <c r="D99" s="188" t="s">
        <v>104</v>
      </c>
      <c r="E99" s="189"/>
      <c r="F99" s="189"/>
      <c r="G99" s="189"/>
      <c r="H99" s="189"/>
      <c r="I99" s="189"/>
      <c r="J99" s="190">
        <f>J142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9" customFormat="1" ht="24.96" customHeight="1">
      <c r="A100" s="9"/>
      <c r="B100" s="180"/>
      <c r="C100" s="181"/>
      <c r="D100" s="182" t="s">
        <v>105</v>
      </c>
      <c r="E100" s="183"/>
      <c r="F100" s="183"/>
      <c r="G100" s="183"/>
      <c r="H100" s="183"/>
      <c r="I100" s="183"/>
      <c r="J100" s="184">
        <f>J148</f>
        <v>0</v>
      </c>
      <c r="K100" s="181"/>
      <c r="L100" s="185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10" customFormat="1" ht="19.92" customHeight="1">
      <c r="A101" s="10"/>
      <c r="B101" s="186"/>
      <c r="C101" s="187"/>
      <c r="D101" s="188" t="s">
        <v>106</v>
      </c>
      <c r="E101" s="189"/>
      <c r="F101" s="189"/>
      <c r="G101" s="189"/>
      <c r="H101" s="189"/>
      <c r="I101" s="189"/>
      <c r="J101" s="190">
        <f>J149</f>
        <v>0</v>
      </c>
      <c r="K101" s="187"/>
      <c r="L101" s="19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6"/>
      <c r="C102" s="187"/>
      <c r="D102" s="188" t="s">
        <v>107</v>
      </c>
      <c r="E102" s="189"/>
      <c r="F102" s="189"/>
      <c r="G102" s="189"/>
      <c r="H102" s="189"/>
      <c r="I102" s="189"/>
      <c r="J102" s="190">
        <f>J270</f>
        <v>0</v>
      </c>
      <c r="K102" s="187"/>
      <c r="L102" s="19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6"/>
      <c r="C103" s="187"/>
      <c r="D103" s="188" t="s">
        <v>108</v>
      </c>
      <c r="E103" s="189"/>
      <c r="F103" s="189"/>
      <c r="G103" s="189"/>
      <c r="H103" s="189"/>
      <c r="I103" s="189"/>
      <c r="J103" s="190">
        <f>J318</f>
        <v>0</v>
      </c>
      <c r="K103" s="187"/>
      <c r="L103" s="191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6"/>
      <c r="C104" s="187"/>
      <c r="D104" s="188" t="s">
        <v>109</v>
      </c>
      <c r="E104" s="189"/>
      <c r="F104" s="189"/>
      <c r="G104" s="189"/>
      <c r="H104" s="189"/>
      <c r="I104" s="189"/>
      <c r="J104" s="190">
        <f>J327</f>
        <v>0</v>
      </c>
      <c r="K104" s="187"/>
      <c r="L104" s="191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6"/>
      <c r="C105" s="187"/>
      <c r="D105" s="188" t="s">
        <v>110</v>
      </c>
      <c r="E105" s="189"/>
      <c r="F105" s="189"/>
      <c r="G105" s="189"/>
      <c r="H105" s="189"/>
      <c r="I105" s="189"/>
      <c r="J105" s="190">
        <f>J333</f>
        <v>0</v>
      </c>
      <c r="K105" s="187"/>
      <c r="L105" s="191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86"/>
      <c r="C106" s="187"/>
      <c r="D106" s="188" t="s">
        <v>111</v>
      </c>
      <c r="E106" s="189"/>
      <c r="F106" s="189"/>
      <c r="G106" s="189"/>
      <c r="H106" s="189"/>
      <c r="I106" s="189"/>
      <c r="J106" s="190">
        <f>J344</f>
        <v>0</v>
      </c>
      <c r="K106" s="187"/>
      <c r="L106" s="191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9" customFormat="1" ht="24.96" customHeight="1">
      <c r="A107" s="9"/>
      <c r="B107" s="180"/>
      <c r="C107" s="181"/>
      <c r="D107" s="182" t="s">
        <v>112</v>
      </c>
      <c r="E107" s="183"/>
      <c r="F107" s="183"/>
      <c r="G107" s="183"/>
      <c r="H107" s="183"/>
      <c r="I107" s="183"/>
      <c r="J107" s="184">
        <f>J363</f>
        <v>0</v>
      </c>
      <c r="K107" s="181"/>
      <c r="L107" s="185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</row>
    <row r="108" s="10" customFormat="1" ht="19.92" customHeight="1">
      <c r="A108" s="10"/>
      <c r="B108" s="186"/>
      <c r="C108" s="187"/>
      <c r="D108" s="188" t="s">
        <v>113</v>
      </c>
      <c r="E108" s="189"/>
      <c r="F108" s="189"/>
      <c r="G108" s="189"/>
      <c r="H108" s="189"/>
      <c r="I108" s="189"/>
      <c r="J108" s="190">
        <f>J365</f>
        <v>0</v>
      </c>
      <c r="K108" s="187"/>
      <c r="L108" s="191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2" customFormat="1" ht="21.84" customHeight="1">
      <c r="A109" s="39"/>
      <c r="B109" s="40"/>
      <c r="C109" s="41"/>
      <c r="D109" s="41"/>
      <c r="E109" s="41"/>
      <c r="F109" s="41"/>
      <c r="G109" s="41"/>
      <c r="H109" s="41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6.96" customHeight="1">
      <c r="A110" s="39"/>
      <c r="B110" s="67"/>
      <c r="C110" s="68"/>
      <c r="D110" s="68"/>
      <c r="E110" s="68"/>
      <c r="F110" s="68"/>
      <c r="G110" s="68"/>
      <c r="H110" s="68"/>
      <c r="I110" s="68"/>
      <c r="J110" s="68"/>
      <c r="K110" s="68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4" s="2" customFormat="1" ht="6.96" customHeight="1">
      <c r="A114" s="39"/>
      <c r="B114" s="69"/>
      <c r="C114" s="70"/>
      <c r="D114" s="70"/>
      <c r="E114" s="70"/>
      <c r="F114" s="70"/>
      <c r="G114" s="70"/>
      <c r="H114" s="70"/>
      <c r="I114" s="70"/>
      <c r="J114" s="70"/>
      <c r="K114" s="70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24.96" customHeight="1">
      <c r="A115" s="39"/>
      <c r="B115" s="40"/>
      <c r="C115" s="24" t="s">
        <v>114</v>
      </c>
      <c r="D115" s="41"/>
      <c r="E115" s="41"/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6.96" customHeight="1">
      <c r="A116" s="39"/>
      <c r="B116" s="40"/>
      <c r="C116" s="41"/>
      <c r="D116" s="41"/>
      <c r="E116" s="41"/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2" customHeight="1">
      <c r="A117" s="39"/>
      <c r="B117" s="40"/>
      <c r="C117" s="33" t="s">
        <v>16</v>
      </c>
      <c r="D117" s="41"/>
      <c r="E117" s="41"/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6.5" customHeight="1">
      <c r="A118" s="39"/>
      <c r="B118" s="40"/>
      <c r="C118" s="41"/>
      <c r="D118" s="41"/>
      <c r="E118" s="175" t="str">
        <f>E7</f>
        <v>Zatelení budov MŠ Předškolní 624/1, Ostrava-Výškovice</v>
      </c>
      <c r="F118" s="33"/>
      <c r="G118" s="33"/>
      <c r="H118" s="33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2" customHeight="1">
      <c r="A119" s="39"/>
      <c r="B119" s="40"/>
      <c r="C119" s="33" t="s">
        <v>95</v>
      </c>
      <c r="D119" s="41"/>
      <c r="E119" s="41"/>
      <c r="F119" s="41"/>
      <c r="G119" s="41"/>
      <c r="H119" s="41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6.5" customHeight="1">
      <c r="A120" s="39"/>
      <c r="B120" s="40"/>
      <c r="C120" s="41"/>
      <c r="D120" s="41"/>
      <c r="E120" s="77" t="str">
        <f>E9</f>
        <v>P01 - Pavlon P1, střecha</v>
      </c>
      <c r="F120" s="41"/>
      <c r="G120" s="41"/>
      <c r="H120" s="41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6.96" customHeight="1">
      <c r="A121" s="39"/>
      <c r="B121" s="40"/>
      <c r="C121" s="41"/>
      <c r="D121" s="41"/>
      <c r="E121" s="41"/>
      <c r="F121" s="41"/>
      <c r="G121" s="41"/>
      <c r="H121" s="41"/>
      <c r="I121" s="41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12" customHeight="1">
      <c r="A122" s="39"/>
      <c r="B122" s="40"/>
      <c r="C122" s="33" t="s">
        <v>20</v>
      </c>
      <c r="D122" s="41"/>
      <c r="E122" s="41"/>
      <c r="F122" s="28" t="str">
        <f>F12</f>
        <v xml:space="preserve"> </v>
      </c>
      <c r="G122" s="41"/>
      <c r="H122" s="41"/>
      <c r="I122" s="33" t="s">
        <v>22</v>
      </c>
      <c r="J122" s="80" t="str">
        <f>IF(J12="","",J12)</f>
        <v>28. 6. 2021</v>
      </c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6.96" customHeight="1">
      <c r="A123" s="39"/>
      <c r="B123" s="40"/>
      <c r="C123" s="41"/>
      <c r="D123" s="41"/>
      <c r="E123" s="41"/>
      <c r="F123" s="41"/>
      <c r="G123" s="41"/>
      <c r="H123" s="41"/>
      <c r="I123" s="41"/>
      <c r="J123" s="41"/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15.15" customHeight="1">
      <c r="A124" s="39"/>
      <c r="B124" s="40"/>
      <c r="C124" s="33" t="s">
        <v>24</v>
      </c>
      <c r="D124" s="41"/>
      <c r="E124" s="41"/>
      <c r="F124" s="28" t="str">
        <f>E15</f>
        <v>SMO MOb Jih, Horní 3, Ostrava-Hrabůvka</v>
      </c>
      <c r="G124" s="41"/>
      <c r="H124" s="41"/>
      <c r="I124" s="33" t="s">
        <v>30</v>
      </c>
      <c r="J124" s="37" t="str">
        <f>E21</f>
        <v xml:space="preserve"> </v>
      </c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2" customFormat="1" ht="15.15" customHeight="1">
      <c r="A125" s="39"/>
      <c r="B125" s="40"/>
      <c r="C125" s="33" t="s">
        <v>28</v>
      </c>
      <c r="D125" s="41"/>
      <c r="E125" s="41"/>
      <c r="F125" s="28" t="str">
        <f>IF(E18="","",E18)</f>
        <v>Vyplň údaj</v>
      </c>
      <c r="G125" s="41"/>
      <c r="H125" s="41"/>
      <c r="I125" s="33" t="s">
        <v>32</v>
      </c>
      <c r="J125" s="37" t="str">
        <f>E24</f>
        <v xml:space="preserve"> </v>
      </c>
      <c r="K125" s="41"/>
      <c r="L125" s="64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2" customFormat="1" ht="10.32" customHeight="1">
      <c r="A126" s="39"/>
      <c r="B126" s="40"/>
      <c r="C126" s="41"/>
      <c r="D126" s="41"/>
      <c r="E126" s="41"/>
      <c r="F126" s="41"/>
      <c r="G126" s="41"/>
      <c r="H126" s="41"/>
      <c r="I126" s="41"/>
      <c r="J126" s="41"/>
      <c r="K126" s="41"/>
      <c r="L126" s="64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  <row r="127" s="11" customFormat="1" ht="29.28" customHeight="1">
      <c r="A127" s="192"/>
      <c r="B127" s="193"/>
      <c r="C127" s="194" t="s">
        <v>115</v>
      </c>
      <c r="D127" s="195" t="s">
        <v>59</v>
      </c>
      <c r="E127" s="195" t="s">
        <v>55</v>
      </c>
      <c r="F127" s="195" t="s">
        <v>56</v>
      </c>
      <c r="G127" s="195" t="s">
        <v>116</v>
      </c>
      <c r="H127" s="195" t="s">
        <v>117</v>
      </c>
      <c r="I127" s="195" t="s">
        <v>118</v>
      </c>
      <c r="J127" s="196" t="s">
        <v>99</v>
      </c>
      <c r="K127" s="197" t="s">
        <v>119</v>
      </c>
      <c r="L127" s="198"/>
      <c r="M127" s="101" t="s">
        <v>1</v>
      </c>
      <c r="N127" s="102" t="s">
        <v>38</v>
      </c>
      <c r="O127" s="102" t="s">
        <v>120</v>
      </c>
      <c r="P127" s="102" t="s">
        <v>121</v>
      </c>
      <c r="Q127" s="102" t="s">
        <v>122</v>
      </c>
      <c r="R127" s="102" t="s">
        <v>123</v>
      </c>
      <c r="S127" s="102" t="s">
        <v>124</v>
      </c>
      <c r="T127" s="103" t="s">
        <v>125</v>
      </c>
      <c r="U127" s="192"/>
      <c r="V127" s="192"/>
      <c r="W127" s="192"/>
      <c r="X127" s="192"/>
      <c r="Y127" s="192"/>
      <c r="Z127" s="192"/>
      <c r="AA127" s="192"/>
      <c r="AB127" s="192"/>
      <c r="AC127" s="192"/>
      <c r="AD127" s="192"/>
      <c r="AE127" s="192"/>
    </row>
    <row r="128" s="2" customFormat="1" ht="22.8" customHeight="1">
      <c r="A128" s="39"/>
      <c r="B128" s="40"/>
      <c r="C128" s="108" t="s">
        <v>126</v>
      </c>
      <c r="D128" s="41"/>
      <c r="E128" s="41"/>
      <c r="F128" s="41"/>
      <c r="G128" s="41"/>
      <c r="H128" s="41"/>
      <c r="I128" s="41"/>
      <c r="J128" s="199">
        <f>BK128</f>
        <v>0</v>
      </c>
      <c r="K128" s="41"/>
      <c r="L128" s="45"/>
      <c r="M128" s="104"/>
      <c r="N128" s="200"/>
      <c r="O128" s="105"/>
      <c r="P128" s="201">
        <f>P129+P148+P363</f>
        <v>0</v>
      </c>
      <c r="Q128" s="105"/>
      <c r="R128" s="201">
        <f>R129+R148+R363</f>
        <v>7.028507362800001</v>
      </c>
      <c r="S128" s="105"/>
      <c r="T128" s="202">
        <f>T129+T148+T363</f>
        <v>40.690123999999997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T128" s="18" t="s">
        <v>73</v>
      </c>
      <c r="AU128" s="18" t="s">
        <v>101</v>
      </c>
      <c r="BK128" s="203">
        <f>BK129+BK148+BK363</f>
        <v>0</v>
      </c>
    </row>
    <row r="129" s="12" customFormat="1" ht="25.92" customHeight="1">
      <c r="A129" s="12"/>
      <c r="B129" s="204"/>
      <c r="C129" s="205"/>
      <c r="D129" s="206" t="s">
        <v>73</v>
      </c>
      <c r="E129" s="207" t="s">
        <v>127</v>
      </c>
      <c r="F129" s="207" t="s">
        <v>128</v>
      </c>
      <c r="G129" s="205"/>
      <c r="H129" s="205"/>
      <c r="I129" s="208"/>
      <c r="J129" s="209">
        <f>BK129</f>
        <v>0</v>
      </c>
      <c r="K129" s="205"/>
      <c r="L129" s="210"/>
      <c r="M129" s="211"/>
      <c r="N129" s="212"/>
      <c r="O129" s="212"/>
      <c r="P129" s="213">
        <f>P130+P142</f>
        <v>0</v>
      </c>
      <c r="Q129" s="212"/>
      <c r="R129" s="213">
        <f>R130+R142</f>
        <v>0.050500000000000003</v>
      </c>
      <c r="S129" s="212"/>
      <c r="T129" s="214">
        <f>T130+T142</f>
        <v>33.886199999999995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15" t="s">
        <v>82</v>
      </c>
      <c r="AT129" s="216" t="s">
        <v>73</v>
      </c>
      <c r="AU129" s="216" t="s">
        <v>74</v>
      </c>
      <c r="AY129" s="215" t="s">
        <v>129</v>
      </c>
      <c r="BK129" s="217">
        <f>BK130+BK142</f>
        <v>0</v>
      </c>
    </row>
    <row r="130" s="12" customFormat="1" ht="22.8" customHeight="1">
      <c r="A130" s="12"/>
      <c r="B130" s="204"/>
      <c r="C130" s="205"/>
      <c r="D130" s="206" t="s">
        <v>73</v>
      </c>
      <c r="E130" s="218" t="s">
        <v>130</v>
      </c>
      <c r="F130" s="218" t="s">
        <v>131</v>
      </c>
      <c r="G130" s="205"/>
      <c r="H130" s="205"/>
      <c r="I130" s="208"/>
      <c r="J130" s="219">
        <f>BK130</f>
        <v>0</v>
      </c>
      <c r="K130" s="205"/>
      <c r="L130" s="210"/>
      <c r="M130" s="211"/>
      <c r="N130" s="212"/>
      <c r="O130" s="212"/>
      <c r="P130" s="213">
        <f>SUM(P131:P141)</f>
        <v>0</v>
      </c>
      <c r="Q130" s="212"/>
      <c r="R130" s="213">
        <f>SUM(R131:R141)</f>
        <v>0.050500000000000003</v>
      </c>
      <c r="S130" s="212"/>
      <c r="T130" s="214">
        <f>SUM(T131:T141)</f>
        <v>33.886199999999995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15" t="s">
        <v>82</v>
      </c>
      <c r="AT130" s="216" t="s">
        <v>73</v>
      </c>
      <c r="AU130" s="216" t="s">
        <v>82</v>
      </c>
      <c r="AY130" s="215" t="s">
        <v>129</v>
      </c>
      <c r="BK130" s="217">
        <f>SUM(BK131:BK141)</f>
        <v>0</v>
      </c>
    </row>
    <row r="131" s="2" customFormat="1" ht="24.15" customHeight="1">
      <c r="A131" s="39"/>
      <c r="B131" s="40"/>
      <c r="C131" s="220" t="s">
        <v>82</v>
      </c>
      <c r="D131" s="220" t="s">
        <v>132</v>
      </c>
      <c r="E131" s="221" t="s">
        <v>133</v>
      </c>
      <c r="F131" s="222" t="s">
        <v>134</v>
      </c>
      <c r="G131" s="223" t="s">
        <v>135</v>
      </c>
      <c r="H131" s="224">
        <v>202</v>
      </c>
      <c r="I131" s="225"/>
      <c r="J131" s="226">
        <f>ROUND(I131*H131,2)</f>
        <v>0</v>
      </c>
      <c r="K131" s="227"/>
      <c r="L131" s="45"/>
      <c r="M131" s="228" t="s">
        <v>1</v>
      </c>
      <c r="N131" s="229" t="s">
        <v>39</v>
      </c>
      <c r="O131" s="92"/>
      <c r="P131" s="230">
        <f>O131*H131</f>
        <v>0</v>
      </c>
      <c r="Q131" s="230">
        <v>1.0000000000000001E-05</v>
      </c>
      <c r="R131" s="230">
        <f>Q131*H131</f>
        <v>0.0020200000000000001</v>
      </c>
      <c r="S131" s="230">
        <v>0</v>
      </c>
      <c r="T131" s="231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32" t="s">
        <v>136</v>
      </c>
      <c r="AT131" s="232" t="s">
        <v>132</v>
      </c>
      <c r="AU131" s="232" t="s">
        <v>84</v>
      </c>
      <c r="AY131" s="18" t="s">
        <v>129</v>
      </c>
      <c r="BE131" s="233">
        <f>IF(N131="základní",J131,0)</f>
        <v>0</v>
      </c>
      <c r="BF131" s="233">
        <f>IF(N131="snížená",J131,0)</f>
        <v>0</v>
      </c>
      <c r="BG131" s="233">
        <f>IF(N131="zákl. přenesená",J131,0)</f>
        <v>0</v>
      </c>
      <c r="BH131" s="233">
        <f>IF(N131="sníž. přenesená",J131,0)</f>
        <v>0</v>
      </c>
      <c r="BI131" s="233">
        <f>IF(N131="nulová",J131,0)</f>
        <v>0</v>
      </c>
      <c r="BJ131" s="18" t="s">
        <v>82</v>
      </c>
      <c r="BK131" s="233">
        <f>ROUND(I131*H131,2)</f>
        <v>0</v>
      </c>
      <c r="BL131" s="18" t="s">
        <v>136</v>
      </c>
      <c r="BM131" s="232" t="s">
        <v>137</v>
      </c>
    </row>
    <row r="132" s="13" customFormat="1">
      <c r="A132" s="13"/>
      <c r="B132" s="234"/>
      <c r="C132" s="235"/>
      <c r="D132" s="236" t="s">
        <v>138</v>
      </c>
      <c r="E132" s="237" t="s">
        <v>1</v>
      </c>
      <c r="F132" s="238" t="s">
        <v>139</v>
      </c>
      <c r="G132" s="235"/>
      <c r="H132" s="237" t="s">
        <v>1</v>
      </c>
      <c r="I132" s="239"/>
      <c r="J132" s="235"/>
      <c r="K132" s="235"/>
      <c r="L132" s="240"/>
      <c r="M132" s="241"/>
      <c r="N132" s="242"/>
      <c r="O132" s="242"/>
      <c r="P132" s="242"/>
      <c r="Q132" s="242"/>
      <c r="R132" s="242"/>
      <c r="S132" s="242"/>
      <c r="T132" s="243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4" t="s">
        <v>138</v>
      </c>
      <c r="AU132" s="244" t="s">
        <v>84</v>
      </c>
      <c r="AV132" s="13" t="s">
        <v>82</v>
      </c>
      <c r="AW132" s="13" t="s">
        <v>31</v>
      </c>
      <c r="AX132" s="13" t="s">
        <v>74</v>
      </c>
      <c r="AY132" s="244" t="s">
        <v>129</v>
      </c>
    </row>
    <row r="133" s="14" customFormat="1">
      <c r="A133" s="14"/>
      <c r="B133" s="245"/>
      <c r="C133" s="246"/>
      <c r="D133" s="236" t="s">
        <v>138</v>
      </c>
      <c r="E133" s="247" t="s">
        <v>1</v>
      </c>
      <c r="F133" s="248" t="s">
        <v>140</v>
      </c>
      <c r="G133" s="246"/>
      <c r="H133" s="249">
        <v>202</v>
      </c>
      <c r="I133" s="250"/>
      <c r="J133" s="246"/>
      <c r="K133" s="246"/>
      <c r="L133" s="251"/>
      <c r="M133" s="252"/>
      <c r="N133" s="253"/>
      <c r="O133" s="253"/>
      <c r="P133" s="253"/>
      <c r="Q133" s="253"/>
      <c r="R133" s="253"/>
      <c r="S133" s="253"/>
      <c r="T133" s="254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55" t="s">
        <v>138</v>
      </c>
      <c r="AU133" s="255" t="s">
        <v>84</v>
      </c>
      <c r="AV133" s="14" t="s">
        <v>84</v>
      </c>
      <c r="AW133" s="14" t="s">
        <v>31</v>
      </c>
      <c r="AX133" s="14" t="s">
        <v>82</v>
      </c>
      <c r="AY133" s="255" t="s">
        <v>129</v>
      </c>
    </row>
    <row r="134" s="2" customFormat="1" ht="21.75" customHeight="1">
      <c r="A134" s="39"/>
      <c r="B134" s="40"/>
      <c r="C134" s="220" t="s">
        <v>84</v>
      </c>
      <c r="D134" s="220" t="s">
        <v>132</v>
      </c>
      <c r="E134" s="221" t="s">
        <v>141</v>
      </c>
      <c r="F134" s="222" t="s">
        <v>142</v>
      </c>
      <c r="G134" s="223" t="s">
        <v>135</v>
      </c>
      <c r="H134" s="224">
        <v>202</v>
      </c>
      <c r="I134" s="225"/>
      <c r="J134" s="226">
        <f>ROUND(I134*H134,2)</f>
        <v>0</v>
      </c>
      <c r="K134" s="227"/>
      <c r="L134" s="45"/>
      <c r="M134" s="228" t="s">
        <v>1</v>
      </c>
      <c r="N134" s="229" t="s">
        <v>39</v>
      </c>
      <c r="O134" s="92"/>
      <c r="P134" s="230">
        <f>O134*H134</f>
        <v>0</v>
      </c>
      <c r="Q134" s="230">
        <v>0.00024000000000000001</v>
      </c>
      <c r="R134" s="230">
        <f>Q134*H134</f>
        <v>0.048480000000000002</v>
      </c>
      <c r="S134" s="230">
        <v>0</v>
      </c>
      <c r="T134" s="231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32" t="s">
        <v>136</v>
      </c>
      <c r="AT134" s="232" t="s">
        <v>132</v>
      </c>
      <c r="AU134" s="232" t="s">
        <v>84</v>
      </c>
      <c r="AY134" s="18" t="s">
        <v>129</v>
      </c>
      <c r="BE134" s="233">
        <f>IF(N134="základní",J134,0)</f>
        <v>0</v>
      </c>
      <c r="BF134" s="233">
        <f>IF(N134="snížená",J134,0)</f>
        <v>0</v>
      </c>
      <c r="BG134" s="233">
        <f>IF(N134="zákl. přenesená",J134,0)</f>
        <v>0</v>
      </c>
      <c r="BH134" s="233">
        <f>IF(N134="sníž. přenesená",J134,0)</f>
        <v>0</v>
      </c>
      <c r="BI134" s="233">
        <f>IF(N134="nulová",J134,0)</f>
        <v>0</v>
      </c>
      <c r="BJ134" s="18" t="s">
        <v>82</v>
      </c>
      <c r="BK134" s="233">
        <f>ROUND(I134*H134,2)</f>
        <v>0</v>
      </c>
      <c r="BL134" s="18" t="s">
        <v>136</v>
      </c>
      <c r="BM134" s="232" t="s">
        <v>143</v>
      </c>
    </row>
    <row r="135" s="2" customFormat="1" ht="33" customHeight="1">
      <c r="A135" s="39"/>
      <c r="B135" s="40"/>
      <c r="C135" s="220" t="s">
        <v>144</v>
      </c>
      <c r="D135" s="220" t="s">
        <v>132</v>
      </c>
      <c r="E135" s="221" t="s">
        <v>145</v>
      </c>
      <c r="F135" s="222" t="s">
        <v>146</v>
      </c>
      <c r="G135" s="223" t="s">
        <v>147</v>
      </c>
      <c r="H135" s="224">
        <v>282.38499999999999</v>
      </c>
      <c r="I135" s="225"/>
      <c r="J135" s="226">
        <f>ROUND(I135*H135,2)</f>
        <v>0</v>
      </c>
      <c r="K135" s="227"/>
      <c r="L135" s="45"/>
      <c r="M135" s="228" t="s">
        <v>1</v>
      </c>
      <c r="N135" s="229" t="s">
        <v>39</v>
      </c>
      <c r="O135" s="92"/>
      <c r="P135" s="230">
        <f>O135*H135</f>
        <v>0</v>
      </c>
      <c r="Q135" s="230">
        <v>0</v>
      </c>
      <c r="R135" s="230">
        <f>Q135*H135</f>
        <v>0</v>
      </c>
      <c r="S135" s="230">
        <v>0.12</v>
      </c>
      <c r="T135" s="231">
        <f>S135*H135</f>
        <v>33.886199999999995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32" t="s">
        <v>136</v>
      </c>
      <c r="AT135" s="232" t="s">
        <v>132</v>
      </c>
      <c r="AU135" s="232" t="s">
        <v>84</v>
      </c>
      <c r="AY135" s="18" t="s">
        <v>129</v>
      </c>
      <c r="BE135" s="233">
        <f>IF(N135="základní",J135,0)</f>
        <v>0</v>
      </c>
      <c r="BF135" s="233">
        <f>IF(N135="snížená",J135,0)</f>
        <v>0</v>
      </c>
      <c r="BG135" s="233">
        <f>IF(N135="zákl. přenesená",J135,0)</f>
        <v>0</v>
      </c>
      <c r="BH135" s="233">
        <f>IF(N135="sníž. přenesená",J135,0)</f>
        <v>0</v>
      </c>
      <c r="BI135" s="233">
        <f>IF(N135="nulová",J135,0)</f>
        <v>0</v>
      </c>
      <c r="BJ135" s="18" t="s">
        <v>82</v>
      </c>
      <c r="BK135" s="233">
        <f>ROUND(I135*H135,2)</f>
        <v>0</v>
      </c>
      <c r="BL135" s="18" t="s">
        <v>136</v>
      </c>
      <c r="BM135" s="232" t="s">
        <v>148</v>
      </c>
    </row>
    <row r="136" s="13" customFormat="1">
      <c r="A136" s="13"/>
      <c r="B136" s="234"/>
      <c r="C136" s="235"/>
      <c r="D136" s="236" t="s">
        <v>138</v>
      </c>
      <c r="E136" s="237" t="s">
        <v>1</v>
      </c>
      <c r="F136" s="238" t="s">
        <v>149</v>
      </c>
      <c r="G136" s="235"/>
      <c r="H136" s="237" t="s">
        <v>1</v>
      </c>
      <c r="I136" s="239"/>
      <c r="J136" s="235"/>
      <c r="K136" s="235"/>
      <c r="L136" s="240"/>
      <c r="M136" s="241"/>
      <c r="N136" s="242"/>
      <c r="O136" s="242"/>
      <c r="P136" s="242"/>
      <c r="Q136" s="242"/>
      <c r="R136" s="242"/>
      <c r="S136" s="242"/>
      <c r="T136" s="243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4" t="s">
        <v>138</v>
      </c>
      <c r="AU136" s="244" t="s">
        <v>84</v>
      </c>
      <c r="AV136" s="13" t="s">
        <v>82</v>
      </c>
      <c r="AW136" s="13" t="s">
        <v>31</v>
      </c>
      <c r="AX136" s="13" t="s">
        <v>74</v>
      </c>
      <c r="AY136" s="244" t="s">
        <v>129</v>
      </c>
    </row>
    <row r="137" s="13" customFormat="1">
      <c r="A137" s="13"/>
      <c r="B137" s="234"/>
      <c r="C137" s="235"/>
      <c r="D137" s="236" t="s">
        <v>138</v>
      </c>
      <c r="E137" s="237" t="s">
        <v>1</v>
      </c>
      <c r="F137" s="238" t="s">
        <v>150</v>
      </c>
      <c r="G137" s="235"/>
      <c r="H137" s="237" t="s">
        <v>1</v>
      </c>
      <c r="I137" s="239"/>
      <c r="J137" s="235"/>
      <c r="K137" s="235"/>
      <c r="L137" s="240"/>
      <c r="M137" s="241"/>
      <c r="N137" s="242"/>
      <c r="O137" s="242"/>
      <c r="P137" s="242"/>
      <c r="Q137" s="242"/>
      <c r="R137" s="242"/>
      <c r="S137" s="242"/>
      <c r="T137" s="243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4" t="s">
        <v>138</v>
      </c>
      <c r="AU137" s="244" t="s">
        <v>84</v>
      </c>
      <c r="AV137" s="13" t="s">
        <v>82</v>
      </c>
      <c r="AW137" s="13" t="s">
        <v>31</v>
      </c>
      <c r="AX137" s="13" t="s">
        <v>74</v>
      </c>
      <c r="AY137" s="244" t="s">
        <v>129</v>
      </c>
    </row>
    <row r="138" s="14" customFormat="1">
      <c r="A138" s="14"/>
      <c r="B138" s="245"/>
      <c r="C138" s="246"/>
      <c r="D138" s="236" t="s">
        <v>138</v>
      </c>
      <c r="E138" s="247" t="s">
        <v>1</v>
      </c>
      <c r="F138" s="248" t="s">
        <v>151</v>
      </c>
      <c r="G138" s="246"/>
      <c r="H138" s="249">
        <v>48.799999999999997</v>
      </c>
      <c r="I138" s="250"/>
      <c r="J138" s="246"/>
      <c r="K138" s="246"/>
      <c r="L138" s="251"/>
      <c r="M138" s="252"/>
      <c r="N138" s="253"/>
      <c r="O138" s="253"/>
      <c r="P138" s="253"/>
      <c r="Q138" s="253"/>
      <c r="R138" s="253"/>
      <c r="S138" s="253"/>
      <c r="T138" s="254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55" t="s">
        <v>138</v>
      </c>
      <c r="AU138" s="255" t="s">
        <v>84</v>
      </c>
      <c r="AV138" s="14" t="s">
        <v>84</v>
      </c>
      <c r="AW138" s="14" t="s">
        <v>31</v>
      </c>
      <c r="AX138" s="14" t="s">
        <v>74</v>
      </c>
      <c r="AY138" s="255" t="s">
        <v>129</v>
      </c>
    </row>
    <row r="139" s="13" customFormat="1">
      <c r="A139" s="13"/>
      <c r="B139" s="234"/>
      <c r="C139" s="235"/>
      <c r="D139" s="236" t="s">
        <v>138</v>
      </c>
      <c r="E139" s="237" t="s">
        <v>1</v>
      </c>
      <c r="F139" s="238" t="s">
        <v>152</v>
      </c>
      <c r="G139" s="235"/>
      <c r="H139" s="237" t="s">
        <v>1</v>
      </c>
      <c r="I139" s="239"/>
      <c r="J139" s="235"/>
      <c r="K139" s="235"/>
      <c r="L139" s="240"/>
      <c r="M139" s="241"/>
      <c r="N139" s="242"/>
      <c r="O139" s="242"/>
      <c r="P139" s="242"/>
      <c r="Q139" s="242"/>
      <c r="R139" s="242"/>
      <c r="S139" s="242"/>
      <c r="T139" s="243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4" t="s">
        <v>138</v>
      </c>
      <c r="AU139" s="244" t="s">
        <v>84</v>
      </c>
      <c r="AV139" s="13" t="s">
        <v>82</v>
      </c>
      <c r="AW139" s="13" t="s">
        <v>31</v>
      </c>
      <c r="AX139" s="13" t="s">
        <v>74</v>
      </c>
      <c r="AY139" s="244" t="s">
        <v>129</v>
      </c>
    </row>
    <row r="140" s="14" customFormat="1">
      <c r="A140" s="14"/>
      <c r="B140" s="245"/>
      <c r="C140" s="246"/>
      <c r="D140" s="236" t="s">
        <v>138</v>
      </c>
      <c r="E140" s="247" t="s">
        <v>1</v>
      </c>
      <c r="F140" s="248" t="s">
        <v>153</v>
      </c>
      <c r="G140" s="246"/>
      <c r="H140" s="249">
        <v>233.58500000000001</v>
      </c>
      <c r="I140" s="250"/>
      <c r="J140" s="246"/>
      <c r="K140" s="246"/>
      <c r="L140" s="251"/>
      <c r="M140" s="252"/>
      <c r="N140" s="253"/>
      <c r="O140" s="253"/>
      <c r="P140" s="253"/>
      <c r="Q140" s="253"/>
      <c r="R140" s="253"/>
      <c r="S140" s="253"/>
      <c r="T140" s="254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55" t="s">
        <v>138</v>
      </c>
      <c r="AU140" s="255" t="s">
        <v>84</v>
      </c>
      <c r="AV140" s="14" t="s">
        <v>84</v>
      </c>
      <c r="AW140" s="14" t="s">
        <v>31</v>
      </c>
      <c r="AX140" s="14" t="s">
        <v>74</v>
      </c>
      <c r="AY140" s="255" t="s">
        <v>129</v>
      </c>
    </row>
    <row r="141" s="15" customFormat="1">
      <c r="A141" s="15"/>
      <c r="B141" s="256"/>
      <c r="C141" s="257"/>
      <c r="D141" s="236" t="s">
        <v>138</v>
      </c>
      <c r="E141" s="258" t="s">
        <v>1</v>
      </c>
      <c r="F141" s="259" t="s">
        <v>154</v>
      </c>
      <c r="G141" s="257"/>
      <c r="H141" s="260">
        <v>282.38499999999999</v>
      </c>
      <c r="I141" s="261"/>
      <c r="J141" s="257"/>
      <c r="K141" s="257"/>
      <c r="L141" s="262"/>
      <c r="M141" s="263"/>
      <c r="N141" s="264"/>
      <c r="O141" s="264"/>
      <c r="P141" s="264"/>
      <c r="Q141" s="264"/>
      <c r="R141" s="264"/>
      <c r="S141" s="264"/>
      <c r="T141" s="265"/>
      <c r="U141" s="15"/>
      <c r="V141" s="15"/>
      <c r="W141" s="15"/>
      <c r="X141" s="15"/>
      <c r="Y141" s="15"/>
      <c r="Z141" s="15"/>
      <c r="AA141" s="15"/>
      <c r="AB141" s="15"/>
      <c r="AC141" s="15"/>
      <c r="AD141" s="15"/>
      <c r="AE141" s="15"/>
      <c r="AT141" s="266" t="s">
        <v>138</v>
      </c>
      <c r="AU141" s="266" t="s">
        <v>84</v>
      </c>
      <c r="AV141" s="15" t="s">
        <v>136</v>
      </c>
      <c r="AW141" s="15" t="s">
        <v>31</v>
      </c>
      <c r="AX141" s="15" t="s">
        <v>82</v>
      </c>
      <c r="AY141" s="266" t="s">
        <v>129</v>
      </c>
    </row>
    <row r="142" s="12" customFormat="1" ht="22.8" customHeight="1">
      <c r="A142" s="12"/>
      <c r="B142" s="204"/>
      <c r="C142" s="205"/>
      <c r="D142" s="206" t="s">
        <v>73</v>
      </c>
      <c r="E142" s="218" t="s">
        <v>155</v>
      </c>
      <c r="F142" s="218" t="s">
        <v>156</v>
      </c>
      <c r="G142" s="205"/>
      <c r="H142" s="205"/>
      <c r="I142" s="208"/>
      <c r="J142" s="219">
        <f>BK142</f>
        <v>0</v>
      </c>
      <c r="K142" s="205"/>
      <c r="L142" s="210"/>
      <c r="M142" s="211"/>
      <c r="N142" s="212"/>
      <c r="O142" s="212"/>
      <c r="P142" s="213">
        <f>SUM(P143:P147)</f>
        <v>0</v>
      </c>
      <c r="Q142" s="212"/>
      <c r="R142" s="213">
        <f>SUM(R143:R147)</f>
        <v>0</v>
      </c>
      <c r="S142" s="212"/>
      <c r="T142" s="214">
        <f>SUM(T143:T147)</f>
        <v>0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215" t="s">
        <v>82</v>
      </c>
      <c r="AT142" s="216" t="s">
        <v>73</v>
      </c>
      <c r="AU142" s="216" t="s">
        <v>82</v>
      </c>
      <c r="AY142" s="215" t="s">
        <v>129</v>
      </c>
      <c r="BK142" s="217">
        <f>SUM(BK143:BK147)</f>
        <v>0</v>
      </c>
    </row>
    <row r="143" s="2" customFormat="1" ht="24.15" customHeight="1">
      <c r="A143" s="39"/>
      <c r="B143" s="40"/>
      <c r="C143" s="220" t="s">
        <v>136</v>
      </c>
      <c r="D143" s="220" t="s">
        <v>132</v>
      </c>
      <c r="E143" s="221" t="s">
        <v>157</v>
      </c>
      <c r="F143" s="222" t="s">
        <v>158</v>
      </c>
      <c r="G143" s="223" t="s">
        <v>159</v>
      </c>
      <c r="H143" s="224">
        <v>40.689999999999998</v>
      </c>
      <c r="I143" s="225"/>
      <c r="J143" s="226">
        <f>ROUND(I143*H143,2)</f>
        <v>0</v>
      </c>
      <c r="K143" s="227"/>
      <c r="L143" s="45"/>
      <c r="M143" s="228" t="s">
        <v>1</v>
      </c>
      <c r="N143" s="229" t="s">
        <v>39</v>
      </c>
      <c r="O143" s="92"/>
      <c r="P143" s="230">
        <f>O143*H143</f>
        <v>0</v>
      </c>
      <c r="Q143" s="230">
        <v>0</v>
      </c>
      <c r="R143" s="230">
        <f>Q143*H143</f>
        <v>0</v>
      </c>
      <c r="S143" s="230">
        <v>0</v>
      </c>
      <c r="T143" s="231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32" t="s">
        <v>136</v>
      </c>
      <c r="AT143" s="232" t="s">
        <v>132</v>
      </c>
      <c r="AU143" s="232" t="s">
        <v>84</v>
      </c>
      <c r="AY143" s="18" t="s">
        <v>129</v>
      </c>
      <c r="BE143" s="233">
        <f>IF(N143="základní",J143,0)</f>
        <v>0</v>
      </c>
      <c r="BF143" s="233">
        <f>IF(N143="snížená",J143,0)</f>
        <v>0</v>
      </c>
      <c r="BG143" s="233">
        <f>IF(N143="zákl. přenesená",J143,0)</f>
        <v>0</v>
      </c>
      <c r="BH143" s="233">
        <f>IF(N143="sníž. přenesená",J143,0)</f>
        <v>0</v>
      </c>
      <c r="BI143" s="233">
        <f>IF(N143="nulová",J143,0)</f>
        <v>0</v>
      </c>
      <c r="BJ143" s="18" t="s">
        <v>82</v>
      </c>
      <c r="BK143" s="233">
        <f>ROUND(I143*H143,2)</f>
        <v>0</v>
      </c>
      <c r="BL143" s="18" t="s">
        <v>136</v>
      </c>
      <c r="BM143" s="232" t="s">
        <v>160</v>
      </c>
    </row>
    <row r="144" s="2" customFormat="1" ht="24.15" customHeight="1">
      <c r="A144" s="39"/>
      <c r="B144" s="40"/>
      <c r="C144" s="220" t="s">
        <v>161</v>
      </c>
      <c r="D144" s="220" t="s">
        <v>132</v>
      </c>
      <c r="E144" s="221" t="s">
        <v>162</v>
      </c>
      <c r="F144" s="222" t="s">
        <v>163</v>
      </c>
      <c r="G144" s="223" t="s">
        <v>159</v>
      </c>
      <c r="H144" s="224">
        <v>40.689999999999998</v>
      </c>
      <c r="I144" s="225"/>
      <c r="J144" s="226">
        <f>ROUND(I144*H144,2)</f>
        <v>0</v>
      </c>
      <c r="K144" s="227"/>
      <c r="L144" s="45"/>
      <c r="M144" s="228" t="s">
        <v>1</v>
      </c>
      <c r="N144" s="229" t="s">
        <v>39</v>
      </c>
      <c r="O144" s="92"/>
      <c r="P144" s="230">
        <f>O144*H144</f>
        <v>0</v>
      </c>
      <c r="Q144" s="230">
        <v>0</v>
      </c>
      <c r="R144" s="230">
        <f>Q144*H144</f>
        <v>0</v>
      </c>
      <c r="S144" s="230">
        <v>0</v>
      </c>
      <c r="T144" s="231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32" t="s">
        <v>136</v>
      </c>
      <c r="AT144" s="232" t="s">
        <v>132</v>
      </c>
      <c r="AU144" s="232" t="s">
        <v>84</v>
      </c>
      <c r="AY144" s="18" t="s">
        <v>129</v>
      </c>
      <c r="BE144" s="233">
        <f>IF(N144="základní",J144,0)</f>
        <v>0</v>
      </c>
      <c r="BF144" s="233">
        <f>IF(N144="snížená",J144,0)</f>
        <v>0</v>
      </c>
      <c r="BG144" s="233">
        <f>IF(N144="zákl. přenesená",J144,0)</f>
        <v>0</v>
      </c>
      <c r="BH144" s="233">
        <f>IF(N144="sníž. přenesená",J144,0)</f>
        <v>0</v>
      </c>
      <c r="BI144" s="233">
        <f>IF(N144="nulová",J144,0)</f>
        <v>0</v>
      </c>
      <c r="BJ144" s="18" t="s">
        <v>82</v>
      </c>
      <c r="BK144" s="233">
        <f>ROUND(I144*H144,2)</f>
        <v>0</v>
      </c>
      <c r="BL144" s="18" t="s">
        <v>136</v>
      </c>
      <c r="BM144" s="232" t="s">
        <v>164</v>
      </c>
    </row>
    <row r="145" s="2" customFormat="1" ht="24.15" customHeight="1">
      <c r="A145" s="39"/>
      <c r="B145" s="40"/>
      <c r="C145" s="220" t="s">
        <v>165</v>
      </c>
      <c r="D145" s="220" t="s">
        <v>132</v>
      </c>
      <c r="E145" s="221" t="s">
        <v>166</v>
      </c>
      <c r="F145" s="222" t="s">
        <v>167</v>
      </c>
      <c r="G145" s="223" t="s">
        <v>159</v>
      </c>
      <c r="H145" s="224">
        <v>406.89999999999998</v>
      </c>
      <c r="I145" s="225"/>
      <c r="J145" s="226">
        <f>ROUND(I145*H145,2)</f>
        <v>0</v>
      </c>
      <c r="K145" s="227"/>
      <c r="L145" s="45"/>
      <c r="M145" s="228" t="s">
        <v>1</v>
      </c>
      <c r="N145" s="229" t="s">
        <v>39</v>
      </c>
      <c r="O145" s="92"/>
      <c r="P145" s="230">
        <f>O145*H145</f>
        <v>0</v>
      </c>
      <c r="Q145" s="230">
        <v>0</v>
      </c>
      <c r="R145" s="230">
        <f>Q145*H145</f>
        <v>0</v>
      </c>
      <c r="S145" s="230">
        <v>0</v>
      </c>
      <c r="T145" s="231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32" t="s">
        <v>136</v>
      </c>
      <c r="AT145" s="232" t="s">
        <v>132</v>
      </c>
      <c r="AU145" s="232" t="s">
        <v>84</v>
      </c>
      <c r="AY145" s="18" t="s">
        <v>129</v>
      </c>
      <c r="BE145" s="233">
        <f>IF(N145="základní",J145,0)</f>
        <v>0</v>
      </c>
      <c r="BF145" s="233">
        <f>IF(N145="snížená",J145,0)</f>
        <v>0</v>
      </c>
      <c r="BG145" s="233">
        <f>IF(N145="zákl. přenesená",J145,0)</f>
        <v>0</v>
      </c>
      <c r="BH145" s="233">
        <f>IF(N145="sníž. přenesená",J145,0)</f>
        <v>0</v>
      </c>
      <c r="BI145" s="233">
        <f>IF(N145="nulová",J145,0)</f>
        <v>0</v>
      </c>
      <c r="BJ145" s="18" t="s">
        <v>82</v>
      </c>
      <c r="BK145" s="233">
        <f>ROUND(I145*H145,2)</f>
        <v>0</v>
      </c>
      <c r="BL145" s="18" t="s">
        <v>136</v>
      </c>
      <c r="BM145" s="232" t="s">
        <v>168</v>
      </c>
    </row>
    <row r="146" s="14" customFormat="1">
      <c r="A146" s="14"/>
      <c r="B146" s="245"/>
      <c r="C146" s="246"/>
      <c r="D146" s="236" t="s">
        <v>138</v>
      </c>
      <c r="E146" s="246"/>
      <c r="F146" s="248" t="s">
        <v>169</v>
      </c>
      <c r="G146" s="246"/>
      <c r="H146" s="249">
        <v>406.89999999999998</v>
      </c>
      <c r="I146" s="250"/>
      <c r="J146" s="246"/>
      <c r="K146" s="246"/>
      <c r="L146" s="251"/>
      <c r="M146" s="252"/>
      <c r="N146" s="253"/>
      <c r="O146" s="253"/>
      <c r="P146" s="253"/>
      <c r="Q146" s="253"/>
      <c r="R146" s="253"/>
      <c r="S146" s="253"/>
      <c r="T146" s="254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55" t="s">
        <v>138</v>
      </c>
      <c r="AU146" s="255" t="s">
        <v>84</v>
      </c>
      <c r="AV146" s="14" t="s">
        <v>84</v>
      </c>
      <c r="AW146" s="14" t="s">
        <v>4</v>
      </c>
      <c r="AX146" s="14" t="s">
        <v>82</v>
      </c>
      <c r="AY146" s="255" t="s">
        <v>129</v>
      </c>
    </row>
    <row r="147" s="2" customFormat="1" ht="33" customHeight="1">
      <c r="A147" s="39"/>
      <c r="B147" s="40"/>
      <c r="C147" s="220" t="s">
        <v>170</v>
      </c>
      <c r="D147" s="220" t="s">
        <v>132</v>
      </c>
      <c r="E147" s="221" t="s">
        <v>171</v>
      </c>
      <c r="F147" s="222" t="s">
        <v>172</v>
      </c>
      <c r="G147" s="223" t="s">
        <v>159</v>
      </c>
      <c r="H147" s="224">
        <v>40.689999999999998</v>
      </c>
      <c r="I147" s="225"/>
      <c r="J147" s="226">
        <f>ROUND(I147*H147,2)</f>
        <v>0</v>
      </c>
      <c r="K147" s="227"/>
      <c r="L147" s="45"/>
      <c r="M147" s="228" t="s">
        <v>1</v>
      </c>
      <c r="N147" s="229" t="s">
        <v>39</v>
      </c>
      <c r="O147" s="92"/>
      <c r="P147" s="230">
        <f>O147*H147</f>
        <v>0</v>
      </c>
      <c r="Q147" s="230">
        <v>0</v>
      </c>
      <c r="R147" s="230">
        <f>Q147*H147</f>
        <v>0</v>
      </c>
      <c r="S147" s="230">
        <v>0</v>
      </c>
      <c r="T147" s="231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32" t="s">
        <v>136</v>
      </c>
      <c r="AT147" s="232" t="s">
        <v>132</v>
      </c>
      <c r="AU147" s="232" t="s">
        <v>84</v>
      </c>
      <c r="AY147" s="18" t="s">
        <v>129</v>
      </c>
      <c r="BE147" s="233">
        <f>IF(N147="základní",J147,0)</f>
        <v>0</v>
      </c>
      <c r="BF147" s="233">
        <f>IF(N147="snížená",J147,0)</f>
        <v>0</v>
      </c>
      <c r="BG147" s="233">
        <f>IF(N147="zákl. přenesená",J147,0)</f>
        <v>0</v>
      </c>
      <c r="BH147" s="233">
        <f>IF(N147="sníž. přenesená",J147,0)</f>
        <v>0</v>
      </c>
      <c r="BI147" s="233">
        <f>IF(N147="nulová",J147,0)</f>
        <v>0</v>
      </c>
      <c r="BJ147" s="18" t="s">
        <v>82</v>
      </c>
      <c r="BK147" s="233">
        <f>ROUND(I147*H147,2)</f>
        <v>0</v>
      </c>
      <c r="BL147" s="18" t="s">
        <v>136</v>
      </c>
      <c r="BM147" s="232" t="s">
        <v>173</v>
      </c>
    </row>
    <row r="148" s="12" customFormat="1" ht="25.92" customHeight="1">
      <c r="A148" s="12"/>
      <c r="B148" s="204"/>
      <c r="C148" s="205"/>
      <c r="D148" s="206" t="s">
        <v>73</v>
      </c>
      <c r="E148" s="207" t="s">
        <v>174</v>
      </c>
      <c r="F148" s="207" t="s">
        <v>175</v>
      </c>
      <c r="G148" s="205"/>
      <c r="H148" s="205"/>
      <c r="I148" s="208"/>
      <c r="J148" s="209">
        <f>BK148</f>
        <v>0</v>
      </c>
      <c r="K148" s="205"/>
      <c r="L148" s="210"/>
      <c r="M148" s="211"/>
      <c r="N148" s="212"/>
      <c r="O148" s="212"/>
      <c r="P148" s="213">
        <f>P149+P270+P318+P327+P333+P344</f>
        <v>0</v>
      </c>
      <c r="Q148" s="212"/>
      <c r="R148" s="213">
        <f>R149+R270+R318+R327+R333+R344</f>
        <v>6.9780073628000006</v>
      </c>
      <c r="S148" s="212"/>
      <c r="T148" s="214">
        <f>T149+T270+T318+T327+T333+T344</f>
        <v>6.8039239999999994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215" t="s">
        <v>84</v>
      </c>
      <c r="AT148" s="216" t="s">
        <v>73</v>
      </c>
      <c r="AU148" s="216" t="s">
        <v>74</v>
      </c>
      <c r="AY148" s="215" t="s">
        <v>129</v>
      </c>
      <c r="BK148" s="217">
        <f>BK149+BK270+BK318+BK327+BK333+BK344</f>
        <v>0</v>
      </c>
    </row>
    <row r="149" s="12" customFormat="1" ht="22.8" customHeight="1">
      <c r="A149" s="12"/>
      <c r="B149" s="204"/>
      <c r="C149" s="205"/>
      <c r="D149" s="206" t="s">
        <v>73</v>
      </c>
      <c r="E149" s="218" t="s">
        <v>176</v>
      </c>
      <c r="F149" s="218" t="s">
        <v>177</v>
      </c>
      <c r="G149" s="205"/>
      <c r="H149" s="205"/>
      <c r="I149" s="208"/>
      <c r="J149" s="219">
        <f>BK149</f>
        <v>0</v>
      </c>
      <c r="K149" s="205"/>
      <c r="L149" s="210"/>
      <c r="M149" s="211"/>
      <c r="N149" s="212"/>
      <c r="O149" s="212"/>
      <c r="P149" s="213">
        <f>SUM(P150:P269)</f>
        <v>0</v>
      </c>
      <c r="Q149" s="212"/>
      <c r="R149" s="213">
        <f>SUM(R150:R269)</f>
        <v>2.7035076199999999</v>
      </c>
      <c r="S149" s="212"/>
      <c r="T149" s="214">
        <f>SUM(T150:T269)</f>
        <v>4.6092319999999996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215" t="s">
        <v>84</v>
      </c>
      <c r="AT149" s="216" t="s">
        <v>73</v>
      </c>
      <c r="AU149" s="216" t="s">
        <v>82</v>
      </c>
      <c r="AY149" s="215" t="s">
        <v>129</v>
      </c>
      <c r="BK149" s="217">
        <f>SUM(BK150:BK269)</f>
        <v>0</v>
      </c>
    </row>
    <row r="150" s="2" customFormat="1" ht="21.75" customHeight="1">
      <c r="A150" s="39"/>
      <c r="B150" s="40"/>
      <c r="C150" s="220" t="s">
        <v>178</v>
      </c>
      <c r="D150" s="220" t="s">
        <v>132</v>
      </c>
      <c r="E150" s="221" t="s">
        <v>179</v>
      </c>
      <c r="F150" s="222" t="s">
        <v>180</v>
      </c>
      <c r="G150" s="223" t="s">
        <v>147</v>
      </c>
      <c r="H150" s="224">
        <v>548.66399999999999</v>
      </c>
      <c r="I150" s="225"/>
      <c r="J150" s="226">
        <f>ROUND(I150*H150,2)</f>
        <v>0</v>
      </c>
      <c r="K150" s="227"/>
      <c r="L150" s="45"/>
      <c r="M150" s="228" t="s">
        <v>1</v>
      </c>
      <c r="N150" s="229" t="s">
        <v>39</v>
      </c>
      <c r="O150" s="92"/>
      <c r="P150" s="230">
        <f>O150*H150</f>
        <v>0</v>
      </c>
      <c r="Q150" s="230">
        <v>0</v>
      </c>
      <c r="R150" s="230">
        <f>Q150*H150</f>
        <v>0</v>
      </c>
      <c r="S150" s="230">
        <v>0.0060000000000000001</v>
      </c>
      <c r="T150" s="231">
        <f>S150*H150</f>
        <v>3.2919839999999998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32" t="s">
        <v>181</v>
      </c>
      <c r="AT150" s="232" t="s">
        <v>132</v>
      </c>
      <c r="AU150" s="232" t="s">
        <v>84</v>
      </c>
      <c r="AY150" s="18" t="s">
        <v>129</v>
      </c>
      <c r="BE150" s="233">
        <f>IF(N150="základní",J150,0)</f>
        <v>0</v>
      </c>
      <c r="BF150" s="233">
        <f>IF(N150="snížená",J150,0)</f>
        <v>0</v>
      </c>
      <c r="BG150" s="233">
        <f>IF(N150="zákl. přenesená",J150,0)</f>
        <v>0</v>
      </c>
      <c r="BH150" s="233">
        <f>IF(N150="sníž. přenesená",J150,0)</f>
        <v>0</v>
      </c>
      <c r="BI150" s="233">
        <f>IF(N150="nulová",J150,0)</f>
        <v>0</v>
      </c>
      <c r="BJ150" s="18" t="s">
        <v>82</v>
      </c>
      <c r="BK150" s="233">
        <f>ROUND(I150*H150,2)</f>
        <v>0</v>
      </c>
      <c r="BL150" s="18" t="s">
        <v>181</v>
      </c>
      <c r="BM150" s="232" t="s">
        <v>182</v>
      </c>
    </row>
    <row r="151" s="13" customFormat="1">
      <c r="A151" s="13"/>
      <c r="B151" s="234"/>
      <c r="C151" s="235"/>
      <c r="D151" s="236" t="s">
        <v>138</v>
      </c>
      <c r="E151" s="237" t="s">
        <v>1</v>
      </c>
      <c r="F151" s="238" t="s">
        <v>183</v>
      </c>
      <c r="G151" s="235"/>
      <c r="H151" s="237" t="s">
        <v>1</v>
      </c>
      <c r="I151" s="239"/>
      <c r="J151" s="235"/>
      <c r="K151" s="235"/>
      <c r="L151" s="240"/>
      <c r="M151" s="241"/>
      <c r="N151" s="242"/>
      <c r="O151" s="242"/>
      <c r="P151" s="242"/>
      <c r="Q151" s="242"/>
      <c r="R151" s="242"/>
      <c r="S151" s="242"/>
      <c r="T151" s="243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4" t="s">
        <v>138</v>
      </c>
      <c r="AU151" s="244" t="s">
        <v>84</v>
      </c>
      <c r="AV151" s="13" t="s">
        <v>82</v>
      </c>
      <c r="AW151" s="13" t="s">
        <v>31</v>
      </c>
      <c r="AX151" s="13" t="s">
        <v>74</v>
      </c>
      <c r="AY151" s="244" t="s">
        <v>129</v>
      </c>
    </row>
    <row r="152" s="13" customFormat="1">
      <c r="A152" s="13"/>
      <c r="B152" s="234"/>
      <c r="C152" s="235"/>
      <c r="D152" s="236" t="s">
        <v>138</v>
      </c>
      <c r="E152" s="237" t="s">
        <v>1</v>
      </c>
      <c r="F152" s="238" t="s">
        <v>184</v>
      </c>
      <c r="G152" s="235"/>
      <c r="H152" s="237" t="s">
        <v>1</v>
      </c>
      <c r="I152" s="239"/>
      <c r="J152" s="235"/>
      <c r="K152" s="235"/>
      <c r="L152" s="240"/>
      <c r="M152" s="241"/>
      <c r="N152" s="242"/>
      <c r="O152" s="242"/>
      <c r="P152" s="242"/>
      <c r="Q152" s="242"/>
      <c r="R152" s="242"/>
      <c r="S152" s="242"/>
      <c r="T152" s="243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4" t="s">
        <v>138</v>
      </c>
      <c r="AU152" s="244" t="s">
        <v>84</v>
      </c>
      <c r="AV152" s="13" t="s">
        <v>82</v>
      </c>
      <c r="AW152" s="13" t="s">
        <v>31</v>
      </c>
      <c r="AX152" s="13" t="s">
        <v>74</v>
      </c>
      <c r="AY152" s="244" t="s">
        <v>129</v>
      </c>
    </row>
    <row r="153" s="14" customFormat="1">
      <c r="A153" s="14"/>
      <c r="B153" s="245"/>
      <c r="C153" s="246"/>
      <c r="D153" s="236" t="s">
        <v>138</v>
      </c>
      <c r="E153" s="247" t="s">
        <v>1</v>
      </c>
      <c r="F153" s="248" t="s">
        <v>185</v>
      </c>
      <c r="G153" s="246"/>
      <c r="H153" s="249">
        <v>491.31999999999999</v>
      </c>
      <c r="I153" s="250"/>
      <c r="J153" s="246"/>
      <c r="K153" s="246"/>
      <c r="L153" s="251"/>
      <c r="M153" s="252"/>
      <c r="N153" s="253"/>
      <c r="O153" s="253"/>
      <c r="P153" s="253"/>
      <c r="Q153" s="253"/>
      <c r="R153" s="253"/>
      <c r="S153" s="253"/>
      <c r="T153" s="254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55" t="s">
        <v>138</v>
      </c>
      <c r="AU153" s="255" t="s">
        <v>84</v>
      </c>
      <c r="AV153" s="14" t="s">
        <v>84</v>
      </c>
      <c r="AW153" s="14" t="s">
        <v>31</v>
      </c>
      <c r="AX153" s="14" t="s">
        <v>74</v>
      </c>
      <c r="AY153" s="255" t="s">
        <v>129</v>
      </c>
    </row>
    <row r="154" s="13" customFormat="1">
      <c r="A154" s="13"/>
      <c r="B154" s="234"/>
      <c r="C154" s="235"/>
      <c r="D154" s="236" t="s">
        <v>138</v>
      </c>
      <c r="E154" s="237" t="s">
        <v>1</v>
      </c>
      <c r="F154" s="238" t="s">
        <v>186</v>
      </c>
      <c r="G154" s="235"/>
      <c r="H154" s="237" t="s">
        <v>1</v>
      </c>
      <c r="I154" s="239"/>
      <c r="J154" s="235"/>
      <c r="K154" s="235"/>
      <c r="L154" s="240"/>
      <c r="M154" s="241"/>
      <c r="N154" s="242"/>
      <c r="O154" s="242"/>
      <c r="P154" s="242"/>
      <c r="Q154" s="242"/>
      <c r="R154" s="242"/>
      <c r="S154" s="242"/>
      <c r="T154" s="243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4" t="s">
        <v>138</v>
      </c>
      <c r="AU154" s="244" t="s">
        <v>84</v>
      </c>
      <c r="AV154" s="13" t="s">
        <v>82</v>
      </c>
      <c r="AW154" s="13" t="s">
        <v>31</v>
      </c>
      <c r="AX154" s="13" t="s">
        <v>74</v>
      </c>
      <c r="AY154" s="244" t="s">
        <v>129</v>
      </c>
    </row>
    <row r="155" s="14" customFormat="1">
      <c r="A155" s="14"/>
      <c r="B155" s="245"/>
      <c r="C155" s="246"/>
      <c r="D155" s="236" t="s">
        <v>138</v>
      </c>
      <c r="E155" s="247" t="s">
        <v>1</v>
      </c>
      <c r="F155" s="248" t="s">
        <v>187</v>
      </c>
      <c r="G155" s="246"/>
      <c r="H155" s="249">
        <v>55.143999999999998</v>
      </c>
      <c r="I155" s="250"/>
      <c r="J155" s="246"/>
      <c r="K155" s="246"/>
      <c r="L155" s="251"/>
      <c r="M155" s="252"/>
      <c r="N155" s="253"/>
      <c r="O155" s="253"/>
      <c r="P155" s="253"/>
      <c r="Q155" s="253"/>
      <c r="R155" s="253"/>
      <c r="S155" s="253"/>
      <c r="T155" s="254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55" t="s">
        <v>138</v>
      </c>
      <c r="AU155" s="255" t="s">
        <v>84</v>
      </c>
      <c r="AV155" s="14" t="s">
        <v>84</v>
      </c>
      <c r="AW155" s="14" t="s">
        <v>31</v>
      </c>
      <c r="AX155" s="14" t="s">
        <v>74</v>
      </c>
      <c r="AY155" s="255" t="s">
        <v>129</v>
      </c>
    </row>
    <row r="156" s="13" customFormat="1">
      <c r="A156" s="13"/>
      <c r="B156" s="234"/>
      <c r="C156" s="235"/>
      <c r="D156" s="236" t="s">
        <v>138</v>
      </c>
      <c r="E156" s="237" t="s">
        <v>1</v>
      </c>
      <c r="F156" s="238" t="s">
        <v>188</v>
      </c>
      <c r="G156" s="235"/>
      <c r="H156" s="237" t="s">
        <v>1</v>
      </c>
      <c r="I156" s="239"/>
      <c r="J156" s="235"/>
      <c r="K156" s="235"/>
      <c r="L156" s="240"/>
      <c r="M156" s="241"/>
      <c r="N156" s="242"/>
      <c r="O156" s="242"/>
      <c r="P156" s="242"/>
      <c r="Q156" s="242"/>
      <c r="R156" s="242"/>
      <c r="S156" s="242"/>
      <c r="T156" s="243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4" t="s">
        <v>138</v>
      </c>
      <c r="AU156" s="244" t="s">
        <v>84</v>
      </c>
      <c r="AV156" s="13" t="s">
        <v>82</v>
      </c>
      <c r="AW156" s="13" t="s">
        <v>31</v>
      </c>
      <c r="AX156" s="13" t="s">
        <v>74</v>
      </c>
      <c r="AY156" s="244" t="s">
        <v>129</v>
      </c>
    </row>
    <row r="157" s="14" customFormat="1">
      <c r="A157" s="14"/>
      <c r="B157" s="245"/>
      <c r="C157" s="246"/>
      <c r="D157" s="236" t="s">
        <v>138</v>
      </c>
      <c r="E157" s="247" t="s">
        <v>1</v>
      </c>
      <c r="F157" s="248" t="s">
        <v>189</v>
      </c>
      <c r="G157" s="246"/>
      <c r="H157" s="249">
        <v>2.2000000000000002</v>
      </c>
      <c r="I157" s="250"/>
      <c r="J157" s="246"/>
      <c r="K157" s="246"/>
      <c r="L157" s="251"/>
      <c r="M157" s="252"/>
      <c r="N157" s="253"/>
      <c r="O157" s="253"/>
      <c r="P157" s="253"/>
      <c r="Q157" s="253"/>
      <c r="R157" s="253"/>
      <c r="S157" s="253"/>
      <c r="T157" s="254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55" t="s">
        <v>138</v>
      </c>
      <c r="AU157" s="255" t="s">
        <v>84</v>
      </c>
      <c r="AV157" s="14" t="s">
        <v>84</v>
      </c>
      <c r="AW157" s="14" t="s">
        <v>31</v>
      </c>
      <c r="AX157" s="14" t="s">
        <v>74</v>
      </c>
      <c r="AY157" s="255" t="s">
        <v>129</v>
      </c>
    </row>
    <row r="158" s="15" customFormat="1">
      <c r="A158" s="15"/>
      <c r="B158" s="256"/>
      <c r="C158" s="257"/>
      <c r="D158" s="236" t="s">
        <v>138</v>
      </c>
      <c r="E158" s="258" t="s">
        <v>1</v>
      </c>
      <c r="F158" s="259" t="s">
        <v>154</v>
      </c>
      <c r="G158" s="257"/>
      <c r="H158" s="260">
        <v>548.66399999999999</v>
      </c>
      <c r="I158" s="261"/>
      <c r="J158" s="257"/>
      <c r="K158" s="257"/>
      <c r="L158" s="262"/>
      <c r="M158" s="263"/>
      <c r="N158" s="264"/>
      <c r="O158" s="264"/>
      <c r="P158" s="264"/>
      <c r="Q158" s="264"/>
      <c r="R158" s="264"/>
      <c r="S158" s="264"/>
      <c r="T158" s="265"/>
      <c r="U158" s="15"/>
      <c r="V158" s="15"/>
      <c r="W158" s="15"/>
      <c r="X158" s="15"/>
      <c r="Y158" s="15"/>
      <c r="Z158" s="15"/>
      <c r="AA158" s="15"/>
      <c r="AB158" s="15"/>
      <c r="AC158" s="15"/>
      <c r="AD158" s="15"/>
      <c r="AE158" s="15"/>
      <c r="AT158" s="266" t="s">
        <v>138</v>
      </c>
      <c r="AU158" s="266" t="s">
        <v>84</v>
      </c>
      <c r="AV158" s="15" t="s">
        <v>136</v>
      </c>
      <c r="AW158" s="15" t="s">
        <v>31</v>
      </c>
      <c r="AX158" s="15" t="s">
        <v>82</v>
      </c>
      <c r="AY158" s="266" t="s">
        <v>129</v>
      </c>
    </row>
    <row r="159" s="2" customFormat="1" ht="33" customHeight="1">
      <c r="A159" s="39"/>
      <c r="B159" s="40"/>
      <c r="C159" s="220" t="s">
        <v>130</v>
      </c>
      <c r="D159" s="220" t="s">
        <v>132</v>
      </c>
      <c r="E159" s="221" t="s">
        <v>190</v>
      </c>
      <c r="F159" s="222" t="s">
        <v>191</v>
      </c>
      <c r="G159" s="223" t="s">
        <v>147</v>
      </c>
      <c r="H159" s="224">
        <v>573.56399999999996</v>
      </c>
      <c r="I159" s="225"/>
      <c r="J159" s="226">
        <f>ROUND(I159*H159,2)</f>
        <v>0</v>
      </c>
      <c r="K159" s="227"/>
      <c r="L159" s="45"/>
      <c r="M159" s="228" t="s">
        <v>1</v>
      </c>
      <c r="N159" s="229" t="s">
        <v>39</v>
      </c>
      <c r="O159" s="92"/>
      <c r="P159" s="230">
        <f>O159*H159</f>
        <v>0</v>
      </c>
      <c r="Q159" s="230">
        <v>0</v>
      </c>
      <c r="R159" s="230">
        <f>Q159*H159</f>
        <v>0</v>
      </c>
      <c r="S159" s="230">
        <v>0.002</v>
      </c>
      <c r="T159" s="231">
        <f>S159*H159</f>
        <v>1.1471279999999999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32" t="s">
        <v>181</v>
      </c>
      <c r="AT159" s="232" t="s">
        <v>132</v>
      </c>
      <c r="AU159" s="232" t="s">
        <v>84</v>
      </c>
      <c r="AY159" s="18" t="s">
        <v>129</v>
      </c>
      <c r="BE159" s="233">
        <f>IF(N159="základní",J159,0)</f>
        <v>0</v>
      </c>
      <c r="BF159" s="233">
        <f>IF(N159="snížená",J159,0)</f>
        <v>0</v>
      </c>
      <c r="BG159" s="233">
        <f>IF(N159="zákl. přenesená",J159,0)</f>
        <v>0</v>
      </c>
      <c r="BH159" s="233">
        <f>IF(N159="sníž. přenesená",J159,0)</f>
        <v>0</v>
      </c>
      <c r="BI159" s="233">
        <f>IF(N159="nulová",J159,0)</f>
        <v>0</v>
      </c>
      <c r="BJ159" s="18" t="s">
        <v>82</v>
      </c>
      <c r="BK159" s="233">
        <f>ROUND(I159*H159,2)</f>
        <v>0</v>
      </c>
      <c r="BL159" s="18" t="s">
        <v>181</v>
      </c>
      <c r="BM159" s="232" t="s">
        <v>192</v>
      </c>
    </row>
    <row r="160" s="13" customFormat="1">
      <c r="A160" s="13"/>
      <c r="B160" s="234"/>
      <c r="C160" s="235"/>
      <c r="D160" s="236" t="s">
        <v>138</v>
      </c>
      <c r="E160" s="237" t="s">
        <v>1</v>
      </c>
      <c r="F160" s="238" t="s">
        <v>193</v>
      </c>
      <c r="G160" s="235"/>
      <c r="H160" s="237" t="s">
        <v>1</v>
      </c>
      <c r="I160" s="239"/>
      <c r="J160" s="235"/>
      <c r="K160" s="235"/>
      <c r="L160" s="240"/>
      <c r="M160" s="241"/>
      <c r="N160" s="242"/>
      <c r="O160" s="242"/>
      <c r="P160" s="242"/>
      <c r="Q160" s="242"/>
      <c r="R160" s="242"/>
      <c r="S160" s="242"/>
      <c r="T160" s="243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4" t="s">
        <v>138</v>
      </c>
      <c r="AU160" s="244" t="s">
        <v>84</v>
      </c>
      <c r="AV160" s="13" t="s">
        <v>82</v>
      </c>
      <c r="AW160" s="13" t="s">
        <v>31</v>
      </c>
      <c r="AX160" s="13" t="s">
        <v>74</v>
      </c>
      <c r="AY160" s="244" t="s">
        <v>129</v>
      </c>
    </row>
    <row r="161" s="13" customFormat="1">
      <c r="A161" s="13"/>
      <c r="B161" s="234"/>
      <c r="C161" s="235"/>
      <c r="D161" s="236" t="s">
        <v>138</v>
      </c>
      <c r="E161" s="237" t="s">
        <v>1</v>
      </c>
      <c r="F161" s="238" t="s">
        <v>184</v>
      </c>
      <c r="G161" s="235"/>
      <c r="H161" s="237" t="s">
        <v>1</v>
      </c>
      <c r="I161" s="239"/>
      <c r="J161" s="235"/>
      <c r="K161" s="235"/>
      <c r="L161" s="240"/>
      <c r="M161" s="241"/>
      <c r="N161" s="242"/>
      <c r="O161" s="242"/>
      <c r="P161" s="242"/>
      <c r="Q161" s="242"/>
      <c r="R161" s="242"/>
      <c r="S161" s="242"/>
      <c r="T161" s="243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4" t="s">
        <v>138</v>
      </c>
      <c r="AU161" s="244" t="s">
        <v>84</v>
      </c>
      <c r="AV161" s="13" t="s">
        <v>82</v>
      </c>
      <c r="AW161" s="13" t="s">
        <v>31</v>
      </c>
      <c r="AX161" s="13" t="s">
        <v>74</v>
      </c>
      <c r="AY161" s="244" t="s">
        <v>129</v>
      </c>
    </row>
    <row r="162" s="14" customFormat="1">
      <c r="A162" s="14"/>
      <c r="B162" s="245"/>
      <c r="C162" s="246"/>
      <c r="D162" s="236" t="s">
        <v>138</v>
      </c>
      <c r="E162" s="247" t="s">
        <v>1</v>
      </c>
      <c r="F162" s="248" t="s">
        <v>185</v>
      </c>
      <c r="G162" s="246"/>
      <c r="H162" s="249">
        <v>491.31999999999999</v>
      </c>
      <c r="I162" s="250"/>
      <c r="J162" s="246"/>
      <c r="K162" s="246"/>
      <c r="L162" s="251"/>
      <c r="M162" s="252"/>
      <c r="N162" s="253"/>
      <c r="O162" s="253"/>
      <c r="P162" s="253"/>
      <c r="Q162" s="253"/>
      <c r="R162" s="253"/>
      <c r="S162" s="253"/>
      <c r="T162" s="254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55" t="s">
        <v>138</v>
      </c>
      <c r="AU162" s="255" t="s">
        <v>84</v>
      </c>
      <c r="AV162" s="14" t="s">
        <v>84</v>
      </c>
      <c r="AW162" s="14" t="s">
        <v>31</v>
      </c>
      <c r="AX162" s="14" t="s">
        <v>74</v>
      </c>
      <c r="AY162" s="255" t="s">
        <v>129</v>
      </c>
    </row>
    <row r="163" s="13" customFormat="1">
      <c r="A163" s="13"/>
      <c r="B163" s="234"/>
      <c r="C163" s="235"/>
      <c r="D163" s="236" t="s">
        <v>138</v>
      </c>
      <c r="E163" s="237" t="s">
        <v>1</v>
      </c>
      <c r="F163" s="238" t="s">
        <v>194</v>
      </c>
      <c r="G163" s="235"/>
      <c r="H163" s="237" t="s">
        <v>1</v>
      </c>
      <c r="I163" s="239"/>
      <c r="J163" s="235"/>
      <c r="K163" s="235"/>
      <c r="L163" s="240"/>
      <c r="M163" s="241"/>
      <c r="N163" s="242"/>
      <c r="O163" s="242"/>
      <c r="P163" s="242"/>
      <c r="Q163" s="242"/>
      <c r="R163" s="242"/>
      <c r="S163" s="242"/>
      <c r="T163" s="243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4" t="s">
        <v>138</v>
      </c>
      <c r="AU163" s="244" t="s">
        <v>84</v>
      </c>
      <c r="AV163" s="13" t="s">
        <v>82</v>
      </c>
      <c r="AW163" s="13" t="s">
        <v>31</v>
      </c>
      <c r="AX163" s="13" t="s">
        <v>74</v>
      </c>
      <c r="AY163" s="244" t="s">
        <v>129</v>
      </c>
    </row>
    <row r="164" s="14" customFormat="1">
      <c r="A164" s="14"/>
      <c r="B164" s="245"/>
      <c r="C164" s="246"/>
      <c r="D164" s="236" t="s">
        <v>138</v>
      </c>
      <c r="E164" s="247" t="s">
        <v>1</v>
      </c>
      <c r="F164" s="248" t="s">
        <v>195</v>
      </c>
      <c r="G164" s="246"/>
      <c r="H164" s="249">
        <v>24.899999999999999</v>
      </c>
      <c r="I164" s="250"/>
      <c r="J164" s="246"/>
      <c r="K164" s="246"/>
      <c r="L164" s="251"/>
      <c r="M164" s="252"/>
      <c r="N164" s="253"/>
      <c r="O164" s="253"/>
      <c r="P164" s="253"/>
      <c r="Q164" s="253"/>
      <c r="R164" s="253"/>
      <c r="S164" s="253"/>
      <c r="T164" s="254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55" t="s">
        <v>138</v>
      </c>
      <c r="AU164" s="255" t="s">
        <v>84</v>
      </c>
      <c r="AV164" s="14" t="s">
        <v>84</v>
      </c>
      <c r="AW164" s="14" t="s">
        <v>31</v>
      </c>
      <c r="AX164" s="14" t="s">
        <v>74</v>
      </c>
      <c r="AY164" s="255" t="s">
        <v>129</v>
      </c>
    </row>
    <row r="165" s="13" customFormat="1">
      <c r="A165" s="13"/>
      <c r="B165" s="234"/>
      <c r="C165" s="235"/>
      <c r="D165" s="236" t="s">
        <v>138</v>
      </c>
      <c r="E165" s="237" t="s">
        <v>1</v>
      </c>
      <c r="F165" s="238" t="s">
        <v>186</v>
      </c>
      <c r="G165" s="235"/>
      <c r="H165" s="237" t="s">
        <v>1</v>
      </c>
      <c r="I165" s="239"/>
      <c r="J165" s="235"/>
      <c r="K165" s="235"/>
      <c r="L165" s="240"/>
      <c r="M165" s="241"/>
      <c r="N165" s="242"/>
      <c r="O165" s="242"/>
      <c r="P165" s="242"/>
      <c r="Q165" s="242"/>
      <c r="R165" s="242"/>
      <c r="S165" s="242"/>
      <c r="T165" s="243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4" t="s">
        <v>138</v>
      </c>
      <c r="AU165" s="244" t="s">
        <v>84</v>
      </c>
      <c r="AV165" s="13" t="s">
        <v>82</v>
      </c>
      <c r="AW165" s="13" t="s">
        <v>31</v>
      </c>
      <c r="AX165" s="13" t="s">
        <v>74</v>
      </c>
      <c r="AY165" s="244" t="s">
        <v>129</v>
      </c>
    </row>
    <row r="166" s="14" customFormat="1">
      <c r="A166" s="14"/>
      <c r="B166" s="245"/>
      <c r="C166" s="246"/>
      <c r="D166" s="236" t="s">
        <v>138</v>
      </c>
      <c r="E166" s="247" t="s">
        <v>1</v>
      </c>
      <c r="F166" s="248" t="s">
        <v>187</v>
      </c>
      <c r="G166" s="246"/>
      <c r="H166" s="249">
        <v>55.143999999999998</v>
      </c>
      <c r="I166" s="250"/>
      <c r="J166" s="246"/>
      <c r="K166" s="246"/>
      <c r="L166" s="251"/>
      <c r="M166" s="252"/>
      <c r="N166" s="253"/>
      <c r="O166" s="253"/>
      <c r="P166" s="253"/>
      <c r="Q166" s="253"/>
      <c r="R166" s="253"/>
      <c r="S166" s="253"/>
      <c r="T166" s="254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55" t="s">
        <v>138</v>
      </c>
      <c r="AU166" s="255" t="s">
        <v>84</v>
      </c>
      <c r="AV166" s="14" t="s">
        <v>84</v>
      </c>
      <c r="AW166" s="14" t="s">
        <v>31</v>
      </c>
      <c r="AX166" s="14" t="s">
        <v>74</v>
      </c>
      <c r="AY166" s="255" t="s">
        <v>129</v>
      </c>
    </row>
    <row r="167" s="13" customFormat="1">
      <c r="A167" s="13"/>
      <c r="B167" s="234"/>
      <c r="C167" s="235"/>
      <c r="D167" s="236" t="s">
        <v>138</v>
      </c>
      <c r="E167" s="237" t="s">
        <v>1</v>
      </c>
      <c r="F167" s="238" t="s">
        <v>188</v>
      </c>
      <c r="G167" s="235"/>
      <c r="H167" s="237" t="s">
        <v>1</v>
      </c>
      <c r="I167" s="239"/>
      <c r="J167" s="235"/>
      <c r="K167" s="235"/>
      <c r="L167" s="240"/>
      <c r="M167" s="241"/>
      <c r="N167" s="242"/>
      <c r="O167" s="242"/>
      <c r="P167" s="242"/>
      <c r="Q167" s="242"/>
      <c r="R167" s="242"/>
      <c r="S167" s="242"/>
      <c r="T167" s="243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4" t="s">
        <v>138</v>
      </c>
      <c r="AU167" s="244" t="s">
        <v>84</v>
      </c>
      <c r="AV167" s="13" t="s">
        <v>82</v>
      </c>
      <c r="AW167" s="13" t="s">
        <v>31</v>
      </c>
      <c r="AX167" s="13" t="s">
        <v>74</v>
      </c>
      <c r="AY167" s="244" t="s">
        <v>129</v>
      </c>
    </row>
    <row r="168" s="14" customFormat="1">
      <c r="A168" s="14"/>
      <c r="B168" s="245"/>
      <c r="C168" s="246"/>
      <c r="D168" s="236" t="s">
        <v>138</v>
      </c>
      <c r="E168" s="247" t="s">
        <v>1</v>
      </c>
      <c r="F168" s="248" t="s">
        <v>189</v>
      </c>
      <c r="G168" s="246"/>
      <c r="H168" s="249">
        <v>2.2000000000000002</v>
      </c>
      <c r="I168" s="250"/>
      <c r="J168" s="246"/>
      <c r="K168" s="246"/>
      <c r="L168" s="251"/>
      <c r="M168" s="252"/>
      <c r="N168" s="253"/>
      <c r="O168" s="253"/>
      <c r="P168" s="253"/>
      <c r="Q168" s="253"/>
      <c r="R168" s="253"/>
      <c r="S168" s="253"/>
      <c r="T168" s="254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55" t="s">
        <v>138</v>
      </c>
      <c r="AU168" s="255" t="s">
        <v>84</v>
      </c>
      <c r="AV168" s="14" t="s">
        <v>84</v>
      </c>
      <c r="AW168" s="14" t="s">
        <v>31</v>
      </c>
      <c r="AX168" s="14" t="s">
        <v>74</v>
      </c>
      <c r="AY168" s="255" t="s">
        <v>129</v>
      </c>
    </row>
    <row r="169" s="15" customFormat="1">
      <c r="A169" s="15"/>
      <c r="B169" s="256"/>
      <c r="C169" s="257"/>
      <c r="D169" s="236" t="s">
        <v>138</v>
      </c>
      <c r="E169" s="258" t="s">
        <v>1</v>
      </c>
      <c r="F169" s="259" t="s">
        <v>154</v>
      </c>
      <c r="G169" s="257"/>
      <c r="H169" s="260">
        <v>573.56399999999996</v>
      </c>
      <c r="I169" s="261"/>
      <c r="J169" s="257"/>
      <c r="K169" s="257"/>
      <c r="L169" s="262"/>
      <c r="M169" s="263"/>
      <c r="N169" s="264"/>
      <c r="O169" s="264"/>
      <c r="P169" s="264"/>
      <c r="Q169" s="264"/>
      <c r="R169" s="264"/>
      <c r="S169" s="264"/>
      <c r="T169" s="265"/>
      <c r="U169" s="15"/>
      <c r="V169" s="15"/>
      <c r="W169" s="15"/>
      <c r="X169" s="15"/>
      <c r="Y169" s="15"/>
      <c r="Z169" s="15"/>
      <c r="AA169" s="15"/>
      <c r="AB169" s="15"/>
      <c r="AC169" s="15"/>
      <c r="AD169" s="15"/>
      <c r="AE169" s="15"/>
      <c r="AT169" s="266" t="s">
        <v>138</v>
      </c>
      <c r="AU169" s="266" t="s">
        <v>84</v>
      </c>
      <c r="AV169" s="15" t="s">
        <v>136</v>
      </c>
      <c r="AW169" s="15" t="s">
        <v>31</v>
      </c>
      <c r="AX169" s="15" t="s">
        <v>82</v>
      </c>
      <c r="AY169" s="266" t="s">
        <v>129</v>
      </c>
    </row>
    <row r="170" s="2" customFormat="1" ht="24.15" customHeight="1">
      <c r="A170" s="39"/>
      <c r="B170" s="40"/>
      <c r="C170" s="220" t="s">
        <v>196</v>
      </c>
      <c r="D170" s="220" t="s">
        <v>132</v>
      </c>
      <c r="E170" s="221" t="s">
        <v>197</v>
      </c>
      <c r="F170" s="222" t="s">
        <v>198</v>
      </c>
      <c r="G170" s="223" t="s">
        <v>135</v>
      </c>
      <c r="H170" s="224">
        <v>14</v>
      </c>
      <c r="I170" s="225"/>
      <c r="J170" s="226">
        <f>ROUND(I170*H170,2)</f>
        <v>0</v>
      </c>
      <c r="K170" s="227"/>
      <c r="L170" s="45"/>
      <c r="M170" s="228" t="s">
        <v>1</v>
      </c>
      <c r="N170" s="229" t="s">
        <v>39</v>
      </c>
      <c r="O170" s="92"/>
      <c r="P170" s="230">
        <f>O170*H170</f>
        <v>0</v>
      </c>
      <c r="Q170" s="230">
        <v>0</v>
      </c>
      <c r="R170" s="230">
        <f>Q170*H170</f>
        <v>0</v>
      </c>
      <c r="S170" s="230">
        <v>0.00029999999999999997</v>
      </c>
      <c r="T170" s="231">
        <f>S170*H170</f>
        <v>0.0041999999999999997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32" t="s">
        <v>181</v>
      </c>
      <c r="AT170" s="232" t="s">
        <v>132</v>
      </c>
      <c r="AU170" s="232" t="s">
        <v>84</v>
      </c>
      <c r="AY170" s="18" t="s">
        <v>129</v>
      </c>
      <c r="BE170" s="233">
        <f>IF(N170="základní",J170,0)</f>
        <v>0</v>
      </c>
      <c r="BF170" s="233">
        <f>IF(N170="snížená",J170,0)</f>
        <v>0</v>
      </c>
      <c r="BG170" s="233">
        <f>IF(N170="zákl. přenesená",J170,0)</f>
        <v>0</v>
      </c>
      <c r="BH170" s="233">
        <f>IF(N170="sníž. přenesená",J170,0)</f>
        <v>0</v>
      </c>
      <c r="BI170" s="233">
        <f>IF(N170="nulová",J170,0)</f>
        <v>0</v>
      </c>
      <c r="BJ170" s="18" t="s">
        <v>82</v>
      </c>
      <c r="BK170" s="233">
        <f>ROUND(I170*H170,2)</f>
        <v>0</v>
      </c>
      <c r="BL170" s="18" t="s">
        <v>181</v>
      </c>
      <c r="BM170" s="232" t="s">
        <v>199</v>
      </c>
    </row>
    <row r="171" s="13" customFormat="1">
      <c r="A171" s="13"/>
      <c r="B171" s="234"/>
      <c r="C171" s="235"/>
      <c r="D171" s="236" t="s">
        <v>138</v>
      </c>
      <c r="E171" s="237" t="s">
        <v>1</v>
      </c>
      <c r="F171" s="238" t="s">
        <v>200</v>
      </c>
      <c r="G171" s="235"/>
      <c r="H171" s="237" t="s">
        <v>1</v>
      </c>
      <c r="I171" s="239"/>
      <c r="J171" s="235"/>
      <c r="K171" s="235"/>
      <c r="L171" s="240"/>
      <c r="M171" s="241"/>
      <c r="N171" s="242"/>
      <c r="O171" s="242"/>
      <c r="P171" s="242"/>
      <c r="Q171" s="242"/>
      <c r="R171" s="242"/>
      <c r="S171" s="242"/>
      <c r="T171" s="243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4" t="s">
        <v>138</v>
      </c>
      <c r="AU171" s="244" t="s">
        <v>84</v>
      </c>
      <c r="AV171" s="13" t="s">
        <v>82</v>
      </c>
      <c r="AW171" s="13" t="s">
        <v>31</v>
      </c>
      <c r="AX171" s="13" t="s">
        <v>74</v>
      </c>
      <c r="AY171" s="244" t="s">
        <v>129</v>
      </c>
    </row>
    <row r="172" s="14" customFormat="1">
      <c r="A172" s="14"/>
      <c r="B172" s="245"/>
      <c r="C172" s="246"/>
      <c r="D172" s="236" t="s">
        <v>138</v>
      </c>
      <c r="E172" s="247" t="s">
        <v>1</v>
      </c>
      <c r="F172" s="248" t="s">
        <v>201</v>
      </c>
      <c r="G172" s="246"/>
      <c r="H172" s="249">
        <v>14</v>
      </c>
      <c r="I172" s="250"/>
      <c r="J172" s="246"/>
      <c r="K172" s="246"/>
      <c r="L172" s="251"/>
      <c r="M172" s="252"/>
      <c r="N172" s="253"/>
      <c r="O172" s="253"/>
      <c r="P172" s="253"/>
      <c r="Q172" s="253"/>
      <c r="R172" s="253"/>
      <c r="S172" s="253"/>
      <c r="T172" s="254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55" t="s">
        <v>138</v>
      </c>
      <c r="AU172" s="255" t="s">
        <v>84</v>
      </c>
      <c r="AV172" s="14" t="s">
        <v>84</v>
      </c>
      <c r="AW172" s="14" t="s">
        <v>31</v>
      </c>
      <c r="AX172" s="14" t="s">
        <v>82</v>
      </c>
      <c r="AY172" s="255" t="s">
        <v>129</v>
      </c>
    </row>
    <row r="173" s="2" customFormat="1" ht="16.5" customHeight="1">
      <c r="A173" s="39"/>
      <c r="B173" s="40"/>
      <c r="C173" s="220" t="s">
        <v>202</v>
      </c>
      <c r="D173" s="220" t="s">
        <v>132</v>
      </c>
      <c r="E173" s="221" t="s">
        <v>203</v>
      </c>
      <c r="F173" s="222" t="s">
        <v>204</v>
      </c>
      <c r="G173" s="223" t="s">
        <v>205</v>
      </c>
      <c r="H173" s="224">
        <v>97.599999999999994</v>
      </c>
      <c r="I173" s="225"/>
      <c r="J173" s="226">
        <f>ROUND(I173*H173,2)</f>
        <v>0</v>
      </c>
      <c r="K173" s="227"/>
      <c r="L173" s="45"/>
      <c r="M173" s="228" t="s">
        <v>1</v>
      </c>
      <c r="N173" s="229" t="s">
        <v>39</v>
      </c>
      <c r="O173" s="92"/>
      <c r="P173" s="230">
        <f>O173*H173</f>
        <v>0</v>
      </c>
      <c r="Q173" s="230">
        <v>0</v>
      </c>
      <c r="R173" s="230">
        <f>Q173*H173</f>
        <v>0</v>
      </c>
      <c r="S173" s="230">
        <v>0.0016999999999999999</v>
      </c>
      <c r="T173" s="231">
        <f>S173*H173</f>
        <v>0.16591999999999998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32" t="s">
        <v>181</v>
      </c>
      <c r="AT173" s="232" t="s">
        <v>132</v>
      </c>
      <c r="AU173" s="232" t="s">
        <v>84</v>
      </c>
      <c r="AY173" s="18" t="s">
        <v>129</v>
      </c>
      <c r="BE173" s="233">
        <f>IF(N173="základní",J173,0)</f>
        <v>0</v>
      </c>
      <c r="BF173" s="233">
        <f>IF(N173="snížená",J173,0)</f>
        <v>0</v>
      </c>
      <c r="BG173" s="233">
        <f>IF(N173="zákl. přenesená",J173,0)</f>
        <v>0</v>
      </c>
      <c r="BH173" s="233">
        <f>IF(N173="sníž. přenesená",J173,0)</f>
        <v>0</v>
      </c>
      <c r="BI173" s="233">
        <f>IF(N173="nulová",J173,0)</f>
        <v>0</v>
      </c>
      <c r="BJ173" s="18" t="s">
        <v>82</v>
      </c>
      <c r="BK173" s="233">
        <f>ROUND(I173*H173,2)</f>
        <v>0</v>
      </c>
      <c r="BL173" s="18" t="s">
        <v>181</v>
      </c>
      <c r="BM173" s="232" t="s">
        <v>206</v>
      </c>
    </row>
    <row r="174" s="13" customFormat="1">
      <c r="A174" s="13"/>
      <c r="B174" s="234"/>
      <c r="C174" s="235"/>
      <c r="D174" s="236" t="s">
        <v>138</v>
      </c>
      <c r="E174" s="237" t="s">
        <v>1</v>
      </c>
      <c r="F174" s="238" t="s">
        <v>207</v>
      </c>
      <c r="G174" s="235"/>
      <c r="H174" s="237" t="s">
        <v>1</v>
      </c>
      <c r="I174" s="239"/>
      <c r="J174" s="235"/>
      <c r="K174" s="235"/>
      <c r="L174" s="240"/>
      <c r="M174" s="241"/>
      <c r="N174" s="242"/>
      <c r="O174" s="242"/>
      <c r="P174" s="242"/>
      <c r="Q174" s="242"/>
      <c r="R174" s="242"/>
      <c r="S174" s="242"/>
      <c r="T174" s="243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4" t="s">
        <v>138</v>
      </c>
      <c r="AU174" s="244" t="s">
        <v>84</v>
      </c>
      <c r="AV174" s="13" t="s">
        <v>82</v>
      </c>
      <c r="AW174" s="13" t="s">
        <v>31</v>
      </c>
      <c r="AX174" s="13" t="s">
        <v>74</v>
      </c>
      <c r="AY174" s="244" t="s">
        <v>129</v>
      </c>
    </row>
    <row r="175" s="13" customFormat="1">
      <c r="A175" s="13"/>
      <c r="B175" s="234"/>
      <c r="C175" s="235"/>
      <c r="D175" s="236" t="s">
        <v>138</v>
      </c>
      <c r="E175" s="237" t="s">
        <v>1</v>
      </c>
      <c r="F175" s="238" t="s">
        <v>194</v>
      </c>
      <c r="G175" s="235"/>
      <c r="H175" s="237" t="s">
        <v>1</v>
      </c>
      <c r="I175" s="239"/>
      <c r="J175" s="235"/>
      <c r="K175" s="235"/>
      <c r="L175" s="240"/>
      <c r="M175" s="241"/>
      <c r="N175" s="242"/>
      <c r="O175" s="242"/>
      <c r="P175" s="242"/>
      <c r="Q175" s="242"/>
      <c r="R175" s="242"/>
      <c r="S175" s="242"/>
      <c r="T175" s="243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4" t="s">
        <v>138</v>
      </c>
      <c r="AU175" s="244" t="s">
        <v>84</v>
      </c>
      <c r="AV175" s="13" t="s">
        <v>82</v>
      </c>
      <c r="AW175" s="13" t="s">
        <v>31</v>
      </c>
      <c r="AX175" s="13" t="s">
        <v>74</v>
      </c>
      <c r="AY175" s="244" t="s">
        <v>129</v>
      </c>
    </row>
    <row r="176" s="14" customFormat="1">
      <c r="A176" s="14"/>
      <c r="B176" s="245"/>
      <c r="C176" s="246"/>
      <c r="D176" s="236" t="s">
        <v>138</v>
      </c>
      <c r="E176" s="247" t="s">
        <v>1</v>
      </c>
      <c r="F176" s="248" t="s">
        <v>208</v>
      </c>
      <c r="G176" s="246"/>
      <c r="H176" s="249">
        <v>97.599999999999994</v>
      </c>
      <c r="I176" s="250"/>
      <c r="J176" s="246"/>
      <c r="K176" s="246"/>
      <c r="L176" s="251"/>
      <c r="M176" s="252"/>
      <c r="N176" s="253"/>
      <c r="O176" s="253"/>
      <c r="P176" s="253"/>
      <c r="Q176" s="253"/>
      <c r="R176" s="253"/>
      <c r="S176" s="253"/>
      <c r="T176" s="254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55" t="s">
        <v>138</v>
      </c>
      <c r="AU176" s="255" t="s">
        <v>84</v>
      </c>
      <c r="AV176" s="14" t="s">
        <v>84</v>
      </c>
      <c r="AW176" s="14" t="s">
        <v>31</v>
      </c>
      <c r="AX176" s="14" t="s">
        <v>82</v>
      </c>
      <c r="AY176" s="255" t="s">
        <v>129</v>
      </c>
    </row>
    <row r="177" s="2" customFormat="1" ht="33" customHeight="1">
      <c r="A177" s="39"/>
      <c r="B177" s="40"/>
      <c r="C177" s="220" t="s">
        <v>209</v>
      </c>
      <c r="D177" s="220" t="s">
        <v>132</v>
      </c>
      <c r="E177" s="221" t="s">
        <v>210</v>
      </c>
      <c r="F177" s="222" t="s">
        <v>211</v>
      </c>
      <c r="G177" s="223" t="s">
        <v>147</v>
      </c>
      <c r="H177" s="224">
        <v>548.66399999999999</v>
      </c>
      <c r="I177" s="225"/>
      <c r="J177" s="226">
        <f>ROUND(I177*H177,2)</f>
        <v>0</v>
      </c>
      <c r="K177" s="227"/>
      <c r="L177" s="45"/>
      <c r="M177" s="228" t="s">
        <v>1</v>
      </c>
      <c r="N177" s="229" t="s">
        <v>39</v>
      </c>
      <c r="O177" s="92"/>
      <c r="P177" s="230">
        <f>O177*H177</f>
        <v>0</v>
      </c>
      <c r="Q177" s="230">
        <v>0.0040000000000000001</v>
      </c>
      <c r="R177" s="230">
        <f>Q177*H177</f>
        <v>2.1946560000000002</v>
      </c>
      <c r="S177" s="230">
        <v>0</v>
      </c>
      <c r="T177" s="231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32" t="s">
        <v>181</v>
      </c>
      <c r="AT177" s="232" t="s">
        <v>132</v>
      </c>
      <c r="AU177" s="232" t="s">
        <v>84</v>
      </c>
      <c r="AY177" s="18" t="s">
        <v>129</v>
      </c>
      <c r="BE177" s="233">
        <f>IF(N177="základní",J177,0)</f>
        <v>0</v>
      </c>
      <c r="BF177" s="233">
        <f>IF(N177="snížená",J177,0)</f>
        <v>0</v>
      </c>
      <c r="BG177" s="233">
        <f>IF(N177="zákl. přenesená",J177,0)</f>
        <v>0</v>
      </c>
      <c r="BH177" s="233">
        <f>IF(N177="sníž. přenesená",J177,0)</f>
        <v>0</v>
      </c>
      <c r="BI177" s="233">
        <f>IF(N177="nulová",J177,0)</f>
        <v>0</v>
      </c>
      <c r="BJ177" s="18" t="s">
        <v>82</v>
      </c>
      <c r="BK177" s="233">
        <f>ROUND(I177*H177,2)</f>
        <v>0</v>
      </c>
      <c r="BL177" s="18" t="s">
        <v>181</v>
      </c>
      <c r="BM177" s="232" t="s">
        <v>212</v>
      </c>
    </row>
    <row r="178" s="13" customFormat="1">
      <c r="A178" s="13"/>
      <c r="B178" s="234"/>
      <c r="C178" s="235"/>
      <c r="D178" s="236" t="s">
        <v>138</v>
      </c>
      <c r="E178" s="237" t="s">
        <v>1</v>
      </c>
      <c r="F178" s="238" t="s">
        <v>213</v>
      </c>
      <c r="G178" s="235"/>
      <c r="H178" s="237" t="s">
        <v>1</v>
      </c>
      <c r="I178" s="239"/>
      <c r="J178" s="235"/>
      <c r="K178" s="235"/>
      <c r="L178" s="240"/>
      <c r="M178" s="241"/>
      <c r="N178" s="242"/>
      <c r="O178" s="242"/>
      <c r="P178" s="242"/>
      <c r="Q178" s="242"/>
      <c r="R178" s="242"/>
      <c r="S178" s="242"/>
      <c r="T178" s="243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4" t="s">
        <v>138</v>
      </c>
      <c r="AU178" s="244" t="s">
        <v>84</v>
      </c>
      <c r="AV178" s="13" t="s">
        <v>82</v>
      </c>
      <c r="AW178" s="13" t="s">
        <v>31</v>
      </c>
      <c r="AX178" s="13" t="s">
        <v>74</v>
      </c>
      <c r="AY178" s="244" t="s">
        <v>129</v>
      </c>
    </row>
    <row r="179" s="13" customFormat="1">
      <c r="A179" s="13"/>
      <c r="B179" s="234"/>
      <c r="C179" s="235"/>
      <c r="D179" s="236" t="s">
        <v>138</v>
      </c>
      <c r="E179" s="237" t="s">
        <v>1</v>
      </c>
      <c r="F179" s="238" t="s">
        <v>184</v>
      </c>
      <c r="G179" s="235"/>
      <c r="H179" s="237" t="s">
        <v>1</v>
      </c>
      <c r="I179" s="239"/>
      <c r="J179" s="235"/>
      <c r="K179" s="235"/>
      <c r="L179" s="240"/>
      <c r="M179" s="241"/>
      <c r="N179" s="242"/>
      <c r="O179" s="242"/>
      <c r="P179" s="242"/>
      <c r="Q179" s="242"/>
      <c r="R179" s="242"/>
      <c r="S179" s="242"/>
      <c r="T179" s="243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4" t="s">
        <v>138</v>
      </c>
      <c r="AU179" s="244" t="s">
        <v>84</v>
      </c>
      <c r="AV179" s="13" t="s">
        <v>82</v>
      </c>
      <c r="AW179" s="13" t="s">
        <v>31</v>
      </c>
      <c r="AX179" s="13" t="s">
        <v>74</v>
      </c>
      <c r="AY179" s="244" t="s">
        <v>129</v>
      </c>
    </row>
    <row r="180" s="14" customFormat="1">
      <c r="A180" s="14"/>
      <c r="B180" s="245"/>
      <c r="C180" s="246"/>
      <c r="D180" s="236" t="s">
        <v>138</v>
      </c>
      <c r="E180" s="247" t="s">
        <v>1</v>
      </c>
      <c r="F180" s="248" t="s">
        <v>185</v>
      </c>
      <c r="G180" s="246"/>
      <c r="H180" s="249">
        <v>491.31999999999999</v>
      </c>
      <c r="I180" s="250"/>
      <c r="J180" s="246"/>
      <c r="K180" s="246"/>
      <c r="L180" s="251"/>
      <c r="M180" s="252"/>
      <c r="N180" s="253"/>
      <c r="O180" s="253"/>
      <c r="P180" s="253"/>
      <c r="Q180" s="253"/>
      <c r="R180" s="253"/>
      <c r="S180" s="253"/>
      <c r="T180" s="254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55" t="s">
        <v>138</v>
      </c>
      <c r="AU180" s="255" t="s">
        <v>84</v>
      </c>
      <c r="AV180" s="14" t="s">
        <v>84</v>
      </c>
      <c r="AW180" s="14" t="s">
        <v>31</v>
      </c>
      <c r="AX180" s="14" t="s">
        <v>74</v>
      </c>
      <c r="AY180" s="255" t="s">
        <v>129</v>
      </c>
    </row>
    <row r="181" s="13" customFormat="1">
      <c r="A181" s="13"/>
      <c r="B181" s="234"/>
      <c r="C181" s="235"/>
      <c r="D181" s="236" t="s">
        <v>138</v>
      </c>
      <c r="E181" s="237" t="s">
        <v>1</v>
      </c>
      <c r="F181" s="238" t="s">
        <v>186</v>
      </c>
      <c r="G181" s="235"/>
      <c r="H181" s="237" t="s">
        <v>1</v>
      </c>
      <c r="I181" s="239"/>
      <c r="J181" s="235"/>
      <c r="K181" s="235"/>
      <c r="L181" s="240"/>
      <c r="M181" s="241"/>
      <c r="N181" s="242"/>
      <c r="O181" s="242"/>
      <c r="P181" s="242"/>
      <c r="Q181" s="242"/>
      <c r="R181" s="242"/>
      <c r="S181" s="242"/>
      <c r="T181" s="243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4" t="s">
        <v>138</v>
      </c>
      <c r="AU181" s="244" t="s">
        <v>84</v>
      </c>
      <c r="AV181" s="13" t="s">
        <v>82</v>
      </c>
      <c r="AW181" s="13" t="s">
        <v>31</v>
      </c>
      <c r="AX181" s="13" t="s">
        <v>74</v>
      </c>
      <c r="AY181" s="244" t="s">
        <v>129</v>
      </c>
    </row>
    <row r="182" s="14" customFormat="1">
      <c r="A182" s="14"/>
      <c r="B182" s="245"/>
      <c r="C182" s="246"/>
      <c r="D182" s="236" t="s">
        <v>138</v>
      </c>
      <c r="E182" s="247" t="s">
        <v>1</v>
      </c>
      <c r="F182" s="248" t="s">
        <v>187</v>
      </c>
      <c r="G182" s="246"/>
      <c r="H182" s="249">
        <v>55.143999999999998</v>
      </c>
      <c r="I182" s="250"/>
      <c r="J182" s="246"/>
      <c r="K182" s="246"/>
      <c r="L182" s="251"/>
      <c r="M182" s="252"/>
      <c r="N182" s="253"/>
      <c r="O182" s="253"/>
      <c r="P182" s="253"/>
      <c r="Q182" s="253"/>
      <c r="R182" s="253"/>
      <c r="S182" s="253"/>
      <c r="T182" s="254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55" t="s">
        <v>138</v>
      </c>
      <c r="AU182" s="255" t="s">
        <v>84</v>
      </c>
      <c r="AV182" s="14" t="s">
        <v>84</v>
      </c>
      <c r="AW182" s="14" t="s">
        <v>31</v>
      </c>
      <c r="AX182" s="14" t="s">
        <v>74</v>
      </c>
      <c r="AY182" s="255" t="s">
        <v>129</v>
      </c>
    </row>
    <row r="183" s="13" customFormat="1">
      <c r="A183" s="13"/>
      <c r="B183" s="234"/>
      <c r="C183" s="235"/>
      <c r="D183" s="236" t="s">
        <v>138</v>
      </c>
      <c r="E183" s="237" t="s">
        <v>1</v>
      </c>
      <c r="F183" s="238" t="s">
        <v>188</v>
      </c>
      <c r="G183" s="235"/>
      <c r="H183" s="237" t="s">
        <v>1</v>
      </c>
      <c r="I183" s="239"/>
      <c r="J183" s="235"/>
      <c r="K183" s="235"/>
      <c r="L183" s="240"/>
      <c r="M183" s="241"/>
      <c r="N183" s="242"/>
      <c r="O183" s="242"/>
      <c r="P183" s="242"/>
      <c r="Q183" s="242"/>
      <c r="R183" s="242"/>
      <c r="S183" s="242"/>
      <c r="T183" s="243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4" t="s">
        <v>138</v>
      </c>
      <c r="AU183" s="244" t="s">
        <v>84</v>
      </c>
      <c r="AV183" s="13" t="s">
        <v>82</v>
      </c>
      <c r="AW183" s="13" t="s">
        <v>31</v>
      </c>
      <c r="AX183" s="13" t="s">
        <v>74</v>
      </c>
      <c r="AY183" s="244" t="s">
        <v>129</v>
      </c>
    </row>
    <row r="184" s="14" customFormat="1">
      <c r="A184" s="14"/>
      <c r="B184" s="245"/>
      <c r="C184" s="246"/>
      <c r="D184" s="236" t="s">
        <v>138</v>
      </c>
      <c r="E184" s="247" t="s">
        <v>1</v>
      </c>
      <c r="F184" s="248" t="s">
        <v>189</v>
      </c>
      <c r="G184" s="246"/>
      <c r="H184" s="249">
        <v>2.2000000000000002</v>
      </c>
      <c r="I184" s="250"/>
      <c r="J184" s="246"/>
      <c r="K184" s="246"/>
      <c r="L184" s="251"/>
      <c r="M184" s="252"/>
      <c r="N184" s="253"/>
      <c r="O184" s="253"/>
      <c r="P184" s="253"/>
      <c r="Q184" s="253"/>
      <c r="R184" s="253"/>
      <c r="S184" s="253"/>
      <c r="T184" s="254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55" t="s">
        <v>138</v>
      </c>
      <c r="AU184" s="255" t="s">
        <v>84</v>
      </c>
      <c r="AV184" s="14" t="s">
        <v>84</v>
      </c>
      <c r="AW184" s="14" t="s">
        <v>31</v>
      </c>
      <c r="AX184" s="14" t="s">
        <v>74</v>
      </c>
      <c r="AY184" s="255" t="s">
        <v>129</v>
      </c>
    </row>
    <row r="185" s="15" customFormat="1">
      <c r="A185" s="15"/>
      <c r="B185" s="256"/>
      <c r="C185" s="257"/>
      <c r="D185" s="236" t="s">
        <v>138</v>
      </c>
      <c r="E185" s="258" t="s">
        <v>1</v>
      </c>
      <c r="F185" s="259" t="s">
        <v>154</v>
      </c>
      <c r="G185" s="257"/>
      <c r="H185" s="260">
        <v>548.66399999999999</v>
      </c>
      <c r="I185" s="261"/>
      <c r="J185" s="257"/>
      <c r="K185" s="257"/>
      <c r="L185" s="262"/>
      <c r="M185" s="263"/>
      <c r="N185" s="264"/>
      <c r="O185" s="264"/>
      <c r="P185" s="264"/>
      <c r="Q185" s="264"/>
      <c r="R185" s="264"/>
      <c r="S185" s="264"/>
      <c r="T185" s="265"/>
      <c r="U185" s="15"/>
      <c r="V185" s="15"/>
      <c r="W185" s="15"/>
      <c r="X185" s="15"/>
      <c r="Y185" s="15"/>
      <c r="Z185" s="15"/>
      <c r="AA185" s="15"/>
      <c r="AB185" s="15"/>
      <c r="AC185" s="15"/>
      <c r="AD185" s="15"/>
      <c r="AE185" s="15"/>
      <c r="AT185" s="266" t="s">
        <v>138</v>
      </c>
      <c r="AU185" s="266" t="s">
        <v>84</v>
      </c>
      <c r="AV185" s="15" t="s">
        <v>136</v>
      </c>
      <c r="AW185" s="15" t="s">
        <v>31</v>
      </c>
      <c r="AX185" s="15" t="s">
        <v>82</v>
      </c>
      <c r="AY185" s="266" t="s">
        <v>129</v>
      </c>
    </row>
    <row r="186" s="2" customFormat="1" ht="24.15" customHeight="1">
      <c r="A186" s="39"/>
      <c r="B186" s="40"/>
      <c r="C186" s="220" t="s">
        <v>214</v>
      </c>
      <c r="D186" s="220" t="s">
        <v>132</v>
      </c>
      <c r="E186" s="221" t="s">
        <v>215</v>
      </c>
      <c r="F186" s="222" t="s">
        <v>216</v>
      </c>
      <c r="G186" s="223" t="s">
        <v>147</v>
      </c>
      <c r="H186" s="224">
        <v>580.92399999999998</v>
      </c>
      <c r="I186" s="225"/>
      <c r="J186" s="226">
        <f>ROUND(I186*H186,2)</f>
        <v>0</v>
      </c>
      <c r="K186" s="227"/>
      <c r="L186" s="45"/>
      <c r="M186" s="228" t="s">
        <v>1</v>
      </c>
      <c r="N186" s="229" t="s">
        <v>39</v>
      </c>
      <c r="O186" s="92"/>
      <c r="P186" s="230">
        <f>O186*H186</f>
        <v>0</v>
      </c>
      <c r="Q186" s="230">
        <v>0</v>
      </c>
      <c r="R186" s="230">
        <f>Q186*H186</f>
        <v>0</v>
      </c>
      <c r="S186" s="230">
        <v>0</v>
      </c>
      <c r="T186" s="231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32" t="s">
        <v>181</v>
      </c>
      <c r="AT186" s="232" t="s">
        <v>132</v>
      </c>
      <c r="AU186" s="232" t="s">
        <v>84</v>
      </c>
      <c r="AY186" s="18" t="s">
        <v>129</v>
      </c>
      <c r="BE186" s="233">
        <f>IF(N186="základní",J186,0)</f>
        <v>0</v>
      </c>
      <c r="BF186" s="233">
        <f>IF(N186="snížená",J186,0)</f>
        <v>0</v>
      </c>
      <c r="BG186" s="233">
        <f>IF(N186="zákl. přenesená",J186,0)</f>
        <v>0</v>
      </c>
      <c r="BH186" s="233">
        <f>IF(N186="sníž. přenesená",J186,0)</f>
        <v>0</v>
      </c>
      <c r="BI186" s="233">
        <f>IF(N186="nulová",J186,0)</f>
        <v>0</v>
      </c>
      <c r="BJ186" s="18" t="s">
        <v>82</v>
      </c>
      <c r="BK186" s="233">
        <f>ROUND(I186*H186,2)</f>
        <v>0</v>
      </c>
      <c r="BL186" s="18" t="s">
        <v>181</v>
      </c>
      <c r="BM186" s="232" t="s">
        <v>217</v>
      </c>
    </row>
    <row r="187" s="13" customFormat="1">
      <c r="A187" s="13"/>
      <c r="B187" s="234"/>
      <c r="C187" s="235"/>
      <c r="D187" s="236" t="s">
        <v>138</v>
      </c>
      <c r="E187" s="237" t="s">
        <v>1</v>
      </c>
      <c r="F187" s="238" t="s">
        <v>218</v>
      </c>
      <c r="G187" s="235"/>
      <c r="H187" s="237" t="s">
        <v>1</v>
      </c>
      <c r="I187" s="239"/>
      <c r="J187" s="235"/>
      <c r="K187" s="235"/>
      <c r="L187" s="240"/>
      <c r="M187" s="241"/>
      <c r="N187" s="242"/>
      <c r="O187" s="242"/>
      <c r="P187" s="242"/>
      <c r="Q187" s="242"/>
      <c r="R187" s="242"/>
      <c r="S187" s="242"/>
      <c r="T187" s="243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4" t="s">
        <v>138</v>
      </c>
      <c r="AU187" s="244" t="s">
        <v>84</v>
      </c>
      <c r="AV187" s="13" t="s">
        <v>82</v>
      </c>
      <c r="AW187" s="13" t="s">
        <v>31</v>
      </c>
      <c r="AX187" s="13" t="s">
        <v>74</v>
      </c>
      <c r="AY187" s="244" t="s">
        <v>129</v>
      </c>
    </row>
    <row r="188" s="13" customFormat="1">
      <c r="A188" s="13"/>
      <c r="B188" s="234"/>
      <c r="C188" s="235"/>
      <c r="D188" s="236" t="s">
        <v>138</v>
      </c>
      <c r="E188" s="237" t="s">
        <v>1</v>
      </c>
      <c r="F188" s="238" t="s">
        <v>184</v>
      </c>
      <c r="G188" s="235"/>
      <c r="H188" s="237" t="s">
        <v>1</v>
      </c>
      <c r="I188" s="239"/>
      <c r="J188" s="235"/>
      <c r="K188" s="235"/>
      <c r="L188" s="240"/>
      <c r="M188" s="241"/>
      <c r="N188" s="242"/>
      <c r="O188" s="242"/>
      <c r="P188" s="242"/>
      <c r="Q188" s="242"/>
      <c r="R188" s="242"/>
      <c r="S188" s="242"/>
      <c r="T188" s="243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44" t="s">
        <v>138</v>
      </c>
      <c r="AU188" s="244" t="s">
        <v>84</v>
      </c>
      <c r="AV188" s="13" t="s">
        <v>82</v>
      </c>
      <c r="AW188" s="13" t="s">
        <v>31</v>
      </c>
      <c r="AX188" s="13" t="s">
        <v>74</v>
      </c>
      <c r="AY188" s="244" t="s">
        <v>129</v>
      </c>
    </row>
    <row r="189" s="14" customFormat="1">
      <c r="A189" s="14"/>
      <c r="B189" s="245"/>
      <c r="C189" s="246"/>
      <c r="D189" s="236" t="s">
        <v>138</v>
      </c>
      <c r="E189" s="247" t="s">
        <v>1</v>
      </c>
      <c r="F189" s="248" t="s">
        <v>185</v>
      </c>
      <c r="G189" s="246"/>
      <c r="H189" s="249">
        <v>491.31999999999999</v>
      </c>
      <c r="I189" s="250"/>
      <c r="J189" s="246"/>
      <c r="K189" s="246"/>
      <c r="L189" s="251"/>
      <c r="M189" s="252"/>
      <c r="N189" s="253"/>
      <c r="O189" s="253"/>
      <c r="P189" s="253"/>
      <c r="Q189" s="253"/>
      <c r="R189" s="253"/>
      <c r="S189" s="253"/>
      <c r="T189" s="254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55" t="s">
        <v>138</v>
      </c>
      <c r="AU189" s="255" t="s">
        <v>84</v>
      </c>
      <c r="AV189" s="14" t="s">
        <v>84</v>
      </c>
      <c r="AW189" s="14" t="s">
        <v>31</v>
      </c>
      <c r="AX189" s="14" t="s">
        <v>74</v>
      </c>
      <c r="AY189" s="255" t="s">
        <v>129</v>
      </c>
    </row>
    <row r="190" s="13" customFormat="1">
      <c r="A190" s="13"/>
      <c r="B190" s="234"/>
      <c r="C190" s="235"/>
      <c r="D190" s="236" t="s">
        <v>138</v>
      </c>
      <c r="E190" s="237" t="s">
        <v>1</v>
      </c>
      <c r="F190" s="238" t="s">
        <v>194</v>
      </c>
      <c r="G190" s="235"/>
      <c r="H190" s="237" t="s">
        <v>1</v>
      </c>
      <c r="I190" s="239"/>
      <c r="J190" s="235"/>
      <c r="K190" s="235"/>
      <c r="L190" s="240"/>
      <c r="M190" s="241"/>
      <c r="N190" s="242"/>
      <c r="O190" s="242"/>
      <c r="P190" s="242"/>
      <c r="Q190" s="242"/>
      <c r="R190" s="242"/>
      <c r="S190" s="242"/>
      <c r="T190" s="243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4" t="s">
        <v>138</v>
      </c>
      <c r="AU190" s="244" t="s">
        <v>84</v>
      </c>
      <c r="AV190" s="13" t="s">
        <v>82</v>
      </c>
      <c r="AW190" s="13" t="s">
        <v>31</v>
      </c>
      <c r="AX190" s="13" t="s">
        <v>74</v>
      </c>
      <c r="AY190" s="244" t="s">
        <v>129</v>
      </c>
    </row>
    <row r="191" s="14" customFormat="1">
      <c r="A191" s="14"/>
      <c r="B191" s="245"/>
      <c r="C191" s="246"/>
      <c r="D191" s="236" t="s">
        <v>138</v>
      </c>
      <c r="E191" s="247" t="s">
        <v>1</v>
      </c>
      <c r="F191" s="248" t="s">
        <v>219</v>
      </c>
      <c r="G191" s="246"/>
      <c r="H191" s="249">
        <v>48.804000000000002</v>
      </c>
      <c r="I191" s="250"/>
      <c r="J191" s="246"/>
      <c r="K191" s="246"/>
      <c r="L191" s="251"/>
      <c r="M191" s="252"/>
      <c r="N191" s="253"/>
      <c r="O191" s="253"/>
      <c r="P191" s="253"/>
      <c r="Q191" s="253"/>
      <c r="R191" s="253"/>
      <c r="S191" s="253"/>
      <c r="T191" s="254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55" t="s">
        <v>138</v>
      </c>
      <c r="AU191" s="255" t="s">
        <v>84</v>
      </c>
      <c r="AV191" s="14" t="s">
        <v>84</v>
      </c>
      <c r="AW191" s="14" t="s">
        <v>31</v>
      </c>
      <c r="AX191" s="14" t="s">
        <v>74</v>
      </c>
      <c r="AY191" s="255" t="s">
        <v>129</v>
      </c>
    </row>
    <row r="192" s="16" customFormat="1">
      <c r="A192" s="16"/>
      <c r="B192" s="267"/>
      <c r="C192" s="268"/>
      <c r="D192" s="236" t="s">
        <v>138</v>
      </c>
      <c r="E192" s="269" t="s">
        <v>1</v>
      </c>
      <c r="F192" s="270" t="s">
        <v>220</v>
      </c>
      <c r="G192" s="268"/>
      <c r="H192" s="271">
        <v>540.12400000000002</v>
      </c>
      <c r="I192" s="272"/>
      <c r="J192" s="268"/>
      <c r="K192" s="268"/>
      <c r="L192" s="273"/>
      <c r="M192" s="274"/>
      <c r="N192" s="275"/>
      <c r="O192" s="275"/>
      <c r="P192" s="275"/>
      <c r="Q192" s="275"/>
      <c r="R192" s="275"/>
      <c r="S192" s="275"/>
      <c r="T192" s="276"/>
      <c r="U192" s="16"/>
      <c r="V192" s="16"/>
      <c r="W192" s="16"/>
      <c r="X192" s="16"/>
      <c r="Y192" s="16"/>
      <c r="Z192" s="16"/>
      <c r="AA192" s="16"/>
      <c r="AB192" s="16"/>
      <c r="AC192" s="16"/>
      <c r="AD192" s="16"/>
      <c r="AE192" s="16"/>
      <c r="AT192" s="277" t="s">
        <v>138</v>
      </c>
      <c r="AU192" s="277" t="s">
        <v>84</v>
      </c>
      <c r="AV192" s="16" t="s">
        <v>144</v>
      </c>
      <c r="AW192" s="16" t="s">
        <v>31</v>
      </c>
      <c r="AX192" s="16" t="s">
        <v>74</v>
      </c>
      <c r="AY192" s="277" t="s">
        <v>129</v>
      </c>
    </row>
    <row r="193" s="13" customFormat="1">
      <c r="A193" s="13"/>
      <c r="B193" s="234"/>
      <c r="C193" s="235"/>
      <c r="D193" s="236" t="s">
        <v>138</v>
      </c>
      <c r="E193" s="237" t="s">
        <v>1</v>
      </c>
      <c r="F193" s="238" t="s">
        <v>221</v>
      </c>
      <c r="G193" s="235"/>
      <c r="H193" s="237" t="s">
        <v>1</v>
      </c>
      <c r="I193" s="239"/>
      <c r="J193" s="235"/>
      <c r="K193" s="235"/>
      <c r="L193" s="240"/>
      <c r="M193" s="241"/>
      <c r="N193" s="242"/>
      <c r="O193" s="242"/>
      <c r="P193" s="242"/>
      <c r="Q193" s="242"/>
      <c r="R193" s="242"/>
      <c r="S193" s="242"/>
      <c r="T193" s="243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44" t="s">
        <v>138</v>
      </c>
      <c r="AU193" s="244" t="s">
        <v>84</v>
      </c>
      <c r="AV193" s="13" t="s">
        <v>82</v>
      </c>
      <c r="AW193" s="13" t="s">
        <v>31</v>
      </c>
      <c r="AX193" s="13" t="s">
        <v>74</v>
      </c>
      <c r="AY193" s="244" t="s">
        <v>129</v>
      </c>
    </row>
    <row r="194" s="14" customFormat="1">
      <c r="A194" s="14"/>
      <c r="B194" s="245"/>
      <c r="C194" s="246"/>
      <c r="D194" s="236" t="s">
        <v>138</v>
      </c>
      <c r="E194" s="247" t="s">
        <v>1</v>
      </c>
      <c r="F194" s="248" t="s">
        <v>222</v>
      </c>
      <c r="G194" s="246"/>
      <c r="H194" s="249">
        <v>40.799999999999997</v>
      </c>
      <c r="I194" s="250"/>
      <c r="J194" s="246"/>
      <c r="K194" s="246"/>
      <c r="L194" s="251"/>
      <c r="M194" s="252"/>
      <c r="N194" s="253"/>
      <c r="O194" s="253"/>
      <c r="P194" s="253"/>
      <c r="Q194" s="253"/>
      <c r="R194" s="253"/>
      <c r="S194" s="253"/>
      <c r="T194" s="254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55" t="s">
        <v>138</v>
      </c>
      <c r="AU194" s="255" t="s">
        <v>84</v>
      </c>
      <c r="AV194" s="14" t="s">
        <v>84</v>
      </c>
      <c r="AW194" s="14" t="s">
        <v>31</v>
      </c>
      <c r="AX194" s="14" t="s">
        <v>74</v>
      </c>
      <c r="AY194" s="255" t="s">
        <v>129</v>
      </c>
    </row>
    <row r="195" s="15" customFormat="1">
      <c r="A195" s="15"/>
      <c r="B195" s="256"/>
      <c r="C195" s="257"/>
      <c r="D195" s="236" t="s">
        <v>138</v>
      </c>
      <c r="E195" s="258" t="s">
        <v>1</v>
      </c>
      <c r="F195" s="259" t="s">
        <v>154</v>
      </c>
      <c r="G195" s="257"/>
      <c r="H195" s="260">
        <v>580.92399999999998</v>
      </c>
      <c r="I195" s="261"/>
      <c r="J195" s="257"/>
      <c r="K195" s="257"/>
      <c r="L195" s="262"/>
      <c r="M195" s="263"/>
      <c r="N195" s="264"/>
      <c r="O195" s="264"/>
      <c r="P195" s="264"/>
      <c r="Q195" s="264"/>
      <c r="R195" s="264"/>
      <c r="S195" s="264"/>
      <c r="T195" s="265"/>
      <c r="U195" s="15"/>
      <c r="V195" s="15"/>
      <c r="W195" s="15"/>
      <c r="X195" s="15"/>
      <c r="Y195" s="15"/>
      <c r="Z195" s="15"/>
      <c r="AA195" s="15"/>
      <c r="AB195" s="15"/>
      <c r="AC195" s="15"/>
      <c r="AD195" s="15"/>
      <c r="AE195" s="15"/>
      <c r="AT195" s="266" t="s">
        <v>138</v>
      </c>
      <c r="AU195" s="266" t="s">
        <v>84</v>
      </c>
      <c r="AV195" s="15" t="s">
        <v>136</v>
      </c>
      <c r="AW195" s="15" t="s">
        <v>31</v>
      </c>
      <c r="AX195" s="15" t="s">
        <v>82</v>
      </c>
      <c r="AY195" s="266" t="s">
        <v>129</v>
      </c>
    </row>
    <row r="196" s="2" customFormat="1" ht="16.5" customHeight="1">
      <c r="A196" s="39"/>
      <c r="B196" s="40"/>
      <c r="C196" s="278" t="s">
        <v>201</v>
      </c>
      <c r="D196" s="278" t="s">
        <v>223</v>
      </c>
      <c r="E196" s="279" t="s">
        <v>224</v>
      </c>
      <c r="F196" s="280" t="s">
        <v>225</v>
      </c>
      <c r="G196" s="281" t="s">
        <v>147</v>
      </c>
      <c r="H196" s="282">
        <v>661.94299999999998</v>
      </c>
      <c r="I196" s="283"/>
      <c r="J196" s="284">
        <f>ROUND(I196*H196,2)</f>
        <v>0</v>
      </c>
      <c r="K196" s="285"/>
      <c r="L196" s="286"/>
      <c r="M196" s="287" t="s">
        <v>1</v>
      </c>
      <c r="N196" s="288" t="s">
        <v>39</v>
      </c>
      <c r="O196" s="92"/>
      <c r="P196" s="230">
        <f>O196*H196</f>
        <v>0</v>
      </c>
      <c r="Q196" s="230">
        <v>0</v>
      </c>
      <c r="R196" s="230">
        <f>Q196*H196</f>
        <v>0</v>
      </c>
      <c r="S196" s="230">
        <v>0</v>
      </c>
      <c r="T196" s="231">
        <f>S196*H196</f>
        <v>0</v>
      </c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R196" s="232" t="s">
        <v>226</v>
      </c>
      <c r="AT196" s="232" t="s">
        <v>223</v>
      </c>
      <c r="AU196" s="232" t="s">
        <v>84</v>
      </c>
      <c r="AY196" s="18" t="s">
        <v>129</v>
      </c>
      <c r="BE196" s="233">
        <f>IF(N196="základní",J196,0)</f>
        <v>0</v>
      </c>
      <c r="BF196" s="233">
        <f>IF(N196="snížená",J196,0)</f>
        <v>0</v>
      </c>
      <c r="BG196" s="233">
        <f>IF(N196="zákl. přenesená",J196,0)</f>
        <v>0</v>
      </c>
      <c r="BH196" s="233">
        <f>IF(N196="sníž. přenesená",J196,0)</f>
        <v>0</v>
      </c>
      <c r="BI196" s="233">
        <f>IF(N196="nulová",J196,0)</f>
        <v>0</v>
      </c>
      <c r="BJ196" s="18" t="s">
        <v>82</v>
      </c>
      <c r="BK196" s="233">
        <f>ROUND(I196*H196,2)</f>
        <v>0</v>
      </c>
      <c r="BL196" s="18" t="s">
        <v>181</v>
      </c>
      <c r="BM196" s="232" t="s">
        <v>227</v>
      </c>
    </row>
    <row r="197" s="14" customFormat="1">
      <c r="A197" s="14"/>
      <c r="B197" s="245"/>
      <c r="C197" s="246"/>
      <c r="D197" s="236" t="s">
        <v>138</v>
      </c>
      <c r="E197" s="247" t="s">
        <v>1</v>
      </c>
      <c r="F197" s="248" t="s">
        <v>228</v>
      </c>
      <c r="G197" s="246"/>
      <c r="H197" s="249">
        <v>621.14300000000003</v>
      </c>
      <c r="I197" s="250"/>
      <c r="J197" s="246"/>
      <c r="K197" s="246"/>
      <c r="L197" s="251"/>
      <c r="M197" s="252"/>
      <c r="N197" s="253"/>
      <c r="O197" s="253"/>
      <c r="P197" s="253"/>
      <c r="Q197" s="253"/>
      <c r="R197" s="253"/>
      <c r="S197" s="253"/>
      <c r="T197" s="254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55" t="s">
        <v>138</v>
      </c>
      <c r="AU197" s="255" t="s">
        <v>84</v>
      </c>
      <c r="AV197" s="14" t="s">
        <v>84</v>
      </c>
      <c r="AW197" s="14" t="s">
        <v>31</v>
      </c>
      <c r="AX197" s="14" t="s">
        <v>74</v>
      </c>
      <c r="AY197" s="255" t="s">
        <v>129</v>
      </c>
    </row>
    <row r="198" s="13" customFormat="1">
      <c r="A198" s="13"/>
      <c r="B198" s="234"/>
      <c r="C198" s="235"/>
      <c r="D198" s="236" t="s">
        <v>138</v>
      </c>
      <c r="E198" s="237" t="s">
        <v>1</v>
      </c>
      <c r="F198" s="238" t="s">
        <v>229</v>
      </c>
      <c r="G198" s="235"/>
      <c r="H198" s="237" t="s">
        <v>1</v>
      </c>
      <c r="I198" s="239"/>
      <c r="J198" s="235"/>
      <c r="K198" s="235"/>
      <c r="L198" s="240"/>
      <c r="M198" s="241"/>
      <c r="N198" s="242"/>
      <c r="O198" s="242"/>
      <c r="P198" s="242"/>
      <c r="Q198" s="242"/>
      <c r="R198" s="242"/>
      <c r="S198" s="242"/>
      <c r="T198" s="243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44" t="s">
        <v>138</v>
      </c>
      <c r="AU198" s="244" t="s">
        <v>84</v>
      </c>
      <c r="AV198" s="13" t="s">
        <v>82</v>
      </c>
      <c r="AW198" s="13" t="s">
        <v>31</v>
      </c>
      <c r="AX198" s="13" t="s">
        <v>74</v>
      </c>
      <c r="AY198" s="244" t="s">
        <v>129</v>
      </c>
    </row>
    <row r="199" s="14" customFormat="1">
      <c r="A199" s="14"/>
      <c r="B199" s="245"/>
      <c r="C199" s="246"/>
      <c r="D199" s="236" t="s">
        <v>138</v>
      </c>
      <c r="E199" s="247" t="s">
        <v>1</v>
      </c>
      <c r="F199" s="248" t="s">
        <v>222</v>
      </c>
      <c r="G199" s="246"/>
      <c r="H199" s="249">
        <v>40.799999999999997</v>
      </c>
      <c r="I199" s="250"/>
      <c r="J199" s="246"/>
      <c r="K199" s="246"/>
      <c r="L199" s="251"/>
      <c r="M199" s="252"/>
      <c r="N199" s="253"/>
      <c r="O199" s="253"/>
      <c r="P199" s="253"/>
      <c r="Q199" s="253"/>
      <c r="R199" s="253"/>
      <c r="S199" s="253"/>
      <c r="T199" s="254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55" t="s">
        <v>138</v>
      </c>
      <c r="AU199" s="255" t="s">
        <v>84</v>
      </c>
      <c r="AV199" s="14" t="s">
        <v>84</v>
      </c>
      <c r="AW199" s="14" t="s">
        <v>31</v>
      </c>
      <c r="AX199" s="14" t="s">
        <v>74</v>
      </c>
      <c r="AY199" s="255" t="s">
        <v>129</v>
      </c>
    </row>
    <row r="200" s="15" customFormat="1">
      <c r="A200" s="15"/>
      <c r="B200" s="256"/>
      <c r="C200" s="257"/>
      <c r="D200" s="236" t="s">
        <v>138</v>
      </c>
      <c r="E200" s="258" t="s">
        <v>1</v>
      </c>
      <c r="F200" s="259" t="s">
        <v>154</v>
      </c>
      <c r="G200" s="257"/>
      <c r="H200" s="260">
        <v>661.94299999999998</v>
      </c>
      <c r="I200" s="261"/>
      <c r="J200" s="257"/>
      <c r="K200" s="257"/>
      <c r="L200" s="262"/>
      <c r="M200" s="263"/>
      <c r="N200" s="264"/>
      <c r="O200" s="264"/>
      <c r="P200" s="264"/>
      <c r="Q200" s="264"/>
      <c r="R200" s="264"/>
      <c r="S200" s="264"/>
      <c r="T200" s="265"/>
      <c r="U200" s="15"/>
      <c r="V200" s="15"/>
      <c r="W200" s="15"/>
      <c r="X200" s="15"/>
      <c r="Y200" s="15"/>
      <c r="Z200" s="15"/>
      <c r="AA200" s="15"/>
      <c r="AB200" s="15"/>
      <c r="AC200" s="15"/>
      <c r="AD200" s="15"/>
      <c r="AE200" s="15"/>
      <c r="AT200" s="266" t="s">
        <v>138</v>
      </c>
      <c r="AU200" s="266" t="s">
        <v>84</v>
      </c>
      <c r="AV200" s="15" t="s">
        <v>136</v>
      </c>
      <c r="AW200" s="15" t="s">
        <v>31</v>
      </c>
      <c r="AX200" s="15" t="s">
        <v>82</v>
      </c>
      <c r="AY200" s="266" t="s">
        <v>129</v>
      </c>
    </row>
    <row r="201" s="2" customFormat="1" ht="33" customHeight="1">
      <c r="A201" s="39"/>
      <c r="B201" s="40"/>
      <c r="C201" s="220" t="s">
        <v>8</v>
      </c>
      <c r="D201" s="220" t="s">
        <v>132</v>
      </c>
      <c r="E201" s="221" t="s">
        <v>230</v>
      </c>
      <c r="F201" s="222" t="s">
        <v>231</v>
      </c>
      <c r="G201" s="223" t="s">
        <v>135</v>
      </c>
      <c r="H201" s="224">
        <v>16</v>
      </c>
      <c r="I201" s="225"/>
      <c r="J201" s="226">
        <f>ROUND(I201*H201,2)</f>
        <v>0</v>
      </c>
      <c r="K201" s="227"/>
      <c r="L201" s="45"/>
      <c r="M201" s="228" t="s">
        <v>1</v>
      </c>
      <c r="N201" s="229" t="s">
        <v>39</v>
      </c>
      <c r="O201" s="92"/>
      <c r="P201" s="230">
        <f>O201*H201</f>
        <v>0</v>
      </c>
      <c r="Q201" s="230">
        <v>0</v>
      </c>
      <c r="R201" s="230">
        <f>Q201*H201</f>
        <v>0</v>
      </c>
      <c r="S201" s="230">
        <v>0</v>
      </c>
      <c r="T201" s="231">
        <f>S201*H201</f>
        <v>0</v>
      </c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R201" s="232" t="s">
        <v>181</v>
      </c>
      <c r="AT201" s="232" t="s">
        <v>132</v>
      </c>
      <c r="AU201" s="232" t="s">
        <v>84</v>
      </c>
      <c r="AY201" s="18" t="s">
        <v>129</v>
      </c>
      <c r="BE201" s="233">
        <f>IF(N201="základní",J201,0)</f>
        <v>0</v>
      </c>
      <c r="BF201" s="233">
        <f>IF(N201="snížená",J201,0)</f>
        <v>0</v>
      </c>
      <c r="BG201" s="233">
        <f>IF(N201="zákl. přenesená",J201,0)</f>
        <v>0</v>
      </c>
      <c r="BH201" s="233">
        <f>IF(N201="sníž. přenesená",J201,0)</f>
        <v>0</v>
      </c>
      <c r="BI201" s="233">
        <f>IF(N201="nulová",J201,0)</f>
        <v>0</v>
      </c>
      <c r="BJ201" s="18" t="s">
        <v>82</v>
      </c>
      <c r="BK201" s="233">
        <f>ROUND(I201*H201,2)</f>
        <v>0</v>
      </c>
      <c r="BL201" s="18" t="s">
        <v>181</v>
      </c>
      <c r="BM201" s="232" t="s">
        <v>232</v>
      </c>
    </row>
    <row r="202" s="13" customFormat="1">
      <c r="A202" s="13"/>
      <c r="B202" s="234"/>
      <c r="C202" s="235"/>
      <c r="D202" s="236" t="s">
        <v>138</v>
      </c>
      <c r="E202" s="237" t="s">
        <v>1</v>
      </c>
      <c r="F202" s="238" t="s">
        <v>233</v>
      </c>
      <c r="G202" s="235"/>
      <c r="H202" s="237" t="s">
        <v>1</v>
      </c>
      <c r="I202" s="239"/>
      <c r="J202" s="235"/>
      <c r="K202" s="235"/>
      <c r="L202" s="240"/>
      <c r="M202" s="241"/>
      <c r="N202" s="242"/>
      <c r="O202" s="242"/>
      <c r="P202" s="242"/>
      <c r="Q202" s="242"/>
      <c r="R202" s="242"/>
      <c r="S202" s="242"/>
      <c r="T202" s="243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44" t="s">
        <v>138</v>
      </c>
      <c r="AU202" s="244" t="s">
        <v>84</v>
      </c>
      <c r="AV202" s="13" t="s">
        <v>82</v>
      </c>
      <c r="AW202" s="13" t="s">
        <v>31</v>
      </c>
      <c r="AX202" s="13" t="s">
        <v>74</v>
      </c>
      <c r="AY202" s="244" t="s">
        <v>129</v>
      </c>
    </row>
    <row r="203" s="14" customFormat="1">
      <c r="A203" s="14"/>
      <c r="B203" s="245"/>
      <c r="C203" s="246"/>
      <c r="D203" s="236" t="s">
        <v>138</v>
      </c>
      <c r="E203" s="247" t="s">
        <v>1</v>
      </c>
      <c r="F203" s="248" t="s">
        <v>234</v>
      </c>
      <c r="G203" s="246"/>
      <c r="H203" s="249">
        <v>8</v>
      </c>
      <c r="I203" s="250"/>
      <c r="J203" s="246"/>
      <c r="K203" s="246"/>
      <c r="L203" s="251"/>
      <c r="M203" s="252"/>
      <c r="N203" s="253"/>
      <c r="O203" s="253"/>
      <c r="P203" s="253"/>
      <c r="Q203" s="253"/>
      <c r="R203" s="253"/>
      <c r="S203" s="253"/>
      <c r="T203" s="254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55" t="s">
        <v>138</v>
      </c>
      <c r="AU203" s="255" t="s">
        <v>84</v>
      </c>
      <c r="AV203" s="14" t="s">
        <v>84</v>
      </c>
      <c r="AW203" s="14" t="s">
        <v>31</v>
      </c>
      <c r="AX203" s="14" t="s">
        <v>74</v>
      </c>
      <c r="AY203" s="255" t="s">
        <v>129</v>
      </c>
    </row>
    <row r="204" s="13" customFormat="1">
      <c r="A204" s="13"/>
      <c r="B204" s="234"/>
      <c r="C204" s="235"/>
      <c r="D204" s="236" t="s">
        <v>138</v>
      </c>
      <c r="E204" s="237" t="s">
        <v>1</v>
      </c>
      <c r="F204" s="238" t="s">
        <v>235</v>
      </c>
      <c r="G204" s="235"/>
      <c r="H204" s="237" t="s">
        <v>1</v>
      </c>
      <c r="I204" s="239"/>
      <c r="J204" s="235"/>
      <c r="K204" s="235"/>
      <c r="L204" s="240"/>
      <c r="M204" s="241"/>
      <c r="N204" s="242"/>
      <c r="O204" s="242"/>
      <c r="P204" s="242"/>
      <c r="Q204" s="242"/>
      <c r="R204" s="242"/>
      <c r="S204" s="242"/>
      <c r="T204" s="243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44" t="s">
        <v>138</v>
      </c>
      <c r="AU204" s="244" t="s">
        <v>84</v>
      </c>
      <c r="AV204" s="13" t="s">
        <v>82</v>
      </c>
      <c r="AW204" s="13" t="s">
        <v>31</v>
      </c>
      <c r="AX204" s="13" t="s">
        <v>74</v>
      </c>
      <c r="AY204" s="244" t="s">
        <v>129</v>
      </c>
    </row>
    <row r="205" s="14" customFormat="1">
      <c r="A205" s="14"/>
      <c r="B205" s="245"/>
      <c r="C205" s="246"/>
      <c r="D205" s="236" t="s">
        <v>138</v>
      </c>
      <c r="E205" s="247" t="s">
        <v>1</v>
      </c>
      <c r="F205" s="248" t="s">
        <v>236</v>
      </c>
      <c r="G205" s="246"/>
      <c r="H205" s="249">
        <v>8</v>
      </c>
      <c r="I205" s="250"/>
      <c r="J205" s="246"/>
      <c r="K205" s="246"/>
      <c r="L205" s="251"/>
      <c r="M205" s="252"/>
      <c r="N205" s="253"/>
      <c r="O205" s="253"/>
      <c r="P205" s="253"/>
      <c r="Q205" s="253"/>
      <c r="R205" s="253"/>
      <c r="S205" s="253"/>
      <c r="T205" s="254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55" t="s">
        <v>138</v>
      </c>
      <c r="AU205" s="255" t="s">
        <v>84</v>
      </c>
      <c r="AV205" s="14" t="s">
        <v>84</v>
      </c>
      <c r="AW205" s="14" t="s">
        <v>31</v>
      </c>
      <c r="AX205" s="14" t="s">
        <v>74</v>
      </c>
      <c r="AY205" s="255" t="s">
        <v>129</v>
      </c>
    </row>
    <row r="206" s="15" customFormat="1">
      <c r="A206" s="15"/>
      <c r="B206" s="256"/>
      <c r="C206" s="257"/>
      <c r="D206" s="236" t="s">
        <v>138</v>
      </c>
      <c r="E206" s="258" t="s">
        <v>1</v>
      </c>
      <c r="F206" s="259" t="s">
        <v>154</v>
      </c>
      <c r="G206" s="257"/>
      <c r="H206" s="260">
        <v>16</v>
      </c>
      <c r="I206" s="261"/>
      <c r="J206" s="257"/>
      <c r="K206" s="257"/>
      <c r="L206" s="262"/>
      <c r="M206" s="263"/>
      <c r="N206" s="264"/>
      <c r="O206" s="264"/>
      <c r="P206" s="264"/>
      <c r="Q206" s="264"/>
      <c r="R206" s="264"/>
      <c r="S206" s="264"/>
      <c r="T206" s="265"/>
      <c r="U206" s="15"/>
      <c r="V206" s="15"/>
      <c r="W206" s="15"/>
      <c r="X206" s="15"/>
      <c r="Y206" s="15"/>
      <c r="Z206" s="15"/>
      <c r="AA206" s="15"/>
      <c r="AB206" s="15"/>
      <c r="AC206" s="15"/>
      <c r="AD206" s="15"/>
      <c r="AE206" s="15"/>
      <c r="AT206" s="266" t="s">
        <v>138</v>
      </c>
      <c r="AU206" s="266" t="s">
        <v>84</v>
      </c>
      <c r="AV206" s="15" t="s">
        <v>136</v>
      </c>
      <c r="AW206" s="15" t="s">
        <v>31</v>
      </c>
      <c r="AX206" s="15" t="s">
        <v>82</v>
      </c>
      <c r="AY206" s="266" t="s">
        <v>129</v>
      </c>
    </row>
    <row r="207" s="2" customFormat="1" ht="16.5" customHeight="1">
      <c r="A207" s="39"/>
      <c r="B207" s="40"/>
      <c r="C207" s="278" t="s">
        <v>181</v>
      </c>
      <c r="D207" s="278" t="s">
        <v>223</v>
      </c>
      <c r="E207" s="279" t="s">
        <v>237</v>
      </c>
      <c r="F207" s="280" t="s">
        <v>238</v>
      </c>
      <c r="G207" s="281" t="s">
        <v>135</v>
      </c>
      <c r="H207" s="282">
        <v>8</v>
      </c>
      <c r="I207" s="283"/>
      <c r="J207" s="284">
        <f>ROUND(I207*H207,2)</f>
        <v>0</v>
      </c>
      <c r="K207" s="285"/>
      <c r="L207" s="286"/>
      <c r="M207" s="287" t="s">
        <v>1</v>
      </c>
      <c r="N207" s="288" t="s">
        <v>39</v>
      </c>
      <c r="O207" s="92"/>
      <c r="P207" s="230">
        <f>O207*H207</f>
        <v>0</v>
      </c>
      <c r="Q207" s="230">
        <v>0.00020000000000000001</v>
      </c>
      <c r="R207" s="230">
        <f>Q207*H207</f>
        <v>0.0016000000000000001</v>
      </c>
      <c r="S207" s="230">
        <v>0</v>
      </c>
      <c r="T207" s="231">
        <f>S207*H207</f>
        <v>0</v>
      </c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R207" s="232" t="s">
        <v>226</v>
      </c>
      <c r="AT207" s="232" t="s">
        <v>223</v>
      </c>
      <c r="AU207" s="232" t="s">
        <v>84</v>
      </c>
      <c r="AY207" s="18" t="s">
        <v>129</v>
      </c>
      <c r="BE207" s="233">
        <f>IF(N207="základní",J207,0)</f>
        <v>0</v>
      </c>
      <c r="BF207" s="233">
        <f>IF(N207="snížená",J207,0)</f>
        <v>0</v>
      </c>
      <c r="BG207" s="233">
        <f>IF(N207="zákl. přenesená",J207,0)</f>
        <v>0</v>
      </c>
      <c r="BH207" s="233">
        <f>IF(N207="sníž. přenesená",J207,0)</f>
        <v>0</v>
      </c>
      <c r="BI207" s="233">
        <f>IF(N207="nulová",J207,0)</f>
        <v>0</v>
      </c>
      <c r="BJ207" s="18" t="s">
        <v>82</v>
      </c>
      <c r="BK207" s="233">
        <f>ROUND(I207*H207,2)</f>
        <v>0</v>
      </c>
      <c r="BL207" s="18" t="s">
        <v>181</v>
      </c>
      <c r="BM207" s="232" t="s">
        <v>239</v>
      </c>
    </row>
    <row r="208" s="13" customFormat="1">
      <c r="A208" s="13"/>
      <c r="B208" s="234"/>
      <c r="C208" s="235"/>
      <c r="D208" s="236" t="s">
        <v>138</v>
      </c>
      <c r="E208" s="237" t="s">
        <v>1</v>
      </c>
      <c r="F208" s="238" t="s">
        <v>235</v>
      </c>
      <c r="G208" s="235"/>
      <c r="H208" s="237" t="s">
        <v>1</v>
      </c>
      <c r="I208" s="239"/>
      <c r="J208" s="235"/>
      <c r="K208" s="235"/>
      <c r="L208" s="240"/>
      <c r="M208" s="241"/>
      <c r="N208" s="242"/>
      <c r="O208" s="242"/>
      <c r="P208" s="242"/>
      <c r="Q208" s="242"/>
      <c r="R208" s="242"/>
      <c r="S208" s="242"/>
      <c r="T208" s="243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44" t="s">
        <v>138</v>
      </c>
      <c r="AU208" s="244" t="s">
        <v>84</v>
      </c>
      <c r="AV208" s="13" t="s">
        <v>82</v>
      </c>
      <c r="AW208" s="13" t="s">
        <v>31</v>
      </c>
      <c r="AX208" s="13" t="s">
        <v>74</v>
      </c>
      <c r="AY208" s="244" t="s">
        <v>129</v>
      </c>
    </row>
    <row r="209" s="14" customFormat="1">
      <c r="A209" s="14"/>
      <c r="B209" s="245"/>
      <c r="C209" s="246"/>
      <c r="D209" s="236" t="s">
        <v>138</v>
      </c>
      <c r="E209" s="247" t="s">
        <v>1</v>
      </c>
      <c r="F209" s="248" t="s">
        <v>236</v>
      </c>
      <c r="G209" s="246"/>
      <c r="H209" s="249">
        <v>8</v>
      </c>
      <c r="I209" s="250"/>
      <c r="J209" s="246"/>
      <c r="K209" s="246"/>
      <c r="L209" s="251"/>
      <c r="M209" s="252"/>
      <c r="N209" s="253"/>
      <c r="O209" s="253"/>
      <c r="P209" s="253"/>
      <c r="Q209" s="253"/>
      <c r="R209" s="253"/>
      <c r="S209" s="253"/>
      <c r="T209" s="254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55" t="s">
        <v>138</v>
      </c>
      <c r="AU209" s="255" t="s">
        <v>84</v>
      </c>
      <c r="AV209" s="14" t="s">
        <v>84</v>
      </c>
      <c r="AW209" s="14" t="s">
        <v>31</v>
      </c>
      <c r="AX209" s="14" t="s">
        <v>82</v>
      </c>
      <c r="AY209" s="255" t="s">
        <v>129</v>
      </c>
    </row>
    <row r="210" s="2" customFormat="1" ht="16.5" customHeight="1">
      <c r="A210" s="39"/>
      <c r="B210" s="40"/>
      <c r="C210" s="278" t="s">
        <v>240</v>
      </c>
      <c r="D210" s="278" t="s">
        <v>223</v>
      </c>
      <c r="E210" s="279" t="s">
        <v>241</v>
      </c>
      <c r="F210" s="280" t="s">
        <v>242</v>
      </c>
      <c r="G210" s="281" t="s">
        <v>135</v>
      </c>
      <c r="H210" s="282">
        <v>8</v>
      </c>
      <c r="I210" s="283"/>
      <c r="J210" s="284">
        <f>ROUND(I210*H210,2)</f>
        <v>0</v>
      </c>
      <c r="K210" s="285"/>
      <c r="L210" s="286"/>
      <c r="M210" s="287" t="s">
        <v>1</v>
      </c>
      <c r="N210" s="288" t="s">
        <v>39</v>
      </c>
      <c r="O210" s="92"/>
      <c r="P210" s="230">
        <f>O210*H210</f>
        <v>0</v>
      </c>
      <c r="Q210" s="230">
        <v>0.00020000000000000001</v>
      </c>
      <c r="R210" s="230">
        <f>Q210*H210</f>
        <v>0.0016000000000000001</v>
      </c>
      <c r="S210" s="230">
        <v>0</v>
      </c>
      <c r="T210" s="231">
        <f>S210*H210</f>
        <v>0</v>
      </c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R210" s="232" t="s">
        <v>226</v>
      </c>
      <c r="AT210" s="232" t="s">
        <v>223</v>
      </c>
      <c r="AU210" s="232" t="s">
        <v>84</v>
      </c>
      <c r="AY210" s="18" t="s">
        <v>129</v>
      </c>
      <c r="BE210" s="233">
        <f>IF(N210="základní",J210,0)</f>
        <v>0</v>
      </c>
      <c r="BF210" s="233">
        <f>IF(N210="snížená",J210,0)</f>
        <v>0</v>
      </c>
      <c r="BG210" s="233">
        <f>IF(N210="zákl. přenesená",J210,0)</f>
        <v>0</v>
      </c>
      <c r="BH210" s="233">
        <f>IF(N210="sníž. přenesená",J210,0)</f>
        <v>0</v>
      </c>
      <c r="BI210" s="233">
        <f>IF(N210="nulová",J210,0)</f>
        <v>0</v>
      </c>
      <c r="BJ210" s="18" t="s">
        <v>82</v>
      </c>
      <c r="BK210" s="233">
        <f>ROUND(I210*H210,2)</f>
        <v>0</v>
      </c>
      <c r="BL210" s="18" t="s">
        <v>181</v>
      </c>
      <c r="BM210" s="232" t="s">
        <v>243</v>
      </c>
    </row>
    <row r="211" s="13" customFormat="1">
      <c r="A211" s="13"/>
      <c r="B211" s="234"/>
      <c r="C211" s="235"/>
      <c r="D211" s="236" t="s">
        <v>138</v>
      </c>
      <c r="E211" s="237" t="s">
        <v>1</v>
      </c>
      <c r="F211" s="238" t="s">
        <v>233</v>
      </c>
      <c r="G211" s="235"/>
      <c r="H211" s="237" t="s">
        <v>1</v>
      </c>
      <c r="I211" s="239"/>
      <c r="J211" s="235"/>
      <c r="K211" s="235"/>
      <c r="L211" s="240"/>
      <c r="M211" s="241"/>
      <c r="N211" s="242"/>
      <c r="O211" s="242"/>
      <c r="P211" s="242"/>
      <c r="Q211" s="242"/>
      <c r="R211" s="242"/>
      <c r="S211" s="242"/>
      <c r="T211" s="243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44" t="s">
        <v>138</v>
      </c>
      <c r="AU211" s="244" t="s">
        <v>84</v>
      </c>
      <c r="AV211" s="13" t="s">
        <v>82</v>
      </c>
      <c r="AW211" s="13" t="s">
        <v>31</v>
      </c>
      <c r="AX211" s="13" t="s">
        <v>74</v>
      </c>
      <c r="AY211" s="244" t="s">
        <v>129</v>
      </c>
    </row>
    <row r="212" s="14" customFormat="1">
      <c r="A212" s="14"/>
      <c r="B212" s="245"/>
      <c r="C212" s="246"/>
      <c r="D212" s="236" t="s">
        <v>138</v>
      </c>
      <c r="E212" s="247" t="s">
        <v>1</v>
      </c>
      <c r="F212" s="248" t="s">
        <v>234</v>
      </c>
      <c r="G212" s="246"/>
      <c r="H212" s="249">
        <v>8</v>
      </c>
      <c r="I212" s="250"/>
      <c r="J212" s="246"/>
      <c r="K212" s="246"/>
      <c r="L212" s="251"/>
      <c r="M212" s="252"/>
      <c r="N212" s="253"/>
      <c r="O212" s="253"/>
      <c r="P212" s="253"/>
      <c r="Q212" s="253"/>
      <c r="R212" s="253"/>
      <c r="S212" s="253"/>
      <c r="T212" s="254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55" t="s">
        <v>138</v>
      </c>
      <c r="AU212" s="255" t="s">
        <v>84</v>
      </c>
      <c r="AV212" s="14" t="s">
        <v>84</v>
      </c>
      <c r="AW212" s="14" t="s">
        <v>31</v>
      </c>
      <c r="AX212" s="14" t="s">
        <v>82</v>
      </c>
      <c r="AY212" s="255" t="s">
        <v>129</v>
      </c>
    </row>
    <row r="213" s="2" customFormat="1" ht="37.8" customHeight="1">
      <c r="A213" s="39"/>
      <c r="B213" s="40"/>
      <c r="C213" s="220" t="s">
        <v>244</v>
      </c>
      <c r="D213" s="220" t="s">
        <v>132</v>
      </c>
      <c r="E213" s="221" t="s">
        <v>245</v>
      </c>
      <c r="F213" s="222" t="s">
        <v>246</v>
      </c>
      <c r="G213" s="223" t="s">
        <v>205</v>
      </c>
      <c r="H213" s="224">
        <v>101.59999999999999</v>
      </c>
      <c r="I213" s="225"/>
      <c r="J213" s="226">
        <f>ROUND(I213*H213,2)</f>
        <v>0</v>
      </c>
      <c r="K213" s="227"/>
      <c r="L213" s="45"/>
      <c r="M213" s="228" t="s">
        <v>1</v>
      </c>
      <c r="N213" s="229" t="s">
        <v>39</v>
      </c>
      <c r="O213" s="92"/>
      <c r="P213" s="230">
        <f>O213*H213</f>
        <v>0</v>
      </c>
      <c r="Q213" s="230">
        <v>0</v>
      </c>
      <c r="R213" s="230">
        <f>Q213*H213</f>
        <v>0</v>
      </c>
      <c r="S213" s="230">
        <v>0</v>
      </c>
      <c r="T213" s="231">
        <f>S213*H213</f>
        <v>0</v>
      </c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R213" s="232" t="s">
        <v>181</v>
      </c>
      <c r="AT213" s="232" t="s">
        <v>132</v>
      </c>
      <c r="AU213" s="232" t="s">
        <v>84</v>
      </c>
      <c r="AY213" s="18" t="s">
        <v>129</v>
      </c>
      <c r="BE213" s="233">
        <f>IF(N213="základní",J213,0)</f>
        <v>0</v>
      </c>
      <c r="BF213" s="233">
        <f>IF(N213="snížená",J213,0)</f>
        <v>0</v>
      </c>
      <c r="BG213" s="233">
        <f>IF(N213="zákl. přenesená",J213,0)</f>
        <v>0</v>
      </c>
      <c r="BH213" s="233">
        <f>IF(N213="sníž. přenesená",J213,0)</f>
        <v>0</v>
      </c>
      <c r="BI213" s="233">
        <f>IF(N213="nulová",J213,0)</f>
        <v>0</v>
      </c>
      <c r="BJ213" s="18" t="s">
        <v>82</v>
      </c>
      <c r="BK213" s="233">
        <f>ROUND(I213*H213,2)</f>
        <v>0</v>
      </c>
      <c r="BL213" s="18" t="s">
        <v>181</v>
      </c>
      <c r="BM213" s="232" t="s">
        <v>247</v>
      </c>
    </row>
    <row r="214" s="13" customFormat="1">
      <c r="A214" s="13"/>
      <c r="B214" s="234"/>
      <c r="C214" s="235"/>
      <c r="D214" s="236" t="s">
        <v>138</v>
      </c>
      <c r="E214" s="237" t="s">
        <v>1</v>
      </c>
      <c r="F214" s="238" t="s">
        <v>248</v>
      </c>
      <c r="G214" s="235"/>
      <c r="H214" s="237" t="s">
        <v>1</v>
      </c>
      <c r="I214" s="239"/>
      <c r="J214" s="235"/>
      <c r="K214" s="235"/>
      <c r="L214" s="240"/>
      <c r="M214" s="241"/>
      <c r="N214" s="242"/>
      <c r="O214" s="242"/>
      <c r="P214" s="242"/>
      <c r="Q214" s="242"/>
      <c r="R214" s="242"/>
      <c r="S214" s="242"/>
      <c r="T214" s="243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44" t="s">
        <v>138</v>
      </c>
      <c r="AU214" s="244" t="s">
        <v>84</v>
      </c>
      <c r="AV214" s="13" t="s">
        <v>82</v>
      </c>
      <c r="AW214" s="13" t="s">
        <v>31</v>
      </c>
      <c r="AX214" s="13" t="s">
        <v>74</v>
      </c>
      <c r="AY214" s="244" t="s">
        <v>129</v>
      </c>
    </row>
    <row r="215" s="14" customFormat="1">
      <c r="A215" s="14"/>
      <c r="B215" s="245"/>
      <c r="C215" s="246"/>
      <c r="D215" s="236" t="s">
        <v>138</v>
      </c>
      <c r="E215" s="247" t="s">
        <v>1</v>
      </c>
      <c r="F215" s="248" t="s">
        <v>208</v>
      </c>
      <c r="G215" s="246"/>
      <c r="H215" s="249">
        <v>97.599999999999994</v>
      </c>
      <c r="I215" s="250"/>
      <c r="J215" s="246"/>
      <c r="K215" s="246"/>
      <c r="L215" s="251"/>
      <c r="M215" s="252"/>
      <c r="N215" s="253"/>
      <c r="O215" s="253"/>
      <c r="P215" s="253"/>
      <c r="Q215" s="253"/>
      <c r="R215" s="253"/>
      <c r="S215" s="253"/>
      <c r="T215" s="254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55" t="s">
        <v>138</v>
      </c>
      <c r="AU215" s="255" t="s">
        <v>84</v>
      </c>
      <c r="AV215" s="14" t="s">
        <v>84</v>
      </c>
      <c r="AW215" s="14" t="s">
        <v>31</v>
      </c>
      <c r="AX215" s="14" t="s">
        <v>74</v>
      </c>
      <c r="AY215" s="255" t="s">
        <v>129</v>
      </c>
    </row>
    <row r="216" s="13" customFormat="1">
      <c r="A216" s="13"/>
      <c r="B216" s="234"/>
      <c r="C216" s="235"/>
      <c r="D216" s="236" t="s">
        <v>138</v>
      </c>
      <c r="E216" s="237" t="s">
        <v>1</v>
      </c>
      <c r="F216" s="238" t="s">
        <v>249</v>
      </c>
      <c r="G216" s="235"/>
      <c r="H216" s="237" t="s">
        <v>1</v>
      </c>
      <c r="I216" s="239"/>
      <c r="J216" s="235"/>
      <c r="K216" s="235"/>
      <c r="L216" s="240"/>
      <c r="M216" s="241"/>
      <c r="N216" s="242"/>
      <c r="O216" s="242"/>
      <c r="P216" s="242"/>
      <c r="Q216" s="242"/>
      <c r="R216" s="242"/>
      <c r="S216" s="242"/>
      <c r="T216" s="243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44" t="s">
        <v>138</v>
      </c>
      <c r="AU216" s="244" t="s">
        <v>84</v>
      </c>
      <c r="AV216" s="13" t="s">
        <v>82</v>
      </c>
      <c r="AW216" s="13" t="s">
        <v>31</v>
      </c>
      <c r="AX216" s="13" t="s">
        <v>74</v>
      </c>
      <c r="AY216" s="244" t="s">
        <v>129</v>
      </c>
    </row>
    <row r="217" s="14" customFormat="1">
      <c r="A217" s="14"/>
      <c r="B217" s="245"/>
      <c r="C217" s="246"/>
      <c r="D217" s="236" t="s">
        <v>138</v>
      </c>
      <c r="E217" s="247" t="s">
        <v>1</v>
      </c>
      <c r="F217" s="248" t="s">
        <v>250</v>
      </c>
      <c r="G217" s="246"/>
      <c r="H217" s="249">
        <v>4</v>
      </c>
      <c r="I217" s="250"/>
      <c r="J217" s="246"/>
      <c r="K217" s="246"/>
      <c r="L217" s="251"/>
      <c r="M217" s="252"/>
      <c r="N217" s="253"/>
      <c r="O217" s="253"/>
      <c r="P217" s="253"/>
      <c r="Q217" s="253"/>
      <c r="R217" s="253"/>
      <c r="S217" s="253"/>
      <c r="T217" s="254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55" t="s">
        <v>138</v>
      </c>
      <c r="AU217" s="255" t="s">
        <v>84</v>
      </c>
      <c r="AV217" s="14" t="s">
        <v>84</v>
      </c>
      <c r="AW217" s="14" t="s">
        <v>31</v>
      </c>
      <c r="AX217" s="14" t="s">
        <v>74</v>
      </c>
      <c r="AY217" s="255" t="s">
        <v>129</v>
      </c>
    </row>
    <row r="218" s="15" customFormat="1">
      <c r="A218" s="15"/>
      <c r="B218" s="256"/>
      <c r="C218" s="257"/>
      <c r="D218" s="236" t="s">
        <v>138</v>
      </c>
      <c r="E218" s="258" t="s">
        <v>1</v>
      </c>
      <c r="F218" s="259" t="s">
        <v>154</v>
      </c>
      <c r="G218" s="257"/>
      <c r="H218" s="260">
        <v>101.59999999999999</v>
      </c>
      <c r="I218" s="261"/>
      <c r="J218" s="257"/>
      <c r="K218" s="257"/>
      <c r="L218" s="262"/>
      <c r="M218" s="263"/>
      <c r="N218" s="264"/>
      <c r="O218" s="264"/>
      <c r="P218" s="264"/>
      <c r="Q218" s="264"/>
      <c r="R218" s="264"/>
      <c r="S218" s="264"/>
      <c r="T218" s="265"/>
      <c r="U218" s="15"/>
      <c r="V218" s="15"/>
      <c r="W218" s="15"/>
      <c r="X218" s="15"/>
      <c r="Y218" s="15"/>
      <c r="Z218" s="15"/>
      <c r="AA218" s="15"/>
      <c r="AB218" s="15"/>
      <c r="AC218" s="15"/>
      <c r="AD218" s="15"/>
      <c r="AE218" s="15"/>
      <c r="AT218" s="266" t="s">
        <v>138</v>
      </c>
      <c r="AU218" s="266" t="s">
        <v>84</v>
      </c>
      <c r="AV218" s="15" t="s">
        <v>136</v>
      </c>
      <c r="AW218" s="15" t="s">
        <v>31</v>
      </c>
      <c r="AX218" s="15" t="s">
        <v>82</v>
      </c>
      <c r="AY218" s="266" t="s">
        <v>129</v>
      </c>
    </row>
    <row r="219" s="2" customFormat="1" ht="16.5" customHeight="1">
      <c r="A219" s="39"/>
      <c r="B219" s="40"/>
      <c r="C219" s="278" t="s">
        <v>251</v>
      </c>
      <c r="D219" s="278" t="s">
        <v>223</v>
      </c>
      <c r="E219" s="279" t="s">
        <v>252</v>
      </c>
      <c r="F219" s="280" t="s">
        <v>253</v>
      </c>
      <c r="G219" s="281" t="s">
        <v>205</v>
      </c>
      <c r="H219" s="282">
        <v>108</v>
      </c>
      <c r="I219" s="283"/>
      <c r="J219" s="284">
        <f>ROUND(I219*H219,2)</f>
        <v>0</v>
      </c>
      <c r="K219" s="285"/>
      <c r="L219" s="286"/>
      <c r="M219" s="287" t="s">
        <v>1</v>
      </c>
      <c r="N219" s="288" t="s">
        <v>39</v>
      </c>
      <c r="O219" s="92"/>
      <c r="P219" s="230">
        <f>O219*H219</f>
        <v>0</v>
      </c>
      <c r="Q219" s="230">
        <v>0</v>
      </c>
      <c r="R219" s="230">
        <f>Q219*H219</f>
        <v>0</v>
      </c>
      <c r="S219" s="230">
        <v>0</v>
      </c>
      <c r="T219" s="231">
        <f>S219*H219</f>
        <v>0</v>
      </c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R219" s="232" t="s">
        <v>226</v>
      </c>
      <c r="AT219" s="232" t="s">
        <v>223</v>
      </c>
      <c r="AU219" s="232" t="s">
        <v>84</v>
      </c>
      <c r="AY219" s="18" t="s">
        <v>129</v>
      </c>
      <c r="BE219" s="233">
        <f>IF(N219="základní",J219,0)</f>
        <v>0</v>
      </c>
      <c r="BF219" s="233">
        <f>IF(N219="snížená",J219,0)</f>
        <v>0</v>
      </c>
      <c r="BG219" s="233">
        <f>IF(N219="zákl. přenesená",J219,0)</f>
        <v>0</v>
      </c>
      <c r="BH219" s="233">
        <f>IF(N219="sníž. přenesená",J219,0)</f>
        <v>0</v>
      </c>
      <c r="BI219" s="233">
        <f>IF(N219="nulová",J219,0)</f>
        <v>0</v>
      </c>
      <c r="BJ219" s="18" t="s">
        <v>82</v>
      </c>
      <c r="BK219" s="233">
        <f>ROUND(I219*H219,2)</f>
        <v>0</v>
      </c>
      <c r="BL219" s="18" t="s">
        <v>181</v>
      </c>
      <c r="BM219" s="232" t="s">
        <v>254</v>
      </c>
    </row>
    <row r="220" s="13" customFormat="1">
      <c r="A220" s="13"/>
      <c r="B220" s="234"/>
      <c r="C220" s="235"/>
      <c r="D220" s="236" t="s">
        <v>138</v>
      </c>
      <c r="E220" s="237" t="s">
        <v>1</v>
      </c>
      <c r="F220" s="238" t="s">
        <v>255</v>
      </c>
      <c r="G220" s="235"/>
      <c r="H220" s="237" t="s">
        <v>1</v>
      </c>
      <c r="I220" s="239"/>
      <c r="J220" s="235"/>
      <c r="K220" s="235"/>
      <c r="L220" s="240"/>
      <c r="M220" s="241"/>
      <c r="N220" s="242"/>
      <c r="O220" s="242"/>
      <c r="P220" s="242"/>
      <c r="Q220" s="242"/>
      <c r="R220" s="242"/>
      <c r="S220" s="242"/>
      <c r="T220" s="243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44" t="s">
        <v>138</v>
      </c>
      <c r="AU220" s="244" t="s">
        <v>84</v>
      </c>
      <c r="AV220" s="13" t="s">
        <v>82</v>
      </c>
      <c r="AW220" s="13" t="s">
        <v>31</v>
      </c>
      <c r="AX220" s="13" t="s">
        <v>74</v>
      </c>
      <c r="AY220" s="244" t="s">
        <v>129</v>
      </c>
    </row>
    <row r="221" s="14" customFormat="1">
      <c r="A221" s="14"/>
      <c r="B221" s="245"/>
      <c r="C221" s="246"/>
      <c r="D221" s="236" t="s">
        <v>138</v>
      </c>
      <c r="E221" s="247" t="s">
        <v>1</v>
      </c>
      <c r="F221" s="248" t="s">
        <v>256</v>
      </c>
      <c r="G221" s="246"/>
      <c r="H221" s="249">
        <v>106.68000000000001</v>
      </c>
      <c r="I221" s="250"/>
      <c r="J221" s="246"/>
      <c r="K221" s="246"/>
      <c r="L221" s="251"/>
      <c r="M221" s="252"/>
      <c r="N221" s="253"/>
      <c r="O221" s="253"/>
      <c r="P221" s="253"/>
      <c r="Q221" s="253"/>
      <c r="R221" s="253"/>
      <c r="S221" s="253"/>
      <c r="T221" s="254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55" t="s">
        <v>138</v>
      </c>
      <c r="AU221" s="255" t="s">
        <v>84</v>
      </c>
      <c r="AV221" s="14" t="s">
        <v>84</v>
      </c>
      <c r="AW221" s="14" t="s">
        <v>31</v>
      </c>
      <c r="AX221" s="14" t="s">
        <v>74</v>
      </c>
      <c r="AY221" s="255" t="s">
        <v>129</v>
      </c>
    </row>
    <row r="222" s="13" customFormat="1">
      <c r="A222" s="13"/>
      <c r="B222" s="234"/>
      <c r="C222" s="235"/>
      <c r="D222" s="236" t="s">
        <v>138</v>
      </c>
      <c r="E222" s="237" t="s">
        <v>1</v>
      </c>
      <c r="F222" s="238" t="s">
        <v>257</v>
      </c>
      <c r="G222" s="235"/>
      <c r="H222" s="237" t="s">
        <v>1</v>
      </c>
      <c r="I222" s="239"/>
      <c r="J222" s="235"/>
      <c r="K222" s="235"/>
      <c r="L222" s="240"/>
      <c r="M222" s="241"/>
      <c r="N222" s="242"/>
      <c r="O222" s="242"/>
      <c r="P222" s="242"/>
      <c r="Q222" s="242"/>
      <c r="R222" s="242"/>
      <c r="S222" s="242"/>
      <c r="T222" s="243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44" t="s">
        <v>138</v>
      </c>
      <c r="AU222" s="244" t="s">
        <v>84</v>
      </c>
      <c r="AV222" s="13" t="s">
        <v>82</v>
      </c>
      <c r="AW222" s="13" t="s">
        <v>31</v>
      </c>
      <c r="AX222" s="13" t="s">
        <v>74</v>
      </c>
      <c r="AY222" s="244" t="s">
        <v>129</v>
      </c>
    </row>
    <row r="223" s="14" customFormat="1">
      <c r="A223" s="14"/>
      <c r="B223" s="245"/>
      <c r="C223" s="246"/>
      <c r="D223" s="236" t="s">
        <v>138</v>
      </c>
      <c r="E223" s="247" t="s">
        <v>1</v>
      </c>
      <c r="F223" s="248" t="s">
        <v>258</v>
      </c>
      <c r="G223" s="246"/>
      <c r="H223" s="249">
        <v>1.3200000000000001</v>
      </c>
      <c r="I223" s="250"/>
      <c r="J223" s="246"/>
      <c r="K223" s="246"/>
      <c r="L223" s="251"/>
      <c r="M223" s="252"/>
      <c r="N223" s="253"/>
      <c r="O223" s="253"/>
      <c r="P223" s="253"/>
      <c r="Q223" s="253"/>
      <c r="R223" s="253"/>
      <c r="S223" s="253"/>
      <c r="T223" s="254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55" t="s">
        <v>138</v>
      </c>
      <c r="AU223" s="255" t="s">
        <v>84</v>
      </c>
      <c r="AV223" s="14" t="s">
        <v>84</v>
      </c>
      <c r="AW223" s="14" t="s">
        <v>31</v>
      </c>
      <c r="AX223" s="14" t="s">
        <v>74</v>
      </c>
      <c r="AY223" s="255" t="s">
        <v>129</v>
      </c>
    </row>
    <row r="224" s="15" customFormat="1">
      <c r="A224" s="15"/>
      <c r="B224" s="256"/>
      <c r="C224" s="257"/>
      <c r="D224" s="236" t="s">
        <v>138</v>
      </c>
      <c r="E224" s="258" t="s">
        <v>1</v>
      </c>
      <c r="F224" s="259" t="s">
        <v>154</v>
      </c>
      <c r="G224" s="257"/>
      <c r="H224" s="260">
        <v>108</v>
      </c>
      <c r="I224" s="261"/>
      <c r="J224" s="257"/>
      <c r="K224" s="257"/>
      <c r="L224" s="262"/>
      <c r="M224" s="263"/>
      <c r="N224" s="264"/>
      <c r="O224" s="264"/>
      <c r="P224" s="264"/>
      <c r="Q224" s="264"/>
      <c r="R224" s="264"/>
      <c r="S224" s="264"/>
      <c r="T224" s="265"/>
      <c r="U224" s="15"/>
      <c r="V224" s="15"/>
      <c r="W224" s="15"/>
      <c r="X224" s="15"/>
      <c r="Y224" s="15"/>
      <c r="Z224" s="15"/>
      <c r="AA224" s="15"/>
      <c r="AB224" s="15"/>
      <c r="AC224" s="15"/>
      <c r="AD224" s="15"/>
      <c r="AE224" s="15"/>
      <c r="AT224" s="266" t="s">
        <v>138</v>
      </c>
      <c r="AU224" s="266" t="s">
        <v>84</v>
      </c>
      <c r="AV224" s="15" t="s">
        <v>136</v>
      </c>
      <c r="AW224" s="15" t="s">
        <v>31</v>
      </c>
      <c r="AX224" s="15" t="s">
        <v>82</v>
      </c>
      <c r="AY224" s="266" t="s">
        <v>129</v>
      </c>
    </row>
    <row r="225" s="2" customFormat="1" ht="21.75" customHeight="1">
      <c r="A225" s="39"/>
      <c r="B225" s="40"/>
      <c r="C225" s="278" t="s">
        <v>259</v>
      </c>
      <c r="D225" s="278" t="s">
        <v>223</v>
      </c>
      <c r="E225" s="279" t="s">
        <v>260</v>
      </c>
      <c r="F225" s="280" t="s">
        <v>261</v>
      </c>
      <c r="G225" s="281" t="s">
        <v>262</v>
      </c>
      <c r="H225" s="282">
        <v>120</v>
      </c>
      <c r="I225" s="283"/>
      <c r="J225" s="284">
        <f>ROUND(I225*H225,2)</f>
        <v>0</v>
      </c>
      <c r="K225" s="285"/>
      <c r="L225" s="286"/>
      <c r="M225" s="287" t="s">
        <v>1</v>
      </c>
      <c r="N225" s="288" t="s">
        <v>39</v>
      </c>
      <c r="O225" s="92"/>
      <c r="P225" s="230">
        <f>O225*H225</f>
        <v>0</v>
      </c>
      <c r="Q225" s="230">
        <v>0</v>
      </c>
      <c r="R225" s="230">
        <f>Q225*H225</f>
        <v>0</v>
      </c>
      <c r="S225" s="230">
        <v>0</v>
      </c>
      <c r="T225" s="231">
        <f>S225*H225</f>
        <v>0</v>
      </c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R225" s="232" t="s">
        <v>226</v>
      </c>
      <c r="AT225" s="232" t="s">
        <v>223</v>
      </c>
      <c r="AU225" s="232" t="s">
        <v>84</v>
      </c>
      <c r="AY225" s="18" t="s">
        <v>129</v>
      </c>
      <c r="BE225" s="233">
        <f>IF(N225="základní",J225,0)</f>
        <v>0</v>
      </c>
      <c r="BF225" s="233">
        <f>IF(N225="snížená",J225,0)</f>
        <v>0</v>
      </c>
      <c r="BG225" s="233">
        <f>IF(N225="zákl. přenesená",J225,0)</f>
        <v>0</v>
      </c>
      <c r="BH225" s="233">
        <f>IF(N225="sníž. přenesená",J225,0)</f>
        <v>0</v>
      </c>
      <c r="BI225" s="233">
        <f>IF(N225="nulová",J225,0)</f>
        <v>0</v>
      </c>
      <c r="BJ225" s="18" t="s">
        <v>82</v>
      </c>
      <c r="BK225" s="233">
        <f>ROUND(I225*H225,2)</f>
        <v>0</v>
      </c>
      <c r="BL225" s="18" t="s">
        <v>181</v>
      </c>
      <c r="BM225" s="232" t="s">
        <v>263</v>
      </c>
    </row>
    <row r="226" s="14" customFormat="1">
      <c r="A226" s="14"/>
      <c r="B226" s="245"/>
      <c r="C226" s="246"/>
      <c r="D226" s="236" t="s">
        <v>138</v>
      </c>
      <c r="E226" s="247" t="s">
        <v>1</v>
      </c>
      <c r="F226" s="248" t="s">
        <v>256</v>
      </c>
      <c r="G226" s="246"/>
      <c r="H226" s="249">
        <v>106.68000000000001</v>
      </c>
      <c r="I226" s="250"/>
      <c r="J226" s="246"/>
      <c r="K226" s="246"/>
      <c r="L226" s="251"/>
      <c r="M226" s="252"/>
      <c r="N226" s="253"/>
      <c r="O226" s="253"/>
      <c r="P226" s="253"/>
      <c r="Q226" s="253"/>
      <c r="R226" s="253"/>
      <c r="S226" s="253"/>
      <c r="T226" s="254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55" t="s">
        <v>138</v>
      </c>
      <c r="AU226" s="255" t="s">
        <v>84</v>
      </c>
      <c r="AV226" s="14" t="s">
        <v>84</v>
      </c>
      <c r="AW226" s="14" t="s">
        <v>31</v>
      </c>
      <c r="AX226" s="14" t="s">
        <v>74</v>
      </c>
      <c r="AY226" s="255" t="s">
        <v>129</v>
      </c>
    </row>
    <row r="227" s="13" customFormat="1">
      <c r="A227" s="13"/>
      <c r="B227" s="234"/>
      <c r="C227" s="235"/>
      <c r="D227" s="236" t="s">
        <v>138</v>
      </c>
      <c r="E227" s="237" t="s">
        <v>1</v>
      </c>
      <c r="F227" s="238" t="s">
        <v>264</v>
      </c>
      <c r="G227" s="235"/>
      <c r="H227" s="237" t="s">
        <v>1</v>
      </c>
      <c r="I227" s="239"/>
      <c r="J227" s="235"/>
      <c r="K227" s="235"/>
      <c r="L227" s="240"/>
      <c r="M227" s="241"/>
      <c r="N227" s="242"/>
      <c r="O227" s="242"/>
      <c r="P227" s="242"/>
      <c r="Q227" s="242"/>
      <c r="R227" s="242"/>
      <c r="S227" s="242"/>
      <c r="T227" s="243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44" t="s">
        <v>138</v>
      </c>
      <c r="AU227" s="244" t="s">
        <v>84</v>
      </c>
      <c r="AV227" s="13" t="s">
        <v>82</v>
      </c>
      <c r="AW227" s="13" t="s">
        <v>31</v>
      </c>
      <c r="AX227" s="13" t="s">
        <v>74</v>
      </c>
      <c r="AY227" s="244" t="s">
        <v>129</v>
      </c>
    </row>
    <row r="228" s="14" customFormat="1">
      <c r="A228" s="14"/>
      <c r="B228" s="245"/>
      <c r="C228" s="246"/>
      <c r="D228" s="236" t="s">
        <v>138</v>
      </c>
      <c r="E228" s="247" t="s">
        <v>1</v>
      </c>
      <c r="F228" s="248" t="s">
        <v>265</v>
      </c>
      <c r="G228" s="246"/>
      <c r="H228" s="249">
        <v>13.32</v>
      </c>
      <c r="I228" s="250"/>
      <c r="J228" s="246"/>
      <c r="K228" s="246"/>
      <c r="L228" s="251"/>
      <c r="M228" s="252"/>
      <c r="N228" s="253"/>
      <c r="O228" s="253"/>
      <c r="P228" s="253"/>
      <c r="Q228" s="253"/>
      <c r="R228" s="253"/>
      <c r="S228" s="253"/>
      <c r="T228" s="254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55" t="s">
        <v>138</v>
      </c>
      <c r="AU228" s="255" t="s">
        <v>84</v>
      </c>
      <c r="AV228" s="14" t="s">
        <v>84</v>
      </c>
      <c r="AW228" s="14" t="s">
        <v>31</v>
      </c>
      <c r="AX228" s="14" t="s">
        <v>74</v>
      </c>
      <c r="AY228" s="255" t="s">
        <v>129</v>
      </c>
    </row>
    <row r="229" s="15" customFormat="1">
      <c r="A229" s="15"/>
      <c r="B229" s="256"/>
      <c r="C229" s="257"/>
      <c r="D229" s="236" t="s">
        <v>138</v>
      </c>
      <c r="E229" s="258" t="s">
        <v>1</v>
      </c>
      <c r="F229" s="259" t="s">
        <v>154</v>
      </c>
      <c r="G229" s="257"/>
      <c r="H229" s="260">
        <v>120</v>
      </c>
      <c r="I229" s="261"/>
      <c r="J229" s="257"/>
      <c r="K229" s="257"/>
      <c r="L229" s="262"/>
      <c r="M229" s="263"/>
      <c r="N229" s="264"/>
      <c r="O229" s="264"/>
      <c r="P229" s="264"/>
      <c r="Q229" s="264"/>
      <c r="R229" s="264"/>
      <c r="S229" s="264"/>
      <c r="T229" s="265"/>
      <c r="U229" s="15"/>
      <c r="V229" s="15"/>
      <c r="W229" s="15"/>
      <c r="X229" s="15"/>
      <c r="Y229" s="15"/>
      <c r="Z229" s="15"/>
      <c r="AA229" s="15"/>
      <c r="AB229" s="15"/>
      <c r="AC229" s="15"/>
      <c r="AD229" s="15"/>
      <c r="AE229" s="15"/>
      <c r="AT229" s="266" t="s">
        <v>138</v>
      </c>
      <c r="AU229" s="266" t="s">
        <v>84</v>
      </c>
      <c r="AV229" s="15" t="s">
        <v>136</v>
      </c>
      <c r="AW229" s="15" t="s">
        <v>31</v>
      </c>
      <c r="AX229" s="15" t="s">
        <v>82</v>
      </c>
      <c r="AY229" s="266" t="s">
        <v>129</v>
      </c>
    </row>
    <row r="230" s="2" customFormat="1" ht="21.75" customHeight="1">
      <c r="A230" s="39"/>
      <c r="B230" s="40"/>
      <c r="C230" s="220" t="s">
        <v>7</v>
      </c>
      <c r="D230" s="220" t="s">
        <v>132</v>
      </c>
      <c r="E230" s="221" t="s">
        <v>266</v>
      </c>
      <c r="F230" s="222" t="s">
        <v>267</v>
      </c>
      <c r="G230" s="223" t="s">
        <v>135</v>
      </c>
      <c r="H230" s="224">
        <v>15</v>
      </c>
      <c r="I230" s="225"/>
      <c r="J230" s="226">
        <f>ROUND(I230*H230,2)</f>
        <v>0</v>
      </c>
      <c r="K230" s="227"/>
      <c r="L230" s="45"/>
      <c r="M230" s="228" t="s">
        <v>1</v>
      </c>
      <c r="N230" s="229" t="s">
        <v>39</v>
      </c>
      <c r="O230" s="92"/>
      <c r="P230" s="230">
        <f>O230*H230</f>
        <v>0</v>
      </c>
      <c r="Q230" s="230">
        <v>0.0080000000000000002</v>
      </c>
      <c r="R230" s="230">
        <f>Q230*H230</f>
        <v>0.12</v>
      </c>
      <c r="S230" s="230">
        <v>0</v>
      </c>
      <c r="T230" s="231">
        <f>S230*H230</f>
        <v>0</v>
      </c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R230" s="232" t="s">
        <v>181</v>
      </c>
      <c r="AT230" s="232" t="s">
        <v>132</v>
      </c>
      <c r="AU230" s="232" t="s">
        <v>84</v>
      </c>
      <c r="AY230" s="18" t="s">
        <v>129</v>
      </c>
      <c r="BE230" s="233">
        <f>IF(N230="základní",J230,0)</f>
        <v>0</v>
      </c>
      <c r="BF230" s="233">
        <f>IF(N230="snížená",J230,0)</f>
        <v>0</v>
      </c>
      <c r="BG230" s="233">
        <f>IF(N230="zákl. přenesená",J230,0)</f>
        <v>0</v>
      </c>
      <c r="BH230" s="233">
        <f>IF(N230="sníž. přenesená",J230,0)</f>
        <v>0</v>
      </c>
      <c r="BI230" s="233">
        <f>IF(N230="nulová",J230,0)</f>
        <v>0</v>
      </c>
      <c r="BJ230" s="18" t="s">
        <v>82</v>
      </c>
      <c r="BK230" s="233">
        <f>ROUND(I230*H230,2)</f>
        <v>0</v>
      </c>
      <c r="BL230" s="18" t="s">
        <v>181</v>
      </c>
      <c r="BM230" s="232" t="s">
        <v>268</v>
      </c>
    </row>
    <row r="231" s="14" customFormat="1">
      <c r="A231" s="14"/>
      <c r="B231" s="245"/>
      <c r="C231" s="246"/>
      <c r="D231" s="236" t="s">
        <v>138</v>
      </c>
      <c r="E231" s="247" t="s">
        <v>1</v>
      </c>
      <c r="F231" s="248" t="s">
        <v>269</v>
      </c>
      <c r="G231" s="246"/>
      <c r="H231" s="249">
        <v>15</v>
      </c>
      <c r="I231" s="250"/>
      <c r="J231" s="246"/>
      <c r="K231" s="246"/>
      <c r="L231" s="251"/>
      <c r="M231" s="252"/>
      <c r="N231" s="253"/>
      <c r="O231" s="253"/>
      <c r="P231" s="253"/>
      <c r="Q231" s="253"/>
      <c r="R231" s="253"/>
      <c r="S231" s="253"/>
      <c r="T231" s="254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55" t="s">
        <v>138</v>
      </c>
      <c r="AU231" s="255" t="s">
        <v>84</v>
      </c>
      <c r="AV231" s="14" t="s">
        <v>84</v>
      </c>
      <c r="AW231" s="14" t="s">
        <v>31</v>
      </c>
      <c r="AX231" s="14" t="s">
        <v>82</v>
      </c>
      <c r="AY231" s="255" t="s">
        <v>129</v>
      </c>
    </row>
    <row r="232" s="2" customFormat="1" ht="21.75" customHeight="1">
      <c r="A232" s="39"/>
      <c r="B232" s="40"/>
      <c r="C232" s="278" t="s">
        <v>270</v>
      </c>
      <c r="D232" s="278" t="s">
        <v>223</v>
      </c>
      <c r="E232" s="279" t="s">
        <v>271</v>
      </c>
      <c r="F232" s="280" t="s">
        <v>272</v>
      </c>
      <c r="G232" s="281" t="s">
        <v>135</v>
      </c>
      <c r="H232" s="282">
        <v>15</v>
      </c>
      <c r="I232" s="283"/>
      <c r="J232" s="284">
        <f>ROUND(I232*H232,2)</f>
        <v>0</v>
      </c>
      <c r="K232" s="285"/>
      <c r="L232" s="286"/>
      <c r="M232" s="287" t="s">
        <v>1</v>
      </c>
      <c r="N232" s="288" t="s">
        <v>39</v>
      </c>
      <c r="O232" s="92"/>
      <c r="P232" s="230">
        <f>O232*H232</f>
        <v>0</v>
      </c>
      <c r="Q232" s="230">
        <v>0</v>
      </c>
      <c r="R232" s="230">
        <f>Q232*H232</f>
        <v>0</v>
      </c>
      <c r="S232" s="230">
        <v>0</v>
      </c>
      <c r="T232" s="231">
        <f>S232*H232</f>
        <v>0</v>
      </c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R232" s="232" t="s">
        <v>226</v>
      </c>
      <c r="AT232" s="232" t="s">
        <v>223</v>
      </c>
      <c r="AU232" s="232" t="s">
        <v>84</v>
      </c>
      <c r="AY232" s="18" t="s">
        <v>129</v>
      </c>
      <c r="BE232" s="233">
        <f>IF(N232="základní",J232,0)</f>
        <v>0</v>
      </c>
      <c r="BF232" s="233">
        <f>IF(N232="snížená",J232,0)</f>
        <v>0</v>
      </c>
      <c r="BG232" s="233">
        <f>IF(N232="zákl. přenesená",J232,0)</f>
        <v>0</v>
      </c>
      <c r="BH232" s="233">
        <f>IF(N232="sníž. přenesená",J232,0)</f>
        <v>0</v>
      </c>
      <c r="BI232" s="233">
        <f>IF(N232="nulová",J232,0)</f>
        <v>0</v>
      </c>
      <c r="BJ232" s="18" t="s">
        <v>82</v>
      </c>
      <c r="BK232" s="233">
        <f>ROUND(I232*H232,2)</f>
        <v>0</v>
      </c>
      <c r="BL232" s="18" t="s">
        <v>181</v>
      </c>
      <c r="BM232" s="232" t="s">
        <v>273</v>
      </c>
    </row>
    <row r="233" s="2" customFormat="1" ht="16.5" customHeight="1">
      <c r="A233" s="39"/>
      <c r="B233" s="40"/>
      <c r="C233" s="278" t="s">
        <v>274</v>
      </c>
      <c r="D233" s="278" t="s">
        <v>223</v>
      </c>
      <c r="E233" s="279" t="s">
        <v>275</v>
      </c>
      <c r="F233" s="280" t="s">
        <v>276</v>
      </c>
      <c r="G233" s="281" t="s">
        <v>135</v>
      </c>
      <c r="H233" s="282">
        <v>15</v>
      </c>
      <c r="I233" s="283"/>
      <c r="J233" s="284">
        <f>ROUND(I233*H233,2)</f>
        <v>0</v>
      </c>
      <c r="K233" s="285"/>
      <c r="L233" s="286"/>
      <c r="M233" s="287" t="s">
        <v>1</v>
      </c>
      <c r="N233" s="288" t="s">
        <v>39</v>
      </c>
      <c r="O233" s="92"/>
      <c r="P233" s="230">
        <f>O233*H233</f>
        <v>0</v>
      </c>
      <c r="Q233" s="230">
        <v>0</v>
      </c>
      <c r="R233" s="230">
        <f>Q233*H233</f>
        <v>0</v>
      </c>
      <c r="S233" s="230">
        <v>0</v>
      </c>
      <c r="T233" s="231">
        <f>S233*H233</f>
        <v>0</v>
      </c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R233" s="232" t="s">
        <v>226</v>
      </c>
      <c r="AT233" s="232" t="s">
        <v>223</v>
      </c>
      <c r="AU233" s="232" t="s">
        <v>84</v>
      </c>
      <c r="AY233" s="18" t="s">
        <v>129</v>
      </c>
      <c r="BE233" s="233">
        <f>IF(N233="základní",J233,0)</f>
        <v>0</v>
      </c>
      <c r="BF233" s="233">
        <f>IF(N233="snížená",J233,0)</f>
        <v>0</v>
      </c>
      <c r="BG233" s="233">
        <f>IF(N233="zákl. přenesená",J233,0)</f>
        <v>0</v>
      </c>
      <c r="BH233" s="233">
        <f>IF(N233="sníž. přenesená",J233,0)</f>
        <v>0</v>
      </c>
      <c r="BI233" s="233">
        <f>IF(N233="nulová",J233,0)</f>
        <v>0</v>
      </c>
      <c r="BJ233" s="18" t="s">
        <v>82</v>
      </c>
      <c r="BK233" s="233">
        <f>ROUND(I233*H233,2)</f>
        <v>0</v>
      </c>
      <c r="BL233" s="18" t="s">
        <v>181</v>
      </c>
      <c r="BM233" s="232" t="s">
        <v>277</v>
      </c>
    </row>
    <row r="234" s="2" customFormat="1" ht="33" customHeight="1">
      <c r="A234" s="39"/>
      <c r="B234" s="40"/>
      <c r="C234" s="220" t="s">
        <v>278</v>
      </c>
      <c r="D234" s="220" t="s">
        <v>132</v>
      </c>
      <c r="E234" s="221" t="s">
        <v>279</v>
      </c>
      <c r="F234" s="222" t="s">
        <v>280</v>
      </c>
      <c r="G234" s="223" t="s">
        <v>205</v>
      </c>
      <c r="H234" s="224">
        <v>106.68000000000001</v>
      </c>
      <c r="I234" s="225"/>
      <c r="J234" s="226">
        <f>ROUND(I234*H234,2)</f>
        <v>0</v>
      </c>
      <c r="K234" s="227"/>
      <c r="L234" s="45"/>
      <c r="M234" s="228" t="s">
        <v>1</v>
      </c>
      <c r="N234" s="229" t="s">
        <v>39</v>
      </c>
      <c r="O234" s="92"/>
      <c r="P234" s="230">
        <f>O234*H234</f>
        <v>0</v>
      </c>
      <c r="Q234" s="230">
        <v>0.00058799999999999998</v>
      </c>
      <c r="R234" s="230">
        <f>Q234*H234</f>
        <v>0.062727840000000007</v>
      </c>
      <c r="S234" s="230">
        <v>0</v>
      </c>
      <c r="T234" s="231">
        <f>S234*H234</f>
        <v>0</v>
      </c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R234" s="232" t="s">
        <v>181</v>
      </c>
      <c r="AT234" s="232" t="s">
        <v>132</v>
      </c>
      <c r="AU234" s="232" t="s">
        <v>84</v>
      </c>
      <c r="AY234" s="18" t="s">
        <v>129</v>
      </c>
      <c r="BE234" s="233">
        <f>IF(N234="základní",J234,0)</f>
        <v>0</v>
      </c>
      <c r="BF234" s="233">
        <f>IF(N234="snížená",J234,0)</f>
        <v>0</v>
      </c>
      <c r="BG234" s="233">
        <f>IF(N234="zákl. přenesená",J234,0)</f>
        <v>0</v>
      </c>
      <c r="BH234" s="233">
        <f>IF(N234="sníž. přenesená",J234,0)</f>
        <v>0</v>
      </c>
      <c r="BI234" s="233">
        <f>IF(N234="nulová",J234,0)</f>
        <v>0</v>
      </c>
      <c r="BJ234" s="18" t="s">
        <v>82</v>
      </c>
      <c r="BK234" s="233">
        <f>ROUND(I234*H234,2)</f>
        <v>0</v>
      </c>
      <c r="BL234" s="18" t="s">
        <v>181</v>
      </c>
      <c r="BM234" s="232" t="s">
        <v>281</v>
      </c>
    </row>
    <row r="235" s="13" customFormat="1">
      <c r="A235" s="13"/>
      <c r="B235" s="234"/>
      <c r="C235" s="235"/>
      <c r="D235" s="236" t="s">
        <v>138</v>
      </c>
      <c r="E235" s="237" t="s">
        <v>1</v>
      </c>
      <c r="F235" s="238" t="s">
        <v>248</v>
      </c>
      <c r="G235" s="235"/>
      <c r="H235" s="237" t="s">
        <v>1</v>
      </c>
      <c r="I235" s="239"/>
      <c r="J235" s="235"/>
      <c r="K235" s="235"/>
      <c r="L235" s="240"/>
      <c r="M235" s="241"/>
      <c r="N235" s="242"/>
      <c r="O235" s="242"/>
      <c r="P235" s="242"/>
      <c r="Q235" s="242"/>
      <c r="R235" s="242"/>
      <c r="S235" s="242"/>
      <c r="T235" s="243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44" t="s">
        <v>138</v>
      </c>
      <c r="AU235" s="244" t="s">
        <v>84</v>
      </c>
      <c r="AV235" s="13" t="s">
        <v>82</v>
      </c>
      <c r="AW235" s="13" t="s">
        <v>31</v>
      </c>
      <c r="AX235" s="13" t="s">
        <v>74</v>
      </c>
      <c r="AY235" s="244" t="s">
        <v>129</v>
      </c>
    </row>
    <row r="236" s="14" customFormat="1">
      <c r="A236" s="14"/>
      <c r="B236" s="245"/>
      <c r="C236" s="246"/>
      <c r="D236" s="236" t="s">
        <v>138</v>
      </c>
      <c r="E236" s="247" t="s">
        <v>1</v>
      </c>
      <c r="F236" s="248" t="s">
        <v>208</v>
      </c>
      <c r="G236" s="246"/>
      <c r="H236" s="249">
        <v>97.599999999999994</v>
      </c>
      <c r="I236" s="250"/>
      <c r="J236" s="246"/>
      <c r="K236" s="246"/>
      <c r="L236" s="251"/>
      <c r="M236" s="252"/>
      <c r="N236" s="253"/>
      <c r="O236" s="253"/>
      <c r="P236" s="253"/>
      <c r="Q236" s="253"/>
      <c r="R236" s="253"/>
      <c r="S236" s="253"/>
      <c r="T236" s="254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55" t="s">
        <v>138</v>
      </c>
      <c r="AU236" s="255" t="s">
        <v>84</v>
      </c>
      <c r="AV236" s="14" t="s">
        <v>84</v>
      </c>
      <c r="AW236" s="14" t="s">
        <v>31</v>
      </c>
      <c r="AX236" s="14" t="s">
        <v>74</v>
      </c>
      <c r="AY236" s="255" t="s">
        <v>129</v>
      </c>
    </row>
    <row r="237" s="13" customFormat="1">
      <c r="A237" s="13"/>
      <c r="B237" s="234"/>
      <c r="C237" s="235"/>
      <c r="D237" s="236" t="s">
        <v>138</v>
      </c>
      <c r="E237" s="237" t="s">
        <v>1</v>
      </c>
      <c r="F237" s="238" t="s">
        <v>249</v>
      </c>
      <c r="G237" s="235"/>
      <c r="H237" s="237" t="s">
        <v>1</v>
      </c>
      <c r="I237" s="239"/>
      <c r="J237" s="235"/>
      <c r="K237" s="235"/>
      <c r="L237" s="240"/>
      <c r="M237" s="241"/>
      <c r="N237" s="242"/>
      <c r="O237" s="242"/>
      <c r="P237" s="242"/>
      <c r="Q237" s="242"/>
      <c r="R237" s="242"/>
      <c r="S237" s="242"/>
      <c r="T237" s="243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44" t="s">
        <v>138</v>
      </c>
      <c r="AU237" s="244" t="s">
        <v>84</v>
      </c>
      <c r="AV237" s="13" t="s">
        <v>82</v>
      </c>
      <c r="AW237" s="13" t="s">
        <v>31</v>
      </c>
      <c r="AX237" s="13" t="s">
        <v>74</v>
      </c>
      <c r="AY237" s="244" t="s">
        <v>129</v>
      </c>
    </row>
    <row r="238" s="14" customFormat="1">
      <c r="A238" s="14"/>
      <c r="B238" s="245"/>
      <c r="C238" s="246"/>
      <c r="D238" s="236" t="s">
        <v>138</v>
      </c>
      <c r="E238" s="247" t="s">
        <v>1</v>
      </c>
      <c r="F238" s="248" t="s">
        <v>282</v>
      </c>
      <c r="G238" s="246"/>
      <c r="H238" s="249">
        <v>4</v>
      </c>
      <c r="I238" s="250"/>
      <c r="J238" s="246"/>
      <c r="K238" s="246"/>
      <c r="L238" s="251"/>
      <c r="M238" s="252"/>
      <c r="N238" s="253"/>
      <c r="O238" s="253"/>
      <c r="P238" s="253"/>
      <c r="Q238" s="253"/>
      <c r="R238" s="253"/>
      <c r="S238" s="253"/>
      <c r="T238" s="254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55" t="s">
        <v>138</v>
      </c>
      <c r="AU238" s="255" t="s">
        <v>84</v>
      </c>
      <c r="AV238" s="14" t="s">
        <v>84</v>
      </c>
      <c r="AW238" s="14" t="s">
        <v>31</v>
      </c>
      <c r="AX238" s="14" t="s">
        <v>74</v>
      </c>
      <c r="AY238" s="255" t="s">
        <v>129</v>
      </c>
    </row>
    <row r="239" s="16" customFormat="1">
      <c r="A239" s="16"/>
      <c r="B239" s="267"/>
      <c r="C239" s="268"/>
      <c r="D239" s="236" t="s">
        <v>138</v>
      </c>
      <c r="E239" s="269" t="s">
        <v>1</v>
      </c>
      <c r="F239" s="270" t="s">
        <v>220</v>
      </c>
      <c r="G239" s="268"/>
      <c r="H239" s="271">
        <v>101.59999999999999</v>
      </c>
      <c r="I239" s="272"/>
      <c r="J239" s="268"/>
      <c r="K239" s="268"/>
      <c r="L239" s="273"/>
      <c r="M239" s="274"/>
      <c r="N239" s="275"/>
      <c r="O239" s="275"/>
      <c r="P239" s="275"/>
      <c r="Q239" s="275"/>
      <c r="R239" s="275"/>
      <c r="S239" s="275"/>
      <c r="T239" s="276"/>
      <c r="U239" s="16"/>
      <c r="V239" s="16"/>
      <c r="W239" s="16"/>
      <c r="X239" s="16"/>
      <c r="Y239" s="16"/>
      <c r="Z239" s="16"/>
      <c r="AA239" s="16"/>
      <c r="AB239" s="16"/>
      <c r="AC239" s="16"/>
      <c r="AD239" s="16"/>
      <c r="AE239" s="16"/>
      <c r="AT239" s="277" t="s">
        <v>138</v>
      </c>
      <c r="AU239" s="277" t="s">
        <v>84</v>
      </c>
      <c r="AV239" s="16" t="s">
        <v>144</v>
      </c>
      <c r="AW239" s="16" t="s">
        <v>31</v>
      </c>
      <c r="AX239" s="16" t="s">
        <v>74</v>
      </c>
      <c r="AY239" s="277" t="s">
        <v>129</v>
      </c>
    </row>
    <row r="240" s="13" customFormat="1">
      <c r="A240" s="13"/>
      <c r="B240" s="234"/>
      <c r="C240" s="235"/>
      <c r="D240" s="236" t="s">
        <v>138</v>
      </c>
      <c r="E240" s="237" t="s">
        <v>1</v>
      </c>
      <c r="F240" s="238" t="s">
        <v>283</v>
      </c>
      <c r="G240" s="235"/>
      <c r="H240" s="237" t="s">
        <v>1</v>
      </c>
      <c r="I240" s="239"/>
      <c r="J240" s="235"/>
      <c r="K240" s="235"/>
      <c r="L240" s="240"/>
      <c r="M240" s="241"/>
      <c r="N240" s="242"/>
      <c r="O240" s="242"/>
      <c r="P240" s="242"/>
      <c r="Q240" s="242"/>
      <c r="R240" s="242"/>
      <c r="S240" s="242"/>
      <c r="T240" s="243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44" t="s">
        <v>138</v>
      </c>
      <c r="AU240" s="244" t="s">
        <v>84</v>
      </c>
      <c r="AV240" s="13" t="s">
        <v>82</v>
      </c>
      <c r="AW240" s="13" t="s">
        <v>31</v>
      </c>
      <c r="AX240" s="13" t="s">
        <v>74</v>
      </c>
      <c r="AY240" s="244" t="s">
        <v>129</v>
      </c>
    </row>
    <row r="241" s="14" customFormat="1">
      <c r="A241" s="14"/>
      <c r="B241" s="245"/>
      <c r="C241" s="246"/>
      <c r="D241" s="236" t="s">
        <v>138</v>
      </c>
      <c r="E241" s="247" t="s">
        <v>1</v>
      </c>
      <c r="F241" s="248" t="s">
        <v>284</v>
      </c>
      <c r="G241" s="246"/>
      <c r="H241" s="249">
        <v>5.0800000000000001</v>
      </c>
      <c r="I241" s="250"/>
      <c r="J241" s="246"/>
      <c r="K241" s="246"/>
      <c r="L241" s="251"/>
      <c r="M241" s="252"/>
      <c r="N241" s="253"/>
      <c r="O241" s="253"/>
      <c r="P241" s="253"/>
      <c r="Q241" s="253"/>
      <c r="R241" s="253"/>
      <c r="S241" s="253"/>
      <c r="T241" s="254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55" t="s">
        <v>138</v>
      </c>
      <c r="AU241" s="255" t="s">
        <v>84</v>
      </c>
      <c r="AV241" s="14" t="s">
        <v>84</v>
      </c>
      <c r="AW241" s="14" t="s">
        <v>31</v>
      </c>
      <c r="AX241" s="14" t="s">
        <v>74</v>
      </c>
      <c r="AY241" s="255" t="s">
        <v>129</v>
      </c>
    </row>
    <row r="242" s="15" customFormat="1">
      <c r="A242" s="15"/>
      <c r="B242" s="256"/>
      <c r="C242" s="257"/>
      <c r="D242" s="236" t="s">
        <v>138</v>
      </c>
      <c r="E242" s="258" t="s">
        <v>1</v>
      </c>
      <c r="F242" s="259" t="s">
        <v>154</v>
      </c>
      <c r="G242" s="257"/>
      <c r="H242" s="260">
        <v>106.68000000000001</v>
      </c>
      <c r="I242" s="261"/>
      <c r="J242" s="257"/>
      <c r="K242" s="257"/>
      <c r="L242" s="262"/>
      <c r="M242" s="263"/>
      <c r="N242" s="264"/>
      <c r="O242" s="264"/>
      <c r="P242" s="264"/>
      <c r="Q242" s="264"/>
      <c r="R242" s="264"/>
      <c r="S242" s="264"/>
      <c r="T242" s="265"/>
      <c r="U242" s="15"/>
      <c r="V242" s="15"/>
      <c r="W242" s="15"/>
      <c r="X242" s="15"/>
      <c r="Y242" s="15"/>
      <c r="Z242" s="15"/>
      <c r="AA242" s="15"/>
      <c r="AB242" s="15"/>
      <c r="AC242" s="15"/>
      <c r="AD242" s="15"/>
      <c r="AE242" s="15"/>
      <c r="AT242" s="266" t="s">
        <v>138</v>
      </c>
      <c r="AU242" s="266" t="s">
        <v>84</v>
      </c>
      <c r="AV242" s="15" t="s">
        <v>136</v>
      </c>
      <c r="AW242" s="15" t="s">
        <v>31</v>
      </c>
      <c r="AX242" s="15" t="s">
        <v>82</v>
      </c>
      <c r="AY242" s="266" t="s">
        <v>129</v>
      </c>
    </row>
    <row r="243" s="2" customFormat="1" ht="33" customHeight="1">
      <c r="A243" s="39"/>
      <c r="B243" s="40"/>
      <c r="C243" s="220" t="s">
        <v>285</v>
      </c>
      <c r="D243" s="220" t="s">
        <v>132</v>
      </c>
      <c r="E243" s="221" t="s">
        <v>286</v>
      </c>
      <c r="F243" s="222" t="s">
        <v>287</v>
      </c>
      <c r="G243" s="223" t="s">
        <v>205</v>
      </c>
      <c r="H243" s="224">
        <v>211.25999999999999</v>
      </c>
      <c r="I243" s="225"/>
      <c r="J243" s="226">
        <f>ROUND(I243*H243,2)</f>
        <v>0</v>
      </c>
      <c r="K243" s="227"/>
      <c r="L243" s="45"/>
      <c r="M243" s="228" t="s">
        <v>1</v>
      </c>
      <c r="N243" s="229" t="s">
        <v>39</v>
      </c>
      <c r="O243" s="92"/>
      <c r="P243" s="230">
        <f>O243*H243</f>
        <v>0</v>
      </c>
      <c r="Q243" s="230">
        <v>0.00058799999999999998</v>
      </c>
      <c r="R243" s="230">
        <f>Q243*H243</f>
        <v>0.12422087999999999</v>
      </c>
      <c r="S243" s="230">
        <v>0</v>
      </c>
      <c r="T243" s="231">
        <f>S243*H243</f>
        <v>0</v>
      </c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R243" s="232" t="s">
        <v>181</v>
      </c>
      <c r="AT243" s="232" t="s">
        <v>132</v>
      </c>
      <c r="AU243" s="232" t="s">
        <v>84</v>
      </c>
      <c r="AY243" s="18" t="s">
        <v>129</v>
      </c>
      <c r="BE243" s="233">
        <f>IF(N243="základní",J243,0)</f>
        <v>0</v>
      </c>
      <c r="BF243" s="233">
        <f>IF(N243="snížená",J243,0)</f>
        <v>0</v>
      </c>
      <c r="BG243" s="233">
        <f>IF(N243="zákl. přenesená",J243,0)</f>
        <v>0</v>
      </c>
      <c r="BH243" s="233">
        <f>IF(N243="sníž. přenesená",J243,0)</f>
        <v>0</v>
      </c>
      <c r="BI243" s="233">
        <f>IF(N243="nulová",J243,0)</f>
        <v>0</v>
      </c>
      <c r="BJ243" s="18" t="s">
        <v>82</v>
      </c>
      <c r="BK243" s="233">
        <f>ROUND(I243*H243,2)</f>
        <v>0</v>
      </c>
      <c r="BL243" s="18" t="s">
        <v>181</v>
      </c>
      <c r="BM243" s="232" t="s">
        <v>288</v>
      </c>
    </row>
    <row r="244" s="13" customFormat="1">
      <c r="A244" s="13"/>
      <c r="B244" s="234"/>
      <c r="C244" s="235"/>
      <c r="D244" s="236" t="s">
        <v>138</v>
      </c>
      <c r="E244" s="237" t="s">
        <v>1</v>
      </c>
      <c r="F244" s="238" t="s">
        <v>248</v>
      </c>
      <c r="G244" s="235"/>
      <c r="H244" s="237" t="s">
        <v>1</v>
      </c>
      <c r="I244" s="239"/>
      <c r="J244" s="235"/>
      <c r="K244" s="235"/>
      <c r="L244" s="240"/>
      <c r="M244" s="241"/>
      <c r="N244" s="242"/>
      <c r="O244" s="242"/>
      <c r="P244" s="242"/>
      <c r="Q244" s="242"/>
      <c r="R244" s="242"/>
      <c r="S244" s="242"/>
      <c r="T244" s="243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44" t="s">
        <v>138</v>
      </c>
      <c r="AU244" s="244" t="s">
        <v>84</v>
      </c>
      <c r="AV244" s="13" t="s">
        <v>82</v>
      </c>
      <c r="AW244" s="13" t="s">
        <v>31</v>
      </c>
      <c r="AX244" s="13" t="s">
        <v>74</v>
      </c>
      <c r="AY244" s="244" t="s">
        <v>129</v>
      </c>
    </row>
    <row r="245" s="14" customFormat="1">
      <c r="A245" s="14"/>
      <c r="B245" s="245"/>
      <c r="C245" s="246"/>
      <c r="D245" s="236" t="s">
        <v>138</v>
      </c>
      <c r="E245" s="247" t="s">
        <v>1</v>
      </c>
      <c r="F245" s="248" t="s">
        <v>289</v>
      </c>
      <c r="G245" s="246"/>
      <c r="H245" s="249">
        <v>97.599999999999994</v>
      </c>
      <c r="I245" s="250"/>
      <c r="J245" s="246"/>
      <c r="K245" s="246"/>
      <c r="L245" s="251"/>
      <c r="M245" s="252"/>
      <c r="N245" s="253"/>
      <c r="O245" s="253"/>
      <c r="P245" s="253"/>
      <c r="Q245" s="253"/>
      <c r="R245" s="253"/>
      <c r="S245" s="253"/>
      <c r="T245" s="254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55" t="s">
        <v>138</v>
      </c>
      <c r="AU245" s="255" t="s">
        <v>84</v>
      </c>
      <c r="AV245" s="14" t="s">
        <v>84</v>
      </c>
      <c r="AW245" s="14" t="s">
        <v>31</v>
      </c>
      <c r="AX245" s="14" t="s">
        <v>74</v>
      </c>
      <c r="AY245" s="255" t="s">
        <v>129</v>
      </c>
    </row>
    <row r="246" s="14" customFormat="1">
      <c r="A246" s="14"/>
      <c r="B246" s="245"/>
      <c r="C246" s="246"/>
      <c r="D246" s="236" t="s">
        <v>138</v>
      </c>
      <c r="E246" s="247" t="s">
        <v>1</v>
      </c>
      <c r="F246" s="248" t="s">
        <v>290</v>
      </c>
      <c r="G246" s="246"/>
      <c r="H246" s="249">
        <v>99.599999999999994</v>
      </c>
      <c r="I246" s="250"/>
      <c r="J246" s="246"/>
      <c r="K246" s="246"/>
      <c r="L246" s="251"/>
      <c r="M246" s="252"/>
      <c r="N246" s="253"/>
      <c r="O246" s="253"/>
      <c r="P246" s="253"/>
      <c r="Q246" s="253"/>
      <c r="R246" s="253"/>
      <c r="S246" s="253"/>
      <c r="T246" s="254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55" t="s">
        <v>138</v>
      </c>
      <c r="AU246" s="255" t="s">
        <v>84</v>
      </c>
      <c r="AV246" s="14" t="s">
        <v>84</v>
      </c>
      <c r="AW246" s="14" t="s">
        <v>31</v>
      </c>
      <c r="AX246" s="14" t="s">
        <v>74</v>
      </c>
      <c r="AY246" s="255" t="s">
        <v>129</v>
      </c>
    </row>
    <row r="247" s="13" customFormat="1">
      <c r="A247" s="13"/>
      <c r="B247" s="234"/>
      <c r="C247" s="235"/>
      <c r="D247" s="236" t="s">
        <v>138</v>
      </c>
      <c r="E247" s="237" t="s">
        <v>1</v>
      </c>
      <c r="F247" s="238" t="s">
        <v>249</v>
      </c>
      <c r="G247" s="235"/>
      <c r="H247" s="237" t="s">
        <v>1</v>
      </c>
      <c r="I247" s="239"/>
      <c r="J247" s="235"/>
      <c r="K247" s="235"/>
      <c r="L247" s="240"/>
      <c r="M247" s="241"/>
      <c r="N247" s="242"/>
      <c r="O247" s="242"/>
      <c r="P247" s="242"/>
      <c r="Q247" s="242"/>
      <c r="R247" s="242"/>
      <c r="S247" s="242"/>
      <c r="T247" s="243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44" t="s">
        <v>138</v>
      </c>
      <c r="AU247" s="244" t="s">
        <v>84</v>
      </c>
      <c r="AV247" s="13" t="s">
        <v>82</v>
      </c>
      <c r="AW247" s="13" t="s">
        <v>31</v>
      </c>
      <c r="AX247" s="13" t="s">
        <v>74</v>
      </c>
      <c r="AY247" s="244" t="s">
        <v>129</v>
      </c>
    </row>
    <row r="248" s="14" customFormat="1">
      <c r="A248" s="14"/>
      <c r="B248" s="245"/>
      <c r="C248" s="246"/>
      <c r="D248" s="236" t="s">
        <v>138</v>
      </c>
      <c r="E248" s="247" t="s">
        <v>1</v>
      </c>
      <c r="F248" s="248" t="s">
        <v>282</v>
      </c>
      <c r="G248" s="246"/>
      <c r="H248" s="249">
        <v>4</v>
      </c>
      <c r="I248" s="250"/>
      <c r="J248" s="246"/>
      <c r="K248" s="246"/>
      <c r="L248" s="251"/>
      <c r="M248" s="252"/>
      <c r="N248" s="253"/>
      <c r="O248" s="253"/>
      <c r="P248" s="253"/>
      <c r="Q248" s="253"/>
      <c r="R248" s="253"/>
      <c r="S248" s="253"/>
      <c r="T248" s="254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55" t="s">
        <v>138</v>
      </c>
      <c r="AU248" s="255" t="s">
        <v>84</v>
      </c>
      <c r="AV248" s="14" t="s">
        <v>84</v>
      </c>
      <c r="AW248" s="14" t="s">
        <v>31</v>
      </c>
      <c r="AX248" s="14" t="s">
        <v>74</v>
      </c>
      <c r="AY248" s="255" t="s">
        <v>129</v>
      </c>
    </row>
    <row r="249" s="16" customFormat="1">
      <c r="A249" s="16"/>
      <c r="B249" s="267"/>
      <c r="C249" s="268"/>
      <c r="D249" s="236" t="s">
        <v>138</v>
      </c>
      <c r="E249" s="269" t="s">
        <v>1</v>
      </c>
      <c r="F249" s="270" t="s">
        <v>220</v>
      </c>
      <c r="G249" s="268"/>
      <c r="H249" s="271">
        <v>201.19999999999999</v>
      </c>
      <c r="I249" s="272"/>
      <c r="J249" s="268"/>
      <c r="K249" s="268"/>
      <c r="L249" s="273"/>
      <c r="M249" s="274"/>
      <c r="N249" s="275"/>
      <c r="O249" s="275"/>
      <c r="P249" s="275"/>
      <c r="Q249" s="275"/>
      <c r="R249" s="275"/>
      <c r="S249" s="275"/>
      <c r="T249" s="276"/>
      <c r="U249" s="16"/>
      <c r="V249" s="16"/>
      <c r="W249" s="16"/>
      <c r="X249" s="16"/>
      <c r="Y249" s="16"/>
      <c r="Z249" s="16"/>
      <c r="AA249" s="16"/>
      <c r="AB249" s="16"/>
      <c r="AC249" s="16"/>
      <c r="AD249" s="16"/>
      <c r="AE249" s="16"/>
      <c r="AT249" s="277" t="s">
        <v>138</v>
      </c>
      <c r="AU249" s="277" t="s">
        <v>84</v>
      </c>
      <c r="AV249" s="16" t="s">
        <v>144</v>
      </c>
      <c r="AW249" s="16" t="s">
        <v>31</v>
      </c>
      <c r="AX249" s="16" t="s">
        <v>74</v>
      </c>
      <c r="AY249" s="277" t="s">
        <v>129</v>
      </c>
    </row>
    <row r="250" s="13" customFormat="1">
      <c r="A250" s="13"/>
      <c r="B250" s="234"/>
      <c r="C250" s="235"/>
      <c r="D250" s="236" t="s">
        <v>138</v>
      </c>
      <c r="E250" s="237" t="s">
        <v>1</v>
      </c>
      <c r="F250" s="238" t="s">
        <v>283</v>
      </c>
      <c r="G250" s="235"/>
      <c r="H250" s="237" t="s">
        <v>1</v>
      </c>
      <c r="I250" s="239"/>
      <c r="J250" s="235"/>
      <c r="K250" s="235"/>
      <c r="L250" s="240"/>
      <c r="M250" s="241"/>
      <c r="N250" s="242"/>
      <c r="O250" s="242"/>
      <c r="P250" s="242"/>
      <c r="Q250" s="242"/>
      <c r="R250" s="242"/>
      <c r="S250" s="242"/>
      <c r="T250" s="243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44" t="s">
        <v>138</v>
      </c>
      <c r="AU250" s="244" t="s">
        <v>84</v>
      </c>
      <c r="AV250" s="13" t="s">
        <v>82</v>
      </c>
      <c r="AW250" s="13" t="s">
        <v>31</v>
      </c>
      <c r="AX250" s="13" t="s">
        <v>74</v>
      </c>
      <c r="AY250" s="244" t="s">
        <v>129</v>
      </c>
    </row>
    <row r="251" s="14" customFormat="1">
      <c r="A251" s="14"/>
      <c r="B251" s="245"/>
      <c r="C251" s="246"/>
      <c r="D251" s="236" t="s">
        <v>138</v>
      </c>
      <c r="E251" s="247" t="s">
        <v>1</v>
      </c>
      <c r="F251" s="248" t="s">
        <v>291</v>
      </c>
      <c r="G251" s="246"/>
      <c r="H251" s="249">
        <v>10.060000000000001</v>
      </c>
      <c r="I251" s="250"/>
      <c r="J251" s="246"/>
      <c r="K251" s="246"/>
      <c r="L251" s="251"/>
      <c r="M251" s="252"/>
      <c r="N251" s="253"/>
      <c r="O251" s="253"/>
      <c r="P251" s="253"/>
      <c r="Q251" s="253"/>
      <c r="R251" s="253"/>
      <c r="S251" s="253"/>
      <c r="T251" s="254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55" t="s">
        <v>138</v>
      </c>
      <c r="AU251" s="255" t="s">
        <v>84</v>
      </c>
      <c r="AV251" s="14" t="s">
        <v>84</v>
      </c>
      <c r="AW251" s="14" t="s">
        <v>31</v>
      </c>
      <c r="AX251" s="14" t="s">
        <v>74</v>
      </c>
      <c r="AY251" s="255" t="s">
        <v>129</v>
      </c>
    </row>
    <row r="252" s="15" customFormat="1">
      <c r="A252" s="15"/>
      <c r="B252" s="256"/>
      <c r="C252" s="257"/>
      <c r="D252" s="236" t="s">
        <v>138</v>
      </c>
      <c r="E252" s="258" t="s">
        <v>1</v>
      </c>
      <c r="F252" s="259" t="s">
        <v>154</v>
      </c>
      <c r="G252" s="257"/>
      <c r="H252" s="260">
        <v>211.25999999999999</v>
      </c>
      <c r="I252" s="261"/>
      <c r="J252" s="257"/>
      <c r="K252" s="257"/>
      <c r="L252" s="262"/>
      <c r="M252" s="263"/>
      <c r="N252" s="264"/>
      <c r="O252" s="264"/>
      <c r="P252" s="264"/>
      <c r="Q252" s="264"/>
      <c r="R252" s="264"/>
      <c r="S252" s="264"/>
      <c r="T252" s="265"/>
      <c r="U252" s="15"/>
      <c r="V252" s="15"/>
      <c r="W252" s="15"/>
      <c r="X252" s="15"/>
      <c r="Y252" s="15"/>
      <c r="Z252" s="15"/>
      <c r="AA252" s="15"/>
      <c r="AB252" s="15"/>
      <c r="AC252" s="15"/>
      <c r="AD252" s="15"/>
      <c r="AE252" s="15"/>
      <c r="AT252" s="266" t="s">
        <v>138</v>
      </c>
      <c r="AU252" s="266" t="s">
        <v>84</v>
      </c>
      <c r="AV252" s="15" t="s">
        <v>136</v>
      </c>
      <c r="AW252" s="15" t="s">
        <v>31</v>
      </c>
      <c r="AX252" s="15" t="s">
        <v>82</v>
      </c>
      <c r="AY252" s="266" t="s">
        <v>129</v>
      </c>
    </row>
    <row r="253" s="2" customFormat="1" ht="24.15" customHeight="1">
      <c r="A253" s="39"/>
      <c r="B253" s="40"/>
      <c r="C253" s="220" t="s">
        <v>292</v>
      </c>
      <c r="D253" s="220" t="s">
        <v>132</v>
      </c>
      <c r="E253" s="221" t="s">
        <v>293</v>
      </c>
      <c r="F253" s="222" t="s">
        <v>294</v>
      </c>
      <c r="G253" s="223" t="s">
        <v>147</v>
      </c>
      <c r="H253" s="224">
        <v>573.08399999999995</v>
      </c>
      <c r="I253" s="225"/>
      <c r="J253" s="226">
        <f>ROUND(I253*H253,2)</f>
        <v>0</v>
      </c>
      <c r="K253" s="227"/>
      <c r="L253" s="45"/>
      <c r="M253" s="228" t="s">
        <v>1</v>
      </c>
      <c r="N253" s="229" t="s">
        <v>39</v>
      </c>
      <c r="O253" s="92"/>
      <c r="P253" s="230">
        <f>O253*H253</f>
        <v>0</v>
      </c>
      <c r="Q253" s="230">
        <v>0</v>
      </c>
      <c r="R253" s="230">
        <f>Q253*H253</f>
        <v>0</v>
      </c>
      <c r="S253" s="230">
        <v>0</v>
      </c>
      <c r="T253" s="231">
        <f>S253*H253</f>
        <v>0</v>
      </c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R253" s="232" t="s">
        <v>181</v>
      </c>
      <c r="AT253" s="232" t="s">
        <v>132</v>
      </c>
      <c r="AU253" s="232" t="s">
        <v>84</v>
      </c>
      <c r="AY253" s="18" t="s">
        <v>129</v>
      </c>
      <c r="BE253" s="233">
        <f>IF(N253="základní",J253,0)</f>
        <v>0</v>
      </c>
      <c r="BF253" s="233">
        <f>IF(N253="snížená",J253,0)</f>
        <v>0</v>
      </c>
      <c r="BG253" s="233">
        <f>IF(N253="zákl. přenesená",J253,0)</f>
        <v>0</v>
      </c>
      <c r="BH253" s="233">
        <f>IF(N253="sníž. přenesená",J253,0)</f>
        <v>0</v>
      </c>
      <c r="BI253" s="233">
        <f>IF(N253="nulová",J253,0)</f>
        <v>0</v>
      </c>
      <c r="BJ253" s="18" t="s">
        <v>82</v>
      </c>
      <c r="BK253" s="233">
        <f>ROUND(I253*H253,2)</f>
        <v>0</v>
      </c>
      <c r="BL253" s="18" t="s">
        <v>181</v>
      </c>
      <c r="BM253" s="232" t="s">
        <v>295</v>
      </c>
    </row>
    <row r="254" s="13" customFormat="1">
      <c r="A254" s="13"/>
      <c r="B254" s="234"/>
      <c r="C254" s="235"/>
      <c r="D254" s="236" t="s">
        <v>138</v>
      </c>
      <c r="E254" s="237" t="s">
        <v>1</v>
      </c>
      <c r="F254" s="238" t="s">
        <v>296</v>
      </c>
      <c r="G254" s="235"/>
      <c r="H254" s="237" t="s">
        <v>1</v>
      </c>
      <c r="I254" s="239"/>
      <c r="J254" s="235"/>
      <c r="K254" s="235"/>
      <c r="L254" s="240"/>
      <c r="M254" s="241"/>
      <c r="N254" s="242"/>
      <c r="O254" s="242"/>
      <c r="P254" s="242"/>
      <c r="Q254" s="242"/>
      <c r="R254" s="242"/>
      <c r="S254" s="242"/>
      <c r="T254" s="243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44" t="s">
        <v>138</v>
      </c>
      <c r="AU254" s="244" t="s">
        <v>84</v>
      </c>
      <c r="AV254" s="13" t="s">
        <v>82</v>
      </c>
      <c r="AW254" s="13" t="s">
        <v>31</v>
      </c>
      <c r="AX254" s="13" t="s">
        <v>74</v>
      </c>
      <c r="AY254" s="244" t="s">
        <v>129</v>
      </c>
    </row>
    <row r="255" s="14" customFormat="1">
      <c r="A255" s="14"/>
      <c r="B255" s="245"/>
      <c r="C255" s="246"/>
      <c r="D255" s="236" t="s">
        <v>138</v>
      </c>
      <c r="E255" s="247" t="s">
        <v>1</v>
      </c>
      <c r="F255" s="248" t="s">
        <v>297</v>
      </c>
      <c r="G255" s="246"/>
      <c r="H255" s="249">
        <v>540.12400000000002</v>
      </c>
      <c r="I255" s="250"/>
      <c r="J255" s="246"/>
      <c r="K255" s="246"/>
      <c r="L255" s="251"/>
      <c r="M255" s="252"/>
      <c r="N255" s="253"/>
      <c r="O255" s="253"/>
      <c r="P255" s="253"/>
      <c r="Q255" s="253"/>
      <c r="R255" s="253"/>
      <c r="S255" s="253"/>
      <c r="T255" s="254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55" t="s">
        <v>138</v>
      </c>
      <c r="AU255" s="255" t="s">
        <v>84</v>
      </c>
      <c r="AV255" s="14" t="s">
        <v>84</v>
      </c>
      <c r="AW255" s="14" t="s">
        <v>31</v>
      </c>
      <c r="AX255" s="14" t="s">
        <v>74</v>
      </c>
      <c r="AY255" s="255" t="s">
        <v>129</v>
      </c>
    </row>
    <row r="256" s="13" customFormat="1">
      <c r="A256" s="13"/>
      <c r="B256" s="234"/>
      <c r="C256" s="235"/>
      <c r="D256" s="236" t="s">
        <v>138</v>
      </c>
      <c r="E256" s="237" t="s">
        <v>1</v>
      </c>
      <c r="F256" s="238" t="s">
        <v>298</v>
      </c>
      <c r="G256" s="235"/>
      <c r="H256" s="237" t="s">
        <v>1</v>
      </c>
      <c r="I256" s="239"/>
      <c r="J256" s="235"/>
      <c r="K256" s="235"/>
      <c r="L256" s="240"/>
      <c r="M256" s="241"/>
      <c r="N256" s="242"/>
      <c r="O256" s="242"/>
      <c r="P256" s="242"/>
      <c r="Q256" s="242"/>
      <c r="R256" s="242"/>
      <c r="S256" s="242"/>
      <c r="T256" s="243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44" t="s">
        <v>138</v>
      </c>
      <c r="AU256" s="244" t="s">
        <v>84</v>
      </c>
      <c r="AV256" s="13" t="s">
        <v>82</v>
      </c>
      <c r="AW256" s="13" t="s">
        <v>31</v>
      </c>
      <c r="AX256" s="13" t="s">
        <v>74</v>
      </c>
      <c r="AY256" s="244" t="s">
        <v>129</v>
      </c>
    </row>
    <row r="257" s="14" customFormat="1">
      <c r="A257" s="14"/>
      <c r="B257" s="245"/>
      <c r="C257" s="246"/>
      <c r="D257" s="236" t="s">
        <v>138</v>
      </c>
      <c r="E257" s="247" t="s">
        <v>1</v>
      </c>
      <c r="F257" s="248" t="s">
        <v>299</v>
      </c>
      <c r="G257" s="246"/>
      <c r="H257" s="249">
        <v>32.960000000000001</v>
      </c>
      <c r="I257" s="250"/>
      <c r="J257" s="246"/>
      <c r="K257" s="246"/>
      <c r="L257" s="251"/>
      <c r="M257" s="252"/>
      <c r="N257" s="253"/>
      <c r="O257" s="253"/>
      <c r="P257" s="253"/>
      <c r="Q257" s="253"/>
      <c r="R257" s="253"/>
      <c r="S257" s="253"/>
      <c r="T257" s="254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255" t="s">
        <v>138</v>
      </c>
      <c r="AU257" s="255" t="s">
        <v>84</v>
      </c>
      <c r="AV257" s="14" t="s">
        <v>84</v>
      </c>
      <c r="AW257" s="14" t="s">
        <v>31</v>
      </c>
      <c r="AX257" s="14" t="s">
        <v>74</v>
      </c>
      <c r="AY257" s="255" t="s">
        <v>129</v>
      </c>
    </row>
    <row r="258" s="15" customFormat="1">
      <c r="A258" s="15"/>
      <c r="B258" s="256"/>
      <c r="C258" s="257"/>
      <c r="D258" s="236" t="s">
        <v>138</v>
      </c>
      <c r="E258" s="258" t="s">
        <v>1</v>
      </c>
      <c r="F258" s="259" t="s">
        <v>154</v>
      </c>
      <c r="G258" s="257"/>
      <c r="H258" s="260">
        <v>573.08399999999995</v>
      </c>
      <c r="I258" s="261"/>
      <c r="J258" s="257"/>
      <c r="K258" s="257"/>
      <c r="L258" s="262"/>
      <c r="M258" s="263"/>
      <c r="N258" s="264"/>
      <c r="O258" s="264"/>
      <c r="P258" s="264"/>
      <c r="Q258" s="264"/>
      <c r="R258" s="264"/>
      <c r="S258" s="264"/>
      <c r="T258" s="265"/>
      <c r="U258" s="15"/>
      <c r="V258" s="15"/>
      <c r="W258" s="15"/>
      <c r="X258" s="15"/>
      <c r="Y258" s="15"/>
      <c r="Z258" s="15"/>
      <c r="AA258" s="15"/>
      <c r="AB258" s="15"/>
      <c r="AC258" s="15"/>
      <c r="AD258" s="15"/>
      <c r="AE258" s="15"/>
      <c r="AT258" s="266" t="s">
        <v>138</v>
      </c>
      <c r="AU258" s="266" t="s">
        <v>84</v>
      </c>
      <c r="AV258" s="15" t="s">
        <v>136</v>
      </c>
      <c r="AW258" s="15" t="s">
        <v>31</v>
      </c>
      <c r="AX258" s="15" t="s">
        <v>82</v>
      </c>
      <c r="AY258" s="266" t="s">
        <v>129</v>
      </c>
    </row>
    <row r="259" s="2" customFormat="1" ht="16.5" customHeight="1">
      <c r="A259" s="39"/>
      <c r="B259" s="40"/>
      <c r="C259" s="278" t="s">
        <v>300</v>
      </c>
      <c r="D259" s="278" t="s">
        <v>223</v>
      </c>
      <c r="E259" s="279" t="s">
        <v>301</v>
      </c>
      <c r="F259" s="280" t="s">
        <v>302</v>
      </c>
      <c r="G259" s="281" t="s">
        <v>147</v>
      </c>
      <c r="H259" s="282">
        <v>659.04700000000003</v>
      </c>
      <c r="I259" s="283"/>
      <c r="J259" s="284">
        <f>ROUND(I259*H259,2)</f>
        <v>0</v>
      </c>
      <c r="K259" s="285"/>
      <c r="L259" s="286"/>
      <c r="M259" s="287" t="s">
        <v>1</v>
      </c>
      <c r="N259" s="288" t="s">
        <v>39</v>
      </c>
      <c r="O259" s="92"/>
      <c r="P259" s="230">
        <f>O259*H259</f>
        <v>0</v>
      </c>
      <c r="Q259" s="230">
        <v>0.00029999999999999997</v>
      </c>
      <c r="R259" s="230">
        <f>Q259*H259</f>
        <v>0.1977141</v>
      </c>
      <c r="S259" s="230">
        <v>0</v>
      </c>
      <c r="T259" s="231">
        <f>S259*H259</f>
        <v>0</v>
      </c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R259" s="232" t="s">
        <v>226</v>
      </c>
      <c r="AT259" s="232" t="s">
        <v>223</v>
      </c>
      <c r="AU259" s="232" t="s">
        <v>84</v>
      </c>
      <c r="AY259" s="18" t="s">
        <v>129</v>
      </c>
      <c r="BE259" s="233">
        <f>IF(N259="základní",J259,0)</f>
        <v>0</v>
      </c>
      <c r="BF259" s="233">
        <f>IF(N259="snížená",J259,0)</f>
        <v>0</v>
      </c>
      <c r="BG259" s="233">
        <f>IF(N259="zákl. přenesená",J259,0)</f>
        <v>0</v>
      </c>
      <c r="BH259" s="233">
        <f>IF(N259="sníž. přenesená",J259,0)</f>
        <v>0</v>
      </c>
      <c r="BI259" s="233">
        <f>IF(N259="nulová",J259,0)</f>
        <v>0</v>
      </c>
      <c r="BJ259" s="18" t="s">
        <v>82</v>
      </c>
      <c r="BK259" s="233">
        <f>ROUND(I259*H259,2)</f>
        <v>0</v>
      </c>
      <c r="BL259" s="18" t="s">
        <v>181</v>
      </c>
      <c r="BM259" s="232" t="s">
        <v>303</v>
      </c>
    </row>
    <row r="260" s="14" customFormat="1">
      <c r="A260" s="14"/>
      <c r="B260" s="245"/>
      <c r="C260" s="246"/>
      <c r="D260" s="236" t="s">
        <v>138</v>
      </c>
      <c r="E260" s="246"/>
      <c r="F260" s="248" t="s">
        <v>304</v>
      </c>
      <c r="G260" s="246"/>
      <c r="H260" s="249">
        <v>659.04700000000003</v>
      </c>
      <c r="I260" s="250"/>
      <c r="J260" s="246"/>
      <c r="K260" s="246"/>
      <c r="L260" s="251"/>
      <c r="M260" s="252"/>
      <c r="N260" s="253"/>
      <c r="O260" s="253"/>
      <c r="P260" s="253"/>
      <c r="Q260" s="253"/>
      <c r="R260" s="253"/>
      <c r="S260" s="253"/>
      <c r="T260" s="254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255" t="s">
        <v>138</v>
      </c>
      <c r="AU260" s="255" t="s">
        <v>84</v>
      </c>
      <c r="AV260" s="14" t="s">
        <v>84</v>
      </c>
      <c r="AW260" s="14" t="s">
        <v>4</v>
      </c>
      <c r="AX260" s="14" t="s">
        <v>82</v>
      </c>
      <c r="AY260" s="255" t="s">
        <v>129</v>
      </c>
    </row>
    <row r="261" s="2" customFormat="1" ht="24.15" customHeight="1">
      <c r="A261" s="39"/>
      <c r="B261" s="40"/>
      <c r="C261" s="220" t="s">
        <v>305</v>
      </c>
      <c r="D261" s="220" t="s">
        <v>132</v>
      </c>
      <c r="E261" s="221" t="s">
        <v>306</v>
      </c>
      <c r="F261" s="222" t="s">
        <v>307</v>
      </c>
      <c r="G261" s="223" t="s">
        <v>147</v>
      </c>
      <c r="H261" s="224">
        <v>32.960000000000001</v>
      </c>
      <c r="I261" s="225"/>
      <c r="J261" s="226">
        <f>ROUND(I261*H261,2)</f>
        <v>0</v>
      </c>
      <c r="K261" s="227"/>
      <c r="L261" s="45"/>
      <c r="M261" s="228" t="s">
        <v>1</v>
      </c>
      <c r="N261" s="229" t="s">
        <v>39</v>
      </c>
      <c r="O261" s="92"/>
      <c r="P261" s="230">
        <f>O261*H261</f>
        <v>0</v>
      </c>
      <c r="Q261" s="230">
        <v>3.0000000000000001E-05</v>
      </c>
      <c r="R261" s="230">
        <f>Q261*H261</f>
        <v>0.00098879999999999997</v>
      </c>
      <c r="S261" s="230">
        <v>0</v>
      </c>
      <c r="T261" s="231">
        <f>S261*H261</f>
        <v>0</v>
      </c>
      <c r="U261" s="39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  <c r="AR261" s="232" t="s">
        <v>181</v>
      </c>
      <c r="AT261" s="232" t="s">
        <v>132</v>
      </c>
      <c r="AU261" s="232" t="s">
        <v>84</v>
      </c>
      <c r="AY261" s="18" t="s">
        <v>129</v>
      </c>
      <c r="BE261" s="233">
        <f>IF(N261="základní",J261,0)</f>
        <v>0</v>
      </c>
      <c r="BF261" s="233">
        <f>IF(N261="snížená",J261,0)</f>
        <v>0</v>
      </c>
      <c r="BG261" s="233">
        <f>IF(N261="zákl. přenesená",J261,0)</f>
        <v>0</v>
      </c>
      <c r="BH261" s="233">
        <f>IF(N261="sníž. přenesená",J261,0)</f>
        <v>0</v>
      </c>
      <c r="BI261" s="233">
        <f>IF(N261="nulová",J261,0)</f>
        <v>0</v>
      </c>
      <c r="BJ261" s="18" t="s">
        <v>82</v>
      </c>
      <c r="BK261" s="233">
        <f>ROUND(I261*H261,2)</f>
        <v>0</v>
      </c>
      <c r="BL261" s="18" t="s">
        <v>181</v>
      </c>
      <c r="BM261" s="232" t="s">
        <v>308</v>
      </c>
    </row>
    <row r="262" s="13" customFormat="1">
      <c r="A262" s="13"/>
      <c r="B262" s="234"/>
      <c r="C262" s="235"/>
      <c r="D262" s="236" t="s">
        <v>138</v>
      </c>
      <c r="E262" s="237" t="s">
        <v>1</v>
      </c>
      <c r="F262" s="238" t="s">
        <v>186</v>
      </c>
      <c r="G262" s="235"/>
      <c r="H262" s="237" t="s">
        <v>1</v>
      </c>
      <c r="I262" s="239"/>
      <c r="J262" s="235"/>
      <c r="K262" s="235"/>
      <c r="L262" s="240"/>
      <c r="M262" s="241"/>
      <c r="N262" s="242"/>
      <c r="O262" s="242"/>
      <c r="P262" s="242"/>
      <c r="Q262" s="242"/>
      <c r="R262" s="242"/>
      <c r="S262" s="242"/>
      <c r="T262" s="243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44" t="s">
        <v>138</v>
      </c>
      <c r="AU262" s="244" t="s">
        <v>84</v>
      </c>
      <c r="AV262" s="13" t="s">
        <v>82</v>
      </c>
      <c r="AW262" s="13" t="s">
        <v>31</v>
      </c>
      <c r="AX262" s="13" t="s">
        <v>74</v>
      </c>
      <c r="AY262" s="244" t="s">
        <v>129</v>
      </c>
    </row>
    <row r="263" s="14" customFormat="1">
      <c r="A263" s="14"/>
      <c r="B263" s="245"/>
      <c r="C263" s="246"/>
      <c r="D263" s="236" t="s">
        <v>138</v>
      </c>
      <c r="E263" s="247" t="s">
        <v>1</v>
      </c>
      <c r="F263" s="248" t="s">
        <v>309</v>
      </c>
      <c r="G263" s="246"/>
      <c r="H263" s="249">
        <v>31.719999999999999</v>
      </c>
      <c r="I263" s="250"/>
      <c r="J263" s="246"/>
      <c r="K263" s="246"/>
      <c r="L263" s="251"/>
      <c r="M263" s="252"/>
      <c r="N263" s="253"/>
      <c r="O263" s="253"/>
      <c r="P263" s="253"/>
      <c r="Q263" s="253"/>
      <c r="R263" s="253"/>
      <c r="S263" s="253"/>
      <c r="T263" s="254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55" t="s">
        <v>138</v>
      </c>
      <c r="AU263" s="255" t="s">
        <v>84</v>
      </c>
      <c r="AV263" s="14" t="s">
        <v>84</v>
      </c>
      <c r="AW263" s="14" t="s">
        <v>31</v>
      </c>
      <c r="AX263" s="14" t="s">
        <v>74</v>
      </c>
      <c r="AY263" s="255" t="s">
        <v>129</v>
      </c>
    </row>
    <row r="264" s="13" customFormat="1">
      <c r="A264" s="13"/>
      <c r="B264" s="234"/>
      <c r="C264" s="235"/>
      <c r="D264" s="236" t="s">
        <v>138</v>
      </c>
      <c r="E264" s="237" t="s">
        <v>1</v>
      </c>
      <c r="F264" s="238" t="s">
        <v>188</v>
      </c>
      <c r="G264" s="235"/>
      <c r="H264" s="237" t="s">
        <v>1</v>
      </c>
      <c r="I264" s="239"/>
      <c r="J264" s="235"/>
      <c r="K264" s="235"/>
      <c r="L264" s="240"/>
      <c r="M264" s="241"/>
      <c r="N264" s="242"/>
      <c r="O264" s="242"/>
      <c r="P264" s="242"/>
      <c r="Q264" s="242"/>
      <c r="R264" s="242"/>
      <c r="S264" s="242"/>
      <c r="T264" s="243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44" t="s">
        <v>138</v>
      </c>
      <c r="AU264" s="244" t="s">
        <v>84</v>
      </c>
      <c r="AV264" s="13" t="s">
        <v>82</v>
      </c>
      <c r="AW264" s="13" t="s">
        <v>31</v>
      </c>
      <c r="AX264" s="13" t="s">
        <v>74</v>
      </c>
      <c r="AY264" s="244" t="s">
        <v>129</v>
      </c>
    </row>
    <row r="265" s="14" customFormat="1">
      <c r="A265" s="14"/>
      <c r="B265" s="245"/>
      <c r="C265" s="246"/>
      <c r="D265" s="236" t="s">
        <v>138</v>
      </c>
      <c r="E265" s="247" t="s">
        <v>1</v>
      </c>
      <c r="F265" s="248" t="s">
        <v>310</v>
      </c>
      <c r="G265" s="246"/>
      <c r="H265" s="249">
        <v>1.24</v>
      </c>
      <c r="I265" s="250"/>
      <c r="J265" s="246"/>
      <c r="K265" s="246"/>
      <c r="L265" s="251"/>
      <c r="M265" s="252"/>
      <c r="N265" s="253"/>
      <c r="O265" s="253"/>
      <c r="P265" s="253"/>
      <c r="Q265" s="253"/>
      <c r="R265" s="253"/>
      <c r="S265" s="253"/>
      <c r="T265" s="254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T265" s="255" t="s">
        <v>138</v>
      </c>
      <c r="AU265" s="255" t="s">
        <v>84</v>
      </c>
      <c r="AV265" s="14" t="s">
        <v>84</v>
      </c>
      <c r="AW265" s="14" t="s">
        <v>31</v>
      </c>
      <c r="AX265" s="14" t="s">
        <v>74</v>
      </c>
      <c r="AY265" s="255" t="s">
        <v>129</v>
      </c>
    </row>
    <row r="266" s="15" customFormat="1">
      <c r="A266" s="15"/>
      <c r="B266" s="256"/>
      <c r="C266" s="257"/>
      <c r="D266" s="236" t="s">
        <v>138</v>
      </c>
      <c r="E266" s="258" t="s">
        <v>1</v>
      </c>
      <c r="F266" s="259" t="s">
        <v>154</v>
      </c>
      <c r="G266" s="257"/>
      <c r="H266" s="260">
        <v>32.960000000000001</v>
      </c>
      <c r="I266" s="261"/>
      <c r="J266" s="257"/>
      <c r="K266" s="257"/>
      <c r="L266" s="262"/>
      <c r="M266" s="263"/>
      <c r="N266" s="264"/>
      <c r="O266" s="264"/>
      <c r="P266" s="264"/>
      <c r="Q266" s="264"/>
      <c r="R266" s="264"/>
      <c r="S266" s="264"/>
      <c r="T266" s="265"/>
      <c r="U266" s="15"/>
      <c r="V266" s="15"/>
      <c r="W266" s="15"/>
      <c r="X266" s="15"/>
      <c r="Y266" s="15"/>
      <c r="Z266" s="15"/>
      <c r="AA266" s="15"/>
      <c r="AB266" s="15"/>
      <c r="AC266" s="15"/>
      <c r="AD266" s="15"/>
      <c r="AE266" s="15"/>
      <c r="AT266" s="266" t="s">
        <v>138</v>
      </c>
      <c r="AU266" s="266" t="s">
        <v>84</v>
      </c>
      <c r="AV266" s="15" t="s">
        <v>136</v>
      </c>
      <c r="AW266" s="15" t="s">
        <v>31</v>
      </c>
      <c r="AX266" s="15" t="s">
        <v>82</v>
      </c>
      <c r="AY266" s="266" t="s">
        <v>129</v>
      </c>
    </row>
    <row r="267" s="2" customFormat="1" ht="16.5" customHeight="1">
      <c r="A267" s="39"/>
      <c r="B267" s="40"/>
      <c r="C267" s="278" t="s">
        <v>311</v>
      </c>
      <c r="D267" s="278" t="s">
        <v>223</v>
      </c>
      <c r="E267" s="279" t="s">
        <v>224</v>
      </c>
      <c r="F267" s="280" t="s">
        <v>225</v>
      </c>
      <c r="G267" s="281" t="s">
        <v>147</v>
      </c>
      <c r="H267" s="282">
        <v>39.552</v>
      </c>
      <c r="I267" s="283"/>
      <c r="J267" s="284">
        <f>ROUND(I267*H267,2)</f>
        <v>0</v>
      </c>
      <c r="K267" s="285"/>
      <c r="L267" s="286"/>
      <c r="M267" s="287" t="s">
        <v>1</v>
      </c>
      <c r="N267" s="288" t="s">
        <v>39</v>
      </c>
      <c r="O267" s="92"/>
      <c r="P267" s="230">
        <f>O267*H267</f>
        <v>0</v>
      </c>
      <c r="Q267" s="230">
        <v>0</v>
      </c>
      <c r="R267" s="230">
        <f>Q267*H267</f>
        <v>0</v>
      </c>
      <c r="S267" s="230">
        <v>0</v>
      </c>
      <c r="T267" s="231">
        <f>S267*H267</f>
        <v>0</v>
      </c>
      <c r="U267" s="39"/>
      <c r="V267" s="39"/>
      <c r="W267" s="39"/>
      <c r="X267" s="39"/>
      <c r="Y267" s="39"/>
      <c r="Z267" s="39"/>
      <c r="AA267" s="39"/>
      <c r="AB267" s="39"/>
      <c r="AC267" s="39"/>
      <c r="AD267" s="39"/>
      <c r="AE267" s="39"/>
      <c r="AR267" s="232" t="s">
        <v>226</v>
      </c>
      <c r="AT267" s="232" t="s">
        <v>223</v>
      </c>
      <c r="AU267" s="232" t="s">
        <v>84</v>
      </c>
      <c r="AY267" s="18" t="s">
        <v>129</v>
      </c>
      <c r="BE267" s="233">
        <f>IF(N267="základní",J267,0)</f>
        <v>0</v>
      </c>
      <c r="BF267" s="233">
        <f>IF(N267="snížená",J267,0)</f>
        <v>0</v>
      </c>
      <c r="BG267" s="233">
        <f>IF(N267="zákl. přenesená",J267,0)</f>
        <v>0</v>
      </c>
      <c r="BH267" s="233">
        <f>IF(N267="sníž. přenesená",J267,0)</f>
        <v>0</v>
      </c>
      <c r="BI267" s="233">
        <f>IF(N267="nulová",J267,0)</f>
        <v>0</v>
      </c>
      <c r="BJ267" s="18" t="s">
        <v>82</v>
      </c>
      <c r="BK267" s="233">
        <f>ROUND(I267*H267,2)</f>
        <v>0</v>
      </c>
      <c r="BL267" s="18" t="s">
        <v>181</v>
      </c>
      <c r="BM267" s="232" t="s">
        <v>312</v>
      </c>
    </row>
    <row r="268" s="14" customFormat="1">
      <c r="A268" s="14"/>
      <c r="B268" s="245"/>
      <c r="C268" s="246"/>
      <c r="D268" s="236" t="s">
        <v>138</v>
      </c>
      <c r="E268" s="246"/>
      <c r="F268" s="248" t="s">
        <v>313</v>
      </c>
      <c r="G268" s="246"/>
      <c r="H268" s="249">
        <v>39.552</v>
      </c>
      <c r="I268" s="250"/>
      <c r="J268" s="246"/>
      <c r="K268" s="246"/>
      <c r="L268" s="251"/>
      <c r="M268" s="252"/>
      <c r="N268" s="253"/>
      <c r="O268" s="253"/>
      <c r="P268" s="253"/>
      <c r="Q268" s="253"/>
      <c r="R268" s="253"/>
      <c r="S268" s="253"/>
      <c r="T268" s="254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255" t="s">
        <v>138</v>
      </c>
      <c r="AU268" s="255" t="s">
        <v>84</v>
      </c>
      <c r="AV268" s="14" t="s">
        <v>84</v>
      </c>
      <c r="AW268" s="14" t="s">
        <v>4</v>
      </c>
      <c r="AX268" s="14" t="s">
        <v>82</v>
      </c>
      <c r="AY268" s="255" t="s">
        <v>129</v>
      </c>
    </row>
    <row r="269" s="2" customFormat="1" ht="24.15" customHeight="1">
      <c r="A269" s="39"/>
      <c r="B269" s="40"/>
      <c r="C269" s="220" t="s">
        <v>314</v>
      </c>
      <c r="D269" s="220" t="s">
        <v>132</v>
      </c>
      <c r="E269" s="221" t="s">
        <v>315</v>
      </c>
      <c r="F269" s="222" t="s">
        <v>316</v>
      </c>
      <c r="G269" s="223" t="s">
        <v>317</v>
      </c>
      <c r="H269" s="289"/>
      <c r="I269" s="225"/>
      <c r="J269" s="226">
        <f>ROUND(I269*H269,2)</f>
        <v>0</v>
      </c>
      <c r="K269" s="227"/>
      <c r="L269" s="45"/>
      <c r="M269" s="228" t="s">
        <v>1</v>
      </c>
      <c r="N269" s="229" t="s">
        <v>39</v>
      </c>
      <c r="O269" s="92"/>
      <c r="P269" s="230">
        <f>O269*H269</f>
        <v>0</v>
      </c>
      <c r="Q269" s="230">
        <v>0</v>
      </c>
      <c r="R269" s="230">
        <f>Q269*H269</f>
        <v>0</v>
      </c>
      <c r="S269" s="230">
        <v>0</v>
      </c>
      <c r="T269" s="231">
        <f>S269*H269</f>
        <v>0</v>
      </c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  <c r="AR269" s="232" t="s">
        <v>181</v>
      </c>
      <c r="AT269" s="232" t="s">
        <v>132</v>
      </c>
      <c r="AU269" s="232" t="s">
        <v>84</v>
      </c>
      <c r="AY269" s="18" t="s">
        <v>129</v>
      </c>
      <c r="BE269" s="233">
        <f>IF(N269="základní",J269,0)</f>
        <v>0</v>
      </c>
      <c r="BF269" s="233">
        <f>IF(N269="snížená",J269,0)</f>
        <v>0</v>
      </c>
      <c r="BG269" s="233">
        <f>IF(N269="zákl. přenesená",J269,0)</f>
        <v>0</v>
      </c>
      <c r="BH269" s="233">
        <f>IF(N269="sníž. přenesená",J269,0)</f>
        <v>0</v>
      </c>
      <c r="BI269" s="233">
        <f>IF(N269="nulová",J269,0)</f>
        <v>0</v>
      </c>
      <c r="BJ269" s="18" t="s">
        <v>82</v>
      </c>
      <c r="BK269" s="233">
        <f>ROUND(I269*H269,2)</f>
        <v>0</v>
      </c>
      <c r="BL269" s="18" t="s">
        <v>181</v>
      </c>
      <c r="BM269" s="232" t="s">
        <v>318</v>
      </c>
    </row>
    <row r="270" s="12" customFormat="1" ht="22.8" customHeight="1">
      <c r="A270" s="12"/>
      <c r="B270" s="204"/>
      <c r="C270" s="205"/>
      <c r="D270" s="206" t="s">
        <v>73</v>
      </c>
      <c r="E270" s="218" t="s">
        <v>319</v>
      </c>
      <c r="F270" s="218" t="s">
        <v>320</v>
      </c>
      <c r="G270" s="205"/>
      <c r="H270" s="205"/>
      <c r="I270" s="208"/>
      <c r="J270" s="219">
        <f>BK270</f>
        <v>0</v>
      </c>
      <c r="K270" s="205"/>
      <c r="L270" s="210"/>
      <c r="M270" s="211"/>
      <c r="N270" s="212"/>
      <c r="O270" s="212"/>
      <c r="P270" s="213">
        <f>SUM(P271:P317)</f>
        <v>0</v>
      </c>
      <c r="Q270" s="212"/>
      <c r="R270" s="213">
        <f>SUM(R271:R317)</f>
        <v>3.1896974</v>
      </c>
      <c r="S270" s="212"/>
      <c r="T270" s="214">
        <f>SUM(T271:T317)</f>
        <v>1.7687519999999999</v>
      </c>
      <c r="U270" s="12"/>
      <c r="V270" s="12"/>
      <c r="W270" s="12"/>
      <c r="X270" s="12"/>
      <c r="Y270" s="12"/>
      <c r="Z270" s="12"/>
      <c r="AA270" s="12"/>
      <c r="AB270" s="12"/>
      <c r="AC270" s="12"/>
      <c r="AD270" s="12"/>
      <c r="AE270" s="12"/>
      <c r="AR270" s="215" t="s">
        <v>84</v>
      </c>
      <c r="AT270" s="216" t="s">
        <v>73</v>
      </c>
      <c r="AU270" s="216" t="s">
        <v>82</v>
      </c>
      <c r="AY270" s="215" t="s">
        <v>129</v>
      </c>
      <c r="BK270" s="217">
        <f>SUM(BK271:BK317)</f>
        <v>0</v>
      </c>
    </row>
    <row r="271" s="2" customFormat="1" ht="24.15" customHeight="1">
      <c r="A271" s="39"/>
      <c r="B271" s="40"/>
      <c r="C271" s="220" t="s">
        <v>321</v>
      </c>
      <c r="D271" s="220" t="s">
        <v>132</v>
      </c>
      <c r="E271" s="221" t="s">
        <v>322</v>
      </c>
      <c r="F271" s="222" t="s">
        <v>323</v>
      </c>
      <c r="G271" s="223" t="s">
        <v>147</v>
      </c>
      <c r="H271" s="224">
        <v>30.48</v>
      </c>
      <c r="I271" s="225"/>
      <c r="J271" s="226">
        <f>ROUND(I271*H271,2)</f>
        <v>0</v>
      </c>
      <c r="K271" s="227"/>
      <c r="L271" s="45"/>
      <c r="M271" s="228" t="s">
        <v>1</v>
      </c>
      <c r="N271" s="229" t="s">
        <v>39</v>
      </c>
      <c r="O271" s="92"/>
      <c r="P271" s="230">
        <f>O271*H271</f>
        <v>0</v>
      </c>
      <c r="Q271" s="230">
        <v>0.0060000000000000001</v>
      </c>
      <c r="R271" s="230">
        <f>Q271*H271</f>
        <v>0.18288000000000002</v>
      </c>
      <c r="S271" s="230">
        <v>0</v>
      </c>
      <c r="T271" s="231">
        <f>S271*H271</f>
        <v>0</v>
      </c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R271" s="232" t="s">
        <v>181</v>
      </c>
      <c r="AT271" s="232" t="s">
        <v>132</v>
      </c>
      <c r="AU271" s="232" t="s">
        <v>84</v>
      </c>
      <c r="AY271" s="18" t="s">
        <v>129</v>
      </c>
      <c r="BE271" s="233">
        <f>IF(N271="základní",J271,0)</f>
        <v>0</v>
      </c>
      <c r="BF271" s="233">
        <f>IF(N271="snížená",J271,0)</f>
        <v>0</v>
      </c>
      <c r="BG271" s="233">
        <f>IF(N271="zákl. přenesená",J271,0)</f>
        <v>0</v>
      </c>
      <c r="BH271" s="233">
        <f>IF(N271="sníž. přenesená",J271,0)</f>
        <v>0</v>
      </c>
      <c r="BI271" s="233">
        <f>IF(N271="nulová",J271,0)</f>
        <v>0</v>
      </c>
      <c r="BJ271" s="18" t="s">
        <v>82</v>
      </c>
      <c r="BK271" s="233">
        <f>ROUND(I271*H271,2)</f>
        <v>0</v>
      </c>
      <c r="BL271" s="18" t="s">
        <v>181</v>
      </c>
      <c r="BM271" s="232" t="s">
        <v>324</v>
      </c>
    </row>
    <row r="272" s="13" customFormat="1">
      <c r="A272" s="13"/>
      <c r="B272" s="234"/>
      <c r="C272" s="235"/>
      <c r="D272" s="236" t="s">
        <v>138</v>
      </c>
      <c r="E272" s="237" t="s">
        <v>1</v>
      </c>
      <c r="F272" s="238" t="s">
        <v>248</v>
      </c>
      <c r="G272" s="235"/>
      <c r="H272" s="237" t="s">
        <v>1</v>
      </c>
      <c r="I272" s="239"/>
      <c r="J272" s="235"/>
      <c r="K272" s="235"/>
      <c r="L272" s="240"/>
      <c r="M272" s="241"/>
      <c r="N272" s="242"/>
      <c r="O272" s="242"/>
      <c r="P272" s="242"/>
      <c r="Q272" s="242"/>
      <c r="R272" s="242"/>
      <c r="S272" s="242"/>
      <c r="T272" s="243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44" t="s">
        <v>138</v>
      </c>
      <c r="AU272" s="244" t="s">
        <v>84</v>
      </c>
      <c r="AV272" s="13" t="s">
        <v>82</v>
      </c>
      <c r="AW272" s="13" t="s">
        <v>31</v>
      </c>
      <c r="AX272" s="13" t="s">
        <v>74</v>
      </c>
      <c r="AY272" s="244" t="s">
        <v>129</v>
      </c>
    </row>
    <row r="273" s="14" customFormat="1">
      <c r="A273" s="14"/>
      <c r="B273" s="245"/>
      <c r="C273" s="246"/>
      <c r="D273" s="236" t="s">
        <v>138</v>
      </c>
      <c r="E273" s="247" t="s">
        <v>1</v>
      </c>
      <c r="F273" s="248" t="s">
        <v>325</v>
      </c>
      <c r="G273" s="246"/>
      <c r="H273" s="249">
        <v>29.280000000000001</v>
      </c>
      <c r="I273" s="250"/>
      <c r="J273" s="246"/>
      <c r="K273" s="246"/>
      <c r="L273" s="251"/>
      <c r="M273" s="252"/>
      <c r="N273" s="253"/>
      <c r="O273" s="253"/>
      <c r="P273" s="253"/>
      <c r="Q273" s="253"/>
      <c r="R273" s="253"/>
      <c r="S273" s="253"/>
      <c r="T273" s="254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255" t="s">
        <v>138</v>
      </c>
      <c r="AU273" s="255" t="s">
        <v>84</v>
      </c>
      <c r="AV273" s="14" t="s">
        <v>84</v>
      </c>
      <c r="AW273" s="14" t="s">
        <v>31</v>
      </c>
      <c r="AX273" s="14" t="s">
        <v>74</v>
      </c>
      <c r="AY273" s="255" t="s">
        <v>129</v>
      </c>
    </row>
    <row r="274" s="13" customFormat="1">
      <c r="A274" s="13"/>
      <c r="B274" s="234"/>
      <c r="C274" s="235"/>
      <c r="D274" s="236" t="s">
        <v>138</v>
      </c>
      <c r="E274" s="237" t="s">
        <v>1</v>
      </c>
      <c r="F274" s="238" t="s">
        <v>249</v>
      </c>
      <c r="G274" s="235"/>
      <c r="H274" s="237" t="s">
        <v>1</v>
      </c>
      <c r="I274" s="239"/>
      <c r="J274" s="235"/>
      <c r="K274" s="235"/>
      <c r="L274" s="240"/>
      <c r="M274" s="241"/>
      <c r="N274" s="242"/>
      <c r="O274" s="242"/>
      <c r="P274" s="242"/>
      <c r="Q274" s="242"/>
      <c r="R274" s="242"/>
      <c r="S274" s="242"/>
      <c r="T274" s="243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44" t="s">
        <v>138</v>
      </c>
      <c r="AU274" s="244" t="s">
        <v>84</v>
      </c>
      <c r="AV274" s="13" t="s">
        <v>82</v>
      </c>
      <c r="AW274" s="13" t="s">
        <v>31</v>
      </c>
      <c r="AX274" s="13" t="s">
        <v>74</v>
      </c>
      <c r="AY274" s="244" t="s">
        <v>129</v>
      </c>
    </row>
    <row r="275" s="14" customFormat="1">
      <c r="A275" s="14"/>
      <c r="B275" s="245"/>
      <c r="C275" s="246"/>
      <c r="D275" s="236" t="s">
        <v>138</v>
      </c>
      <c r="E275" s="247" t="s">
        <v>1</v>
      </c>
      <c r="F275" s="248" t="s">
        <v>326</v>
      </c>
      <c r="G275" s="246"/>
      <c r="H275" s="249">
        <v>1.2</v>
      </c>
      <c r="I275" s="250"/>
      <c r="J275" s="246"/>
      <c r="K275" s="246"/>
      <c r="L275" s="251"/>
      <c r="M275" s="252"/>
      <c r="N275" s="253"/>
      <c r="O275" s="253"/>
      <c r="P275" s="253"/>
      <c r="Q275" s="253"/>
      <c r="R275" s="253"/>
      <c r="S275" s="253"/>
      <c r="T275" s="254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255" t="s">
        <v>138</v>
      </c>
      <c r="AU275" s="255" t="s">
        <v>84</v>
      </c>
      <c r="AV275" s="14" t="s">
        <v>84</v>
      </c>
      <c r="AW275" s="14" t="s">
        <v>31</v>
      </c>
      <c r="AX275" s="14" t="s">
        <v>74</v>
      </c>
      <c r="AY275" s="255" t="s">
        <v>129</v>
      </c>
    </row>
    <row r="276" s="15" customFormat="1">
      <c r="A276" s="15"/>
      <c r="B276" s="256"/>
      <c r="C276" s="257"/>
      <c r="D276" s="236" t="s">
        <v>138</v>
      </c>
      <c r="E276" s="258" t="s">
        <v>1</v>
      </c>
      <c r="F276" s="259" t="s">
        <v>154</v>
      </c>
      <c r="G276" s="257"/>
      <c r="H276" s="260">
        <v>30.48</v>
      </c>
      <c r="I276" s="261"/>
      <c r="J276" s="257"/>
      <c r="K276" s="257"/>
      <c r="L276" s="262"/>
      <c r="M276" s="263"/>
      <c r="N276" s="264"/>
      <c r="O276" s="264"/>
      <c r="P276" s="264"/>
      <c r="Q276" s="264"/>
      <c r="R276" s="264"/>
      <c r="S276" s="264"/>
      <c r="T276" s="265"/>
      <c r="U276" s="15"/>
      <c r="V276" s="15"/>
      <c r="W276" s="15"/>
      <c r="X276" s="15"/>
      <c r="Y276" s="15"/>
      <c r="Z276" s="15"/>
      <c r="AA276" s="15"/>
      <c r="AB276" s="15"/>
      <c r="AC276" s="15"/>
      <c r="AD276" s="15"/>
      <c r="AE276" s="15"/>
      <c r="AT276" s="266" t="s">
        <v>138</v>
      </c>
      <c r="AU276" s="266" t="s">
        <v>84</v>
      </c>
      <c r="AV276" s="15" t="s">
        <v>136</v>
      </c>
      <c r="AW276" s="15" t="s">
        <v>31</v>
      </c>
      <c r="AX276" s="15" t="s">
        <v>82</v>
      </c>
      <c r="AY276" s="266" t="s">
        <v>129</v>
      </c>
    </row>
    <row r="277" s="2" customFormat="1" ht="24.15" customHeight="1">
      <c r="A277" s="39"/>
      <c r="B277" s="40"/>
      <c r="C277" s="278" t="s">
        <v>226</v>
      </c>
      <c r="D277" s="278" t="s">
        <v>223</v>
      </c>
      <c r="E277" s="279" t="s">
        <v>327</v>
      </c>
      <c r="F277" s="280" t="s">
        <v>328</v>
      </c>
      <c r="G277" s="281" t="s">
        <v>147</v>
      </c>
      <c r="H277" s="282">
        <v>32.003999999999998</v>
      </c>
      <c r="I277" s="283"/>
      <c r="J277" s="284">
        <f>ROUND(I277*H277,2)</f>
        <v>0</v>
      </c>
      <c r="K277" s="285"/>
      <c r="L277" s="286"/>
      <c r="M277" s="287" t="s">
        <v>1</v>
      </c>
      <c r="N277" s="288" t="s">
        <v>39</v>
      </c>
      <c r="O277" s="92"/>
      <c r="P277" s="230">
        <f>O277*H277</f>
        <v>0</v>
      </c>
      <c r="Q277" s="230">
        <v>0.0030000000000000001</v>
      </c>
      <c r="R277" s="230">
        <f>Q277*H277</f>
        <v>0.096012</v>
      </c>
      <c r="S277" s="230">
        <v>0</v>
      </c>
      <c r="T277" s="231">
        <f>S277*H277</f>
        <v>0</v>
      </c>
      <c r="U277" s="39"/>
      <c r="V277" s="39"/>
      <c r="W277" s="39"/>
      <c r="X277" s="39"/>
      <c r="Y277" s="39"/>
      <c r="Z277" s="39"/>
      <c r="AA277" s="39"/>
      <c r="AB277" s="39"/>
      <c r="AC277" s="39"/>
      <c r="AD277" s="39"/>
      <c r="AE277" s="39"/>
      <c r="AR277" s="232" t="s">
        <v>226</v>
      </c>
      <c r="AT277" s="232" t="s">
        <v>223</v>
      </c>
      <c r="AU277" s="232" t="s">
        <v>84</v>
      </c>
      <c r="AY277" s="18" t="s">
        <v>129</v>
      </c>
      <c r="BE277" s="233">
        <f>IF(N277="základní",J277,0)</f>
        <v>0</v>
      </c>
      <c r="BF277" s="233">
        <f>IF(N277="snížená",J277,0)</f>
        <v>0</v>
      </c>
      <c r="BG277" s="233">
        <f>IF(N277="zákl. přenesená",J277,0)</f>
        <v>0</v>
      </c>
      <c r="BH277" s="233">
        <f>IF(N277="sníž. přenesená",J277,0)</f>
        <v>0</v>
      </c>
      <c r="BI277" s="233">
        <f>IF(N277="nulová",J277,0)</f>
        <v>0</v>
      </c>
      <c r="BJ277" s="18" t="s">
        <v>82</v>
      </c>
      <c r="BK277" s="233">
        <f>ROUND(I277*H277,2)</f>
        <v>0</v>
      </c>
      <c r="BL277" s="18" t="s">
        <v>181</v>
      </c>
      <c r="BM277" s="232" t="s">
        <v>329</v>
      </c>
    </row>
    <row r="278" s="14" customFormat="1">
      <c r="A278" s="14"/>
      <c r="B278" s="245"/>
      <c r="C278" s="246"/>
      <c r="D278" s="236" t="s">
        <v>138</v>
      </c>
      <c r="E278" s="246"/>
      <c r="F278" s="248" t="s">
        <v>330</v>
      </c>
      <c r="G278" s="246"/>
      <c r="H278" s="249">
        <v>32.003999999999998</v>
      </c>
      <c r="I278" s="250"/>
      <c r="J278" s="246"/>
      <c r="K278" s="246"/>
      <c r="L278" s="251"/>
      <c r="M278" s="252"/>
      <c r="N278" s="253"/>
      <c r="O278" s="253"/>
      <c r="P278" s="253"/>
      <c r="Q278" s="253"/>
      <c r="R278" s="253"/>
      <c r="S278" s="253"/>
      <c r="T278" s="254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255" t="s">
        <v>138</v>
      </c>
      <c r="AU278" s="255" t="s">
        <v>84</v>
      </c>
      <c r="AV278" s="14" t="s">
        <v>84</v>
      </c>
      <c r="AW278" s="14" t="s">
        <v>4</v>
      </c>
      <c r="AX278" s="14" t="s">
        <v>82</v>
      </c>
      <c r="AY278" s="255" t="s">
        <v>129</v>
      </c>
    </row>
    <row r="279" s="2" customFormat="1" ht="33" customHeight="1">
      <c r="A279" s="39"/>
      <c r="B279" s="40"/>
      <c r="C279" s="220" t="s">
        <v>331</v>
      </c>
      <c r="D279" s="220" t="s">
        <v>132</v>
      </c>
      <c r="E279" s="221" t="s">
        <v>332</v>
      </c>
      <c r="F279" s="222" t="s">
        <v>333</v>
      </c>
      <c r="G279" s="223" t="s">
        <v>147</v>
      </c>
      <c r="H279" s="224">
        <v>982.63999999999999</v>
      </c>
      <c r="I279" s="225"/>
      <c r="J279" s="226">
        <f>ROUND(I279*H279,2)</f>
        <v>0</v>
      </c>
      <c r="K279" s="227"/>
      <c r="L279" s="45"/>
      <c r="M279" s="228" t="s">
        <v>1</v>
      </c>
      <c r="N279" s="229" t="s">
        <v>39</v>
      </c>
      <c r="O279" s="92"/>
      <c r="P279" s="230">
        <f>O279*H279</f>
        <v>0</v>
      </c>
      <c r="Q279" s="230">
        <v>0</v>
      </c>
      <c r="R279" s="230">
        <f>Q279*H279</f>
        <v>0</v>
      </c>
      <c r="S279" s="230">
        <v>0.0018</v>
      </c>
      <c r="T279" s="231">
        <f>S279*H279</f>
        <v>1.7687519999999999</v>
      </c>
      <c r="U279" s="39"/>
      <c r="V279" s="39"/>
      <c r="W279" s="39"/>
      <c r="X279" s="39"/>
      <c r="Y279" s="39"/>
      <c r="Z279" s="39"/>
      <c r="AA279" s="39"/>
      <c r="AB279" s="39"/>
      <c r="AC279" s="39"/>
      <c r="AD279" s="39"/>
      <c r="AE279" s="39"/>
      <c r="AR279" s="232" t="s">
        <v>181</v>
      </c>
      <c r="AT279" s="232" t="s">
        <v>132</v>
      </c>
      <c r="AU279" s="232" t="s">
        <v>84</v>
      </c>
      <c r="AY279" s="18" t="s">
        <v>129</v>
      </c>
      <c r="BE279" s="233">
        <f>IF(N279="základní",J279,0)</f>
        <v>0</v>
      </c>
      <c r="BF279" s="233">
        <f>IF(N279="snížená",J279,0)</f>
        <v>0</v>
      </c>
      <c r="BG279" s="233">
        <f>IF(N279="zákl. přenesená",J279,0)</f>
        <v>0</v>
      </c>
      <c r="BH279" s="233">
        <f>IF(N279="sníž. přenesená",J279,0)</f>
        <v>0</v>
      </c>
      <c r="BI279" s="233">
        <f>IF(N279="nulová",J279,0)</f>
        <v>0</v>
      </c>
      <c r="BJ279" s="18" t="s">
        <v>82</v>
      </c>
      <c r="BK279" s="233">
        <f>ROUND(I279*H279,2)</f>
        <v>0</v>
      </c>
      <c r="BL279" s="18" t="s">
        <v>181</v>
      </c>
      <c r="BM279" s="232" t="s">
        <v>334</v>
      </c>
    </row>
    <row r="280" s="13" customFormat="1">
      <c r="A280" s="13"/>
      <c r="B280" s="234"/>
      <c r="C280" s="235"/>
      <c r="D280" s="236" t="s">
        <v>138</v>
      </c>
      <c r="E280" s="237" t="s">
        <v>1</v>
      </c>
      <c r="F280" s="238" t="s">
        <v>335</v>
      </c>
      <c r="G280" s="235"/>
      <c r="H280" s="237" t="s">
        <v>1</v>
      </c>
      <c r="I280" s="239"/>
      <c r="J280" s="235"/>
      <c r="K280" s="235"/>
      <c r="L280" s="240"/>
      <c r="M280" s="241"/>
      <c r="N280" s="242"/>
      <c r="O280" s="242"/>
      <c r="P280" s="242"/>
      <c r="Q280" s="242"/>
      <c r="R280" s="242"/>
      <c r="S280" s="242"/>
      <c r="T280" s="243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44" t="s">
        <v>138</v>
      </c>
      <c r="AU280" s="244" t="s">
        <v>84</v>
      </c>
      <c r="AV280" s="13" t="s">
        <v>82</v>
      </c>
      <c r="AW280" s="13" t="s">
        <v>31</v>
      </c>
      <c r="AX280" s="13" t="s">
        <v>74</v>
      </c>
      <c r="AY280" s="244" t="s">
        <v>129</v>
      </c>
    </row>
    <row r="281" s="13" customFormat="1">
      <c r="A281" s="13"/>
      <c r="B281" s="234"/>
      <c r="C281" s="235"/>
      <c r="D281" s="236" t="s">
        <v>138</v>
      </c>
      <c r="E281" s="237" t="s">
        <v>1</v>
      </c>
      <c r="F281" s="238" t="s">
        <v>336</v>
      </c>
      <c r="G281" s="235"/>
      <c r="H281" s="237" t="s">
        <v>1</v>
      </c>
      <c r="I281" s="239"/>
      <c r="J281" s="235"/>
      <c r="K281" s="235"/>
      <c r="L281" s="240"/>
      <c r="M281" s="241"/>
      <c r="N281" s="242"/>
      <c r="O281" s="242"/>
      <c r="P281" s="242"/>
      <c r="Q281" s="242"/>
      <c r="R281" s="242"/>
      <c r="S281" s="242"/>
      <c r="T281" s="243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44" t="s">
        <v>138</v>
      </c>
      <c r="AU281" s="244" t="s">
        <v>84</v>
      </c>
      <c r="AV281" s="13" t="s">
        <v>82</v>
      </c>
      <c r="AW281" s="13" t="s">
        <v>31</v>
      </c>
      <c r="AX281" s="13" t="s">
        <v>74</v>
      </c>
      <c r="AY281" s="244" t="s">
        <v>129</v>
      </c>
    </row>
    <row r="282" s="14" customFormat="1">
      <c r="A282" s="14"/>
      <c r="B282" s="245"/>
      <c r="C282" s="246"/>
      <c r="D282" s="236" t="s">
        <v>138</v>
      </c>
      <c r="E282" s="247" t="s">
        <v>1</v>
      </c>
      <c r="F282" s="248" t="s">
        <v>337</v>
      </c>
      <c r="G282" s="246"/>
      <c r="H282" s="249">
        <v>491.31999999999999</v>
      </c>
      <c r="I282" s="250"/>
      <c r="J282" s="246"/>
      <c r="K282" s="246"/>
      <c r="L282" s="251"/>
      <c r="M282" s="252"/>
      <c r="N282" s="253"/>
      <c r="O282" s="253"/>
      <c r="P282" s="253"/>
      <c r="Q282" s="253"/>
      <c r="R282" s="253"/>
      <c r="S282" s="253"/>
      <c r="T282" s="254"/>
      <c r="U282" s="14"/>
      <c r="V282" s="14"/>
      <c r="W282" s="14"/>
      <c r="X282" s="14"/>
      <c r="Y282" s="14"/>
      <c r="Z282" s="14"/>
      <c r="AA282" s="14"/>
      <c r="AB282" s="14"/>
      <c r="AC282" s="14"/>
      <c r="AD282" s="14"/>
      <c r="AE282" s="14"/>
      <c r="AT282" s="255" t="s">
        <v>138</v>
      </c>
      <c r="AU282" s="255" t="s">
        <v>84</v>
      </c>
      <c r="AV282" s="14" t="s">
        <v>84</v>
      </c>
      <c r="AW282" s="14" t="s">
        <v>31</v>
      </c>
      <c r="AX282" s="14" t="s">
        <v>74</v>
      </c>
      <c r="AY282" s="255" t="s">
        <v>129</v>
      </c>
    </row>
    <row r="283" s="13" customFormat="1">
      <c r="A283" s="13"/>
      <c r="B283" s="234"/>
      <c r="C283" s="235"/>
      <c r="D283" s="236" t="s">
        <v>138</v>
      </c>
      <c r="E283" s="237" t="s">
        <v>1</v>
      </c>
      <c r="F283" s="238" t="s">
        <v>338</v>
      </c>
      <c r="G283" s="235"/>
      <c r="H283" s="237" t="s">
        <v>1</v>
      </c>
      <c r="I283" s="239"/>
      <c r="J283" s="235"/>
      <c r="K283" s="235"/>
      <c r="L283" s="240"/>
      <c r="M283" s="241"/>
      <c r="N283" s="242"/>
      <c r="O283" s="242"/>
      <c r="P283" s="242"/>
      <c r="Q283" s="242"/>
      <c r="R283" s="242"/>
      <c r="S283" s="242"/>
      <c r="T283" s="243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44" t="s">
        <v>138</v>
      </c>
      <c r="AU283" s="244" t="s">
        <v>84</v>
      </c>
      <c r="AV283" s="13" t="s">
        <v>82</v>
      </c>
      <c r="AW283" s="13" t="s">
        <v>31</v>
      </c>
      <c r="AX283" s="13" t="s">
        <v>74</v>
      </c>
      <c r="AY283" s="244" t="s">
        <v>129</v>
      </c>
    </row>
    <row r="284" s="14" customFormat="1">
      <c r="A284" s="14"/>
      <c r="B284" s="245"/>
      <c r="C284" s="246"/>
      <c r="D284" s="236" t="s">
        <v>138</v>
      </c>
      <c r="E284" s="247" t="s">
        <v>1</v>
      </c>
      <c r="F284" s="248" t="s">
        <v>337</v>
      </c>
      <c r="G284" s="246"/>
      <c r="H284" s="249">
        <v>491.31999999999999</v>
      </c>
      <c r="I284" s="250"/>
      <c r="J284" s="246"/>
      <c r="K284" s="246"/>
      <c r="L284" s="251"/>
      <c r="M284" s="252"/>
      <c r="N284" s="253"/>
      <c r="O284" s="253"/>
      <c r="P284" s="253"/>
      <c r="Q284" s="253"/>
      <c r="R284" s="253"/>
      <c r="S284" s="253"/>
      <c r="T284" s="254"/>
      <c r="U284" s="14"/>
      <c r="V284" s="14"/>
      <c r="W284" s="14"/>
      <c r="X284" s="14"/>
      <c r="Y284" s="14"/>
      <c r="Z284" s="14"/>
      <c r="AA284" s="14"/>
      <c r="AB284" s="14"/>
      <c r="AC284" s="14"/>
      <c r="AD284" s="14"/>
      <c r="AE284" s="14"/>
      <c r="AT284" s="255" t="s">
        <v>138</v>
      </c>
      <c r="AU284" s="255" t="s">
        <v>84</v>
      </c>
      <c r="AV284" s="14" t="s">
        <v>84</v>
      </c>
      <c r="AW284" s="14" t="s">
        <v>31</v>
      </c>
      <c r="AX284" s="14" t="s">
        <v>74</v>
      </c>
      <c r="AY284" s="255" t="s">
        <v>129</v>
      </c>
    </row>
    <row r="285" s="15" customFormat="1">
      <c r="A285" s="15"/>
      <c r="B285" s="256"/>
      <c r="C285" s="257"/>
      <c r="D285" s="236" t="s">
        <v>138</v>
      </c>
      <c r="E285" s="258" t="s">
        <v>1</v>
      </c>
      <c r="F285" s="259" t="s">
        <v>154</v>
      </c>
      <c r="G285" s="257"/>
      <c r="H285" s="260">
        <v>982.63999999999999</v>
      </c>
      <c r="I285" s="261"/>
      <c r="J285" s="257"/>
      <c r="K285" s="257"/>
      <c r="L285" s="262"/>
      <c r="M285" s="263"/>
      <c r="N285" s="264"/>
      <c r="O285" s="264"/>
      <c r="P285" s="264"/>
      <c r="Q285" s="264"/>
      <c r="R285" s="264"/>
      <c r="S285" s="264"/>
      <c r="T285" s="265"/>
      <c r="U285" s="15"/>
      <c r="V285" s="15"/>
      <c r="W285" s="15"/>
      <c r="X285" s="15"/>
      <c r="Y285" s="15"/>
      <c r="Z285" s="15"/>
      <c r="AA285" s="15"/>
      <c r="AB285" s="15"/>
      <c r="AC285" s="15"/>
      <c r="AD285" s="15"/>
      <c r="AE285" s="15"/>
      <c r="AT285" s="266" t="s">
        <v>138</v>
      </c>
      <c r="AU285" s="266" t="s">
        <v>84</v>
      </c>
      <c r="AV285" s="15" t="s">
        <v>136</v>
      </c>
      <c r="AW285" s="15" t="s">
        <v>31</v>
      </c>
      <c r="AX285" s="15" t="s">
        <v>82</v>
      </c>
      <c r="AY285" s="266" t="s">
        <v>129</v>
      </c>
    </row>
    <row r="286" s="2" customFormat="1" ht="24.15" customHeight="1">
      <c r="A286" s="39"/>
      <c r="B286" s="40"/>
      <c r="C286" s="220" t="s">
        <v>339</v>
      </c>
      <c r="D286" s="220" t="s">
        <v>132</v>
      </c>
      <c r="E286" s="221" t="s">
        <v>340</v>
      </c>
      <c r="F286" s="222" t="s">
        <v>341</v>
      </c>
      <c r="G286" s="223" t="s">
        <v>147</v>
      </c>
      <c r="H286" s="224">
        <v>491.31999999999999</v>
      </c>
      <c r="I286" s="225"/>
      <c r="J286" s="226">
        <f>ROUND(I286*H286,2)</f>
        <v>0</v>
      </c>
      <c r="K286" s="227"/>
      <c r="L286" s="45"/>
      <c r="M286" s="228" t="s">
        <v>1</v>
      </c>
      <c r="N286" s="229" t="s">
        <v>39</v>
      </c>
      <c r="O286" s="92"/>
      <c r="P286" s="230">
        <f>O286*H286</f>
        <v>0</v>
      </c>
      <c r="Q286" s="230">
        <v>0.00116</v>
      </c>
      <c r="R286" s="230">
        <f>Q286*H286</f>
        <v>0.56993119999999997</v>
      </c>
      <c r="S286" s="230">
        <v>0</v>
      </c>
      <c r="T286" s="231">
        <f>S286*H286</f>
        <v>0</v>
      </c>
      <c r="U286" s="39"/>
      <c r="V286" s="39"/>
      <c r="W286" s="39"/>
      <c r="X286" s="39"/>
      <c r="Y286" s="39"/>
      <c r="Z286" s="39"/>
      <c r="AA286" s="39"/>
      <c r="AB286" s="39"/>
      <c r="AC286" s="39"/>
      <c r="AD286" s="39"/>
      <c r="AE286" s="39"/>
      <c r="AR286" s="232" t="s">
        <v>181</v>
      </c>
      <c r="AT286" s="232" t="s">
        <v>132</v>
      </c>
      <c r="AU286" s="232" t="s">
        <v>84</v>
      </c>
      <c r="AY286" s="18" t="s">
        <v>129</v>
      </c>
      <c r="BE286" s="233">
        <f>IF(N286="základní",J286,0)</f>
        <v>0</v>
      </c>
      <c r="BF286" s="233">
        <f>IF(N286="snížená",J286,0)</f>
        <v>0</v>
      </c>
      <c r="BG286" s="233">
        <f>IF(N286="zákl. přenesená",J286,0)</f>
        <v>0</v>
      </c>
      <c r="BH286" s="233">
        <f>IF(N286="sníž. přenesená",J286,0)</f>
        <v>0</v>
      </c>
      <c r="BI286" s="233">
        <f>IF(N286="nulová",J286,0)</f>
        <v>0</v>
      </c>
      <c r="BJ286" s="18" t="s">
        <v>82</v>
      </c>
      <c r="BK286" s="233">
        <f>ROUND(I286*H286,2)</f>
        <v>0</v>
      </c>
      <c r="BL286" s="18" t="s">
        <v>181</v>
      </c>
      <c r="BM286" s="232" t="s">
        <v>342</v>
      </c>
    </row>
    <row r="287" s="13" customFormat="1">
      <c r="A287" s="13"/>
      <c r="B287" s="234"/>
      <c r="C287" s="235"/>
      <c r="D287" s="236" t="s">
        <v>138</v>
      </c>
      <c r="E287" s="237" t="s">
        <v>1</v>
      </c>
      <c r="F287" s="238" t="s">
        <v>343</v>
      </c>
      <c r="G287" s="235"/>
      <c r="H287" s="237" t="s">
        <v>1</v>
      </c>
      <c r="I287" s="239"/>
      <c r="J287" s="235"/>
      <c r="K287" s="235"/>
      <c r="L287" s="240"/>
      <c r="M287" s="241"/>
      <c r="N287" s="242"/>
      <c r="O287" s="242"/>
      <c r="P287" s="242"/>
      <c r="Q287" s="242"/>
      <c r="R287" s="242"/>
      <c r="S287" s="242"/>
      <c r="T287" s="243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44" t="s">
        <v>138</v>
      </c>
      <c r="AU287" s="244" t="s">
        <v>84</v>
      </c>
      <c r="AV287" s="13" t="s">
        <v>82</v>
      </c>
      <c r="AW287" s="13" t="s">
        <v>31</v>
      </c>
      <c r="AX287" s="13" t="s">
        <v>74</v>
      </c>
      <c r="AY287" s="244" t="s">
        <v>129</v>
      </c>
    </row>
    <row r="288" s="14" customFormat="1">
      <c r="A288" s="14"/>
      <c r="B288" s="245"/>
      <c r="C288" s="246"/>
      <c r="D288" s="236" t="s">
        <v>138</v>
      </c>
      <c r="E288" s="247" t="s">
        <v>1</v>
      </c>
      <c r="F288" s="248" t="s">
        <v>185</v>
      </c>
      <c r="G288" s="246"/>
      <c r="H288" s="249">
        <v>491.31999999999999</v>
      </c>
      <c r="I288" s="250"/>
      <c r="J288" s="246"/>
      <c r="K288" s="246"/>
      <c r="L288" s="251"/>
      <c r="M288" s="252"/>
      <c r="N288" s="253"/>
      <c r="O288" s="253"/>
      <c r="P288" s="253"/>
      <c r="Q288" s="253"/>
      <c r="R288" s="253"/>
      <c r="S288" s="253"/>
      <c r="T288" s="254"/>
      <c r="U288" s="14"/>
      <c r="V288" s="14"/>
      <c r="W288" s="14"/>
      <c r="X288" s="14"/>
      <c r="Y288" s="14"/>
      <c r="Z288" s="14"/>
      <c r="AA288" s="14"/>
      <c r="AB288" s="14"/>
      <c r="AC288" s="14"/>
      <c r="AD288" s="14"/>
      <c r="AE288" s="14"/>
      <c r="AT288" s="255" t="s">
        <v>138</v>
      </c>
      <c r="AU288" s="255" t="s">
        <v>84</v>
      </c>
      <c r="AV288" s="14" t="s">
        <v>84</v>
      </c>
      <c r="AW288" s="14" t="s">
        <v>31</v>
      </c>
      <c r="AX288" s="14" t="s">
        <v>82</v>
      </c>
      <c r="AY288" s="255" t="s">
        <v>129</v>
      </c>
    </row>
    <row r="289" s="2" customFormat="1" ht="24.15" customHeight="1">
      <c r="A289" s="39"/>
      <c r="B289" s="40"/>
      <c r="C289" s="278" t="s">
        <v>344</v>
      </c>
      <c r="D289" s="278" t="s">
        <v>223</v>
      </c>
      <c r="E289" s="279" t="s">
        <v>345</v>
      </c>
      <c r="F289" s="280" t="s">
        <v>346</v>
      </c>
      <c r="G289" s="281" t="s">
        <v>147</v>
      </c>
      <c r="H289" s="282">
        <v>41.088999999999999</v>
      </c>
      <c r="I289" s="283"/>
      <c r="J289" s="284">
        <f>ROUND(I289*H289,2)</f>
        <v>0</v>
      </c>
      <c r="K289" s="285"/>
      <c r="L289" s="286"/>
      <c r="M289" s="287" t="s">
        <v>1</v>
      </c>
      <c r="N289" s="288" t="s">
        <v>39</v>
      </c>
      <c r="O289" s="92"/>
      <c r="P289" s="230">
        <f>O289*H289</f>
        <v>0</v>
      </c>
      <c r="Q289" s="230">
        <v>0.002</v>
      </c>
      <c r="R289" s="230">
        <f>Q289*H289</f>
        <v>0.082178000000000001</v>
      </c>
      <c r="S289" s="230">
        <v>0</v>
      </c>
      <c r="T289" s="231">
        <f>S289*H289</f>
        <v>0</v>
      </c>
      <c r="U289" s="39"/>
      <c r="V289" s="39"/>
      <c r="W289" s="39"/>
      <c r="X289" s="39"/>
      <c r="Y289" s="39"/>
      <c r="Z289" s="39"/>
      <c r="AA289" s="39"/>
      <c r="AB289" s="39"/>
      <c r="AC289" s="39"/>
      <c r="AD289" s="39"/>
      <c r="AE289" s="39"/>
      <c r="AR289" s="232" t="s">
        <v>226</v>
      </c>
      <c r="AT289" s="232" t="s">
        <v>223</v>
      </c>
      <c r="AU289" s="232" t="s">
        <v>84</v>
      </c>
      <c r="AY289" s="18" t="s">
        <v>129</v>
      </c>
      <c r="BE289" s="233">
        <f>IF(N289="základní",J289,0)</f>
        <v>0</v>
      </c>
      <c r="BF289" s="233">
        <f>IF(N289="snížená",J289,0)</f>
        <v>0</v>
      </c>
      <c r="BG289" s="233">
        <f>IF(N289="zákl. přenesená",J289,0)</f>
        <v>0</v>
      </c>
      <c r="BH289" s="233">
        <f>IF(N289="sníž. přenesená",J289,0)</f>
        <v>0</v>
      </c>
      <c r="BI289" s="233">
        <f>IF(N289="nulová",J289,0)</f>
        <v>0</v>
      </c>
      <c r="BJ289" s="18" t="s">
        <v>82</v>
      </c>
      <c r="BK289" s="233">
        <f>ROUND(I289*H289,2)</f>
        <v>0</v>
      </c>
      <c r="BL289" s="18" t="s">
        <v>181</v>
      </c>
      <c r="BM289" s="232" t="s">
        <v>347</v>
      </c>
    </row>
    <row r="290" s="13" customFormat="1">
      <c r="A290" s="13"/>
      <c r="B290" s="234"/>
      <c r="C290" s="235"/>
      <c r="D290" s="236" t="s">
        <v>138</v>
      </c>
      <c r="E290" s="237" t="s">
        <v>1</v>
      </c>
      <c r="F290" s="238" t="s">
        <v>348</v>
      </c>
      <c r="G290" s="235"/>
      <c r="H290" s="237" t="s">
        <v>1</v>
      </c>
      <c r="I290" s="239"/>
      <c r="J290" s="235"/>
      <c r="K290" s="235"/>
      <c r="L290" s="240"/>
      <c r="M290" s="241"/>
      <c r="N290" s="242"/>
      <c r="O290" s="242"/>
      <c r="P290" s="242"/>
      <c r="Q290" s="242"/>
      <c r="R290" s="242"/>
      <c r="S290" s="242"/>
      <c r="T290" s="243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44" t="s">
        <v>138</v>
      </c>
      <c r="AU290" s="244" t="s">
        <v>84</v>
      </c>
      <c r="AV290" s="13" t="s">
        <v>82</v>
      </c>
      <c r="AW290" s="13" t="s">
        <v>31</v>
      </c>
      <c r="AX290" s="13" t="s">
        <v>74</v>
      </c>
      <c r="AY290" s="244" t="s">
        <v>129</v>
      </c>
    </row>
    <row r="291" s="13" customFormat="1">
      <c r="A291" s="13"/>
      <c r="B291" s="234"/>
      <c r="C291" s="235"/>
      <c r="D291" s="236" t="s">
        <v>138</v>
      </c>
      <c r="E291" s="237" t="s">
        <v>1</v>
      </c>
      <c r="F291" s="238" t="s">
        <v>349</v>
      </c>
      <c r="G291" s="235"/>
      <c r="H291" s="237" t="s">
        <v>1</v>
      </c>
      <c r="I291" s="239"/>
      <c r="J291" s="235"/>
      <c r="K291" s="235"/>
      <c r="L291" s="240"/>
      <c r="M291" s="241"/>
      <c r="N291" s="242"/>
      <c r="O291" s="242"/>
      <c r="P291" s="242"/>
      <c r="Q291" s="242"/>
      <c r="R291" s="242"/>
      <c r="S291" s="242"/>
      <c r="T291" s="243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44" t="s">
        <v>138</v>
      </c>
      <c r="AU291" s="244" t="s">
        <v>84</v>
      </c>
      <c r="AV291" s="13" t="s">
        <v>82</v>
      </c>
      <c r="AW291" s="13" t="s">
        <v>31</v>
      </c>
      <c r="AX291" s="13" t="s">
        <v>74</v>
      </c>
      <c r="AY291" s="244" t="s">
        <v>129</v>
      </c>
    </row>
    <row r="292" s="14" customFormat="1">
      <c r="A292" s="14"/>
      <c r="B292" s="245"/>
      <c r="C292" s="246"/>
      <c r="D292" s="236" t="s">
        <v>138</v>
      </c>
      <c r="E292" s="247" t="s">
        <v>1</v>
      </c>
      <c r="F292" s="248" t="s">
        <v>350</v>
      </c>
      <c r="G292" s="246"/>
      <c r="H292" s="249">
        <v>41.088999999999999</v>
      </c>
      <c r="I292" s="250"/>
      <c r="J292" s="246"/>
      <c r="K292" s="246"/>
      <c r="L292" s="251"/>
      <c r="M292" s="252"/>
      <c r="N292" s="253"/>
      <c r="O292" s="253"/>
      <c r="P292" s="253"/>
      <c r="Q292" s="253"/>
      <c r="R292" s="253"/>
      <c r="S292" s="253"/>
      <c r="T292" s="254"/>
      <c r="U292" s="14"/>
      <c r="V292" s="14"/>
      <c r="W292" s="14"/>
      <c r="X292" s="14"/>
      <c r="Y292" s="14"/>
      <c r="Z292" s="14"/>
      <c r="AA292" s="14"/>
      <c r="AB292" s="14"/>
      <c r="AC292" s="14"/>
      <c r="AD292" s="14"/>
      <c r="AE292" s="14"/>
      <c r="AT292" s="255" t="s">
        <v>138</v>
      </c>
      <c r="AU292" s="255" t="s">
        <v>84</v>
      </c>
      <c r="AV292" s="14" t="s">
        <v>84</v>
      </c>
      <c r="AW292" s="14" t="s">
        <v>31</v>
      </c>
      <c r="AX292" s="14" t="s">
        <v>82</v>
      </c>
      <c r="AY292" s="255" t="s">
        <v>129</v>
      </c>
    </row>
    <row r="293" s="2" customFormat="1" ht="24.15" customHeight="1">
      <c r="A293" s="39"/>
      <c r="B293" s="40"/>
      <c r="C293" s="278" t="s">
        <v>351</v>
      </c>
      <c r="D293" s="278" t="s">
        <v>223</v>
      </c>
      <c r="E293" s="279" t="s">
        <v>352</v>
      </c>
      <c r="F293" s="280" t="s">
        <v>353</v>
      </c>
      <c r="G293" s="281" t="s">
        <v>147</v>
      </c>
      <c r="H293" s="282">
        <v>15.75</v>
      </c>
      <c r="I293" s="283"/>
      <c r="J293" s="284">
        <f>ROUND(I293*H293,2)</f>
        <v>0</v>
      </c>
      <c r="K293" s="285"/>
      <c r="L293" s="286"/>
      <c r="M293" s="287" t="s">
        <v>1</v>
      </c>
      <c r="N293" s="288" t="s">
        <v>39</v>
      </c>
      <c r="O293" s="92"/>
      <c r="P293" s="230">
        <f>O293*H293</f>
        <v>0</v>
      </c>
      <c r="Q293" s="230">
        <v>0.012</v>
      </c>
      <c r="R293" s="230">
        <f>Q293*H293</f>
        <v>0.189</v>
      </c>
      <c r="S293" s="230">
        <v>0</v>
      </c>
      <c r="T293" s="231">
        <f>S293*H293</f>
        <v>0</v>
      </c>
      <c r="U293" s="39"/>
      <c r="V293" s="39"/>
      <c r="W293" s="39"/>
      <c r="X293" s="39"/>
      <c r="Y293" s="39"/>
      <c r="Z293" s="39"/>
      <c r="AA293" s="39"/>
      <c r="AB293" s="39"/>
      <c r="AC293" s="39"/>
      <c r="AD293" s="39"/>
      <c r="AE293" s="39"/>
      <c r="AR293" s="232" t="s">
        <v>226</v>
      </c>
      <c r="AT293" s="232" t="s">
        <v>223</v>
      </c>
      <c r="AU293" s="232" t="s">
        <v>84</v>
      </c>
      <c r="AY293" s="18" t="s">
        <v>129</v>
      </c>
      <c r="BE293" s="233">
        <f>IF(N293="základní",J293,0)</f>
        <v>0</v>
      </c>
      <c r="BF293" s="233">
        <f>IF(N293="snížená",J293,0)</f>
        <v>0</v>
      </c>
      <c r="BG293" s="233">
        <f>IF(N293="zákl. přenesená",J293,0)</f>
        <v>0</v>
      </c>
      <c r="BH293" s="233">
        <f>IF(N293="sníž. přenesená",J293,0)</f>
        <v>0</v>
      </c>
      <c r="BI293" s="233">
        <f>IF(N293="nulová",J293,0)</f>
        <v>0</v>
      </c>
      <c r="BJ293" s="18" t="s">
        <v>82</v>
      </c>
      <c r="BK293" s="233">
        <f>ROUND(I293*H293,2)</f>
        <v>0</v>
      </c>
      <c r="BL293" s="18" t="s">
        <v>181</v>
      </c>
      <c r="BM293" s="232" t="s">
        <v>354</v>
      </c>
    </row>
    <row r="294" s="13" customFormat="1">
      <c r="A294" s="13"/>
      <c r="B294" s="234"/>
      <c r="C294" s="235"/>
      <c r="D294" s="236" t="s">
        <v>138</v>
      </c>
      <c r="E294" s="237" t="s">
        <v>1</v>
      </c>
      <c r="F294" s="238" t="s">
        <v>355</v>
      </c>
      <c r="G294" s="235"/>
      <c r="H294" s="237" t="s">
        <v>1</v>
      </c>
      <c r="I294" s="239"/>
      <c r="J294" s="235"/>
      <c r="K294" s="235"/>
      <c r="L294" s="240"/>
      <c r="M294" s="241"/>
      <c r="N294" s="242"/>
      <c r="O294" s="242"/>
      <c r="P294" s="242"/>
      <c r="Q294" s="242"/>
      <c r="R294" s="242"/>
      <c r="S294" s="242"/>
      <c r="T294" s="243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44" t="s">
        <v>138</v>
      </c>
      <c r="AU294" s="244" t="s">
        <v>84</v>
      </c>
      <c r="AV294" s="13" t="s">
        <v>82</v>
      </c>
      <c r="AW294" s="13" t="s">
        <v>31</v>
      </c>
      <c r="AX294" s="13" t="s">
        <v>74</v>
      </c>
      <c r="AY294" s="244" t="s">
        <v>129</v>
      </c>
    </row>
    <row r="295" s="14" customFormat="1">
      <c r="A295" s="14"/>
      <c r="B295" s="245"/>
      <c r="C295" s="246"/>
      <c r="D295" s="236" t="s">
        <v>138</v>
      </c>
      <c r="E295" s="247" t="s">
        <v>1</v>
      </c>
      <c r="F295" s="248" t="s">
        <v>356</v>
      </c>
      <c r="G295" s="246"/>
      <c r="H295" s="249">
        <v>15.75</v>
      </c>
      <c r="I295" s="250"/>
      <c r="J295" s="246"/>
      <c r="K295" s="246"/>
      <c r="L295" s="251"/>
      <c r="M295" s="252"/>
      <c r="N295" s="253"/>
      <c r="O295" s="253"/>
      <c r="P295" s="253"/>
      <c r="Q295" s="253"/>
      <c r="R295" s="253"/>
      <c r="S295" s="253"/>
      <c r="T295" s="254"/>
      <c r="U295" s="14"/>
      <c r="V295" s="14"/>
      <c r="W295" s="14"/>
      <c r="X295" s="14"/>
      <c r="Y295" s="14"/>
      <c r="Z295" s="14"/>
      <c r="AA295" s="14"/>
      <c r="AB295" s="14"/>
      <c r="AC295" s="14"/>
      <c r="AD295" s="14"/>
      <c r="AE295" s="14"/>
      <c r="AT295" s="255" t="s">
        <v>138</v>
      </c>
      <c r="AU295" s="255" t="s">
        <v>84</v>
      </c>
      <c r="AV295" s="14" t="s">
        <v>84</v>
      </c>
      <c r="AW295" s="14" t="s">
        <v>31</v>
      </c>
      <c r="AX295" s="14" t="s">
        <v>82</v>
      </c>
      <c r="AY295" s="255" t="s">
        <v>129</v>
      </c>
    </row>
    <row r="296" s="2" customFormat="1" ht="24.15" customHeight="1">
      <c r="A296" s="39"/>
      <c r="B296" s="40"/>
      <c r="C296" s="220" t="s">
        <v>357</v>
      </c>
      <c r="D296" s="220" t="s">
        <v>132</v>
      </c>
      <c r="E296" s="221" t="s">
        <v>358</v>
      </c>
      <c r="F296" s="222" t="s">
        <v>359</v>
      </c>
      <c r="G296" s="223" t="s">
        <v>147</v>
      </c>
      <c r="H296" s="224">
        <v>491.31999999999999</v>
      </c>
      <c r="I296" s="225"/>
      <c r="J296" s="226">
        <f>ROUND(I296*H296,2)</f>
        <v>0</v>
      </c>
      <c r="K296" s="227"/>
      <c r="L296" s="45"/>
      <c r="M296" s="228" t="s">
        <v>1</v>
      </c>
      <c r="N296" s="229" t="s">
        <v>39</v>
      </c>
      <c r="O296" s="92"/>
      <c r="P296" s="230">
        <f>O296*H296</f>
        <v>0</v>
      </c>
      <c r="Q296" s="230">
        <v>0.00116</v>
      </c>
      <c r="R296" s="230">
        <f>Q296*H296</f>
        <v>0.56993119999999997</v>
      </c>
      <c r="S296" s="230">
        <v>0</v>
      </c>
      <c r="T296" s="231">
        <f>S296*H296</f>
        <v>0</v>
      </c>
      <c r="U296" s="39"/>
      <c r="V296" s="39"/>
      <c r="W296" s="39"/>
      <c r="X296" s="39"/>
      <c r="Y296" s="39"/>
      <c r="Z296" s="39"/>
      <c r="AA296" s="39"/>
      <c r="AB296" s="39"/>
      <c r="AC296" s="39"/>
      <c r="AD296" s="39"/>
      <c r="AE296" s="39"/>
      <c r="AR296" s="232" t="s">
        <v>181</v>
      </c>
      <c r="AT296" s="232" t="s">
        <v>132</v>
      </c>
      <c r="AU296" s="232" t="s">
        <v>84</v>
      </c>
      <c r="AY296" s="18" t="s">
        <v>129</v>
      </c>
      <c r="BE296" s="233">
        <f>IF(N296="základní",J296,0)</f>
        <v>0</v>
      </c>
      <c r="BF296" s="233">
        <f>IF(N296="snížená",J296,0)</f>
        <v>0</v>
      </c>
      <c r="BG296" s="233">
        <f>IF(N296="zákl. přenesená",J296,0)</f>
        <v>0</v>
      </c>
      <c r="BH296" s="233">
        <f>IF(N296="sníž. přenesená",J296,0)</f>
        <v>0</v>
      </c>
      <c r="BI296" s="233">
        <f>IF(N296="nulová",J296,0)</f>
        <v>0</v>
      </c>
      <c r="BJ296" s="18" t="s">
        <v>82</v>
      </c>
      <c r="BK296" s="233">
        <f>ROUND(I296*H296,2)</f>
        <v>0</v>
      </c>
      <c r="BL296" s="18" t="s">
        <v>181</v>
      </c>
      <c r="BM296" s="232" t="s">
        <v>360</v>
      </c>
    </row>
    <row r="297" s="13" customFormat="1">
      <c r="A297" s="13"/>
      <c r="B297" s="234"/>
      <c r="C297" s="235"/>
      <c r="D297" s="236" t="s">
        <v>138</v>
      </c>
      <c r="E297" s="237" t="s">
        <v>1</v>
      </c>
      <c r="F297" s="238" t="s">
        <v>361</v>
      </c>
      <c r="G297" s="235"/>
      <c r="H297" s="237" t="s">
        <v>1</v>
      </c>
      <c r="I297" s="239"/>
      <c r="J297" s="235"/>
      <c r="K297" s="235"/>
      <c r="L297" s="240"/>
      <c r="M297" s="241"/>
      <c r="N297" s="242"/>
      <c r="O297" s="242"/>
      <c r="P297" s="242"/>
      <c r="Q297" s="242"/>
      <c r="R297" s="242"/>
      <c r="S297" s="242"/>
      <c r="T297" s="243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44" t="s">
        <v>138</v>
      </c>
      <c r="AU297" s="244" t="s">
        <v>84</v>
      </c>
      <c r="AV297" s="13" t="s">
        <v>82</v>
      </c>
      <c r="AW297" s="13" t="s">
        <v>31</v>
      </c>
      <c r="AX297" s="13" t="s">
        <v>74</v>
      </c>
      <c r="AY297" s="244" t="s">
        <v>129</v>
      </c>
    </row>
    <row r="298" s="14" customFormat="1">
      <c r="A298" s="14"/>
      <c r="B298" s="245"/>
      <c r="C298" s="246"/>
      <c r="D298" s="236" t="s">
        <v>138</v>
      </c>
      <c r="E298" s="247" t="s">
        <v>1</v>
      </c>
      <c r="F298" s="248" t="s">
        <v>337</v>
      </c>
      <c r="G298" s="246"/>
      <c r="H298" s="249">
        <v>491.31999999999999</v>
      </c>
      <c r="I298" s="250"/>
      <c r="J298" s="246"/>
      <c r="K298" s="246"/>
      <c r="L298" s="251"/>
      <c r="M298" s="252"/>
      <c r="N298" s="253"/>
      <c r="O298" s="253"/>
      <c r="P298" s="253"/>
      <c r="Q298" s="253"/>
      <c r="R298" s="253"/>
      <c r="S298" s="253"/>
      <c r="T298" s="254"/>
      <c r="U298" s="14"/>
      <c r="V298" s="14"/>
      <c r="W298" s="14"/>
      <c r="X298" s="14"/>
      <c r="Y298" s="14"/>
      <c r="Z298" s="14"/>
      <c r="AA298" s="14"/>
      <c r="AB298" s="14"/>
      <c r="AC298" s="14"/>
      <c r="AD298" s="14"/>
      <c r="AE298" s="14"/>
      <c r="AT298" s="255" t="s">
        <v>138</v>
      </c>
      <c r="AU298" s="255" t="s">
        <v>84</v>
      </c>
      <c r="AV298" s="14" t="s">
        <v>84</v>
      </c>
      <c r="AW298" s="14" t="s">
        <v>31</v>
      </c>
      <c r="AX298" s="14" t="s">
        <v>82</v>
      </c>
      <c r="AY298" s="255" t="s">
        <v>129</v>
      </c>
    </row>
    <row r="299" s="2" customFormat="1" ht="21.75" customHeight="1">
      <c r="A299" s="39"/>
      <c r="B299" s="40"/>
      <c r="C299" s="278" t="s">
        <v>362</v>
      </c>
      <c r="D299" s="278" t="s">
        <v>223</v>
      </c>
      <c r="E299" s="279" t="s">
        <v>363</v>
      </c>
      <c r="F299" s="280" t="s">
        <v>364</v>
      </c>
      <c r="G299" s="281" t="s">
        <v>365</v>
      </c>
      <c r="H299" s="282">
        <v>63.222000000000001</v>
      </c>
      <c r="I299" s="283"/>
      <c r="J299" s="284">
        <f>ROUND(I299*H299,2)</f>
        <v>0</v>
      </c>
      <c r="K299" s="285"/>
      <c r="L299" s="286"/>
      <c r="M299" s="287" t="s">
        <v>1</v>
      </c>
      <c r="N299" s="288" t="s">
        <v>39</v>
      </c>
      <c r="O299" s="92"/>
      <c r="P299" s="230">
        <f>O299*H299</f>
        <v>0</v>
      </c>
      <c r="Q299" s="230">
        <v>0.02</v>
      </c>
      <c r="R299" s="230">
        <f>Q299*H299</f>
        <v>1.26444</v>
      </c>
      <c r="S299" s="230">
        <v>0</v>
      </c>
      <c r="T299" s="231">
        <f>S299*H299</f>
        <v>0</v>
      </c>
      <c r="U299" s="39"/>
      <c r="V299" s="39"/>
      <c r="W299" s="39"/>
      <c r="X299" s="39"/>
      <c r="Y299" s="39"/>
      <c r="Z299" s="39"/>
      <c r="AA299" s="39"/>
      <c r="AB299" s="39"/>
      <c r="AC299" s="39"/>
      <c r="AD299" s="39"/>
      <c r="AE299" s="39"/>
      <c r="AR299" s="232" t="s">
        <v>226</v>
      </c>
      <c r="AT299" s="232" t="s">
        <v>223</v>
      </c>
      <c r="AU299" s="232" t="s">
        <v>84</v>
      </c>
      <c r="AY299" s="18" t="s">
        <v>129</v>
      </c>
      <c r="BE299" s="233">
        <f>IF(N299="základní",J299,0)</f>
        <v>0</v>
      </c>
      <c r="BF299" s="233">
        <f>IF(N299="snížená",J299,0)</f>
        <v>0</v>
      </c>
      <c r="BG299" s="233">
        <f>IF(N299="zákl. přenesená",J299,0)</f>
        <v>0</v>
      </c>
      <c r="BH299" s="233">
        <f>IF(N299="sníž. přenesená",J299,0)</f>
        <v>0</v>
      </c>
      <c r="BI299" s="233">
        <f>IF(N299="nulová",J299,0)</f>
        <v>0</v>
      </c>
      <c r="BJ299" s="18" t="s">
        <v>82</v>
      </c>
      <c r="BK299" s="233">
        <f>ROUND(I299*H299,2)</f>
        <v>0</v>
      </c>
      <c r="BL299" s="18" t="s">
        <v>181</v>
      </c>
      <c r="BM299" s="232" t="s">
        <v>366</v>
      </c>
    </row>
    <row r="300" s="13" customFormat="1">
      <c r="A300" s="13"/>
      <c r="B300" s="234"/>
      <c r="C300" s="235"/>
      <c r="D300" s="236" t="s">
        <v>138</v>
      </c>
      <c r="E300" s="237" t="s">
        <v>1</v>
      </c>
      <c r="F300" s="238" t="s">
        <v>367</v>
      </c>
      <c r="G300" s="235"/>
      <c r="H300" s="237" t="s">
        <v>1</v>
      </c>
      <c r="I300" s="239"/>
      <c r="J300" s="235"/>
      <c r="K300" s="235"/>
      <c r="L300" s="240"/>
      <c r="M300" s="241"/>
      <c r="N300" s="242"/>
      <c r="O300" s="242"/>
      <c r="P300" s="242"/>
      <c r="Q300" s="242"/>
      <c r="R300" s="242"/>
      <c r="S300" s="242"/>
      <c r="T300" s="243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44" t="s">
        <v>138</v>
      </c>
      <c r="AU300" s="244" t="s">
        <v>84</v>
      </c>
      <c r="AV300" s="13" t="s">
        <v>82</v>
      </c>
      <c r="AW300" s="13" t="s">
        <v>31</v>
      </c>
      <c r="AX300" s="13" t="s">
        <v>74</v>
      </c>
      <c r="AY300" s="244" t="s">
        <v>129</v>
      </c>
    </row>
    <row r="301" s="14" customFormat="1">
      <c r="A301" s="14"/>
      <c r="B301" s="245"/>
      <c r="C301" s="246"/>
      <c r="D301" s="236" t="s">
        <v>138</v>
      </c>
      <c r="E301" s="247" t="s">
        <v>1</v>
      </c>
      <c r="F301" s="248" t="s">
        <v>368</v>
      </c>
      <c r="G301" s="246"/>
      <c r="H301" s="249">
        <v>62.610999999999997</v>
      </c>
      <c r="I301" s="250"/>
      <c r="J301" s="246"/>
      <c r="K301" s="246"/>
      <c r="L301" s="251"/>
      <c r="M301" s="252"/>
      <c r="N301" s="253"/>
      <c r="O301" s="253"/>
      <c r="P301" s="253"/>
      <c r="Q301" s="253"/>
      <c r="R301" s="253"/>
      <c r="S301" s="253"/>
      <c r="T301" s="254"/>
      <c r="U301" s="14"/>
      <c r="V301" s="14"/>
      <c r="W301" s="14"/>
      <c r="X301" s="14"/>
      <c r="Y301" s="14"/>
      <c r="Z301" s="14"/>
      <c r="AA301" s="14"/>
      <c r="AB301" s="14"/>
      <c r="AC301" s="14"/>
      <c r="AD301" s="14"/>
      <c r="AE301" s="14"/>
      <c r="AT301" s="255" t="s">
        <v>138</v>
      </c>
      <c r="AU301" s="255" t="s">
        <v>84</v>
      </c>
      <c r="AV301" s="14" t="s">
        <v>84</v>
      </c>
      <c r="AW301" s="14" t="s">
        <v>31</v>
      </c>
      <c r="AX301" s="14" t="s">
        <v>74</v>
      </c>
      <c r="AY301" s="255" t="s">
        <v>129</v>
      </c>
    </row>
    <row r="302" s="13" customFormat="1">
      <c r="A302" s="13"/>
      <c r="B302" s="234"/>
      <c r="C302" s="235"/>
      <c r="D302" s="236" t="s">
        <v>138</v>
      </c>
      <c r="E302" s="237" t="s">
        <v>1</v>
      </c>
      <c r="F302" s="238" t="s">
        <v>369</v>
      </c>
      <c r="G302" s="235"/>
      <c r="H302" s="237" t="s">
        <v>1</v>
      </c>
      <c r="I302" s="239"/>
      <c r="J302" s="235"/>
      <c r="K302" s="235"/>
      <c r="L302" s="240"/>
      <c r="M302" s="241"/>
      <c r="N302" s="242"/>
      <c r="O302" s="242"/>
      <c r="P302" s="242"/>
      <c r="Q302" s="242"/>
      <c r="R302" s="242"/>
      <c r="S302" s="242"/>
      <c r="T302" s="243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44" t="s">
        <v>138</v>
      </c>
      <c r="AU302" s="244" t="s">
        <v>84</v>
      </c>
      <c r="AV302" s="13" t="s">
        <v>82</v>
      </c>
      <c r="AW302" s="13" t="s">
        <v>31</v>
      </c>
      <c r="AX302" s="13" t="s">
        <v>74</v>
      </c>
      <c r="AY302" s="244" t="s">
        <v>129</v>
      </c>
    </row>
    <row r="303" s="14" customFormat="1">
      <c r="A303" s="14"/>
      <c r="B303" s="245"/>
      <c r="C303" s="246"/>
      <c r="D303" s="236" t="s">
        <v>138</v>
      </c>
      <c r="E303" s="247" t="s">
        <v>1</v>
      </c>
      <c r="F303" s="248" t="s">
        <v>370</v>
      </c>
      <c r="G303" s="246"/>
      <c r="H303" s="249">
        <v>-2.3999999999999999</v>
      </c>
      <c r="I303" s="250"/>
      <c r="J303" s="246"/>
      <c r="K303" s="246"/>
      <c r="L303" s="251"/>
      <c r="M303" s="252"/>
      <c r="N303" s="253"/>
      <c r="O303" s="253"/>
      <c r="P303" s="253"/>
      <c r="Q303" s="253"/>
      <c r="R303" s="253"/>
      <c r="S303" s="253"/>
      <c r="T303" s="254"/>
      <c r="U303" s="14"/>
      <c r="V303" s="14"/>
      <c r="W303" s="14"/>
      <c r="X303" s="14"/>
      <c r="Y303" s="14"/>
      <c r="Z303" s="14"/>
      <c r="AA303" s="14"/>
      <c r="AB303" s="14"/>
      <c r="AC303" s="14"/>
      <c r="AD303" s="14"/>
      <c r="AE303" s="14"/>
      <c r="AT303" s="255" t="s">
        <v>138</v>
      </c>
      <c r="AU303" s="255" t="s">
        <v>84</v>
      </c>
      <c r="AV303" s="14" t="s">
        <v>84</v>
      </c>
      <c r="AW303" s="14" t="s">
        <v>31</v>
      </c>
      <c r="AX303" s="14" t="s">
        <v>74</v>
      </c>
      <c r="AY303" s="255" t="s">
        <v>129</v>
      </c>
    </row>
    <row r="304" s="16" customFormat="1">
      <c r="A304" s="16"/>
      <c r="B304" s="267"/>
      <c r="C304" s="268"/>
      <c r="D304" s="236" t="s">
        <v>138</v>
      </c>
      <c r="E304" s="269" t="s">
        <v>1</v>
      </c>
      <c r="F304" s="270" t="s">
        <v>220</v>
      </c>
      <c r="G304" s="268"/>
      <c r="H304" s="271">
        <v>60.210999999999999</v>
      </c>
      <c r="I304" s="272"/>
      <c r="J304" s="268"/>
      <c r="K304" s="268"/>
      <c r="L304" s="273"/>
      <c r="M304" s="274"/>
      <c r="N304" s="275"/>
      <c r="O304" s="275"/>
      <c r="P304" s="275"/>
      <c r="Q304" s="275"/>
      <c r="R304" s="275"/>
      <c r="S304" s="275"/>
      <c r="T304" s="276"/>
      <c r="U304" s="16"/>
      <c r="V304" s="16"/>
      <c r="W304" s="16"/>
      <c r="X304" s="16"/>
      <c r="Y304" s="16"/>
      <c r="Z304" s="16"/>
      <c r="AA304" s="16"/>
      <c r="AB304" s="16"/>
      <c r="AC304" s="16"/>
      <c r="AD304" s="16"/>
      <c r="AE304" s="16"/>
      <c r="AT304" s="277" t="s">
        <v>138</v>
      </c>
      <c r="AU304" s="277" t="s">
        <v>84</v>
      </c>
      <c r="AV304" s="16" t="s">
        <v>144</v>
      </c>
      <c r="AW304" s="16" t="s">
        <v>31</v>
      </c>
      <c r="AX304" s="16" t="s">
        <v>74</v>
      </c>
      <c r="AY304" s="277" t="s">
        <v>129</v>
      </c>
    </row>
    <row r="305" s="13" customFormat="1">
      <c r="A305" s="13"/>
      <c r="B305" s="234"/>
      <c r="C305" s="235"/>
      <c r="D305" s="236" t="s">
        <v>138</v>
      </c>
      <c r="E305" s="237" t="s">
        <v>1</v>
      </c>
      <c r="F305" s="238" t="s">
        <v>283</v>
      </c>
      <c r="G305" s="235"/>
      <c r="H305" s="237" t="s">
        <v>1</v>
      </c>
      <c r="I305" s="239"/>
      <c r="J305" s="235"/>
      <c r="K305" s="235"/>
      <c r="L305" s="240"/>
      <c r="M305" s="241"/>
      <c r="N305" s="242"/>
      <c r="O305" s="242"/>
      <c r="P305" s="242"/>
      <c r="Q305" s="242"/>
      <c r="R305" s="242"/>
      <c r="S305" s="242"/>
      <c r="T305" s="243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44" t="s">
        <v>138</v>
      </c>
      <c r="AU305" s="244" t="s">
        <v>84</v>
      </c>
      <c r="AV305" s="13" t="s">
        <v>82</v>
      </c>
      <c r="AW305" s="13" t="s">
        <v>31</v>
      </c>
      <c r="AX305" s="13" t="s">
        <v>74</v>
      </c>
      <c r="AY305" s="244" t="s">
        <v>129</v>
      </c>
    </row>
    <row r="306" s="14" customFormat="1">
      <c r="A306" s="14"/>
      <c r="B306" s="245"/>
      <c r="C306" s="246"/>
      <c r="D306" s="236" t="s">
        <v>138</v>
      </c>
      <c r="E306" s="247" t="s">
        <v>1</v>
      </c>
      <c r="F306" s="248" t="s">
        <v>371</v>
      </c>
      <c r="G306" s="246"/>
      <c r="H306" s="249">
        <v>3.0110000000000001</v>
      </c>
      <c r="I306" s="250"/>
      <c r="J306" s="246"/>
      <c r="K306" s="246"/>
      <c r="L306" s="251"/>
      <c r="M306" s="252"/>
      <c r="N306" s="253"/>
      <c r="O306" s="253"/>
      <c r="P306" s="253"/>
      <c r="Q306" s="253"/>
      <c r="R306" s="253"/>
      <c r="S306" s="253"/>
      <c r="T306" s="254"/>
      <c r="U306" s="14"/>
      <c r="V306" s="14"/>
      <c r="W306" s="14"/>
      <c r="X306" s="14"/>
      <c r="Y306" s="14"/>
      <c r="Z306" s="14"/>
      <c r="AA306" s="14"/>
      <c r="AB306" s="14"/>
      <c r="AC306" s="14"/>
      <c r="AD306" s="14"/>
      <c r="AE306" s="14"/>
      <c r="AT306" s="255" t="s">
        <v>138</v>
      </c>
      <c r="AU306" s="255" t="s">
        <v>84</v>
      </c>
      <c r="AV306" s="14" t="s">
        <v>84</v>
      </c>
      <c r="AW306" s="14" t="s">
        <v>31</v>
      </c>
      <c r="AX306" s="14" t="s">
        <v>74</v>
      </c>
      <c r="AY306" s="255" t="s">
        <v>129</v>
      </c>
    </row>
    <row r="307" s="15" customFormat="1">
      <c r="A307" s="15"/>
      <c r="B307" s="256"/>
      <c r="C307" s="257"/>
      <c r="D307" s="236" t="s">
        <v>138</v>
      </c>
      <c r="E307" s="258" t="s">
        <v>1</v>
      </c>
      <c r="F307" s="259" t="s">
        <v>154</v>
      </c>
      <c r="G307" s="257"/>
      <c r="H307" s="260">
        <v>63.222000000000001</v>
      </c>
      <c r="I307" s="261"/>
      <c r="J307" s="257"/>
      <c r="K307" s="257"/>
      <c r="L307" s="262"/>
      <c r="M307" s="263"/>
      <c r="N307" s="264"/>
      <c r="O307" s="264"/>
      <c r="P307" s="264"/>
      <c r="Q307" s="264"/>
      <c r="R307" s="264"/>
      <c r="S307" s="264"/>
      <c r="T307" s="265"/>
      <c r="U307" s="15"/>
      <c r="V307" s="15"/>
      <c r="W307" s="15"/>
      <c r="X307" s="15"/>
      <c r="Y307" s="15"/>
      <c r="Z307" s="15"/>
      <c r="AA307" s="15"/>
      <c r="AB307" s="15"/>
      <c r="AC307" s="15"/>
      <c r="AD307" s="15"/>
      <c r="AE307" s="15"/>
      <c r="AT307" s="266" t="s">
        <v>138</v>
      </c>
      <c r="AU307" s="266" t="s">
        <v>84</v>
      </c>
      <c r="AV307" s="15" t="s">
        <v>136</v>
      </c>
      <c r="AW307" s="15" t="s">
        <v>31</v>
      </c>
      <c r="AX307" s="15" t="s">
        <v>82</v>
      </c>
      <c r="AY307" s="266" t="s">
        <v>129</v>
      </c>
    </row>
    <row r="308" s="2" customFormat="1" ht="21.75" customHeight="1">
      <c r="A308" s="39"/>
      <c r="B308" s="40"/>
      <c r="C308" s="278" t="s">
        <v>372</v>
      </c>
      <c r="D308" s="278" t="s">
        <v>223</v>
      </c>
      <c r="E308" s="279" t="s">
        <v>373</v>
      </c>
      <c r="F308" s="280" t="s">
        <v>374</v>
      </c>
      <c r="G308" s="281" t="s">
        <v>365</v>
      </c>
      <c r="H308" s="282">
        <v>2.52</v>
      </c>
      <c r="I308" s="283"/>
      <c r="J308" s="284">
        <f>ROUND(I308*H308,2)</f>
        <v>0</v>
      </c>
      <c r="K308" s="285"/>
      <c r="L308" s="286"/>
      <c r="M308" s="287" t="s">
        <v>1</v>
      </c>
      <c r="N308" s="288" t="s">
        <v>39</v>
      </c>
      <c r="O308" s="92"/>
      <c r="P308" s="230">
        <f>O308*H308</f>
        <v>0</v>
      </c>
      <c r="Q308" s="230">
        <v>0.026249999999999999</v>
      </c>
      <c r="R308" s="230">
        <f>Q308*H308</f>
        <v>0.06615</v>
      </c>
      <c r="S308" s="230">
        <v>0</v>
      </c>
      <c r="T308" s="231">
        <f>S308*H308</f>
        <v>0</v>
      </c>
      <c r="U308" s="39"/>
      <c r="V308" s="39"/>
      <c r="W308" s="39"/>
      <c r="X308" s="39"/>
      <c r="Y308" s="39"/>
      <c r="Z308" s="39"/>
      <c r="AA308" s="39"/>
      <c r="AB308" s="39"/>
      <c r="AC308" s="39"/>
      <c r="AD308" s="39"/>
      <c r="AE308" s="39"/>
      <c r="AR308" s="232" t="s">
        <v>226</v>
      </c>
      <c r="AT308" s="232" t="s">
        <v>223</v>
      </c>
      <c r="AU308" s="232" t="s">
        <v>84</v>
      </c>
      <c r="AY308" s="18" t="s">
        <v>129</v>
      </c>
      <c r="BE308" s="233">
        <f>IF(N308="základní",J308,0)</f>
        <v>0</v>
      </c>
      <c r="BF308" s="233">
        <f>IF(N308="snížená",J308,0)</f>
        <v>0</v>
      </c>
      <c r="BG308" s="233">
        <f>IF(N308="zákl. přenesená",J308,0)</f>
        <v>0</v>
      </c>
      <c r="BH308" s="233">
        <f>IF(N308="sníž. přenesená",J308,0)</f>
        <v>0</v>
      </c>
      <c r="BI308" s="233">
        <f>IF(N308="nulová",J308,0)</f>
        <v>0</v>
      </c>
      <c r="BJ308" s="18" t="s">
        <v>82</v>
      </c>
      <c r="BK308" s="233">
        <f>ROUND(I308*H308,2)</f>
        <v>0</v>
      </c>
      <c r="BL308" s="18" t="s">
        <v>181</v>
      </c>
      <c r="BM308" s="232" t="s">
        <v>375</v>
      </c>
    </row>
    <row r="309" s="13" customFormat="1">
      <c r="A309" s="13"/>
      <c r="B309" s="234"/>
      <c r="C309" s="235"/>
      <c r="D309" s="236" t="s">
        <v>138</v>
      </c>
      <c r="E309" s="237" t="s">
        <v>1</v>
      </c>
      <c r="F309" s="238" t="s">
        <v>376</v>
      </c>
      <c r="G309" s="235"/>
      <c r="H309" s="237" t="s">
        <v>1</v>
      </c>
      <c r="I309" s="239"/>
      <c r="J309" s="235"/>
      <c r="K309" s="235"/>
      <c r="L309" s="240"/>
      <c r="M309" s="241"/>
      <c r="N309" s="242"/>
      <c r="O309" s="242"/>
      <c r="P309" s="242"/>
      <c r="Q309" s="242"/>
      <c r="R309" s="242"/>
      <c r="S309" s="242"/>
      <c r="T309" s="243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44" t="s">
        <v>138</v>
      </c>
      <c r="AU309" s="244" t="s">
        <v>84</v>
      </c>
      <c r="AV309" s="13" t="s">
        <v>82</v>
      </c>
      <c r="AW309" s="13" t="s">
        <v>31</v>
      </c>
      <c r="AX309" s="13" t="s">
        <v>74</v>
      </c>
      <c r="AY309" s="244" t="s">
        <v>129</v>
      </c>
    </row>
    <row r="310" s="14" customFormat="1">
      <c r="A310" s="14"/>
      <c r="B310" s="245"/>
      <c r="C310" s="246"/>
      <c r="D310" s="236" t="s">
        <v>138</v>
      </c>
      <c r="E310" s="247" t="s">
        <v>1</v>
      </c>
      <c r="F310" s="248" t="s">
        <v>377</v>
      </c>
      <c r="G310" s="246"/>
      <c r="H310" s="249">
        <v>2.52</v>
      </c>
      <c r="I310" s="250"/>
      <c r="J310" s="246"/>
      <c r="K310" s="246"/>
      <c r="L310" s="251"/>
      <c r="M310" s="252"/>
      <c r="N310" s="253"/>
      <c r="O310" s="253"/>
      <c r="P310" s="253"/>
      <c r="Q310" s="253"/>
      <c r="R310" s="253"/>
      <c r="S310" s="253"/>
      <c r="T310" s="254"/>
      <c r="U310" s="14"/>
      <c r="V310" s="14"/>
      <c r="W310" s="14"/>
      <c r="X310" s="14"/>
      <c r="Y310" s="14"/>
      <c r="Z310" s="14"/>
      <c r="AA310" s="14"/>
      <c r="AB310" s="14"/>
      <c r="AC310" s="14"/>
      <c r="AD310" s="14"/>
      <c r="AE310" s="14"/>
      <c r="AT310" s="255" t="s">
        <v>138</v>
      </c>
      <c r="AU310" s="255" t="s">
        <v>84</v>
      </c>
      <c r="AV310" s="14" t="s">
        <v>84</v>
      </c>
      <c r="AW310" s="14" t="s">
        <v>31</v>
      </c>
      <c r="AX310" s="14" t="s">
        <v>82</v>
      </c>
      <c r="AY310" s="255" t="s">
        <v>129</v>
      </c>
    </row>
    <row r="311" s="2" customFormat="1" ht="33" customHeight="1">
      <c r="A311" s="39"/>
      <c r="B311" s="40"/>
      <c r="C311" s="220" t="s">
        <v>378</v>
      </c>
      <c r="D311" s="220" t="s">
        <v>132</v>
      </c>
      <c r="E311" s="221" t="s">
        <v>379</v>
      </c>
      <c r="F311" s="222" t="s">
        <v>380</v>
      </c>
      <c r="G311" s="223" t="s">
        <v>205</v>
      </c>
      <c r="H311" s="224">
        <v>101</v>
      </c>
      <c r="I311" s="225"/>
      <c r="J311" s="226">
        <f>ROUND(I311*H311,2)</f>
        <v>0</v>
      </c>
      <c r="K311" s="227"/>
      <c r="L311" s="45"/>
      <c r="M311" s="228" t="s">
        <v>1</v>
      </c>
      <c r="N311" s="229" t="s">
        <v>39</v>
      </c>
      <c r="O311" s="92"/>
      <c r="P311" s="230">
        <f>O311*H311</f>
        <v>0</v>
      </c>
      <c r="Q311" s="230">
        <v>0.00010000000000000001</v>
      </c>
      <c r="R311" s="230">
        <f>Q311*H311</f>
        <v>0.010100000000000001</v>
      </c>
      <c r="S311" s="230">
        <v>0</v>
      </c>
      <c r="T311" s="231">
        <f>S311*H311</f>
        <v>0</v>
      </c>
      <c r="U311" s="39"/>
      <c r="V311" s="39"/>
      <c r="W311" s="39"/>
      <c r="X311" s="39"/>
      <c r="Y311" s="39"/>
      <c r="Z311" s="39"/>
      <c r="AA311" s="39"/>
      <c r="AB311" s="39"/>
      <c r="AC311" s="39"/>
      <c r="AD311" s="39"/>
      <c r="AE311" s="39"/>
      <c r="AR311" s="232" t="s">
        <v>181</v>
      </c>
      <c r="AT311" s="232" t="s">
        <v>132</v>
      </c>
      <c r="AU311" s="232" t="s">
        <v>84</v>
      </c>
      <c r="AY311" s="18" t="s">
        <v>129</v>
      </c>
      <c r="BE311" s="233">
        <f>IF(N311="základní",J311,0)</f>
        <v>0</v>
      </c>
      <c r="BF311" s="233">
        <f>IF(N311="snížená",J311,0)</f>
        <v>0</v>
      </c>
      <c r="BG311" s="233">
        <f>IF(N311="zákl. přenesená",J311,0)</f>
        <v>0</v>
      </c>
      <c r="BH311" s="233">
        <f>IF(N311="sníž. přenesená",J311,0)</f>
        <v>0</v>
      </c>
      <c r="BI311" s="233">
        <f>IF(N311="nulová",J311,0)</f>
        <v>0</v>
      </c>
      <c r="BJ311" s="18" t="s">
        <v>82</v>
      </c>
      <c r="BK311" s="233">
        <f>ROUND(I311*H311,2)</f>
        <v>0</v>
      </c>
      <c r="BL311" s="18" t="s">
        <v>181</v>
      </c>
      <c r="BM311" s="232" t="s">
        <v>381</v>
      </c>
    </row>
    <row r="312" s="13" customFormat="1">
      <c r="A312" s="13"/>
      <c r="B312" s="234"/>
      <c r="C312" s="235"/>
      <c r="D312" s="236" t="s">
        <v>138</v>
      </c>
      <c r="E312" s="237" t="s">
        <v>1</v>
      </c>
      <c r="F312" s="238" t="s">
        <v>382</v>
      </c>
      <c r="G312" s="235"/>
      <c r="H312" s="237" t="s">
        <v>1</v>
      </c>
      <c r="I312" s="239"/>
      <c r="J312" s="235"/>
      <c r="K312" s="235"/>
      <c r="L312" s="240"/>
      <c r="M312" s="241"/>
      <c r="N312" s="242"/>
      <c r="O312" s="242"/>
      <c r="P312" s="242"/>
      <c r="Q312" s="242"/>
      <c r="R312" s="242"/>
      <c r="S312" s="242"/>
      <c r="T312" s="243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44" t="s">
        <v>138</v>
      </c>
      <c r="AU312" s="244" t="s">
        <v>84</v>
      </c>
      <c r="AV312" s="13" t="s">
        <v>82</v>
      </c>
      <c r="AW312" s="13" t="s">
        <v>31</v>
      </c>
      <c r="AX312" s="13" t="s">
        <v>74</v>
      </c>
      <c r="AY312" s="244" t="s">
        <v>129</v>
      </c>
    </row>
    <row r="313" s="14" customFormat="1">
      <c r="A313" s="14"/>
      <c r="B313" s="245"/>
      <c r="C313" s="246"/>
      <c r="D313" s="236" t="s">
        <v>138</v>
      </c>
      <c r="E313" s="247" t="s">
        <v>1</v>
      </c>
      <c r="F313" s="248" t="s">
        <v>383</v>
      </c>
      <c r="G313" s="246"/>
      <c r="H313" s="249">
        <v>101</v>
      </c>
      <c r="I313" s="250"/>
      <c r="J313" s="246"/>
      <c r="K313" s="246"/>
      <c r="L313" s="251"/>
      <c r="M313" s="252"/>
      <c r="N313" s="253"/>
      <c r="O313" s="253"/>
      <c r="P313" s="253"/>
      <c r="Q313" s="253"/>
      <c r="R313" s="253"/>
      <c r="S313" s="253"/>
      <c r="T313" s="254"/>
      <c r="U313" s="14"/>
      <c r="V313" s="14"/>
      <c r="W313" s="14"/>
      <c r="X313" s="14"/>
      <c r="Y313" s="14"/>
      <c r="Z313" s="14"/>
      <c r="AA313" s="14"/>
      <c r="AB313" s="14"/>
      <c r="AC313" s="14"/>
      <c r="AD313" s="14"/>
      <c r="AE313" s="14"/>
      <c r="AT313" s="255" t="s">
        <v>138</v>
      </c>
      <c r="AU313" s="255" t="s">
        <v>84</v>
      </c>
      <c r="AV313" s="14" t="s">
        <v>84</v>
      </c>
      <c r="AW313" s="14" t="s">
        <v>31</v>
      </c>
      <c r="AX313" s="14" t="s">
        <v>82</v>
      </c>
      <c r="AY313" s="255" t="s">
        <v>129</v>
      </c>
    </row>
    <row r="314" s="2" customFormat="1" ht="24.15" customHeight="1">
      <c r="A314" s="39"/>
      <c r="B314" s="40"/>
      <c r="C314" s="278" t="s">
        <v>384</v>
      </c>
      <c r="D314" s="278" t="s">
        <v>223</v>
      </c>
      <c r="E314" s="279" t="s">
        <v>385</v>
      </c>
      <c r="F314" s="280" t="s">
        <v>386</v>
      </c>
      <c r="G314" s="281" t="s">
        <v>147</v>
      </c>
      <c r="H314" s="282">
        <v>53.024999999999999</v>
      </c>
      <c r="I314" s="283"/>
      <c r="J314" s="284">
        <f>ROUND(I314*H314,2)</f>
        <v>0</v>
      </c>
      <c r="K314" s="285"/>
      <c r="L314" s="286"/>
      <c r="M314" s="287" t="s">
        <v>1</v>
      </c>
      <c r="N314" s="288" t="s">
        <v>39</v>
      </c>
      <c r="O314" s="92"/>
      <c r="P314" s="230">
        <f>O314*H314</f>
        <v>0</v>
      </c>
      <c r="Q314" s="230">
        <v>0.0030000000000000001</v>
      </c>
      <c r="R314" s="230">
        <f>Q314*H314</f>
        <v>0.15907499999999999</v>
      </c>
      <c r="S314" s="230">
        <v>0</v>
      </c>
      <c r="T314" s="231">
        <f>S314*H314</f>
        <v>0</v>
      </c>
      <c r="U314" s="39"/>
      <c r="V314" s="39"/>
      <c r="W314" s="39"/>
      <c r="X314" s="39"/>
      <c r="Y314" s="39"/>
      <c r="Z314" s="39"/>
      <c r="AA314" s="39"/>
      <c r="AB314" s="39"/>
      <c r="AC314" s="39"/>
      <c r="AD314" s="39"/>
      <c r="AE314" s="39"/>
      <c r="AR314" s="232" t="s">
        <v>226</v>
      </c>
      <c r="AT314" s="232" t="s">
        <v>223</v>
      </c>
      <c r="AU314" s="232" t="s">
        <v>84</v>
      </c>
      <c r="AY314" s="18" t="s">
        <v>129</v>
      </c>
      <c r="BE314" s="233">
        <f>IF(N314="základní",J314,0)</f>
        <v>0</v>
      </c>
      <c r="BF314" s="233">
        <f>IF(N314="snížená",J314,0)</f>
        <v>0</v>
      </c>
      <c r="BG314" s="233">
        <f>IF(N314="zákl. přenesená",J314,0)</f>
        <v>0</v>
      </c>
      <c r="BH314" s="233">
        <f>IF(N314="sníž. přenesená",J314,0)</f>
        <v>0</v>
      </c>
      <c r="BI314" s="233">
        <f>IF(N314="nulová",J314,0)</f>
        <v>0</v>
      </c>
      <c r="BJ314" s="18" t="s">
        <v>82</v>
      </c>
      <c r="BK314" s="233">
        <f>ROUND(I314*H314,2)</f>
        <v>0</v>
      </c>
      <c r="BL314" s="18" t="s">
        <v>181</v>
      </c>
      <c r="BM314" s="232" t="s">
        <v>387</v>
      </c>
    </row>
    <row r="315" s="13" customFormat="1">
      <c r="A315" s="13"/>
      <c r="B315" s="234"/>
      <c r="C315" s="235"/>
      <c r="D315" s="236" t="s">
        <v>138</v>
      </c>
      <c r="E315" s="237" t="s">
        <v>1</v>
      </c>
      <c r="F315" s="238" t="s">
        <v>382</v>
      </c>
      <c r="G315" s="235"/>
      <c r="H315" s="237" t="s">
        <v>1</v>
      </c>
      <c r="I315" s="239"/>
      <c r="J315" s="235"/>
      <c r="K315" s="235"/>
      <c r="L315" s="240"/>
      <c r="M315" s="241"/>
      <c r="N315" s="242"/>
      <c r="O315" s="242"/>
      <c r="P315" s="242"/>
      <c r="Q315" s="242"/>
      <c r="R315" s="242"/>
      <c r="S315" s="242"/>
      <c r="T315" s="243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44" t="s">
        <v>138</v>
      </c>
      <c r="AU315" s="244" t="s">
        <v>84</v>
      </c>
      <c r="AV315" s="13" t="s">
        <v>82</v>
      </c>
      <c r="AW315" s="13" t="s">
        <v>31</v>
      </c>
      <c r="AX315" s="13" t="s">
        <v>74</v>
      </c>
      <c r="AY315" s="244" t="s">
        <v>129</v>
      </c>
    </row>
    <row r="316" s="14" customFormat="1">
      <c r="A316" s="14"/>
      <c r="B316" s="245"/>
      <c r="C316" s="246"/>
      <c r="D316" s="236" t="s">
        <v>138</v>
      </c>
      <c r="E316" s="247" t="s">
        <v>1</v>
      </c>
      <c r="F316" s="248" t="s">
        <v>388</v>
      </c>
      <c r="G316" s="246"/>
      <c r="H316" s="249">
        <v>53.024999999999999</v>
      </c>
      <c r="I316" s="250"/>
      <c r="J316" s="246"/>
      <c r="K316" s="246"/>
      <c r="L316" s="251"/>
      <c r="M316" s="252"/>
      <c r="N316" s="253"/>
      <c r="O316" s="253"/>
      <c r="P316" s="253"/>
      <c r="Q316" s="253"/>
      <c r="R316" s="253"/>
      <c r="S316" s="253"/>
      <c r="T316" s="254"/>
      <c r="U316" s="14"/>
      <c r="V316" s="14"/>
      <c r="W316" s="14"/>
      <c r="X316" s="14"/>
      <c r="Y316" s="14"/>
      <c r="Z316" s="14"/>
      <c r="AA316" s="14"/>
      <c r="AB316" s="14"/>
      <c r="AC316" s="14"/>
      <c r="AD316" s="14"/>
      <c r="AE316" s="14"/>
      <c r="AT316" s="255" t="s">
        <v>138</v>
      </c>
      <c r="AU316" s="255" t="s">
        <v>84</v>
      </c>
      <c r="AV316" s="14" t="s">
        <v>84</v>
      </c>
      <c r="AW316" s="14" t="s">
        <v>31</v>
      </c>
      <c r="AX316" s="14" t="s">
        <v>82</v>
      </c>
      <c r="AY316" s="255" t="s">
        <v>129</v>
      </c>
    </row>
    <row r="317" s="2" customFormat="1" ht="24.15" customHeight="1">
      <c r="A317" s="39"/>
      <c r="B317" s="40"/>
      <c r="C317" s="220" t="s">
        <v>389</v>
      </c>
      <c r="D317" s="220" t="s">
        <v>132</v>
      </c>
      <c r="E317" s="221" t="s">
        <v>390</v>
      </c>
      <c r="F317" s="222" t="s">
        <v>391</v>
      </c>
      <c r="G317" s="223" t="s">
        <v>317</v>
      </c>
      <c r="H317" s="289"/>
      <c r="I317" s="225"/>
      <c r="J317" s="226">
        <f>ROUND(I317*H317,2)</f>
        <v>0</v>
      </c>
      <c r="K317" s="227"/>
      <c r="L317" s="45"/>
      <c r="M317" s="228" t="s">
        <v>1</v>
      </c>
      <c r="N317" s="229" t="s">
        <v>39</v>
      </c>
      <c r="O317" s="92"/>
      <c r="P317" s="230">
        <f>O317*H317</f>
        <v>0</v>
      </c>
      <c r="Q317" s="230">
        <v>0</v>
      </c>
      <c r="R317" s="230">
        <f>Q317*H317</f>
        <v>0</v>
      </c>
      <c r="S317" s="230">
        <v>0</v>
      </c>
      <c r="T317" s="231">
        <f>S317*H317</f>
        <v>0</v>
      </c>
      <c r="U317" s="39"/>
      <c r="V317" s="39"/>
      <c r="W317" s="39"/>
      <c r="X317" s="39"/>
      <c r="Y317" s="39"/>
      <c r="Z317" s="39"/>
      <c r="AA317" s="39"/>
      <c r="AB317" s="39"/>
      <c r="AC317" s="39"/>
      <c r="AD317" s="39"/>
      <c r="AE317" s="39"/>
      <c r="AR317" s="232" t="s">
        <v>181</v>
      </c>
      <c r="AT317" s="232" t="s">
        <v>132</v>
      </c>
      <c r="AU317" s="232" t="s">
        <v>84</v>
      </c>
      <c r="AY317" s="18" t="s">
        <v>129</v>
      </c>
      <c r="BE317" s="233">
        <f>IF(N317="základní",J317,0)</f>
        <v>0</v>
      </c>
      <c r="BF317" s="233">
        <f>IF(N317="snížená",J317,0)</f>
        <v>0</v>
      </c>
      <c r="BG317" s="233">
        <f>IF(N317="zákl. přenesená",J317,0)</f>
        <v>0</v>
      </c>
      <c r="BH317" s="233">
        <f>IF(N317="sníž. přenesená",J317,0)</f>
        <v>0</v>
      </c>
      <c r="BI317" s="233">
        <f>IF(N317="nulová",J317,0)</f>
        <v>0</v>
      </c>
      <c r="BJ317" s="18" t="s">
        <v>82</v>
      </c>
      <c r="BK317" s="233">
        <f>ROUND(I317*H317,2)</f>
        <v>0</v>
      </c>
      <c r="BL317" s="18" t="s">
        <v>181</v>
      </c>
      <c r="BM317" s="232" t="s">
        <v>392</v>
      </c>
    </row>
    <row r="318" s="12" customFormat="1" ht="22.8" customHeight="1">
      <c r="A318" s="12"/>
      <c r="B318" s="204"/>
      <c r="C318" s="205"/>
      <c r="D318" s="206" t="s">
        <v>73</v>
      </c>
      <c r="E318" s="218" t="s">
        <v>393</v>
      </c>
      <c r="F318" s="218" t="s">
        <v>394</v>
      </c>
      <c r="G318" s="205"/>
      <c r="H318" s="205"/>
      <c r="I318" s="208"/>
      <c r="J318" s="219">
        <f>BK318</f>
        <v>0</v>
      </c>
      <c r="K318" s="205"/>
      <c r="L318" s="210"/>
      <c r="M318" s="211"/>
      <c r="N318" s="212"/>
      <c r="O318" s="212"/>
      <c r="P318" s="213">
        <f>SUM(P319:P326)</f>
        <v>0</v>
      </c>
      <c r="Q318" s="212"/>
      <c r="R318" s="213">
        <f>SUM(R319:R326)</f>
        <v>0.008320000000000001</v>
      </c>
      <c r="S318" s="212"/>
      <c r="T318" s="214">
        <f>SUM(T319:T326)</f>
        <v>0.040219999999999999</v>
      </c>
      <c r="U318" s="12"/>
      <c r="V318" s="12"/>
      <c r="W318" s="12"/>
      <c r="X318" s="12"/>
      <c r="Y318" s="12"/>
      <c r="Z318" s="12"/>
      <c r="AA318" s="12"/>
      <c r="AB318" s="12"/>
      <c r="AC318" s="12"/>
      <c r="AD318" s="12"/>
      <c r="AE318" s="12"/>
      <c r="AR318" s="215" t="s">
        <v>84</v>
      </c>
      <c r="AT318" s="216" t="s">
        <v>73</v>
      </c>
      <c r="AU318" s="216" t="s">
        <v>82</v>
      </c>
      <c r="AY318" s="215" t="s">
        <v>129</v>
      </c>
      <c r="BK318" s="217">
        <f>SUM(BK319:BK326)</f>
        <v>0</v>
      </c>
    </row>
    <row r="319" s="2" customFormat="1" ht="16.5" customHeight="1">
      <c r="A319" s="39"/>
      <c r="B319" s="40"/>
      <c r="C319" s="220" t="s">
        <v>395</v>
      </c>
      <c r="D319" s="220" t="s">
        <v>132</v>
      </c>
      <c r="E319" s="221" t="s">
        <v>396</v>
      </c>
      <c r="F319" s="222" t="s">
        <v>397</v>
      </c>
      <c r="G319" s="223" t="s">
        <v>135</v>
      </c>
      <c r="H319" s="224">
        <v>2</v>
      </c>
      <c r="I319" s="225"/>
      <c r="J319" s="226">
        <f>ROUND(I319*H319,2)</f>
        <v>0</v>
      </c>
      <c r="K319" s="227"/>
      <c r="L319" s="45"/>
      <c r="M319" s="228" t="s">
        <v>1</v>
      </c>
      <c r="N319" s="229" t="s">
        <v>39</v>
      </c>
      <c r="O319" s="92"/>
      <c r="P319" s="230">
        <f>O319*H319</f>
        <v>0</v>
      </c>
      <c r="Q319" s="230">
        <v>0</v>
      </c>
      <c r="R319" s="230">
        <f>Q319*H319</f>
        <v>0</v>
      </c>
      <c r="S319" s="230">
        <v>0.020109999999999999</v>
      </c>
      <c r="T319" s="231">
        <f>S319*H319</f>
        <v>0.040219999999999999</v>
      </c>
      <c r="U319" s="39"/>
      <c r="V319" s="39"/>
      <c r="W319" s="39"/>
      <c r="X319" s="39"/>
      <c r="Y319" s="39"/>
      <c r="Z319" s="39"/>
      <c r="AA319" s="39"/>
      <c r="AB319" s="39"/>
      <c r="AC319" s="39"/>
      <c r="AD319" s="39"/>
      <c r="AE319" s="39"/>
      <c r="AR319" s="232" t="s">
        <v>181</v>
      </c>
      <c r="AT319" s="232" t="s">
        <v>132</v>
      </c>
      <c r="AU319" s="232" t="s">
        <v>84</v>
      </c>
      <c r="AY319" s="18" t="s">
        <v>129</v>
      </c>
      <c r="BE319" s="233">
        <f>IF(N319="základní",J319,0)</f>
        <v>0</v>
      </c>
      <c r="BF319" s="233">
        <f>IF(N319="snížená",J319,0)</f>
        <v>0</v>
      </c>
      <c r="BG319" s="233">
        <f>IF(N319="zákl. přenesená",J319,0)</f>
        <v>0</v>
      </c>
      <c r="BH319" s="233">
        <f>IF(N319="sníž. přenesená",J319,0)</f>
        <v>0</v>
      </c>
      <c r="BI319" s="233">
        <f>IF(N319="nulová",J319,0)</f>
        <v>0</v>
      </c>
      <c r="BJ319" s="18" t="s">
        <v>82</v>
      </c>
      <c r="BK319" s="233">
        <f>ROUND(I319*H319,2)</f>
        <v>0</v>
      </c>
      <c r="BL319" s="18" t="s">
        <v>181</v>
      </c>
      <c r="BM319" s="232" t="s">
        <v>398</v>
      </c>
    </row>
    <row r="320" s="2" customFormat="1" ht="33" customHeight="1">
      <c r="A320" s="39"/>
      <c r="B320" s="40"/>
      <c r="C320" s="220" t="s">
        <v>399</v>
      </c>
      <c r="D320" s="220" t="s">
        <v>132</v>
      </c>
      <c r="E320" s="221" t="s">
        <v>400</v>
      </c>
      <c r="F320" s="222" t="s">
        <v>401</v>
      </c>
      <c r="G320" s="223" t="s">
        <v>135</v>
      </c>
      <c r="H320" s="224">
        <v>2</v>
      </c>
      <c r="I320" s="225"/>
      <c r="J320" s="226">
        <f>ROUND(I320*H320,2)</f>
        <v>0</v>
      </c>
      <c r="K320" s="227"/>
      <c r="L320" s="45"/>
      <c r="M320" s="228" t="s">
        <v>1</v>
      </c>
      <c r="N320" s="229" t="s">
        <v>39</v>
      </c>
      <c r="O320" s="92"/>
      <c r="P320" s="230">
        <f>O320*H320</f>
        <v>0</v>
      </c>
      <c r="Q320" s="230">
        <v>0.0021299999999999999</v>
      </c>
      <c r="R320" s="230">
        <f>Q320*H320</f>
        <v>0.0042599999999999999</v>
      </c>
      <c r="S320" s="230">
        <v>0</v>
      </c>
      <c r="T320" s="231">
        <f>S320*H320</f>
        <v>0</v>
      </c>
      <c r="U320" s="39"/>
      <c r="V320" s="39"/>
      <c r="W320" s="39"/>
      <c r="X320" s="39"/>
      <c r="Y320" s="39"/>
      <c r="Z320" s="39"/>
      <c r="AA320" s="39"/>
      <c r="AB320" s="39"/>
      <c r="AC320" s="39"/>
      <c r="AD320" s="39"/>
      <c r="AE320" s="39"/>
      <c r="AR320" s="232" t="s">
        <v>181</v>
      </c>
      <c r="AT320" s="232" t="s">
        <v>132</v>
      </c>
      <c r="AU320" s="232" t="s">
        <v>84</v>
      </c>
      <c r="AY320" s="18" t="s">
        <v>129</v>
      </c>
      <c r="BE320" s="233">
        <f>IF(N320="základní",J320,0)</f>
        <v>0</v>
      </c>
      <c r="BF320" s="233">
        <f>IF(N320="snížená",J320,0)</f>
        <v>0</v>
      </c>
      <c r="BG320" s="233">
        <f>IF(N320="zákl. přenesená",J320,0)</f>
        <v>0</v>
      </c>
      <c r="BH320" s="233">
        <f>IF(N320="sníž. přenesená",J320,0)</f>
        <v>0</v>
      </c>
      <c r="BI320" s="233">
        <f>IF(N320="nulová",J320,0)</f>
        <v>0</v>
      </c>
      <c r="BJ320" s="18" t="s">
        <v>82</v>
      </c>
      <c r="BK320" s="233">
        <f>ROUND(I320*H320,2)</f>
        <v>0</v>
      </c>
      <c r="BL320" s="18" t="s">
        <v>181</v>
      </c>
      <c r="BM320" s="232" t="s">
        <v>402</v>
      </c>
    </row>
    <row r="321" s="13" customFormat="1">
      <c r="A321" s="13"/>
      <c r="B321" s="234"/>
      <c r="C321" s="235"/>
      <c r="D321" s="236" t="s">
        <v>138</v>
      </c>
      <c r="E321" s="237" t="s">
        <v>1</v>
      </c>
      <c r="F321" s="238" t="s">
        <v>403</v>
      </c>
      <c r="G321" s="235"/>
      <c r="H321" s="237" t="s">
        <v>1</v>
      </c>
      <c r="I321" s="239"/>
      <c r="J321" s="235"/>
      <c r="K321" s="235"/>
      <c r="L321" s="240"/>
      <c r="M321" s="241"/>
      <c r="N321" s="242"/>
      <c r="O321" s="242"/>
      <c r="P321" s="242"/>
      <c r="Q321" s="242"/>
      <c r="R321" s="242"/>
      <c r="S321" s="242"/>
      <c r="T321" s="243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44" t="s">
        <v>138</v>
      </c>
      <c r="AU321" s="244" t="s">
        <v>84</v>
      </c>
      <c r="AV321" s="13" t="s">
        <v>82</v>
      </c>
      <c r="AW321" s="13" t="s">
        <v>31</v>
      </c>
      <c r="AX321" s="13" t="s">
        <v>74</v>
      </c>
      <c r="AY321" s="244" t="s">
        <v>129</v>
      </c>
    </row>
    <row r="322" s="14" customFormat="1">
      <c r="A322" s="14"/>
      <c r="B322" s="245"/>
      <c r="C322" s="246"/>
      <c r="D322" s="236" t="s">
        <v>138</v>
      </c>
      <c r="E322" s="247" t="s">
        <v>1</v>
      </c>
      <c r="F322" s="248" t="s">
        <v>84</v>
      </c>
      <c r="G322" s="246"/>
      <c r="H322" s="249">
        <v>2</v>
      </c>
      <c r="I322" s="250"/>
      <c r="J322" s="246"/>
      <c r="K322" s="246"/>
      <c r="L322" s="251"/>
      <c r="M322" s="252"/>
      <c r="N322" s="253"/>
      <c r="O322" s="253"/>
      <c r="P322" s="253"/>
      <c r="Q322" s="253"/>
      <c r="R322" s="253"/>
      <c r="S322" s="253"/>
      <c r="T322" s="254"/>
      <c r="U322" s="14"/>
      <c r="V322" s="14"/>
      <c r="W322" s="14"/>
      <c r="X322" s="14"/>
      <c r="Y322" s="14"/>
      <c r="Z322" s="14"/>
      <c r="AA322" s="14"/>
      <c r="AB322" s="14"/>
      <c r="AC322" s="14"/>
      <c r="AD322" s="14"/>
      <c r="AE322" s="14"/>
      <c r="AT322" s="255" t="s">
        <v>138</v>
      </c>
      <c r="AU322" s="255" t="s">
        <v>84</v>
      </c>
      <c r="AV322" s="14" t="s">
        <v>84</v>
      </c>
      <c r="AW322" s="14" t="s">
        <v>31</v>
      </c>
      <c r="AX322" s="14" t="s">
        <v>82</v>
      </c>
      <c r="AY322" s="255" t="s">
        <v>129</v>
      </c>
    </row>
    <row r="323" s="2" customFormat="1" ht="16.5" customHeight="1">
      <c r="A323" s="39"/>
      <c r="B323" s="40"/>
      <c r="C323" s="220" t="s">
        <v>404</v>
      </c>
      <c r="D323" s="220" t="s">
        <v>132</v>
      </c>
      <c r="E323" s="221" t="s">
        <v>405</v>
      </c>
      <c r="F323" s="222" t="s">
        <v>406</v>
      </c>
      <c r="G323" s="223" t="s">
        <v>135</v>
      </c>
      <c r="H323" s="224">
        <v>14</v>
      </c>
      <c r="I323" s="225"/>
      <c r="J323" s="226">
        <f>ROUND(I323*H323,2)</f>
        <v>0</v>
      </c>
      <c r="K323" s="227"/>
      <c r="L323" s="45"/>
      <c r="M323" s="228" t="s">
        <v>1</v>
      </c>
      <c r="N323" s="229" t="s">
        <v>39</v>
      </c>
      <c r="O323" s="92"/>
      <c r="P323" s="230">
        <f>O323*H323</f>
        <v>0</v>
      </c>
      <c r="Q323" s="230">
        <v>0.00029</v>
      </c>
      <c r="R323" s="230">
        <f>Q323*H323</f>
        <v>0.0040600000000000002</v>
      </c>
      <c r="S323" s="230">
        <v>0</v>
      </c>
      <c r="T323" s="231">
        <f>S323*H323</f>
        <v>0</v>
      </c>
      <c r="U323" s="39"/>
      <c r="V323" s="39"/>
      <c r="W323" s="39"/>
      <c r="X323" s="39"/>
      <c r="Y323" s="39"/>
      <c r="Z323" s="39"/>
      <c r="AA323" s="39"/>
      <c r="AB323" s="39"/>
      <c r="AC323" s="39"/>
      <c r="AD323" s="39"/>
      <c r="AE323" s="39"/>
      <c r="AR323" s="232" t="s">
        <v>181</v>
      </c>
      <c r="AT323" s="232" t="s">
        <v>132</v>
      </c>
      <c r="AU323" s="232" t="s">
        <v>84</v>
      </c>
      <c r="AY323" s="18" t="s">
        <v>129</v>
      </c>
      <c r="BE323" s="233">
        <f>IF(N323="základní",J323,0)</f>
        <v>0</v>
      </c>
      <c r="BF323" s="233">
        <f>IF(N323="snížená",J323,0)</f>
        <v>0</v>
      </c>
      <c r="BG323" s="233">
        <f>IF(N323="zákl. přenesená",J323,0)</f>
        <v>0</v>
      </c>
      <c r="BH323" s="233">
        <f>IF(N323="sníž. přenesená",J323,0)</f>
        <v>0</v>
      </c>
      <c r="BI323" s="233">
        <f>IF(N323="nulová",J323,0)</f>
        <v>0</v>
      </c>
      <c r="BJ323" s="18" t="s">
        <v>82</v>
      </c>
      <c r="BK323" s="233">
        <f>ROUND(I323*H323,2)</f>
        <v>0</v>
      </c>
      <c r="BL323" s="18" t="s">
        <v>181</v>
      </c>
      <c r="BM323" s="232" t="s">
        <v>407</v>
      </c>
    </row>
    <row r="324" s="13" customFormat="1">
      <c r="A324" s="13"/>
      <c r="B324" s="234"/>
      <c r="C324" s="235"/>
      <c r="D324" s="236" t="s">
        <v>138</v>
      </c>
      <c r="E324" s="237" t="s">
        <v>1</v>
      </c>
      <c r="F324" s="238" t="s">
        <v>200</v>
      </c>
      <c r="G324" s="235"/>
      <c r="H324" s="237" t="s">
        <v>1</v>
      </c>
      <c r="I324" s="239"/>
      <c r="J324" s="235"/>
      <c r="K324" s="235"/>
      <c r="L324" s="240"/>
      <c r="M324" s="241"/>
      <c r="N324" s="242"/>
      <c r="O324" s="242"/>
      <c r="P324" s="242"/>
      <c r="Q324" s="242"/>
      <c r="R324" s="242"/>
      <c r="S324" s="242"/>
      <c r="T324" s="243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44" t="s">
        <v>138</v>
      </c>
      <c r="AU324" s="244" t="s">
        <v>84</v>
      </c>
      <c r="AV324" s="13" t="s">
        <v>82</v>
      </c>
      <c r="AW324" s="13" t="s">
        <v>31</v>
      </c>
      <c r="AX324" s="13" t="s">
        <v>74</v>
      </c>
      <c r="AY324" s="244" t="s">
        <v>129</v>
      </c>
    </row>
    <row r="325" s="14" customFormat="1">
      <c r="A325" s="14"/>
      <c r="B325" s="245"/>
      <c r="C325" s="246"/>
      <c r="D325" s="236" t="s">
        <v>138</v>
      </c>
      <c r="E325" s="247" t="s">
        <v>1</v>
      </c>
      <c r="F325" s="248" t="s">
        <v>201</v>
      </c>
      <c r="G325" s="246"/>
      <c r="H325" s="249">
        <v>14</v>
      </c>
      <c r="I325" s="250"/>
      <c r="J325" s="246"/>
      <c r="K325" s="246"/>
      <c r="L325" s="251"/>
      <c r="M325" s="252"/>
      <c r="N325" s="253"/>
      <c r="O325" s="253"/>
      <c r="P325" s="253"/>
      <c r="Q325" s="253"/>
      <c r="R325" s="253"/>
      <c r="S325" s="253"/>
      <c r="T325" s="254"/>
      <c r="U325" s="14"/>
      <c r="V325" s="14"/>
      <c r="W325" s="14"/>
      <c r="X325" s="14"/>
      <c r="Y325" s="14"/>
      <c r="Z325" s="14"/>
      <c r="AA325" s="14"/>
      <c r="AB325" s="14"/>
      <c r="AC325" s="14"/>
      <c r="AD325" s="14"/>
      <c r="AE325" s="14"/>
      <c r="AT325" s="255" t="s">
        <v>138</v>
      </c>
      <c r="AU325" s="255" t="s">
        <v>84</v>
      </c>
      <c r="AV325" s="14" t="s">
        <v>84</v>
      </c>
      <c r="AW325" s="14" t="s">
        <v>31</v>
      </c>
      <c r="AX325" s="14" t="s">
        <v>82</v>
      </c>
      <c r="AY325" s="255" t="s">
        <v>129</v>
      </c>
    </row>
    <row r="326" s="2" customFormat="1" ht="24.15" customHeight="1">
      <c r="A326" s="39"/>
      <c r="B326" s="40"/>
      <c r="C326" s="220" t="s">
        <v>408</v>
      </c>
      <c r="D326" s="220" t="s">
        <v>132</v>
      </c>
      <c r="E326" s="221" t="s">
        <v>409</v>
      </c>
      <c r="F326" s="222" t="s">
        <v>410</v>
      </c>
      <c r="G326" s="223" t="s">
        <v>317</v>
      </c>
      <c r="H326" s="289"/>
      <c r="I326" s="225"/>
      <c r="J326" s="226">
        <f>ROUND(I326*H326,2)</f>
        <v>0</v>
      </c>
      <c r="K326" s="227"/>
      <c r="L326" s="45"/>
      <c r="M326" s="228" t="s">
        <v>1</v>
      </c>
      <c r="N326" s="229" t="s">
        <v>39</v>
      </c>
      <c r="O326" s="92"/>
      <c r="P326" s="230">
        <f>O326*H326</f>
        <v>0</v>
      </c>
      <c r="Q326" s="230">
        <v>0</v>
      </c>
      <c r="R326" s="230">
        <f>Q326*H326</f>
        <v>0</v>
      </c>
      <c r="S326" s="230">
        <v>0</v>
      </c>
      <c r="T326" s="231">
        <f>S326*H326</f>
        <v>0</v>
      </c>
      <c r="U326" s="39"/>
      <c r="V326" s="39"/>
      <c r="W326" s="39"/>
      <c r="X326" s="39"/>
      <c r="Y326" s="39"/>
      <c r="Z326" s="39"/>
      <c r="AA326" s="39"/>
      <c r="AB326" s="39"/>
      <c r="AC326" s="39"/>
      <c r="AD326" s="39"/>
      <c r="AE326" s="39"/>
      <c r="AR326" s="232" t="s">
        <v>181</v>
      </c>
      <c r="AT326" s="232" t="s">
        <v>132</v>
      </c>
      <c r="AU326" s="232" t="s">
        <v>84</v>
      </c>
      <c r="AY326" s="18" t="s">
        <v>129</v>
      </c>
      <c r="BE326" s="233">
        <f>IF(N326="základní",J326,0)</f>
        <v>0</v>
      </c>
      <c r="BF326" s="233">
        <f>IF(N326="snížená",J326,0)</f>
        <v>0</v>
      </c>
      <c r="BG326" s="233">
        <f>IF(N326="zákl. přenesená",J326,0)</f>
        <v>0</v>
      </c>
      <c r="BH326" s="233">
        <f>IF(N326="sníž. přenesená",J326,0)</f>
        <v>0</v>
      </c>
      <c r="BI326" s="233">
        <f>IF(N326="nulová",J326,0)</f>
        <v>0</v>
      </c>
      <c r="BJ326" s="18" t="s">
        <v>82</v>
      </c>
      <c r="BK326" s="233">
        <f>ROUND(I326*H326,2)</f>
        <v>0</v>
      </c>
      <c r="BL326" s="18" t="s">
        <v>181</v>
      </c>
      <c r="BM326" s="232" t="s">
        <v>411</v>
      </c>
    </row>
    <row r="327" s="12" customFormat="1" ht="22.8" customHeight="1">
      <c r="A327" s="12"/>
      <c r="B327" s="204"/>
      <c r="C327" s="205"/>
      <c r="D327" s="206" t="s">
        <v>73</v>
      </c>
      <c r="E327" s="218" t="s">
        <v>412</v>
      </c>
      <c r="F327" s="218" t="s">
        <v>413</v>
      </c>
      <c r="G327" s="205"/>
      <c r="H327" s="205"/>
      <c r="I327" s="208"/>
      <c r="J327" s="219">
        <f>BK327</f>
        <v>0</v>
      </c>
      <c r="K327" s="205"/>
      <c r="L327" s="210"/>
      <c r="M327" s="211"/>
      <c r="N327" s="212"/>
      <c r="O327" s="212"/>
      <c r="P327" s="213">
        <f>SUM(P328:P332)</f>
        <v>0</v>
      </c>
      <c r="Q327" s="212"/>
      <c r="R327" s="213">
        <f>SUM(R328:R332)</f>
        <v>0.0056299999999999996</v>
      </c>
      <c r="S327" s="212"/>
      <c r="T327" s="214">
        <f>SUM(T328:T332)</f>
        <v>0</v>
      </c>
      <c r="U327" s="12"/>
      <c r="V327" s="12"/>
      <c r="W327" s="12"/>
      <c r="X327" s="12"/>
      <c r="Y327" s="12"/>
      <c r="Z327" s="12"/>
      <c r="AA327" s="12"/>
      <c r="AB327" s="12"/>
      <c r="AC327" s="12"/>
      <c r="AD327" s="12"/>
      <c r="AE327" s="12"/>
      <c r="AR327" s="215" t="s">
        <v>84</v>
      </c>
      <c r="AT327" s="216" t="s">
        <v>73</v>
      </c>
      <c r="AU327" s="216" t="s">
        <v>82</v>
      </c>
      <c r="AY327" s="215" t="s">
        <v>129</v>
      </c>
      <c r="BK327" s="217">
        <f>SUM(BK328:BK332)</f>
        <v>0</v>
      </c>
    </row>
    <row r="328" s="2" customFormat="1" ht="24.15" customHeight="1">
      <c r="A328" s="39"/>
      <c r="B328" s="40"/>
      <c r="C328" s="220" t="s">
        <v>414</v>
      </c>
      <c r="D328" s="220" t="s">
        <v>132</v>
      </c>
      <c r="E328" s="221" t="s">
        <v>415</v>
      </c>
      <c r="F328" s="222" t="s">
        <v>416</v>
      </c>
      <c r="G328" s="223" t="s">
        <v>135</v>
      </c>
      <c r="H328" s="224">
        <v>1</v>
      </c>
      <c r="I328" s="225"/>
      <c r="J328" s="226">
        <f>ROUND(I328*H328,2)</f>
        <v>0</v>
      </c>
      <c r="K328" s="227"/>
      <c r="L328" s="45"/>
      <c r="M328" s="228" t="s">
        <v>1</v>
      </c>
      <c r="N328" s="229" t="s">
        <v>39</v>
      </c>
      <c r="O328" s="92"/>
      <c r="P328" s="230">
        <f>O328*H328</f>
        <v>0</v>
      </c>
      <c r="Q328" s="230">
        <v>0</v>
      </c>
      <c r="R328" s="230">
        <f>Q328*H328</f>
        <v>0</v>
      </c>
      <c r="S328" s="230">
        <v>0</v>
      </c>
      <c r="T328" s="231">
        <f>S328*H328</f>
        <v>0</v>
      </c>
      <c r="U328" s="39"/>
      <c r="V328" s="39"/>
      <c r="W328" s="39"/>
      <c r="X328" s="39"/>
      <c r="Y328" s="39"/>
      <c r="Z328" s="39"/>
      <c r="AA328" s="39"/>
      <c r="AB328" s="39"/>
      <c r="AC328" s="39"/>
      <c r="AD328" s="39"/>
      <c r="AE328" s="39"/>
      <c r="AR328" s="232" t="s">
        <v>181</v>
      </c>
      <c r="AT328" s="232" t="s">
        <v>132</v>
      </c>
      <c r="AU328" s="232" t="s">
        <v>84</v>
      </c>
      <c r="AY328" s="18" t="s">
        <v>129</v>
      </c>
      <c r="BE328" s="233">
        <f>IF(N328="základní",J328,0)</f>
        <v>0</v>
      </c>
      <c r="BF328" s="233">
        <f>IF(N328="snížená",J328,0)</f>
        <v>0</v>
      </c>
      <c r="BG328" s="233">
        <f>IF(N328="zákl. přenesená",J328,0)</f>
        <v>0</v>
      </c>
      <c r="BH328" s="233">
        <f>IF(N328="sníž. přenesená",J328,0)</f>
        <v>0</v>
      </c>
      <c r="BI328" s="233">
        <f>IF(N328="nulová",J328,0)</f>
        <v>0</v>
      </c>
      <c r="BJ328" s="18" t="s">
        <v>82</v>
      </c>
      <c r="BK328" s="233">
        <f>ROUND(I328*H328,2)</f>
        <v>0</v>
      </c>
      <c r="BL328" s="18" t="s">
        <v>181</v>
      </c>
      <c r="BM328" s="232" t="s">
        <v>417</v>
      </c>
    </row>
    <row r="329" s="13" customFormat="1">
      <c r="A329" s="13"/>
      <c r="B329" s="234"/>
      <c r="C329" s="235"/>
      <c r="D329" s="236" t="s">
        <v>138</v>
      </c>
      <c r="E329" s="237" t="s">
        <v>1</v>
      </c>
      <c r="F329" s="238" t="s">
        <v>418</v>
      </c>
      <c r="G329" s="235"/>
      <c r="H329" s="237" t="s">
        <v>1</v>
      </c>
      <c r="I329" s="239"/>
      <c r="J329" s="235"/>
      <c r="K329" s="235"/>
      <c r="L329" s="240"/>
      <c r="M329" s="241"/>
      <c r="N329" s="242"/>
      <c r="O329" s="242"/>
      <c r="P329" s="242"/>
      <c r="Q329" s="242"/>
      <c r="R329" s="242"/>
      <c r="S329" s="242"/>
      <c r="T329" s="243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44" t="s">
        <v>138</v>
      </c>
      <c r="AU329" s="244" t="s">
        <v>84</v>
      </c>
      <c r="AV329" s="13" t="s">
        <v>82</v>
      </c>
      <c r="AW329" s="13" t="s">
        <v>31</v>
      </c>
      <c r="AX329" s="13" t="s">
        <v>74</v>
      </c>
      <c r="AY329" s="244" t="s">
        <v>129</v>
      </c>
    </row>
    <row r="330" s="14" customFormat="1">
      <c r="A330" s="14"/>
      <c r="B330" s="245"/>
      <c r="C330" s="246"/>
      <c r="D330" s="236" t="s">
        <v>138</v>
      </c>
      <c r="E330" s="247" t="s">
        <v>1</v>
      </c>
      <c r="F330" s="248" t="s">
        <v>82</v>
      </c>
      <c r="G330" s="246"/>
      <c r="H330" s="249">
        <v>1</v>
      </c>
      <c r="I330" s="250"/>
      <c r="J330" s="246"/>
      <c r="K330" s="246"/>
      <c r="L330" s="251"/>
      <c r="M330" s="252"/>
      <c r="N330" s="253"/>
      <c r="O330" s="253"/>
      <c r="P330" s="253"/>
      <c r="Q330" s="253"/>
      <c r="R330" s="253"/>
      <c r="S330" s="253"/>
      <c r="T330" s="254"/>
      <c r="U330" s="14"/>
      <c r="V330" s="14"/>
      <c r="W330" s="14"/>
      <c r="X330" s="14"/>
      <c r="Y330" s="14"/>
      <c r="Z330" s="14"/>
      <c r="AA330" s="14"/>
      <c r="AB330" s="14"/>
      <c r="AC330" s="14"/>
      <c r="AD330" s="14"/>
      <c r="AE330" s="14"/>
      <c r="AT330" s="255" t="s">
        <v>138</v>
      </c>
      <c r="AU330" s="255" t="s">
        <v>84</v>
      </c>
      <c r="AV330" s="14" t="s">
        <v>84</v>
      </c>
      <c r="AW330" s="14" t="s">
        <v>31</v>
      </c>
      <c r="AX330" s="14" t="s">
        <v>82</v>
      </c>
      <c r="AY330" s="255" t="s">
        <v>129</v>
      </c>
    </row>
    <row r="331" s="2" customFormat="1" ht="16.5" customHeight="1">
      <c r="A331" s="39"/>
      <c r="B331" s="40"/>
      <c r="C331" s="278" t="s">
        <v>419</v>
      </c>
      <c r="D331" s="278" t="s">
        <v>223</v>
      </c>
      <c r="E331" s="279" t="s">
        <v>420</v>
      </c>
      <c r="F331" s="280" t="s">
        <v>421</v>
      </c>
      <c r="G331" s="281" t="s">
        <v>135</v>
      </c>
      <c r="H331" s="282">
        <v>1</v>
      </c>
      <c r="I331" s="283"/>
      <c r="J331" s="284">
        <f>ROUND(I331*H331,2)</f>
        <v>0</v>
      </c>
      <c r="K331" s="285"/>
      <c r="L331" s="286"/>
      <c r="M331" s="287" t="s">
        <v>1</v>
      </c>
      <c r="N331" s="288" t="s">
        <v>39</v>
      </c>
      <c r="O331" s="92"/>
      <c r="P331" s="230">
        <f>O331*H331</f>
        <v>0</v>
      </c>
      <c r="Q331" s="230">
        <v>0.0056299999999999996</v>
      </c>
      <c r="R331" s="230">
        <f>Q331*H331</f>
        <v>0.0056299999999999996</v>
      </c>
      <c r="S331" s="230">
        <v>0</v>
      </c>
      <c r="T331" s="231">
        <f>S331*H331</f>
        <v>0</v>
      </c>
      <c r="U331" s="39"/>
      <c r="V331" s="39"/>
      <c r="W331" s="39"/>
      <c r="X331" s="39"/>
      <c r="Y331" s="39"/>
      <c r="Z331" s="39"/>
      <c r="AA331" s="39"/>
      <c r="AB331" s="39"/>
      <c r="AC331" s="39"/>
      <c r="AD331" s="39"/>
      <c r="AE331" s="39"/>
      <c r="AR331" s="232" t="s">
        <v>226</v>
      </c>
      <c r="AT331" s="232" t="s">
        <v>223</v>
      </c>
      <c r="AU331" s="232" t="s">
        <v>84</v>
      </c>
      <c r="AY331" s="18" t="s">
        <v>129</v>
      </c>
      <c r="BE331" s="233">
        <f>IF(N331="základní",J331,0)</f>
        <v>0</v>
      </c>
      <c r="BF331" s="233">
        <f>IF(N331="snížená",J331,0)</f>
        <v>0</v>
      </c>
      <c r="BG331" s="233">
        <f>IF(N331="zákl. přenesená",J331,0)</f>
        <v>0</v>
      </c>
      <c r="BH331" s="233">
        <f>IF(N331="sníž. přenesená",J331,0)</f>
        <v>0</v>
      </c>
      <c r="BI331" s="233">
        <f>IF(N331="nulová",J331,0)</f>
        <v>0</v>
      </c>
      <c r="BJ331" s="18" t="s">
        <v>82</v>
      </c>
      <c r="BK331" s="233">
        <f>ROUND(I331*H331,2)</f>
        <v>0</v>
      </c>
      <c r="BL331" s="18" t="s">
        <v>181</v>
      </c>
      <c r="BM331" s="232" t="s">
        <v>422</v>
      </c>
    </row>
    <row r="332" s="2" customFormat="1" ht="24.15" customHeight="1">
      <c r="A332" s="39"/>
      <c r="B332" s="40"/>
      <c r="C332" s="220" t="s">
        <v>423</v>
      </c>
      <c r="D332" s="220" t="s">
        <v>132</v>
      </c>
      <c r="E332" s="221" t="s">
        <v>424</v>
      </c>
      <c r="F332" s="222" t="s">
        <v>425</v>
      </c>
      <c r="G332" s="223" t="s">
        <v>317</v>
      </c>
      <c r="H332" s="289"/>
      <c r="I332" s="225"/>
      <c r="J332" s="226">
        <f>ROUND(I332*H332,2)</f>
        <v>0</v>
      </c>
      <c r="K332" s="227"/>
      <c r="L332" s="45"/>
      <c r="M332" s="228" t="s">
        <v>1</v>
      </c>
      <c r="N332" s="229" t="s">
        <v>39</v>
      </c>
      <c r="O332" s="92"/>
      <c r="P332" s="230">
        <f>O332*H332</f>
        <v>0</v>
      </c>
      <c r="Q332" s="230">
        <v>0</v>
      </c>
      <c r="R332" s="230">
        <f>Q332*H332</f>
        <v>0</v>
      </c>
      <c r="S332" s="230">
        <v>0</v>
      </c>
      <c r="T332" s="231">
        <f>S332*H332</f>
        <v>0</v>
      </c>
      <c r="U332" s="39"/>
      <c r="V332" s="39"/>
      <c r="W332" s="39"/>
      <c r="X332" s="39"/>
      <c r="Y332" s="39"/>
      <c r="Z332" s="39"/>
      <c r="AA332" s="39"/>
      <c r="AB332" s="39"/>
      <c r="AC332" s="39"/>
      <c r="AD332" s="39"/>
      <c r="AE332" s="39"/>
      <c r="AR332" s="232" t="s">
        <v>181</v>
      </c>
      <c r="AT332" s="232" t="s">
        <v>132</v>
      </c>
      <c r="AU332" s="232" t="s">
        <v>84</v>
      </c>
      <c r="AY332" s="18" t="s">
        <v>129</v>
      </c>
      <c r="BE332" s="233">
        <f>IF(N332="základní",J332,0)</f>
        <v>0</v>
      </c>
      <c r="BF332" s="233">
        <f>IF(N332="snížená",J332,0)</f>
        <v>0</v>
      </c>
      <c r="BG332" s="233">
        <f>IF(N332="zákl. přenesená",J332,0)</f>
        <v>0</v>
      </c>
      <c r="BH332" s="233">
        <f>IF(N332="sníž. přenesená",J332,0)</f>
        <v>0</v>
      </c>
      <c r="BI332" s="233">
        <f>IF(N332="nulová",J332,0)</f>
        <v>0</v>
      </c>
      <c r="BJ332" s="18" t="s">
        <v>82</v>
      </c>
      <c r="BK332" s="233">
        <f>ROUND(I332*H332,2)</f>
        <v>0</v>
      </c>
      <c r="BL332" s="18" t="s">
        <v>181</v>
      </c>
      <c r="BM332" s="232" t="s">
        <v>426</v>
      </c>
    </row>
    <row r="333" s="12" customFormat="1" ht="22.8" customHeight="1">
      <c r="A333" s="12"/>
      <c r="B333" s="204"/>
      <c r="C333" s="205"/>
      <c r="D333" s="206" t="s">
        <v>73</v>
      </c>
      <c r="E333" s="218" t="s">
        <v>427</v>
      </c>
      <c r="F333" s="218" t="s">
        <v>428</v>
      </c>
      <c r="G333" s="205"/>
      <c r="H333" s="205"/>
      <c r="I333" s="208"/>
      <c r="J333" s="219">
        <f>BK333</f>
        <v>0</v>
      </c>
      <c r="K333" s="205"/>
      <c r="L333" s="210"/>
      <c r="M333" s="211"/>
      <c r="N333" s="212"/>
      <c r="O333" s="212"/>
      <c r="P333" s="213">
        <f>SUM(P334:P343)</f>
        <v>0</v>
      </c>
      <c r="Q333" s="212"/>
      <c r="R333" s="213">
        <f>SUM(R334:R343)</f>
        <v>0.65714234280000006</v>
      </c>
      <c r="S333" s="212"/>
      <c r="T333" s="214">
        <f>SUM(T334:T343)</f>
        <v>0</v>
      </c>
      <c r="U333" s="12"/>
      <c r="V333" s="12"/>
      <c r="W333" s="12"/>
      <c r="X333" s="12"/>
      <c r="Y333" s="12"/>
      <c r="Z333" s="12"/>
      <c r="AA333" s="12"/>
      <c r="AB333" s="12"/>
      <c r="AC333" s="12"/>
      <c r="AD333" s="12"/>
      <c r="AE333" s="12"/>
      <c r="AR333" s="215" t="s">
        <v>84</v>
      </c>
      <c r="AT333" s="216" t="s">
        <v>73</v>
      </c>
      <c r="AU333" s="216" t="s">
        <v>82</v>
      </c>
      <c r="AY333" s="215" t="s">
        <v>129</v>
      </c>
      <c r="BK333" s="217">
        <f>SUM(BK334:BK343)</f>
        <v>0</v>
      </c>
    </row>
    <row r="334" s="2" customFormat="1" ht="24.15" customHeight="1">
      <c r="A334" s="39"/>
      <c r="B334" s="40"/>
      <c r="C334" s="220" t="s">
        <v>429</v>
      </c>
      <c r="D334" s="220" t="s">
        <v>132</v>
      </c>
      <c r="E334" s="221" t="s">
        <v>430</v>
      </c>
      <c r="F334" s="222" t="s">
        <v>431</v>
      </c>
      <c r="G334" s="223" t="s">
        <v>147</v>
      </c>
      <c r="H334" s="224">
        <v>50.5</v>
      </c>
      <c r="I334" s="225"/>
      <c r="J334" s="226">
        <f>ROUND(I334*H334,2)</f>
        <v>0</v>
      </c>
      <c r="K334" s="227"/>
      <c r="L334" s="45"/>
      <c r="M334" s="228" t="s">
        <v>1</v>
      </c>
      <c r="N334" s="229" t="s">
        <v>39</v>
      </c>
      <c r="O334" s="92"/>
      <c r="P334" s="230">
        <f>O334*H334</f>
        <v>0</v>
      </c>
      <c r="Q334" s="230">
        <v>0</v>
      </c>
      <c r="R334" s="230">
        <f>Q334*H334</f>
        <v>0</v>
      </c>
      <c r="S334" s="230">
        <v>0</v>
      </c>
      <c r="T334" s="231">
        <f>S334*H334</f>
        <v>0</v>
      </c>
      <c r="U334" s="39"/>
      <c r="V334" s="39"/>
      <c r="W334" s="39"/>
      <c r="X334" s="39"/>
      <c r="Y334" s="39"/>
      <c r="Z334" s="39"/>
      <c r="AA334" s="39"/>
      <c r="AB334" s="39"/>
      <c r="AC334" s="39"/>
      <c r="AD334" s="39"/>
      <c r="AE334" s="39"/>
      <c r="AR334" s="232" t="s">
        <v>181</v>
      </c>
      <c r="AT334" s="232" t="s">
        <v>132</v>
      </c>
      <c r="AU334" s="232" t="s">
        <v>84</v>
      </c>
      <c r="AY334" s="18" t="s">
        <v>129</v>
      </c>
      <c r="BE334" s="233">
        <f>IF(N334="základní",J334,0)</f>
        <v>0</v>
      </c>
      <c r="BF334" s="233">
        <f>IF(N334="snížená",J334,0)</f>
        <v>0</v>
      </c>
      <c r="BG334" s="233">
        <f>IF(N334="zákl. přenesená",J334,0)</f>
        <v>0</v>
      </c>
      <c r="BH334" s="233">
        <f>IF(N334="sníž. přenesená",J334,0)</f>
        <v>0</v>
      </c>
      <c r="BI334" s="233">
        <f>IF(N334="nulová",J334,0)</f>
        <v>0</v>
      </c>
      <c r="BJ334" s="18" t="s">
        <v>82</v>
      </c>
      <c r="BK334" s="233">
        <f>ROUND(I334*H334,2)</f>
        <v>0</v>
      </c>
      <c r="BL334" s="18" t="s">
        <v>181</v>
      </c>
      <c r="BM334" s="232" t="s">
        <v>432</v>
      </c>
    </row>
    <row r="335" s="13" customFormat="1">
      <c r="A335" s="13"/>
      <c r="B335" s="234"/>
      <c r="C335" s="235"/>
      <c r="D335" s="236" t="s">
        <v>138</v>
      </c>
      <c r="E335" s="237" t="s">
        <v>1</v>
      </c>
      <c r="F335" s="238" t="s">
        <v>433</v>
      </c>
      <c r="G335" s="235"/>
      <c r="H335" s="237" t="s">
        <v>1</v>
      </c>
      <c r="I335" s="239"/>
      <c r="J335" s="235"/>
      <c r="K335" s="235"/>
      <c r="L335" s="240"/>
      <c r="M335" s="241"/>
      <c r="N335" s="242"/>
      <c r="O335" s="242"/>
      <c r="P335" s="242"/>
      <c r="Q335" s="242"/>
      <c r="R335" s="242"/>
      <c r="S335" s="242"/>
      <c r="T335" s="243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244" t="s">
        <v>138</v>
      </c>
      <c r="AU335" s="244" t="s">
        <v>84</v>
      </c>
      <c r="AV335" s="13" t="s">
        <v>82</v>
      </c>
      <c r="AW335" s="13" t="s">
        <v>31</v>
      </c>
      <c r="AX335" s="13" t="s">
        <v>74</v>
      </c>
      <c r="AY335" s="244" t="s">
        <v>129</v>
      </c>
    </row>
    <row r="336" s="13" customFormat="1">
      <c r="A336" s="13"/>
      <c r="B336" s="234"/>
      <c r="C336" s="235"/>
      <c r="D336" s="236" t="s">
        <v>138</v>
      </c>
      <c r="E336" s="237" t="s">
        <v>1</v>
      </c>
      <c r="F336" s="238" t="s">
        <v>434</v>
      </c>
      <c r="G336" s="235"/>
      <c r="H336" s="237" t="s">
        <v>1</v>
      </c>
      <c r="I336" s="239"/>
      <c r="J336" s="235"/>
      <c r="K336" s="235"/>
      <c r="L336" s="240"/>
      <c r="M336" s="241"/>
      <c r="N336" s="242"/>
      <c r="O336" s="242"/>
      <c r="P336" s="242"/>
      <c r="Q336" s="242"/>
      <c r="R336" s="242"/>
      <c r="S336" s="242"/>
      <c r="T336" s="243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T336" s="244" t="s">
        <v>138</v>
      </c>
      <c r="AU336" s="244" t="s">
        <v>84</v>
      </c>
      <c r="AV336" s="13" t="s">
        <v>82</v>
      </c>
      <c r="AW336" s="13" t="s">
        <v>31</v>
      </c>
      <c r="AX336" s="13" t="s">
        <v>74</v>
      </c>
      <c r="AY336" s="244" t="s">
        <v>129</v>
      </c>
    </row>
    <row r="337" s="14" customFormat="1">
      <c r="A337" s="14"/>
      <c r="B337" s="245"/>
      <c r="C337" s="246"/>
      <c r="D337" s="236" t="s">
        <v>138</v>
      </c>
      <c r="E337" s="247" t="s">
        <v>1</v>
      </c>
      <c r="F337" s="248" t="s">
        <v>435</v>
      </c>
      <c r="G337" s="246"/>
      <c r="H337" s="249">
        <v>50.5</v>
      </c>
      <c r="I337" s="250"/>
      <c r="J337" s="246"/>
      <c r="K337" s="246"/>
      <c r="L337" s="251"/>
      <c r="M337" s="252"/>
      <c r="N337" s="253"/>
      <c r="O337" s="253"/>
      <c r="P337" s="253"/>
      <c r="Q337" s="253"/>
      <c r="R337" s="253"/>
      <c r="S337" s="253"/>
      <c r="T337" s="254"/>
      <c r="U337" s="14"/>
      <c r="V337" s="14"/>
      <c r="W337" s="14"/>
      <c r="X337" s="14"/>
      <c r="Y337" s="14"/>
      <c r="Z337" s="14"/>
      <c r="AA337" s="14"/>
      <c r="AB337" s="14"/>
      <c r="AC337" s="14"/>
      <c r="AD337" s="14"/>
      <c r="AE337" s="14"/>
      <c r="AT337" s="255" t="s">
        <v>138</v>
      </c>
      <c r="AU337" s="255" t="s">
        <v>84</v>
      </c>
      <c r="AV337" s="14" t="s">
        <v>84</v>
      </c>
      <c r="AW337" s="14" t="s">
        <v>31</v>
      </c>
      <c r="AX337" s="14" t="s">
        <v>82</v>
      </c>
      <c r="AY337" s="255" t="s">
        <v>129</v>
      </c>
    </row>
    <row r="338" s="2" customFormat="1" ht="24.15" customHeight="1">
      <c r="A338" s="39"/>
      <c r="B338" s="40"/>
      <c r="C338" s="278" t="s">
        <v>436</v>
      </c>
      <c r="D338" s="278" t="s">
        <v>223</v>
      </c>
      <c r="E338" s="279" t="s">
        <v>437</v>
      </c>
      <c r="F338" s="280" t="s">
        <v>438</v>
      </c>
      <c r="G338" s="281" t="s">
        <v>147</v>
      </c>
      <c r="H338" s="282">
        <v>53.024999999999999</v>
      </c>
      <c r="I338" s="283"/>
      <c r="J338" s="284">
        <f>ROUND(I338*H338,2)</f>
        <v>0</v>
      </c>
      <c r="K338" s="285"/>
      <c r="L338" s="286"/>
      <c r="M338" s="287" t="s">
        <v>1</v>
      </c>
      <c r="N338" s="288" t="s">
        <v>39</v>
      </c>
      <c r="O338" s="92"/>
      <c r="P338" s="230">
        <f>O338*H338</f>
        <v>0</v>
      </c>
      <c r="Q338" s="230">
        <v>0.01197</v>
      </c>
      <c r="R338" s="230">
        <f>Q338*H338</f>
        <v>0.63470925</v>
      </c>
      <c r="S338" s="230">
        <v>0</v>
      </c>
      <c r="T338" s="231">
        <f>S338*H338</f>
        <v>0</v>
      </c>
      <c r="U338" s="39"/>
      <c r="V338" s="39"/>
      <c r="W338" s="39"/>
      <c r="X338" s="39"/>
      <c r="Y338" s="39"/>
      <c r="Z338" s="39"/>
      <c r="AA338" s="39"/>
      <c r="AB338" s="39"/>
      <c r="AC338" s="39"/>
      <c r="AD338" s="39"/>
      <c r="AE338" s="39"/>
      <c r="AR338" s="232" t="s">
        <v>226</v>
      </c>
      <c r="AT338" s="232" t="s">
        <v>223</v>
      </c>
      <c r="AU338" s="232" t="s">
        <v>84</v>
      </c>
      <c r="AY338" s="18" t="s">
        <v>129</v>
      </c>
      <c r="BE338" s="233">
        <f>IF(N338="základní",J338,0)</f>
        <v>0</v>
      </c>
      <c r="BF338" s="233">
        <f>IF(N338="snížená",J338,0)</f>
        <v>0</v>
      </c>
      <c r="BG338" s="233">
        <f>IF(N338="zákl. přenesená",J338,0)</f>
        <v>0</v>
      </c>
      <c r="BH338" s="233">
        <f>IF(N338="sníž. přenesená",J338,0)</f>
        <v>0</v>
      </c>
      <c r="BI338" s="233">
        <f>IF(N338="nulová",J338,0)</f>
        <v>0</v>
      </c>
      <c r="BJ338" s="18" t="s">
        <v>82</v>
      </c>
      <c r="BK338" s="233">
        <f>ROUND(I338*H338,2)</f>
        <v>0</v>
      </c>
      <c r="BL338" s="18" t="s">
        <v>181</v>
      </c>
      <c r="BM338" s="232" t="s">
        <v>439</v>
      </c>
    </row>
    <row r="339" s="14" customFormat="1">
      <c r="A339" s="14"/>
      <c r="B339" s="245"/>
      <c r="C339" s="246"/>
      <c r="D339" s="236" t="s">
        <v>138</v>
      </c>
      <c r="E339" s="246"/>
      <c r="F339" s="248" t="s">
        <v>440</v>
      </c>
      <c r="G339" s="246"/>
      <c r="H339" s="249">
        <v>53.024999999999999</v>
      </c>
      <c r="I339" s="250"/>
      <c r="J339" s="246"/>
      <c r="K339" s="246"/>
      <c r="L339" s="251"/>
      <c r="M339" s="252"/>
      <c r="N339" s="253"/>
      <c r="O339" s="253"/>
      <c r="P339" s="253"/>
      <c r="Q339" s="253"/>
      <c r="R339" s="253"/>
      <c r="S339" s="253"/>
      <c r="T339" s="254"/>
      <c r="U339" s="14"/>
      <c r="V339" s="14"/>
      <c r="W339" s="14"/>
      <c r="X339" s="14"/>
      <c r="Y339" s="14"/>
      <c r="Z339" s="14"/>
      <c r="AA339" s="14"/>
      <c r="AB339" s="14"/>
      <c r="AC339" s="14"/>
      <c r="AD339" s="14"/>
      <c r="AE339" s="14"/>
      <c r="AT339" s="255" t="s">
        <v>138</v>
      </c>
      <c r="AU339" s="255" t="s">
        <v>84</v>
      </c>
      <c r="AV339" s="14" t="s">
        <v>84</v>
      </c>
      <c r="AW339" s="14" t="s">
        <v>4</v>
      </c>
      <c r="AX339" s="14" t="s">
        <v>82</v>
      </c>
      <c r="AY339" s="255" t="s">
        <v>129</v>
      </c>
    </row>
    <row r="340" s="2" customFormat="1" ht="24.15" customHeight="1">
      <c r="A340" s="39"/>
      <c r="B340" s="40"/>
      <c r="C340" s="220" t="s">
        <v>441</v>
      </c>
      <c r="D340" s="220" t="s">
        <v>132</v>
      </c>
      <c r="E340" s="221" t="s">
        <v>442</v>
      </c>
      <c r="F340" s="222" t="s">
        <v>443</v>
      </c>
      <c r="G340" s="223" t="s">
        <v>365</v>
      </c>
      <c r="H340" s="224">
        <v>0.95999999999999996</v>
      </c>
      <c r="I340" s="225"/>
      <c r="J340" s="226">
        <f>ROUND(I340*H340,2)</f>
        <v>0</v>
      </c>
      <c r="K340" s="227"/>
      <c r="L340" s="45"/>
      <c r="M340" s="228" t="s">
        <v>1</v>
      </c>
      <c r="N340" s="229" t="s">
        <v>39</v>
      </c>
      <c r="O340" s="92"/>
      <c r="P340" s="230">
        <f>O340*H340</f>
        <v>0</v>
      </c>
      <c r="Q340" s="230">
        <v>0.023367804999999998</v>
      </c>
      <c r="R340" s="230">
        <f>Q340*H340</f>
        <v>0.022433092799999999</v>
      </c>
      <c r="S340" s="230">
        <v>0</v>
      </c>
      <c r="T340" s="231">
        <f>S340*H340</f>
        <v>0</v>
      </c>
      <c r="U340" s="39"/>
      <c r="V340" s="39"/>
      <c r="W340" s="39"/>
      <c r="X340" s="39"/>
      <c r="Y340" s="39"/>
      <c r="Z340" s="39"/>
      <c r="AA340" s="39"/>
      <c r="AB340" s="39"/>
      <c r="AC340" s="39"/>
      <c r="AD340" s="39"/>
      <c r="AE340" s="39"/>
      <c r="AR340" s="232" t="s">
        <v>181</v>
      </c>
      <c r="AT340" s="232" t="s">
        <v>132</v>
      </c>
      <c r="AU340" s="232" t="s">
        <v>84</v>
      </c>
      <c r="AY340" s="18" t="s">
        <v>129</v>
      </c>
      <c r="BE340" s="233">
        <f>IF(N340="základní",J340,0)</f>
        <v>0</v>
      </c>
      <c r="BF340" s="233">
        <f>IF(N340="snížená",J340,0)</f>
        <v>0</v>
      </c>
      <c r="BG340" s="233">
        <f>IF(N340="zákl. přenesená",J340,0)</f>
        <v>0</v>
      </c>
      <c r="BH340" s="233">
        <f>IF(N340="sníž. přenesená",J340,0)</f>
        <v>0</v>
      </c>
      <c r="BI340" s="233">
        <f>IF(N340="nulová",J340,0)</f>
        <v>0</v>
      </c>
      <c r="BJ340" s="18" t="s">
        <v>82</v>
      </c>
      <c r="BK340" s="233">
        <f>ROUND(I340*H340,2)</f>
        <v>0</v>
      </c>
      <c r="BL340" s="18" t="s">
        <v>181</v>
      </c>
      <c r="BM340" s="232" t="s">
        <v>444</v>
      </c>
    </row>
    <row r="341" s="13" customFormat="1">
      <c r="A341" s="13"/>
      <c r="B341" s="234"/>
      <c r="C341" s="235"/>
      <c r="D341" s="236" t="s">
        <v>138</v>
      </c>
      <c r="E341" s="237" t="s">
        <v>1</v>
      </c>
      <c r="F341" s="238" t="s">
        <v>445</v>
      </c>
      <c r="G341" s="235"/>
      <c r="H341" s="237" t="s">
        <v>1</v>
      </c>
      <c r="I341" s="239"/>
      <c r="J341" s="235"/>
      <c r="K341" s="235"/>
      <c r="L341" s="240"/>
      <c r="M341" s="241"/>
      <c r="N341" s="242"/>
      <c r="O341" s="242"/>
      <c r="P341" s="242"/>
      <c r="Q341" s="242"/>
      <c r="R341" s="242"/>
      <c r="S341" s="242"/>
      <c r="T341" s="243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T341" s="244" t="s">
        <v>138</v>
      </c>
      <c r="AU341" s="244" t="s">
        <v>84</v>
      </c>
      <c r="AV341" s="13" t="s">
        <v>82</v>
      </c>
      <c r="AW341" s="13" t="s">
        <v>31</v>
      </c>
      <c r="AX341" s="13" t="s">
        <v>74</v>
      </c>
      <c r="AY341" s="244" t="s">
        <v>129</v>
      </c>
    </row>
    <row r="342" s="14" customFormat="1">
      <c r="A342" s="14"/>
      <c r="B342" s="245"/>
      <c r="C342" s="246"/>
      <c r="D342" s="236" t="s">
        <v>138</v>
      </c>
      <c r="E342" s="247" t="s">
        <v>1</v>
      </c>
      <c r="F342" s="248" t="s">
        <v>446</v>
      </c>
      <c r="G342" s="246"/>
      <c r="H342" s="249">
        <v>0.95999999999999996</v>
      </c>
      <c r="I342" s="250"/>
      <c r="J342" s="246"/>
      <c r="K342" s="246"/>
      <c r="L342" s="251"/>
      <c r="M342" s="252"/>
      <c r="N342" s="253"/>
      <c r="O342" s="253"/>
      <c r="P342" s="253"/>
      <c r="Q342" s="253"/>
      <c r="R342" s="253"/>
      <c r="S342" s="253"/>
      <c r="T342" s="254"/>
      <c r="U342" s="14"/>
      <c r="V342" s="14"/>
      <c r="W342" s="14"/>
      <c r="X342" s="14"/>
      <c r="Y342" s="14"/>
      <c r="Z342" s="14"/>
      <c r="AA342" s="14"/>
      <c r="AB342" s="14"/>
      <c r="AC342" s="14"/>
      <c r="AD342" s="14"/>
      <c r="AE342" s="14"/>
      <c r="AT342" s="255" t="s">
        <v>138</v>
      </c>
      <c r="AU342" s="255" t="s">
        <v>84</v>
      </c>
      <c r="AV342" s="14" t="s">
        <v>84</v>
      </c>
      <c r="AW342" s="14" t="s">
        <v>31</v>
      </c>
      <c r="AX342" s="14" t="s">
        <v>82</v>
      </c>
      <c r="AY342" s="255" t="s">
        <v>129</v>
      </c>
    </row>
    <row r="343" s="2" customFormat="1" ht="24.15" customHeight="1">
      <c r="A343" s="39"/>
      <c r="B343" s="40"/>
      <c r="C343" s="220" t="s">
        <v>447</v>
      </c>
      <c r="D343" s="220" t="s">
        <v>132</v>
      </c>
      <c r="E343" s="221" t="s">
        <v>448</v>
      </c>
      <c r="F343" s="222" t="s">
        <v>449</v>
      </c>
      <c r="G343" s="223" t="s">
        <v>317</v>
      </c>
      <c r="H343" s="289"/>
      <c r="I343" s="225"/>
      <c r="J343" s="226">
        <f>ROUND(I343*H343,2)</f>
        <v>0</v>
      </c>
      <c r="K343" s="227"/>
      <c r="L343" s="45"/>
      <c r="M343" s="228" t="s">
        <v>1</v>
      </c>
      <c r="N343" s="229" t="s">
        <v>39</v>
      </c>
      <c r="O343" s="92"/>
      <c r="P343" s="230">
        <f>O343*H343</f>
        <v>0</v>
      </c>
      <c r="Q343" s="230">
        <v>0</v>
      </c>
      <c r="R343" s="230">
        <f>Q343*H343</f>
        <v>0</v>
      </c>
      <c r="S343" s="230">
        <v>0</v>
      </c>
      <c r="T343" s="231">
        <f>S343*H343</f>
        <v>0</v>
      </c>
      <c r="U343" s="39"/>
      <c r="V343" s="39"/>
      <c r="W343" s="39"/>
      <c r="X343" s="39"/>
      <c r="Y343" s="39"/>
      <c r="Z343" s="39"/>
      <c r="AA343" s="39"/>
      <c r="AB343" s="39"/>
      <c r="AC343" s="39"/>
      <c r="AD343" s="39"/>
      <c r="AE343" s="39"/>
      <c r="AR343" s="232" t="s">
        <v>181</v>
      </c>
      <c r="AT343" s="232" t="s">
        <v>132</v>
      </c>
      <c r="AU343" s="232" t="s">
        <v>84</v>
      </c>
      <c r="AY343" s="18" t="s">
        <v>129</v>
      </c>
      <c r="BE343" s="233">
        <f>IF(N343="základní",J343,0)</f>
        <v>0</v>
      </c>
      <c r="BF343" s="233">
        <f>IF(N343="snížená",J343,0)</f>
        <v>0</v>
      </c>
      <c r="BG343" s="233">
        <f>IF(N343="zákl. přenesená",J343,0)</f>
        <v>0</v>
      </c>
      <c r="BH343" s="233">
        <f>IF(N343="sníž. přenesená",J343,0)</f>
        <v>0</v>
      </c>
      <c r="BI343" s="233">
        <f>IF(N343="nulová",J343,0)</f>
        <v>0</v>
      </c>
      <c r="BJ343" s="18" t="s">
        <v>82</v>
      </c>
      <c r="BK343" s="233">
        <f>ROUND(I343*H343,2)</f>
        <v>0</v>
      </c>
      <c r="BL343" s="18" t="s">
        <v>181</v>
      </c>
      <c r="BM343" s="232" t="s">
        <v>450</v>
      </c>
    </row>
    <row r="344" s="12" customFormat="1" ht="22.8" customHeight="1">
      <c r="A344" s="12"/>
      <c r="B344" s="204"/>
      <c r="C344" s="205"/>
      <c r="D344" s="206" t="s">
        <v>73</v>
      </c>
      <c r="E344" s="218" t="s">
        <v>451</v>
      </c>
      <c r="F344" s="218" t="s">
        <v>452</v>
      </c>
      <c r="G344" s="205"/>
      <c r="H344" s="205"/>
      <c r="I344" s="208"/>
      <c r="J344" s="219">
        <f>BK344</f>
        <v>0</v>
      </c>
      <c r="K344" s="205"/>
      <c r="L344" s="210"/>
      <c r="M344" s="211"/>
      <c r="N344" s="212"/>
      <c r="O344" s="212"/>
      <c r="P344" s="213">
        <f>SUM(P345:P362)</f>
        <v>0</v>
      </c>
      <c r="Q344" s="212"/>
      <c r="R344" s="213">
        <f>SUM(R345:R362)</f>
        <v>0.41370999999999997</v>
      </c>
      <c r="S344" s="212"/>
      <c r="T344" s="214">
        <f>SUM(T345:T362)</f>
        <v>0.38572000000000001</v>
      </c>
      <c r="U344" s="12"/>
      <c r="V344" s="12"/>
      <c r="W344" s="12"/>
      <c r="X344" s="12"/>
      <c r="Y344" s="12"/>
      <c r="Z344" s="12"/>
      <c r="AA344" s="12"/>
      <c r="AB344" s="12"/>
      <c r="AC344" s="12"/>
      <c r="AD344" s="12"/>
      <c r="AE344" s="12"/>
      <c r="AR344" s="215" t="s">
        <v>84</v>
      </c>
      <c r="AT344" s="216" t="s">
        <v>73</v>
      </c>
      <c r="AU344" s="216" t="s">
        <v>82</v>
      </c>
      <c r="AY344" s="215" t="s">
        <v>129</v>
      </c>
      <c r="BK344" s="217">
        <f>SUM(BK345:BK362)</f>
        <v>0</v>
      </c>
    </row>
    <row r="345" s="2" customFormat="1" ht="16.5" customHeight="1">
      <c r="A345" s="39"/>
      <c r="B345" s="40"/>
      <c r="C345" s="220" t="s">
        <v>453</v>
      </c>
      <c r="D345" s="220" t="s">
        <v>132</v>
      </c>
      <c r="E345" s="221" t="s">
        <v>454</v>
      </c>
      <c r="F345" s="222" t="s">
        <v>455</v>
      </c>
      <c r="G345" s="223" t="s">
        <v>135</v>
      </c>
      <c r="H345" s="224">
        <v>1</v>
      </c>
      <c r="I345" s="225"/>
      <c r="J345" s="226">
        <f>ROUND(I345*H345,2)</f>
        <v>0</v>
      </c>
      <c r="K345" s="227"/>
      <c r="L345" s="45"/>
      <c r="M345" s="228" t="s">
        <v>1</v>
      </c>
      <c r="N345" s="229" t="s">
        <v>39</v>
      </c>
      <c r="O345" s="92"/>
      <c r="P345" s="230">
        <f>O345*H345</f>
        <v>0</v>
      </c>
      <c r="Q345" s="230">
        <v>0</v>
      </c>
      <c r="R345" s="230">
        <f>Q345*H345</f>
        <v>0</v>
      </c>
      <c r="S345" s="230">
        <v>0.0090600000000000003</v>
      </c>
      <c r="T345" s="231">
        <f>S345*H345</f>
        <v>0.0090600000000000003</v>
      </c>
      <c r="U345" s="39"/>
      <c r="V345" s="39"/>
      <c r="W345" s="39"/>
      <c r="X345" s="39"/>
      <c r="Y345" s="39"/>
      <c r="Z345" s="39"/>
      <c r="AA345" s="39"/>
      <c r="AB345" s="39"/>
      <c r="AC345" s="39"/>
      <c r="AD345" s="39"/>
      <c r="AE345" s="39"/>
      <c r="AR345" s="232" t="s">
        <v>181</v>
      </c>
      <c r="AT345" s="232" t="s">
        <v>132</v>
      </c>
      <c r="AU345" s="232" t="s">
        <v>84</v>
      </c>
      <c r="AY345" s="18" t="s">
        <v>129</v>
      </c>
      <c r="BE345" s="233">
        <f>IF(N345="základní",J345,0)</f>
        <v>0</v>
      </c>
      <c r="BF345" s="233">
        <f>IF(N345="snížená",J345,0)</f>
        <v>0</v>
      </c>
      <c r="BG345" s="233">
        <f>IF(N345="zákl. přenesená",J345,0)</f>
        <v>0</v>
      </c>
      <c r="BH345" s="233">
        <f>IF(N345="sníž. přenesená",J345,0)</f>
        <v>0</v>
      </c>
      <c r="BI345" s="233">
        <f>IF(N345="nulová",J345,0)</f>
        <v>0</v>
      </c>
      <c r="BJ345" s="18" t="s">
        <v>82</v>
      </c>
      <c r="BK345" s="233">
        <f>ROUND(I345*H345,2)</f>
        <v>0</v>
      </c>
      <c r="BL345" s="18" t="s">
        <v>181</v>
      </c>
      <c r="BM345" s="232" t="s">
        <v>456</v>
      </c>
    </row>
    <row r="346" s="2" customFormat="1" ht="24.15" customHeight="1">
      <c r="A346" s="39"/>
      <c r="B346" s="40"/>
      <c r="C346" s="220" t="s">
        <v>457</v>
      </c>
      <c r="D346" s="220" t="s">
        <v>132</v>
      </c>
      <c r="E346" s="221" t="s">
        <v>458</v>
      </c>
      <c r="F346" s="222" t="s">
        <v>459</v>
      </c>
      <c r="G346" s="223" t="s">
        <v>205</v>
      </c>
      <c r="H346" s="224">
        <v>101</v>
      </c>
      <c r="I346" s="225"/>
      <c r="J346" s="226">
        <f>ROUND(I346*H346,2)</f>
        <v>0</v>
      </c>
      <c r="K346" s="227"/>
      <c r="L346" s="45"/>
      <c r="M346" s="228" t="s">
        <v>1</v>
      </c>
      <c r="N346" s="229" t="s">
        <v>39</v>
      </c>
      <c r="O346" s="92"/>
      <c r="P346" s="230">
        <f>O346*H346</f>
        <v>0</v>
      </c>
      <c r="Q346" s="230">
        <v>0</v>
      </c>
      <c r="R346" s="230">
        <f>Q346*H346</f>
        <v>0</v>
      </c>
      <c r="S346" s="230">
        <v>0.00191</v>
      </c>
      <c r="T346" s="231">
        <f>S346*H346</f>
        <v>0.19291</v>
      </c>
      <c r="U346" s="39"/>
      <c r="V346" s="39"/>
      <c r="W346" s="39"/>
      <c r="X346" s="39"/>
      <c r="Y346" s="39"/>
      <c r="Z346" s="39"/>
      <c r="AA346" s="39"/>
      <c r="AB346" s="39"/>
      <c r="AC346" s="39"/>
      <c r="AD346" s="39"/>
      <c r="AE346" s="39"/>
      <c r="AR346" s="232" t="s">
        <v>181</v>
      </c>
      <c r="AT346" s="232" t="s">
        <v>132</v>
      </c>
      <c r="AU346" s="232" t="s">
        <v>84</v>
      </c>
      <c r="AY346" s="18" t="s">
        <v>129</v>
      </c>
      <c r="BE346" s="233">
        <f>IF(N346="základní",J346,0)</f>
        <v>0</v>
      </c>
      <c r="BF346" s="233">
        <f>IF(N346="snížená",J346,0)</f>
        <v>0</v>
      </c>
      <c r="BG346" s="233">
        <f>IF(N346="zákl. přenesená",J346,0)</f>
        <v>0</v>
      </c>
      <c r="BH346" s="233">
        <f>IF(N346="sníž. přenesená",J346,0)</f>
        <v>0</v>
      </c>
      <c r="BI346" s="233">
        <f>IF(N346="nulová",J346,0)</f>
        <v>0</v>
      </c>
      <c r="BJ346" s="18" t="s">
        <v>82</v>
      </c>
      <c r="BK346" s="233">
        <f>ROUND(I346*H346,2)</f>
        <v>0</v>
      </c>
      <c r="BL346" s="18" t="s">
        <v>181</v>
      </c>
      <c r="BM346" s="232" t="s">
        <v>460</v>
      </c>
    </row>
    <row r="347" s="13" customFormat="1">
      <c r="A347" s="13"/>
      <c r="B347" s="234"/>
      <c r="C347" s="235"/>
      <c r="D347" s="236" t="s">
        <v>138</v>
      </c>
      <c r="E347" s="237" t="s">
        <v>1</v>
      </c>
      <c r="F347" s="238" t="s">
        <v>461</v>
      </c>
      <c r="G347" s="235"/>
      <c r="H347" s="237" t="s">
        <v>1</v>
      </c>
      <c r="I347" s="239"/>
      <c r="J347" s="235"/>
      <c r="K347" s="235"/>
      <c r="L347" s="240"/>
      <c r="M347" s="241"/>
      <c r="N347" s="242"/>
      <c r="O347" s="242"/>
      <c r="P347" s="242"/>
      <c r="Q347" s="242"/>
      <c r="R347" s="242"/>
      <c r="S347" s="242"/>
      <c r="T347" s="243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T347" s="244" t="s">
        <v>138</v>
      </c>
      <c r="AU347" s="244" t="s">
        <v>84</v>
      </c>
      <c r="AV347" s="13" t="s">
        <v>82</v>
      </c>
      <c r="AW347" s="13" t="s">
        <v>31</v>
      </c>
      <c r="AX347" s="13" t="s">
        <v>74</v>
      </c>
      <c r="AY347" s="244" t="s">
        <v>129</v>
      </c>
    </row>
    <row r="348" s="14" customFormat="1">
      <c r="A348" s="14"/>
      <c r="B348" s="245"/>
      <c r="C348" s="246"/>
      <c r="D348" s="236" t="s">
        <v>138</v>
      </c>
      <c r="E348" s="247" t="s">
        <v>1</v>
      </c>
      <c r="F348" s="248" t="s">
        <v>383</v>
      </c>
      <c r="G348" s="246"/>
      <c r="H348" s="249">
        <v>101</v>
      </c>
      <c r="I348" s="250"/>
      <c r="J348" s="246"/>
      <c r="K348" s="246"/>
      <c r="L348" s="251"/>
      <c r="M348" s="252"/>
      <c r="N348" s="253"/>
      <c r="O348" s="253"/>
      <c r="P348" s="253"/>
      <c r="Q348" s="253"/>
      <c r="R348" s="253"/>
      <c r="S348" s="253"/>
      <c r="T348" s="254"/>
      <c r="U348" s="14"/>
      <c r="V348" s="14"/>
      <c r="W348" s="14"/>
      <c r="X348" s="14"/>
      <c r="Y348" s="14"/>
      <c r="Z348" s="14"/>
      <c r="AA348" s="14"/>
      <c r="AB348" s="14"/>
      <c r="AC348" s="14"/>
      <c r="AD348" s="14"/>
      <c r="AE348" s="14"/>
      <c r="AT348" s="255" t="s">
        <v>138</v>
      </c>
      <c r="AU348" s="255" t="s">
        <v>84</v>
      </c>
      <c r="AV348" s="14" t="s">
        <v>84</v>
      </c>
      <c r="AW348" s="14" t="s">
        <v>31</v>
      </c>
      <c r="AX348" s="14" t="s">
        <v>82</v>
      </c>
      <c r="AY348" s="255" t="s">
        <v>129</v>
      </c>
    </row>
    <row r="349" s="2" customFormat="1" ht="16.5" customHeight="1">
      <c r="A349" s="39"/>
      <c r="B349" s="40"/>
      <c r="C349" s="220" t="s">
        <v>462</v>
      </c>
      <c r="D349" s="220" t="s">
        <v>132</v>
      </c>
      <c r="E349" s="221" t="s">
        <v>463</v>
      </c>
      <c r="F349" s="222" t="s">
        <v>464</v>
      </c>
      <c r="G349" s="223" t="s">
        <v>205</v>
      </c>
      <c r="H349" s="224">
        <v>105</v>
      </c>
      <c r="I349" s="225"/>
      <c r="J349" s="226">
        <f>ROUND(I349*H349,2)</f>
        <v>0</v>
      </c>
      <c r="K349" s="227"/>
      <c r="L349" s="45"/>
      <c r="M349" s="228" t="s">
        <v>1</v>
      </c>
      <c r="N349" s="229" t="s">
        <v>39</v>
      </c>
      <c r="O349" s="92"/>
      <c r="P349" s="230">
        <f>O349*H349</f>
        <v>0</v>
      </c>
      <c r="Q349" s="230">
        <v>0</v>
      </c>
      <c r="R349" s="230">
        <f>Q349*H349</f>
        <v>0</v>
      </c>
      <c r="S349" s="230">
        <v>0.00175</v>
      </c>
      <c r="T349" s="231">
        <f>S349*H349</f>
        <v>0.18375</v>
      </c>
      <c r="U349" s="39"/>
      <c r="V349" s="39"/>
      <c r="W349" s="39"/>
      <c r="X349" s="39"/>
      <c r="Y349" s="39"/>
      <c r="Z349" s="39"/>
      <c r="AA349" s="39"/>
      <c r="AB349" s="39"/>
      <c r="AC349" s="39"/>
      <c r="AD349" s="39"/>
      <c r="AE349" s="39"/>
      <c r="AR349" s="232" t="s">
        <v>181</v>
      </c>
      <c r="AT349" s="232" t="s">
        <v>132</v>
      </c>
      <c r="AU349" s="232" t="s">
        <v>84</v>
      </c>
      <c r="AY349" s="18" t="s">
        <v>129</v>
      </c>
      <c r="BE349" s="233">
        <f>IF(N349="základní",J349,0)</f>
        <v>0</v>
      </c>
      <c r="BF349" s="233">
        <f>IF(N349="snížená",J349,0)</f>
        <v>0</v>
      </c>
      <c r="BG349" s="233">
        <f>IF(N349="zákl. přenesená",J349,0)</f>
        <v>0</v>
      </c>
      <c r="BH349" s="233">
        <f>IF(N349="sníž. přenesená",J349,0)</f>
        <v>0</v>
      </c>
      <c r="BI349" s="233">
        <f>IF(N349="nulová",J349,0)</f>
        <v>0</v>
      </c>
      <c r="BJ349" s="18" t="s">
        <v>82</v>
      </c>
      <c r="BK349" s="233">
        <f>ROUND(I349*H349,2)</f>
        <v>0</v>
      </c>
      <c r="BL349" s="18" t="s">
        <v>181</v>
      </c>
      <c r="BM349" s="232" t="s">
        <v>465</v>
      </c>
    </row>
    <row r="350" s="13" customFormat="1">
      <c r="A350" s="13"/>
      <c r="B350" s="234"/>
      <c r="C350" s="235"/>
      <c r="D350" s="236" t="s">
        <v>138</v>
      </c>
      <c r="E350" s="237" t="s">
        <v>1</v>
      </c>
      <c r="F350" s="238" t="s">
        <v>186</v>
      </c>
      <c r="G350" s="235"/>
      <c r="H350" s="237" t="s">
        <v>1</v>
      </c>
      <c r="I350" s="239"/>
      <c r="J350" s="235"/>
      <c r="K350" s="235"/>
      <c r="L350" s="240"/>
      <c r="M350" s="241"/>
      <c r="N350" s="242"/>
      <c r="O350" s="242"/>
      <c r="P350" s="242"/>
      <c r="Q350" s="242"/>
      <c r="R350" s="242"/>
      <c r="S350" s="242"/>
      <c r="T350" s="243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T350" s="244" t="s">
        <v>138</v>
      </c>
      <c r="AU350" s="244" t="s">
        <v>84</v>
      </c>
      <c r="AV350" s="13" t="s">
        <v>82</v>
      </c>
      <c r="AW350" s="13" t="s">
        <v>31</v>
      </c>
      <c r="AX350" s="13" t="s">
        <v>74</v>
      </c>
      <c r="AY350" s="244" t="s">
        <v>129</v>
      </c>
    </row>
    <row r="351" s="14" customFormat="1">
      <c r="A351" s="14"/>
      <c r="B351" s="245"/>
      <c r="C351" s="246"/>
      <c r="D351" s="236" t="s">
        <v>138</v>
      </c>
      <c r="E351" s="247" t="s">
        <v>1</v>
      </c>
      <c r="F351" s="248" t="s">
        <v>383</v>
      </c>
      <c r="G351" s="246"/>
      <c r="H351" s="249">
        <v>101</v>
      </c>
      <c r="I351" s="250"/>
      <c r="J351" s="246"/>
      <c r="K351" s="246"/>
      <c r="L351" s="251"/>
      <c r="M351" s="252"/>
      <c r="N351" s="253"/>
      <c r="O351" s="253"/>
      <c r="P351" s="253"/>
      <c r="Q351" s="253"/>
      <c r="R351" s="253"/>
      <c r="S351" s="253"/>
      <c r="T351" s="254"/>
      <c r="U351" s="14"/>
      <c r="V351" s="14"/>
      <c r="W351" s="14"/>
      <c r="X351" s="14"/>
      <c r="Y351" s="14"/>
      <c r="Z351" s="14"/>
      <c r="AA351" s="14"/>
      <c r="AB351" s="14"/>
      <c r="AC351" s="14"/>
      <c r="AD351" s="14"/>
      <c r="AE351" s="14"/>
      <c r="AT351" s="255" t="s">
        <v>138</v>
      </c>
      <c r="AU351" s="255" t="s">
        <v>84</v>
      </c>
      <c r="AV351" s="14" t="s">
        <v>84</v>
      </c>
      <c r="AW351" s="14" t="s">
        <v>31</v>
      </c>
      <c r="AX351" s="14" t="s">
        <v>74</v>
      </c>
      <c r="AY351" s="255" t="s">
        <v>129</v>
      </c>
    </row>
    <row r="352" s="13" customFormat="1">
      <c r="A352" s="13"/>
      <c r="B352" s="234"/>
      <c r="C352" s="235"/>
      <c r="D352" s="236" t="s">
        <v>138</v>
      </c>
      <c r="E352" s="237" t="s">
        <v>1</v>
      </c>
      <c r="F352" s="238" t="s">
        <v>188</v>
      </c>
      <c r="G352" s="235"/>
      <c r="H352" s="237" t="s">
        <v>1</v>
      </c>
      <c r="I352" s="239"/>
      <c r="J352" s="235"/>
      <c r="K352" s="235"/>
      <c r="L352" s="240"/>
      <c r="M352" s="241"/>
      <c r="N352" s="242"/>
      <c r="O352" s="242"/>
      <c r="P352" s="242"/>
      <c r="Q352" s="242"/>
      <c r="R352" s="242"/>
      <c r="S352" s="242"/>
      <c r="T352" s="243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T352" s="244" t="s">
        <v>138</v>
      </c>
      <c r="AU352" s="244" t="s">
        <v>84</v>
      </c>
      <c r="AV352" s="13" t="s">
        <v>82</v>
      </c>
      <c r="AW352" s="13" t="s">
        <v>31</v>
      </c>
      <c r="AX352" s="13" t="s">
        <v>74</v>
      </c>
      <c r="AY352" s="244" t="s">
        <v>129</v>
      </c>
    </row>
    <row r="353" s="14" customFormat="1">
      <c r="A353" s="14"/>
      <c r="B353" s="245"/>
      <c r="C353" s="246"/>
      <c r="D353" s="236" t="s">
        <v>138</v>
      </c>
      <c r="E353" s="247" t="s">
        <v>1</v>
      </c>
      <c r="F353" s="248" t="s">
        <v>250</v>
      </c>
      <c r="G353" s="246"/>
      <c r="H353" s="249">
        <v>4</v>
      </c>
      <c r="I353" s="250"/>
      <c r="J353" s="246"/>
      <c r="K353" s="246"/>
      <c r="L353" s="251"/>
      <c r="M353" s="252"/>
      <c r="N353" s="253"/>
      <c r="O353" s="253"/>
      <c r="P353" s="253"/>
      <c r="Q353" s="253"/>
      <c r="R353" s="253"/>
      <c r="S353" s="253"/>
      <c r="T353" s="254"/>
      <c r="U353" s="14"/>
      <c r="V353" s="14"/>
      <c r="W353" s="14"/>
      <c r="X353" s="14"/>
      <c r="Y353" s="14"/>
      <c r="Z353" s="14"/>
      <c r="AA353" s="14"/>
      <c r="AB353" s="14"/>
      <c r="AC353" s="14"/>
      <c r="AD353" s="14"/>
      <c r="AE353" s="14"/>
      <c r="AT353" s="255" t="s">
        <v>138</v>
      </c>
      <c r="AU353" s="255" t="s">
        <v>84</v>
      </c>
      <c r="AV353" s="14" t="s">
        <v>84</v>
      </c>
      <c r="AW353" s="14" t="s">
        <v>31</v>
      </c>
      <c r="AX353" s="14" t="s">
        <v>74</v>
      </c>
      <c r="AY353" s="255" t="s">
        <v>129</v>
      </c>
    </row>
    <row r="354" s="15" customFormat="1">
      <c r="A354" s="15"/>
      <c r="B354" s="256"/>
      <c r="C354" s="257"/>
      <c r="D354" s="236" t="s">
        <v>138</v>
      </c>
      <c r="E354" s="258" t="s">
        <v>1</v>
      </c>
      <c r="F354" s="259" t="s">
        <v>154</v>
      </c>
      <c r="G354" s="257"/>
      <c r="H354" s="260">
        <v>105</v>
      </c>
      <c r="I354" s="261"/>
      <c r="J354" s="257"/>
      <c r="K354" s="257"/>
      <c r="L354" s="262"/>
      <c r="M354" s="263"/>
      <c r="N354" s="264"/>
      <c r="O354" s="264"/>
      <c r="P354" s="264"/>
      <c r="Q354" s="264"/>
      <c r="R354" s="264"/>
      <c r="S354" s="264"/>
      <c r="T354" s="265"/>
      <c r="U354" s="15"/>
      <c r="V354" s="15"/>
      <c r="W354" s="15"/>
      <c r="X354" s="15"/>
      <c r="Y354" s="15"/>
      <c r="Z354" s="15"/>
      <c r="AA354" s="15"/>
      <c r="AB354" s="15"/>
      <c r="AC354" s="15"/>
      <c r="AD354" s="15"/>
      <c r="AE354" s="15"/>
      <c r="AT354" s="266" t="s">
        <v>138</v>
      </c>
      <c r="AU354" s="266" t="s">
        <v>84</v>
      </c>
      <c r="AV354" s="15" t="s">
        <v>136</v>
      </c>
      <c r="AW354" s="15" t="s">
        <v>31</v>
      </c>
      <c r="AX354" s="15" t="s">
        <v>82</v>
      </c>
      <c r="AY354" s="266" t="s">
        <v>129</v>
      </c>
    </row>
    <row r="355" s="2" customFormat="1" ht="24.15" customHeight="1">
      <c r="A355" s="39"/>
      <c r="B355" s="40"/>
      <c r="C355" s="220" t="s">
        <v>466</v>
      </c>
      <c r="D355" s="220" t="s">
        <v>132</v>
      </c>
      <c r="E355" s="221" t="s">
        <v>467</v>
      </c>
      <c r="F355" s="222" t="s">
        <v>468</v>
      </c>
      <c r="G355" s="223" t="s">
        <v>135</v>
      </c>
      <c r="H355" s="224">
        <v>1</v>
      </c>
      <c r="I355" s="225"/>
      <c r="J355" s="226">
        <f>ROUND(I355*H355,2)</f>
        <v>0</v>
      </c>
      <c r="K355" s="227"/>
      <c r="L355" s="45"/>
      <c r="M355" s="228" t="s">
        <v>1</v>
      </c>
      <c r="N355" s="229" t="s">
        <v>39</v>
      </c>
      <c r="O355" s="92"/>
      <c r="P355" s="230">
        <f>O355*H355</f>
        <v>0</v>
      </c>
      <c r="Q355" s="230">
        <v>0</v>
      </c>
      <c r="R355" s="230">
        <f>Q355*H355</f>
        <v>0</v>
      </c>
      <c r="S355" s="230">
        <v>0</v>
      </c>
      <c r="T355" s="231">
        <f>S355*H355</f>
        <v>0</v>
      </c>
      <c r="U355" s="39"/>
      <c r="V355" s="39"/>
      <c r="W355" s="39"/>
      <c r="X355" s="39"/>
      <c r="Y355" s="39"/>
      <c r="Z355" s="39"/>
      <c r="AA355" s="39"/>
      <c r="AB355" s="39"/>
      <c r="AC355" s="39"/>
      <c r="AD355" s="39"/>
      <c r="AE355" s="39"/>
      <c r="AR355" s="232" t="s">
        <v>181</v>
      </c>
      <c r="AT355" s="232" t="s">
        <v>132</v>
      </c>
      <c r="AU355" s="232" t="s">
        <v>84</v>
      </c>
      <c r="AY355" s="18" t="s">
        <v>129</v>
      </c>
      <c r="BE355" s="233">
        <f>IF(N355="základní",J355,0)</f>
        <v>0</v>
      </c>
      <c r="BF355" s="233">
        <f>IF(N355="snížená",J355,0)</f>
        <v>0</v>
      </c>
      <c r="BG355" s="233">
        <f>IF(N355="zákl. přenesená",J355,0)</f>
        <v>0</v>
      </c>
      <c r="BH355" s="233">
        <f>IF(N355="sníž. přenesená",J355,0)</f>
        <v>0</v>
      </c>
      <c r="BI355" s="233">
        <f>IF(N355="nulová",J355,0)</f>
        <v>0</v>
      </c>
      <c r="BJ355" s="18" t="s">
        <v>82</v>
      </c>
      <c r="BK355" s="233">
        <f>ROUND(I355*H355,2)</f>
        <v>0</v>
      </c>
      <c r="BL355" s="18" t="s">
        <v>181</v>
      </c>
      <c r="BM355" s="232" t="s">
        <v>469</v>
      </c>
    </row>
    <row r="356" s="13" customFormat="1">
      <c r="A356" s="13"/>
      <c r="B356" s="234"/>
      <c r="C356" s="235"/>
      <c r="D356" s="236" t="s">
        <v>138</v>
      </c>
      <c r="E356" s="237" t="s">
        <v>1</v>
      </c>
      <c r="F356" s="238" t="s">
        <v>470</v>
      </c>
      <c r="G356" s="235"/>
      <c r="H356" s="237" t="s">
        <v>1</v>
      </c>
      <c r="I356" s="239"/>
      <c r="J356" s="235"/>
      <c r="K356" s="235"/>
      <c r="L356" s="240"/>
      <c r="M356" s="241"/>
      <c r="N356" s="242"/>
      <c r="O356" s="242"/>
      <c r="P356" s="242"/>
      <c r="Q356" s="242"/>
      <c r="R356" s="242"/>
      <c r="S356" s="242"/>
      <c r="T356" s="243"/>
      <c r="U356" s="13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T356" s="244" t="s">
        <v>138</v>
      </c>
      <c r="AU356" s="244" t="s">
        <v>84</v>
      </c>
      <c r="AV356" s="13" t="s">
        <v>82</v>
      </c>
      <c r="AW356" s="13" t="s">
        <v>31</v>
      </c>
      <c r="AX356" s="13" t="s">
        <v>74</v>
      </c>
      <c r="AY356" s="244" t="s">
        <v>129</v>
      </c>
    </row>
    <row r="357" s="14" customFormat="1">
      <c r="A357" s="14"/>
      <c r="B357" s="245"/>
      <c r="C357" s="246"/>
      <c r="D357" s="236" t="s">
        <v>138</v>
      </c>
      <c r="E357" s="247" t="s">
        <v>1</v>
      </c>
      <c r="F357" s="248" t="s">
        <v>82</v>
      </c>
      <c r="G357" s="246"/>
      <c r="H357" s="249">
        <v>1</v>
      </c>
      <c r="I357" s="250"/>
      <c r="J357" s="246"/>
      <c r="K357" s="246"/>
      <c r="L357" s="251"/>
      <c r="M357" s="252"/>
      <c r="N357" s="253"/>
      <c r="O357" s="253"/>
      <c r="P357" s="253"/>
      <c r="Q357" s="253"/>
      <c r="R357" s="253"/>
      <c r="S357" s="253"/>
      <c r="T357" s="254"/>
      <c r="U357" s="14"/>
      <c r="V357" s="14"/>
      <c r="W357" s="14"/>
      <c r="X357" s="14"/>
      <c r="Y357" s="14"/>
      <c r="Z357" s="14"/>
      <c r="AA357" s="14"/>
      <c r="AB357" s="14"/>
      <c r="AC357" s="14"/>
      <c r="AD357" s="14"/>
      <c r="AE357" s="14"/>
      <c r="AT357" s="255" t="s">
        <v>138</v>
      </c>
      <c r="AU357" s="255" t="s">
        <v>84</v>
      </c>
      <c r="AV357" s="14" t="s">
        <v>84</v>
      </c>
      <c r="AW357" s="14" t="s">
        <v>31</v>
      </c>
      <c r="AX357" s="14" t="s">
        <v>82</v>
      </c>
      <c r="AY357" s="255" t="s">
        <v>129</v>
      </c>
    </row>
    <row r="358" s="2" customFormat="1" ht="16.5" customHeight="1">
      <c r="A358" s="39"/>
      <c r="B358" s="40"/>
      <c r="C358" s="278" t="s">
        <v>471</v>
      </c>
      <c r="D358" s="278" t="s">
        <v>223</v>
      </c>
      <c r="E358" s="279" t="s">
        <v>472</v>
      </c>
      <c r="F358" s="280" t="s">
        <v>473</v>
      </c>
      <c r="G358" s="281" t="s">
        <v>135</v>
      </c>
      <c r="H358" s="282">
        <v>1</v>
      </c>
      <c r="I358" s="283"/>
      <c r="J358" s="284">
        <f>ROUND(I358*H358,2)</f>
        <v>0</v>
      </c>
      <c r="K358" s="285"/>
      <c r="L358" s="286"/>
      <c r="M358" s="287" t="s">
        <v>1</v>
      </c>
      <c r="N358" s="288" t="s">
        <v>39</v>
      </c>
      <c r="O358" s="92"/>
      <c r="P358" s="230">
        <f>O358*H358</f>
        <v>0</v>
      </c>
      <c r="Q358" s="230">
        <v>0.0086999999999999994</v>
      </c>
      <c r="R358" s="230">
        <f>Q358*H358</f>
        <v>0.0086999999999999994</v>
      </c>
      <c r="S358" s="230">
        <v>0</v>
      </c>
      <c r="T358" s="231">
        <f>S358*H358</f>
        <v>0</v>
      </c>
      <c r="U358" s="39"/>
      <c r="V358" s="39"/>
      <c r="W358" s="39"/>
      <c r="X358" s="39"/>
      <c r="Y358" s="39"/>
      <c r="Z358" s="39"/>
      <c r="AA358" s="39"/>
      <c r="AB358" s="39"/>
      <c r="AC358" s="39"/>
      <c r="AD358" s="39"/>
      <c r="AE358" s="39"/>
      <c r="AR358" s="232" t="s">
        <v>226</v>
      </c>
      <c r="AT358" s="232" t="s">
        <v>223</v>
      </c>
      <c r="AU358" s="232" t="s">
        <v>84</v>
      </c>
      <c r="AY358" s="18" t="s">
        <v>129</v>
      </c>
      <c r="BE358" s="233">
        <f>IF(N358="základní",J358,0)</f>
        <v>0</v>
      </c>
      <c r="BF358" s="233">
        <f>IF(N358="snížená",J358,0)</f>
        <v>0</v>
      </c>
      <c r="BG358" s="233">
        <f>IF(N358="zákl. přenesená",J358,0)</f>
        <v>0</v>
      </c>
      <c r="BH358" s="233">
        <f>IF(N358="sníž. přenesená",J358,0)</f>
        <v>0</v>
      </c>
      <c r="BI358" s="233">
        <f>IF(N358="nulová",J358,0)</f>
        <v>0</v>
      </c>
      <c r="BJ358" s="18" t="s">
        <v>82</v>
      </c>
      <c r="BK358" s="233">
        <f>ROUND(I358*H358,2)</f>
        <v>0</v>
      </c>
      <c r="BL358" s="18" t="s">
        <v>181</v>
      </c>
      <c r="BM358" s="232" t="s">
        <v>474</v>
      </c>
    </row>
    <row r="359" s="2" customFormat="1" ht="33" customHeight="1">
      <c r="A359" s="39"/>
      <c r="B359" s="40"/>
      <c r="C359" s="220" t="s">
        <v>475</v>
      </c>
      <c r="D359" s="220" t="s">
        <v>132</v>
      </c>
      <c r="E359" s="221" t="s">
        <v>476</v>
      </c>
      <c r="F359" s="222" t="s">
        <v>477</v>
      </c>
      <c r="G359" s="223" t="s">
        <v>205</v>
      </c>
      <c r="H359" s="224">
        <v>101</v>
      </c>
      <c r="I359" s="225"/>
      <c r="J359" s="226">
        <f>ROUND(I359*H359,2)</f>
        <v>0</v>
      </c>
      <c r="K359" s="227"/>
      <c r="L359" s="45"/>
      <c r="M359" s="228" t="s">
        <v>1</v>
      </c>
      <c r="N359" s="229" t="s">
        <v>39</v>
      </c>
      <c r="O359" s="92"/>
      <c r="P359" s="230">
        <f>O359*H359</f>
        <v>0</v>
      </c>
      <c r="Q359" s="230">
        <v>0.0040099999999999997</v>
      </c>
      <c r="R359" s="230">
        <f>Q359*H359</f>
        <v>0.40500999999999998</v>
      </c>
      <c r="S359" s="230">
        <v>0</v>
      </c>
      <c r="T359" s="231">
        <f>S359*H359</f>
        <v>0</v>
      </c>
      <c r="U359" s="39"/>
      <c r="V359" s="39"/>
      <c r="W359" s="39"/>
      <c r="X359" s="39"/>
      <c r="Y359" s="39"/>
      <c r="Z359" s="39"/>
      <c r="AA359" s="39"/>
      <c r="AB359" s="39"/>
      <c r="AC359" s="39"/>
      <c r="AD359" s="39"/>
      <c r="AE359" s="39"/>
      <c r="AR359" s="232" t="s">
        <v>181</v>
      </c>
      <c r="AT359" s="232" t="s">
        <v>132</v>
      </c>
      <c r="AU359" s="232" t="s">
        <v>84</v>
      </c>
      <c r="AY359" s="18" t="s">
        <v>129</v>
      </c>
      <c r="BE359" s="233">
        <f>IF(N359="základní",J359,0)</f>
        <v>0</v>
      </c>
      <c r="BF359" s="233">
        <f>IF(N359="snížená",J359,0)</f>
        <v>0</v>
      </c>
      <c r="BG359" s="233">
        <f>IF(N359="zákl. přenesená",J359,0)</f>
        <v>0</v>
      </c>
      <c r="BH359" s="233">
        <f>IF(N359="sníž. přenesená",J359,0)</f>
        <v>0</v>
      </c>
      <c r="BI359" s="233">
        <f>IF(N359="nulová",J359,0)</f>
        <v>0</v>
      </c>
      <c r="BJ359" s="18" t="s">
        <v>82</v>
      </c>
      <c r="BK359" s="233">
        <f>ROUND(I359*H359,2)</f>
        <v>0</v>
      </c>
      <c r="BL359" s="18" t="s">
        <v>181</v>
      </c>
      <c r="BM359" s="232" t="s">
        <v>478</v>
      </c>
    </row>
    <row r="360" s="13" customFormat="1">
      <c r="A360" s="13"/>
      <c r="B360" s="234"/>
      <c r="C360" s="235"/>
      <c r="D360" s="236" t="s">
        <v>138</v>
      </c>
      <c r="E360" s="237" t="s">
        <v>1</v>
      </c>
      <c r="F360" s="238" t="s">
        <v>434</v>
      </c>
      <c r="G360" s="235"/>
      <c r="H360" s="237" t="s">
        <v>1</v>
      </c>
      <c r="I360" s="239"/>
      <c r="J360" s="235"/>
      <c r="K360" s="235"/>
      <c r="L360" s="240"/>
      <c r="M360" s="241"/>
      <c r="N360" s="242"/>
      <c r="O360" s="242"/>
      <c r="P360" s="242"/>
      <c r="Q360" s="242"/>
      <c r="R360" s="242"/>
      <c r="S360" s="242"/>
      <c r="T360" s="243"/>
      <c r="U360" s="13"/>
      <c r="V360" s="13"/>
      <c r="W360" s="13"/>
      <c r="X360" s="13"/>
      <c r="Y360" s="13"/>
      <c r="Z360" s="13"/>
      <c r="AA360" s="13"/>
      <c r="AB360" s="13"/>
      <c r="AC360" s="13"/>
      <c r="AD360" s="13"/>
      <c r="AE360" s="13"/>
      <c r="AT360" s="244" t="s">
        <v>138</v>
      </c>
      <c r="AU360" s="244" t="s">
        <v>84</v>
      </c>
      <c r="AV360" s="13" t="s">
        <v>82</v>
      </c>
      <c r="AW360" s="13" t="s">
        <v>31</v>
      </c>
      <c r="AX360" s="13" t="s">
        <v>74</v>
      </c>
      <c r="AY360" s="244" t="s">
        <v>129</v>
      </c>
    </row>
    <row r="361" s="14" customFormat="1">
      <c r="A361" s="14"/>
      <c r="B361" s="245"/>
      <c r="C361" s="246"/>
      <c r="D361" s="236" t="s">
        <v>138</v>
      </c>
      <c r="E361" s="247" t="s">
        <v>1</v>
      </c>
      <c r="F361" s="248" t="s">
        <v>383</v>
      </c>
      <c r="G361" s="246"/>
      <c r="H361" s="249">
        <v>101</v>
      </c>
      <c r="I361" s="250"/>
      <c r="J361" s="246"/>
      <c r="K361" s="246"/>
      <c r="L361" s="251"/>
      <c r="M361" s="252"/>
      <c r="N361" s="253"/>
      <c r="O361" s="253"/>
      <c r="P361" s="253"/>
      <c r="Q361" s="253"/>
      <c r="R361" s="253"/>
      <c r="S361" s="253"/>
      <c r="T361" s="254"/>
      <c r="U361" s="14"/>
      <c r="V361" s="14"/>
      <c r="W361" s="14"/>
      <c r="X361" s="14"/>
      <c r="Y361" s="14"/>
      <c r="Z361" s="14"/>
      <c r="AA361" s="14"/>
      <c r="AB361" s="14"/>
      <c r="AC361" s="14"/>
      <c r="AD361" s="14"/>
      <c r="AE361" s="14"/>
      <c r="AT361" s="255" t="s">
        <v>138</v>
      </c>
      <c r="AU361" s="255" t="s">
        <v>84</v>
      </c>
      <c r="AV361" s="14" t="s">
        <v>84</v>
      </c>
      <c r="AW361" s="14" t="s">
        <v>31</v>
      </c>
      <c r="AX361" s="14" t="s">
        <v>82</v>
      </c>
      <c r="AY361" s="255" t="s">
        <v>129</v>
      </c>
    </row>
    <row r="362" s="2" customFormat="1" ht="24.15" customHeight="1">
      <c r="A362" s="39"/>
      <c r="B362" s="40"/>
      <c r="C362" s="220" t="s">
        <v>479</v>
      </c>
      <c r="D362" s="220" t="s">
        <v>132</v>
      </c>
      <c r="E362" s="221" t="s">
        <v>480</v>
      </c>
      <c r="F362" s="222" t="s">
        <v>481</v>
      </c>
      <c r="G362" s="223" t="s">
        <v>317</v>
      </c>
      <c r="H362" s="289"/>
      <c r="I362" s="225"/>
      <c r="J362" s="226">
        <f>ROUND(I362*H362,2)</f>
        <v>0</v>
      </c>
      <c r="K362" s="227"/>
      <c r="L362" s="45"/>
      <c r="M362" s="228" t="s">
        <v>1</v>
      </c>
      <c r="N362" s="229" t="s">
        <v>39</v>
      </c>
      <c r="O362" s="92"/>
      <c r="P362" s="230">
        <f>O362*H362</f>
        <v>0</v>
      </c>
      <c r="Q362" s="230">
        <v>0</v>
      </c>
      <c r="R362" s="230">
        <f>Q362*H362</f>
        <v>0</v>
      </c>
      <c r="S362" s="230">
        <v>0</v>
      </c>
      <c r="T362" s="231">
        <f>S362*H362</f>
        <v>0</v>
      </c>
      <c r="U362" s="39"/>
      <c r="V362" s="39"/>
      <c r="W362" s="39"/>
      <c r="X362" s="39"/>
      <c r="Y362" s="39"/>
      <c r="Z362" s="39"/>
      <c r="AA362" s="39"/>
      <c r="AB362" s="39"/>
      <c r="AC362" s="39"/>
      <c r="AD362" s="39"/>
      <c r="AE362" s="39"/>
      <c r="AR362" s="232" t="s">
        <v>181</v>
      </c>
      <c r="AT362" s="232" t="s">
        <v>132</v>
      </c>
      <c r="AU362" s="232" t="s">
        <v>84</v>
      </c>
      <c r="AY362" s="18" t="s">
        <v>129</v>
      </c>
      <c r="BE362" s="233">
        <f>IF(N362="základní",J362,0)</f>
        <v>0</v>
      </c>
      <c r="BF362" s="233">
        <f>IF(N362="snížená",J362,0)</f>
        <v>0</v>
      </c>
      <c r="BG362" s="233">
        <f>IF(N362="zákl. přenesená",J362,0)</f>
        <v>0</v>
      </c>
      <c r="BH362" s="233">
        <f>IF(N362="sníž. přenesená",J362,0)</f>
        <v>0</v>
      </c>
      <c r="BI362" s="233">
        <f>IF(N362="nulová",J362,0)</f>
        <v>0</v>
      </c>
      <c r="BJ362" s="18" t="s">
        <v>82</v>
      </c>
      <c r="BK362" s="233">
        <f>ROUND(I362*H362,2)</f>
        <v>0</v>
      </c>
      <c r="BL362" s="18" t="s">
        <v>181</v>
      </c>
      <c r="BM362" s="232" t="s">
        <v>482</v>
      </c>
    </row>
    <row r="363" s="12" customFormat="1" ht="25.92" customHeight="1">
      <c r="A363" s="12"/>
      <c r="B363" s="204"/>
      <c r="C363" s="205"/>
      <c r="D363" s="206" t="s">
        <v>73</v>
      </c>
      <c r="E363" s="207" t="s">
        <v>483</v>
      </c>
      <c r="F363" s="207" t="s">
        <v>484</v>
      </c>
      <c r="G363" s="205"/>
      <c r="H363" s="205"/>
      <c r="I363" s="208"/>
      <c r="J363" s="209">
        <f>BK363</f>
        <v>0</v>
      </c>
      <c r="K363" s="205"/>
      <c r="L363" s="210"/>
      <c r="M363" s="211"/>
      <c r="N363" s="212"/>
      <c r="O363" s="212"/>
      <c r="P363" s="213">
        <f>P364+P365</f>
        <v>0</v>
      </c>
      <c r="Q363" s="212"/>
      <c r="R363" s="213">
        <f>R364+R365</f>
        <v>0</v>
      </c>
      <c r="S363" s="212"/>
      <c r="T363" s="214">
        <f>T364+T365</f>
        <v>0</v>
      </c>
      <c r="U363" s="12"/>
      <c r="V363" s="12"/>
      <c r="W363" s="12"/>
      <c r="X363" s="12"/>
      <c r="Y363" s="12"/>
      <c r="Z363" s="12"/>
      <c r="AA363" s="12"/>
      <c r="AB363" s="12"/>
      <c r="AC363" s="12"/>
      <c r="AD363" s="12"/>
      <c r="AE363" s="12"/>
      <c r="AR363" s="215" t="s">
        <v>161</v>
      </c>
      <c r="AT363" s="216" t="s">
        <v>73</v>
      </c>
      <c r="AU363" s="216" t="s">
        <v>74</v>
      </c>
      <c r="AY363" s="215" t="s">
        <v>129</v>
      </c>
      <c r="BK363" s="217">
        <f>BK364+BK365</f>
        <v>0</v>
      </c>
    </row>
    <row r="364" s="2" customFormat="1" ht="24.15" customHeight="1">
      <c r="A364" s="39"/>
      <c r="B364" s="40"/>
      <c r="C364" s="220" t="s">
        <v>485</v>
      </c>
      <c r="D364" s="220" t="s">
        <v>132</v>
      </c>
      <c r="E364" s="221" t="s">
        <v>486</v>
      </c>
      <c r="F364" s="222" t="s">
        <v>487</v>
      </c>
      <c r="G364" s="223" t="s">
        <v>488</v>
      </c>
      <c r="H364" s="224">
        <v>1</v>
      </c>
      <c r="I364" s="225"/>
      <c r="J364" s="226">
        <f>ROUND(I364*H364,2)</f>
        <v>0</v>
      </c>
      <c r="K364" s="227"/>
      <c r="L364" s="45"/>
      <c r="M364" s="228" t="s">
        <v>1</v>
      </c>
      <c r="N364" s="229" t="s">
        <v>39</v>
      </c>
      <c r="O364" s="92"/>
      <c r="P364" s="230">
        <f>O364*H364</f>
        <v>0</v>
      </c>
      <c r="Q364" s="230">
        <v>0</v>
      </c>
      <c r="R364" s="230">
        <f>Q364*H364</f>
        <v>0</v>
      </c>
      <c r="S364" s="230">
        <v>0</v>
      </c>
      <c r="T364" s="231">
        <f>S364*H364</f>
        <v>0</v>
      </c>
      <c r="U364" s="39"/>
      <c r="V364" s="39"/>
      <c r="W364" s="39"/>
      <c r="X364" s="39"/>
      <c r="Y364" s="39"/>
      <c r="Z364" s="39"/>
      <c r="AA364" s="39"/>
      <c r="AB364" s="39"/>
      <c r="AC364" s="39"/>
      <c r="AD364" s="39"/>
      <c r="AE364" s="39"/>
      <c r="AR364" s="232" t="s">
        <v>136</v>
      </c>
      <c r="AT364" s="232" t="s">
        <v>132</v>
      </c>
      <c r="AU364" s="232" t="s">
        <v>82</v>
      </c>
      <c r="AY364" s="18" t="s">
        <v>129</v>
      </c>
      <c r="BE364" s="233">
        <f>IF(N364="základní",J364,0)</f>
        <v>0</v>
      </c>
      <c r="BF364" s="233">
        <f>IF(N364="snížená",J364,0)</f>
        <v>0</v>
      </c>
      <c r="BG364" s="233">
        <f>IF(N364="zákl. přenesená",J364,0)</f>
        <v>0</v>
      </c>
      <c r="BH364" s="233">
        <f>IF(N364="sníž. přenesená",J364,0)</f>
        <v>0</v>
      </c>
      <c r="BI364" s="233">
        <f>IF(N364="nulová",J364,0)</f>
        <v>0</v>
      </c>
      <c r="BJ364" s="18" t="s">
        <v>82</v>
      </c>
      <c r="BK364" s="233">
        <f>ROUND(I364*H364,2)</f>
        <v>0</v>
      </c>
      <c r="BL364" s="18" t="s">
        <v>136</v>
      </c>
      <c r="BM364" s="232" t="s">
        <v>489</v>
      </c>
    </row>
    <row r="365" s="12" customFormat="1" ht="22.8" customHeight="1">
      <c r="A365" s="12"/>
      <c r="B365" s="204"/>
      <c r="C365" s="205"/>
      <c r="D365" s="206" t="s">
        <v>73</v>
      </c>
      <c r="E365" s="218" t="s">
        <v>490</v>
      </c>
      <c r="F365" s="218" t="s">
        <v>491</v>
      </c>
      <c r="G365" s="205"/>
      <c r="H365" s="205"/>
      <c r="I365" s="208"/>
      <c r="J365" s="219">
        <f>BK365</f>
        <v>0</v>
      </c>
      <c r="K365" s="205"/>
      <c r="L365" s="210"/>
      <c r="M365" s="211"/>
      <c r="N365" s="212"/>
      <c r="O365" s="212"/>
      <c r="P365" s="213">
        <f>P366</f>
        <v>0</v>
      </c>
      <c r="Q365" s="212"/>
      <c r="R365" s="213">
        <f>R366</f>
        <v>0</v>
      </c>
      <c r="S365" s="212"/>
      <c r="T365" s="214">
        <f>T366</f>
        <v>0</v>
      </c>
      <c r="U365" s="12"/>
      <c r="V365" s="12"/>
      <c r="W365" s="12"/>
      <c r="X365" s="12"/>
      <c r="Y365" s="12"/>
      <c r="Z365" s="12"/>
      <c r="AA365" s="12"/>
      <c r="AB365" s="12"/>
      <c r="AC365" s="12"/>
      <c r="AD365" s="12"/>
      <c r="AE365" s="12"/>
      <c r="AR365" s="215" t="s">
        <v>161</v>
      </c>
      <c r="AT365" s="216" t="s">
        <v>73</v>
      </c>
      <c r="AU365" s="216" t="s">
        <v>82</v>
      </c>
      <c r="AY365" s="215" t="s">
        <v>129</v>
      </c>
      <c r="BK365" s="217">
        <f>BK366</f>
        <v>0</v>
      </c>
    </row>
    <row r="366" s="2" customFormat="1" ht="16.5" customHeight="1">
      <c r="A366" s="39"/>
      <c r="B366" s="40"/>
      <c r="C366" s="220" t="s">
        <v>492</v>
      </c>
      <c r="D366" s="220" t="s">
        <v>132</v>
      </c>
      <c r="E366" s="221" t="s">
        <v>493</v>
      </c>
      <c r="F366" s="222" t="s">
        <v>491</v>
      </c>
      <c r="G366" s="223" t="s">
        <v>317</v>
      </c>
      <c r="H366" s="289"/>
      <c r="I366" s="225"/>
      <c r="J366" s="226">
        <f>ROUND(I366*H366,2)</f>
        <v>0</v>
      </c>
      <c r="K366" s="227"/>
      <c r="L366" s="45"/>
      <c r="M366" s="290" t="s">
        <v>1</v>
      </c>
      <c r="N366" s="291" t="s">
        <v>39</v>
      </c>
      <c r="O366" s="292"/>
      <c r="P366" s="293">
        <f>O366*H366</f>
        <v>0</v>
      </c>
      <c r="Q366" s="293">
        <v>0</v>
      </c>
      <c r="R366" s="293">
        <f>Q366*H366</f>
        <v>0</v>
      </c>
      <c r="S366" s="293">
        <v>0</v>
      </c>
      <c r="T366" s="294">
        <f>S366*H366</f>
        <v>0</v>
      </c>
      <c r="U366" s="39"/>
      <c r="V366" s="39"/>
      <c r="W366" s="39"/>
      <c r="X366" s="39"/>
      <c r="Y366" s="39"/>
      <c r="Z366" s="39"/>
      <c r="AA366" s="39"/>
      <c r="AB366" s="39"/>
      <c r="AC366" s="39"/>
      <c r="AD366" s="39"/>
      <c r="AE366" s="39"/>
      <c r="AR366" s="232" t="s">
        <v>494</v>
      </c>
      <c r="AT366" s="232" t="s">
        <v>132</v>
      </c>
      <c r="AU366" s="232" t="s">
        <v>84</v>
      </c>
      <c r="AY366" s="18" t="s">
        <v>129</v>
      </c>
      <c r="BE366" s="233">
        <f>IF(N366="základní",J366,0)</f>
        <v>0</v>
      </c>
      <c r="BF366" s="233">
        <f>IF(N366="snížená",J366,0)</f>
        <v>0</v>
      </c>
      <c r="BG366" s="233">
        <f>IF(N366="zákl. přenesená",J366,0)</f>
        <v>0</v>
      </c>
      <c r="BH366" s="233">
        <f>IF(N366="sníž. přenesená",J366,0)</f>
        <v>0</v>
      </c>
      <c r="BI366" s="233">
        <f>IF(N366="nulová",J366,0)</f>
        <v>0</v>
      </c>
      <c r="BJ366" s="18" t="s">
        <v>82</v>
      </c>
      <c r="BK366" s="233">
        <f>ROUND(I366*H366,2)</f>
        <v>0</v>
      </c>
      <c r="BL366" s="18" t="s">
        <v>494</v>
      </c>
      <c r="BM366" s="232" t="s">
        <v>495</v>
      </c>
    </row>
    <row r="367" s="2" customFormat="1" ht="6.96" customHeight="1">
      <c r="A367" s="39"/>
      <c r="B367" s="67"/>
      <c r="C367" s="68"/>
      <c r="D367" s="68"/>
      <c r="E367" s="68"/>
      <c r="F367" s="68"/>
      <c r="G367" s="68"/>
      <c r="H367" s="68"/>
      <c r="I367" s="68"/>
      <c r="J367" s="68"/>
      <c r="K367" s="68"/>
      <c r="L367" s="45"/>
      <c r="M367" s="39"/>
      <c r="O367" s="39"/>
      <c r="P367" s="39"/>
      <c r="Q367" s="39"/>
      <c r="R367" s="39"/>
      <c r="S367" s="39"/>
      <c r="T367" s="39"/>
      <c r="U367" s="39"/>
      <c r="V367" s="39"/>
      <c r="W367" s="39"/>
      <c r="X367" s="39"/>
      <c r="Y367" s="39"/>
      <c r="Z367" s="39"/>
      <c r="AA367" s="39"/>
      <c r="AB367" s="39"/>
      <c r="AC367" s="39"/>
      <c r="AD367" s="39"/>
      <c r="AE367" s="39"/>
    </row>
  </sheetData>
  <sheetProtection sheet="1" autoFilter="0" formatColumns="0" formatRows="0" objects="1" scenarios="1" spinCount="100000" saltValue="KEhHjy3pmqHo/buvgvmO3BySmipJ7w6xoJdjwHR2zzw6xXOQVXPVYGEreNqo+MjS4QKJsE3FYxuf/YFJEsxeCQ==" hashValue="Mb8hxV74IkdHMhOgAqcyho2y73irWKBBBjfZABblwQYRH3kwieflJyb95p5hTSKM1rJ4WSHNT9Ys9dOnCCG/8w==" algorithmName="SHA-512" password="CC35"/>
  <autoFilter ref="C127:K366"/>
  <mergeCells count="9">
    <mergeCell ref="E7:H7"/>
    <mergeCell ref="E9:H9"/>
    <mergeCell ref="E18:H18"/>
    <mergeCell ref="E27:H27"/>
    <mergeCell ref="E85:H85"/>
    <mergeCell ref="E87:H87"/>
    <mergeCell ref="E118:H118"/>
    <mergeCell ref="E120:H12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87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84</v>
      </c>
    </row>
    <row r="4" s="1" customFormat="1" ht="24.96" customHeight="1">
      <c r="B4" s="21"/>
      <c r="D4" s="139" t="s">
        <v>94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16.5" customHeight="1">
      <c r="B7" s="21"/>
      <c r="E7" s="142" t="str">
        <f>'Rekapitulace stavby'!K6</f>
        <v>Zatelení budov MŠ Předškolní 624/1, Ostrava-Výškovice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95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496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20</v>
      </c>
      <c r="E12" s="39"/>
      <c r="F12" s="144" t="s">
        <v>21</v>
      </c>
      <c r="G12" s="39"/>
      <c r="H12" s="39"/>
      <c r="I12" s="141" t="s">
        <v>22</v>
      </c>
      <c r="J12" s="145" t="str">
        <f>'Rekapitulace stavby'!AN8</f>
        <v>28. 6. 2021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">
        <v>26</v>
      </c>
      <c r="F15" s="39"/>
      <c r="G15" s="39"/>
      <c r="H15" s="39"/>
      <c r="I15" s="141" t="s">
        <v>27</v>
      </c>
      <c r="J15" s="144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28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27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30</v>
      </c>
      <c r="E20" s="39"/>
      <c r="F20" s="39"/>
      <c r="G20" s="39"/>
      <c r="H20" s="39"/>
      <c r="I20" s="141" t="s">
        <v>25</v>
      </c>
      <c r="J20" s="144" t="str">
        <f>IF('Rekapitulace stavby'!AN16="","",'Rekapitulace stavby'!AN16)</f>
        <v/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tr">
        <f>IF('Rekapitulace stavby'!E17="","",'Rekapitulace stavby'!E17)</f>
        <v xml:space="preserve"> </v>
      </c>
      <c r="F21" s="39"/>
      <c r="G21" s="39"/>
      <c r="H21" s="39"/>
      <c r="I21" s="141" t="s">
        <v>27</v>
      </c>
      <c r="J21" s="144" t="str">
        <f>IF('Rekapitulace stavby'!AN17="","",'Rekapitulace stavby'!AN17)</f>
        <v/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32</v>
      </c>
      <c r="E23" s="39"/>
      <c r="F23" s="39"/>
      <c r="G23" s="39"/>
      <c r="H23" s="39"/>
      <c r="I23" s="141" t="s">
        <v>25</v>
      </c>
      <c r="J23" s="144" t="str">
        <f>IF('Rekapitulace stavby'!AN19="","",'Rekapitulace stavby'!AN19)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tr">
        <f>IF('Rekapitulace stavby'!E20="","",'Rekapitulace stavby'!E20)</f>
        <v xml:space="preserve"> </v>
      </c>
      <c r="F24" s="39"/>
      <c r="G24" s="39"/>
      <c r="H24" s="39"/>
      <c r="I24" s="141" t="s">
        <v>27</v>
      </c>
      <c r="J24" s="144" t="str">
        <f>IF('Rekapitulace stavby'!AN20="","",'Rekapitulace stavby'!AN20)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33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34</v>
      </c>
      <c r="E30" s="39"/>
      <c r="F30" s="39"/>
      <c r="G30" s="39"/>
      <c r="H30" s="39"/>
      <c r="I30" s="39"/>
      <c r="J30" s="152">
        <f>ROUND(J128,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36</v>
      </c>
      <c r="G32" s="39"/>
      <c r="H32" s="39"/>
      <c r="I32" s="153" t="s">
        <v>35</v>
      </c>
      <c r="J32" s="153" t="s">
        <v>37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38</v>
      </c>
      <c r="E33" s="141" t="s">
        <v>39</v>
      </c>
      <c r="F33" s="155">
        <f>ROUND((SUM(BE128:BE347)),  2)</f>
        <v>0</v>
      </c>
      <c r="G33" s="39"/>
      <c r="H33" s="39"/>
      <c r="I33" s="156">
        <v>0.20999999999999999</v>
      </c>
      <c r="J33" s="155">
        <f>ROUND(((SUM(BE128:BE347))*I33),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40</v>
      </c>
      <c r="F34" s="155">
        <f>ROUND((SUM(BF128:BF347)),  2)</f>
        <v>0</v>
      </c>
      <c r="G34" s="39"/>
      <c r="H34" s="39"/>
      <c r="I34" s="156">
        <v>0.14999999999999999</v>
      </c>
      <c r="J34" s="155">
        <f>ROUND(((SUM(BF128:BF347))*I34),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41</v>
      </c>
      <c r="F35" s="155">
        <f>ROUND((SUM(BG128:BG347)),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42</v>
      </c>
      <c r="F36" s="155">
        <f>ROUND((SUM(BH128:BH347)),  2)</f>
        <v>0</v>
      </c>
      <c r="G36" s="39"/>
      <c r="H36" s="39"/>
      <c r="I36" s="156">
        <v>0.14999999999999999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43</v>
      </c>
      <c r="F37" s="155">
        <f>ROUND((SUM(BI128:BI347)),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44</v>
      </c>
      <c r="E39" s="159"/>
      <c r="F39" s="159"/>
      <c r="G39" s="160" t="s">
        <v>45</v>
      </c>
      <c r="H39" s="161" t="s">
        <v>46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4" t="s">
        <v>47</v>
      </c>
      <c r="E50" s="165"/>
      <c r="F50" s="165"/>
      <c r="G50" s="164" t="s">
        <v>48</v>
      </c>
      <c r="H50" s="165"/>
      <c r="I50" s="165"/>
      <c r="J50" s="165"/>
      <c r="K50" s="16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6" t="s">
        <v>49</v>
      </c>
      <c r="E61" s="167"/>
      <c r="F61" s="168" t="s">
        <v>50</v>
      </c>
      <c r="G61" s="166" t="s">
        <v>49</v>
      </c>
      <c r="H61" s="167"/>
      <c r="I61" s="167"/>
      <c r="J61" s="169" t="s">
        <v>50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4" t="s">
        <v>51</v>
      </c>
      <c r="E65" s="170"/>
      <c r="F65" s="170"/>
      <c r="G65" s="164" t="s">
        <v>52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6" t="s">
        <v>49</v>
      </c>
      <c r="E76" s="167"/>
      <c r="F76" s="168" t="s">
        <v>50</v>
      </c>
      <c r="G76" s="166" t="s">
        <v>49</v>
      </c>
      <c r="H76" s="167"/>
      <c r="I76" s="167"/>
      <c r="J76" s="169" t="s">
        <v>50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97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5" t="str">
        <f>E7</f>
        <v>Zatelení budov MŠ Předškolní 624/1, Ostrava-Výškovice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95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P02 - Pavlon P2, střecha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 xml:space="preserve"> </v>
      </c>
      <c r="G89" s="41"/>
      <c r="H89" s="41"/>
      <c r="I89" s="33" t="s">
        <v>22</v>
      </c>
      <c r="J89" s="80" t="str">
        <f>IF(J12="","",J12)</f>
        <v>28. 6. 2021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>SMO MOb Jih, Horní 3, Ostrava-Hrabůvka</v>
      </c>
      <c r="G91" s="41"/>
      <c r="H91" s="41"/>
      <c r="I91" s="33" t="s">
        <v>30</v>
      </c>
      <c r="J91" s="37" t="str">
        <f>E21</f>
        <v xml:space="preserve"> 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28</v>
      </c>
      <c r="D92" s="41"/>
      <c r="E92" s="41"/>
      <c r="F92" s="28" t="str">
        <f>IF(E18="","",E18)</f>
        <v>Vyplň údaj</v>
      </c>
      <c r="G92" s="41"/>
      <c r="H92" s="41"/>
      <c r="I92" s="33" t="s">
        <v>32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98</v>
      </c>
      <c r="D94" s="177"/>
      <c r="E94" s="177"/>
      <c r="F94" s="177"/>
      <c r="G94" s="177"/>
      <c r="H94" s="177"/>
      <c r="I94" s="177"/>
      <c r="J94" s="178" t="s">
        <v>99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100</v>
      </c>
      <c r="D96" s="41"/>
      <c r="E96" s="41"/>
      <c r="F96" s="41"/>
      <c r="G96" s="41"/>
      <c r="H96" s="41"/>
      <c r="I96" s="41"/>
      <c r="J96" s="111">
        <f>J128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101</v>
      </c>
    </row>
    <row r="97" s="9" customFormat="1" ht="24.96" customHeight="1">
      <c r="A97" s="9"/>
      <c r="B97" s="180"/>
      <c r="C97" s="181"/>
      <c r="D97" s="182" t="s">
        <v>102</v>
      </c>
      <c r="E97" s="183"/>
      <c r="F97" s="183"/>
      <c r="G97" s="183"/>
      <c r="H97" s="183"/>
      <c r="I97" s="183"/>
      <c r="J97" s="184">
        <f>J129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103</v>
      </c>
      <c r="E98" s="189"/>
      <c r="F98" s="189"/>
      <c r="G98" s="189"/>
      <c r="H98" s="189"/>
      <c r="I98" s="189"/>
      <c r="J98" s="190">
        <f>J130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6"/>
      <c r="C99" s="187"/>
      <c r="D99" s="188" t="s">
        <v>104</v>
      </c>
      <c r="E99" s="189"/>
      <c r="F99" s="189"/>
      <c r="G99" s="189"/>
      <c r="H99" s="189"/>
      <c r="I99" s="189"/>
      <c r="J99" s="190">
        <f>J135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9" customFormat="1" ht="24.96" customHeight="1">
      <c r="A100" s="9"/>
      <c r="B100" s="180"/>
      <c r="C100" s="181"/>
      <c r="D100" s="182" t="s">
        <v>105</v>
      </c>
      <c r="E100" s="183"/>
      <c r="F100" s="183"/>
      <c r="G100" s="183"/>
      <c r="H100" s="183"/>
      <c r="I100" s="183"/>
      <c r="J100" s="184">
        <f>J141</f>
        <v>0</v>
      </c>
      <c r="K100" s="181"/>
      <c r="L100" s="185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10" customFormat="1" ht="19.92" customHeight="1">
      <c r="A101" s="10"/>
      <c r="B101" s="186"/>
      <c r="C101" s="187"/>
      <c r="D101" s="188" t="s">
        <v>106</v>
      </c>
      <c r="E101" s="189"/>
      <c r="F101" s="189"/>
      <c r="G101" s="189"/>
      <c r="H101" s="189"/>
      <c r="I101" s="189"/>
      <c r="J101" s="190">
        <f>J142</f>
        <v>0</v>
      </c>
      <c r="K101" s="187"/>
      <c r="L101" s="19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6"/>
      <c r="C102" s="187"/>
      <c r="D102" s="188" t="s">
        <v>107</v>
      </c>
      <c r="E102" s="189"/>
      <c r="F102" s="189"/>
      <c r="G102" s="189"/>
      <c r="H102" s="189"/>
      <c r="I102" s="189"/>
      <c r="J102" s="190">
        <f>J253</f>
        <v>0</v>
      </c>
      <c r="K102" s="187"/>
      <c r="L102" s="19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6"/>
      <c r="C103" s="187"/>
      <c r="D103" s="188" t="s">
        <v>108</v>
      </c>
      <c r="E103" s="189"/>
      <c r="F103" s="189"/>
      <c r="G103" s="189"/>
      <c r="H103" s="189"/>
      <c r="I103" s="189"/>
      <c r="J103" s="190">
        <f>J299</f>
        <v>0</v>
      </c>
      <c r="K103" s="187"/>
      <c r="L103" s="191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6"/>
      <c r="C104" s="187"/>
      <c r="D104" s="188" t="s">
        <v>109</v>
      </c>
      <c r="E104" s="189"/>
      <c r="F104" s="189"/>
      <c r="G104" s="189"/>
      <c r="H104" s="189"/>
      <c r="I104" s="189"/>
      <c r="J104" s="190">
        <f>J308</f>
        <v>0</v>
      </c>
      <c r="K104" s="187"/>
      <c r="L104" s="191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6"/>
      <c r="C105" s="187"/>
      <c r="D105" s="188" t="s">
        <v>110</v>
      </c>
      <c r="E105" s="189"/>
      <c r="F105" s="189"/>
      <c r="G105" s="189"/>
      <c r="H105" s="189"/>
      <c r="I105" s="189"/>
      <c r="J105" s="190">
        <f>J314</f>
        <v>0</v>
      </c>
      <c r="K105" s="187"/>
      <c r="L105" s="191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86"/>
      <c r="C106" s="187"/>
      <c r="D106" s="188" t="s">
        <v>111</v>
      </c>
      <c r="E106" s="189"/>
      <c r="F106" s="189"/>
      <c r="G106" s="189"/>
      <c r="H106" s="189"/>
      <c r="I106" s="189"/>
      <c r="J106" s="190">
        <f>J325</f>
        <v>0</v>
      </c>
      <c r="K106" s="187"/>
      <c r="L106" s="191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9" customFormat="1" ht="24.96" customHeight="1">
      <c r="A107" s="9"/>
      <c r="B107" s="180"/>
      <c r="C107" s="181"/>
      <c r="D107" s="182" t="s">
        <v>112</v>
      </c>
      <c r="E107" s="183"/>
      <c r="F107" s="183"/>
      <c r="G107" s="183"/>
      <c r="H107" s="183"/>
      <c r="I107" s="183"/>
      <c r="J107" s="184">
        <f>J344</f>
        <v>0</v>
      </c>
      <c r="K107" s="181"/>
      <c r="L107" s="185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</row>
    <row r="108" s="10" customFormat="1" ht="19.92" customHeight="1">
      <c r="A108" s="10"/>
      <c r="B108" s="186"/>
      <c r="C108" s="187"/>
      <c r="D108" s="188" t="s">
        <v>113</v>
      </c>
      <c r="E108" s="189"/>
      <c r="F108" s="189"/>
      <c r="G108" s="189"/>
      <c r="H108" s="189"/>
      <c r="I108" s="189"/>
      <c r="J108" s="190">
        <f>J346</f>
        <v>0</v>
      </c>
      <c r="K108" s="187"/>
      <c r="L108" s="191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2" customFormat="1" ht="21.84" customHeight="1">
      <c r="A109" s="39"/>
      <c r="B109" s="40"/>
      <c r="C109" s="41"/>
      <c r="D109" s="41"/>
      <c r="E109" s="41"/>
      <c r="F109" s="41"/>
      <c r="G109" s="41"/>
      <c r="H109" s="41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6.96" customHeight="1">
      <c r="A110" s="39"/>
      <c r="B110" s="67"/>
      <c r="C110" s="68"/>
      <c r="D110" s="68"/>
      <c r="E110" s="68"/>
      <c r="F110" s="68"/>
      <c r="G110" s="68"/>
      <c r="H110" s="68"/>
      <c r="I110" s="68"/>
      <c r="J110" s="68"/>
      <c r="K110" s="68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4" s="2" customFormat="1" ht="6.96" customHeight="1">
      <c r="A114" s="39"/>
      <c r="B114" s="69"/>
      <c r="C114" s="70"/>
      <c r="D114" s="70"/>
      <c r="E114" s="70"/>
      <c r="F114" s="70"/>
      <c r="G114" s="70"/>
      <c r="H114" s="70"/>
      <c r="I114" s="70"/>
      <c r="J114" s="70"/>
      <c r="K114" s="70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24.96" customHeight="1">
      <c r="A115" s="39"/>
      <c r="B115" s="40"/>
      <c r="C115" s="24" t="s">
        <v>114</v>
      </c>
      <c r="D115" s="41"/>
      <c r="E115" s="41"/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6.96" customHeight="1">
      <c r="A116" s="39"/>
      <c r="B116" s="40"/>
      <c r="C116" s="41"/>
      <c r="D116" s="41"/>
      <c r="E116" s="41"/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2" customHeight="1">
      <c r="A117" s="39"/>
      <c r="B117" s="40"/>
      <c r="C117" s="33" t="s">
        <v>16</v>
      </c>
      <c r="D117" s="41"/>
      <c r="E117" s="41"/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6.5" customHeight="1">
      <c r="A118" s="39"/>
      <c r="B118" s="40"/>
      <c r="C118" s="41"/>
      <c r="D118" s="41"/>
      <c r="E118" s="175" t="str">
        <f>E7</f>
        <v>Zatelení budov MŠ Předškolní 624/1, Ostrava-Výškovice</v>
      </c>
      <c r="F118" s="33"/>
      <c r="G118" s="33"/>
      <c r="H118" s="33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2" customHeight="1">
      <c r="A119" s="39"/>
      <c r="B119" s="40"/>
      <c r="C119" s="33" t="s">
        <v>95</v>
      </c>
      <c r="D119" s="41"/>
      <c r="E119" s="41"/>
      <c r="F119" s="41"/>
      <c r="G119" s="41"/>
      <c r="H119" s="41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6.5" customHeight="1">
      <c r="A120" s="39"/>
      <c r="B120" s="40"/>
      <c r="C120" s="41"/>
      <c r="D120" s="41"/>
      <c r="E120" s="77" t="str">
        <f>E9</f>
        <v>P02 - Pavlon P2, střecha</v>
      </c>
      <c r="F120" s="41"/>
      <c r="G120" s="41"/>
      <c r="H120" s="41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6.96" customHeight="1">
      <c r="A121" s="39"/>
      <c r="B121" s="40"/>
      <c r="C121" s="41"/>
      <c r="D121" s="41"/>
      <c r="E121" s="41"/>
      <c r="F121" s="41"/>
      <c r="G121" s="41"/>
      <c r="H121" s="41"/>
      <c r="I121" s="41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12" customHeight="1">
      <c r="A122" s="39"/>
      <c r="B122" s="40"/>
      <c r="C122" s="33" t="s">
        <v>20</v>
      </c>
      <c r="D122" s="41"/>
      <c r="E122" s="41"/>
      <c r="F122" s="28" t="str">
        <f>F12</f>
        <v xml:space="preserve"> </v>
      </c>
      <c r="G122" s="41"/>
      <c r="H122" s="41"/>
      <c r="I122" s="33" t="s">
        <v>22</v>
      </c>
      <c r="J122" s="80" t="str">
        <f>IF(J12="","",J12)</f>
        <v>28. 6. 2021</v>
      </c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6.96" customHeight="1">
      <c r="A123" s="39"/>
      <c r="B123" s="40"/>
      <c r="C123" s="41"/>
      <c r="D123" s="41"/>
      <c r="E123" s="41"/>
      <c r="F123" s="41"/>
      <c r="G123" s="41"/>
      <c r="H123" s="41"/>
      <c r="I123" s="41"/>
      <c r="J123" s="41"/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15.15" customHeight="1">
      <c r="A124" s="39"/>
      <c r="B124" s="40"/>
      <c r="C124" s="33" t="s">
        <v>24</v>
      </c>
      <c r="D124" s="41"/>
      <c r="E124" s="41"/>
      <c r="F124" s="28" t="str">
        <f>E15</f>
        <v>SMO MOb Jih, Horní 3, Ostrava-Hrabůvka</v>
      </c>
      <c r="G124" s="41"/>
      <c r="H124" s="41"/>
      <c r="I124" s="33" t="s">
        <v>30</v>
      </c>
      <c r="J124" s="37" t="str">
        <f>E21</f>
        <v xml:space="preserve"> </v>
      </c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2" customFormat="1" ht="15.15" customHeight="1">
      <c r="A125" s="39"/>
      <c r="B125" s="40"/>
      <c r="C125" s="33" t="s">
        <v>28</v>
      </c>
      <c r="D125" s="41"/>
      <c r="E125" s="41"/>
      <c r="F125" s="28" t="str">
        <f>IF(E18="","",E18)</f>
        <v>Vyplň údaj</v>
      </c>
      <c r="G125" s="41"/>
      <c r="H125" s="41"/>
      <c r="I125" s="33" t="s">
        <v>32</v>
      </c>
      <c r="J125" s="37" t="str">
        <f>E24</f>
        <v xml:space="preserve"> </v>
      </c>
      <c r="K125" s="41"/>
      <c r="L125" s="64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2" customFormat="1" ht="10.32" customHeight="1">
      <c r="A126" s="39"/>
      <c r="B126" s="40"/>
      <c r="C126" s="41"/>
      <c r="D126" s="41"/>
      <c r="E126" s="41"/>
      <c r="F126" s="41"/>
      <c r="G126" s="41"/>
      <c r="H126" s="41"/>
      <c r="I126" s="41"/>
      <c r="J126" s="41"/>
      <c r="K126" s="41"/>
      <c r="L126" s="64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  <row r="127" s="11" customFormat="1" ht="29.28" customHeight="1">
      <c r="A127" s="192"/>
      <c r="B127" s="193"/>
      <c r="C127" s="194" t="s">
        <v>115</v>
      </c>
      <c r="D127" s="195" t="s">
        <v>59</v>
      </c>
      <c r="E127" s="195" t="s">
        <v>55</v>
      </c>
      <c r="F127" s="195" t="s">
        <v>56</v>
      </c>
      <c r="G127" s="195" t="s">
        <v>116</v>
      </c>
      <c r="H127" s="195" t="s">
        <v>117</v>
      </c>
      <c r="I127" s="195" t="s">
        <v>118</v>
      </c>
      <c r="J127" s="196" t="s">
        <v>99</v>
      </c>
      <c r="K127" s="197" t="s">
        <v>119</v>
      </c>
      <c r="L127" s="198"/>
      <c r="M127" s="101" t="s">
        <v>1</v>
      </c>
      <c r="N127" s="102" t="s">
        <v>38</v>
      </c>
      <c r="O127" s="102" t="s">
        <v>120</v>
      </c>
      <c r="P127" s="102" t="s">
        <v>121</v>
      </c>
      <c r="Q127" s="102" t="s">
        <v>122</v>
      </c>
      <c r="R127" s="102" t="s">
        <v>123</v>
      </c>
      <c r="S127" s="102" t="s">
        <v>124</v>
      </c>
      <c r="T127" s="103" t="s">
        <v>125</v>
      </c>
      <c r="U127" s="192"/>
      <c r="V127" s="192"/>
      <c r="W127" s="192"/>
      <c r="X127" s="192"/>
      <c r="Y127" s="192"/>
      <c r="Z127" s="192"/>
      <c r="AA127" s="192"/>
      <c r="AB127" s="192"/>
      <c r="AC127" s="192"/>
      <c r="AD127" s="192"/>
      <c r="AE127" s="192"/>
    </row>
    <row r="128" s="2" customFormat="1" ht="22.8" customHeight="1">
      <c r="A128" s="39"/>
      <c r="B128" s="40"/>
      <c r="C128" s="108" t="s">
        <v>126</v>
      </c>
      <c r="D128" s="41"/>
      <c r="E128" s="41"/>
      <c r="F128" s="41"/>
      <c r="G128" s="41"/>
      <c r="H128" s="41"/>
      <c r="I128" s="41"/>
      <c r="J128" s="199">
        <f>BK128</f>
        <v>0</v>
      </c>
      <c r="K128" s="41"/>
      <c r="L128" s="45"/>
      <c r="M128" s="104"/>
      <c r="N128" s="200"/>
      <c r="O128" s="105"/>
      <c r="P128" s="201">
        <f>P129+P141+P344</f>
        <v>0</v>
      </c>
      <c r="Q128" s="105"/>
      <c r="R128" s="201">
        <f>R129+R141+R344</f>
        <v>4.8432751020299998</v>
      </c>
      <c r="S128" s="105"/>
      <c r="T128" s="202">
        <f>T129+T141+T344</f>
        <v>0.90839000000000003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T128" s="18" t="s">
        <v>73</v>
      </c>
      <c r="AU128" s="18" t="s">
        <v>101</v>
      </c>
      <c r="BK128" s="203">
        <f>BK129+BK141+BK344</f>
        <v>0</v>
      </c>
    </row>
    <row r="129" s="12" customFormat="1" ht="25.92" customHeight="1">
      <c r="A129" s="12"/>
      <c r="B129" s="204"/>
      <c r="C129" s="205"/>
      <c r="D129" s="206" t="s">
        <v>73</v>
      </c>
      <c r="E129" s="207" t="s">
        <v>127</v>
      </c>
      <c r="F129" s="207" t="s">
        <v>128</v>
      </c>
      <c r="G129" s="205"/>
      <c r="H129" s="205"/>
      <c r="I129" s="208"/>
      <c r="J129" s="209">
        <f>BK129</f>
        <v>0</v>
      </c>
      <c r="K129" s="205"/>
      <c r="L129" s="210"/>
      <c r="M129" s="211"/>
      <c r="N129" s="212"/>
      <c r="O129" s="212"/>
      <c r="P129" s="213">
        <f>P130+P135</f>
        <v>0</v>
      </c>
      <c r="Q129" s="212"/>
      <c r="R129" s="213">
        <f>R130+R135</f>
        <v>0.034000000000000002</v>
      </c>
      <c r="S129" s="212"/>
      <c r="T129" s="214">
        <f>T130+T135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15" t="s">
        <v>82</v>
      </c>
      <c r="AT129" s="216" t="s">
        <v>73</v>
      </c>
      <c r="AU129" s="216" t="s">
        <v>74</v>
      </c>
      <c r="AY129" s="215" t="s">
        <v>129</v>
      </c>
      <c r="BK129" s="217">
        <f>BK130+BK135</f>
        <v>0</v>
      </c>
    </row>
    <row r="130" s="12" customFormat="1" ht="22.8" customHeight="1">
      <c r="A130" s="12"/>
      <c r="B130" s="204"/>
      <c r="C130" s="205"/>
      <c r="D130" s="206" t="s">
        <v>73</v>
      </c>
      <c r="E130" s="218" t="s">
        <v>130</v>
      </c>
      <c r="F130" s="218" t="s">
        <v>131</v>
      </c>
      <c r="G130" s="205"/>
      <c r="H130" s="205"/>
      <c r="I130" s="208"/>
      <c r="J130" s="219">
        <f>BK130</f>
        <v>0</v>
      </c>
      <c r="K130" s="205"/>
      <c r="L130" s="210"/>
      <c r="M130" s="211"/>
      <c r="N130" s="212"/>
      <c r="O130" s="212"/>
      <c r="P130" s="213">
        <f>SUM(P131:P134)</f>
        <v>0</v>
      </c>
      <c r="Q130" s="212"/>
      <c r="R130" s="213">
        <f>SUM(R131:R134)</f>
        <v>0.034000000000000002</v>
      </c>
      <c r="S130" s="212"/>
      <c r="T130" s="214">
        <f>SUM(T131:T134)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15" t="s">
        <v>82</v>
      </c>
      <c r="AT130" s="216" t="s">
        <v>73</v>
      </c>
      <c r="AU130" s="216" t="s">
        <v>82</v>
      </c>
      <c r="AY130" s="215" t="s">
        <v>129</v>
      </c>
      <c r="BK130" s="217">
        <f>SUM(BK131:BK134)</f>
        <v>0</v>
      </c>
    </row>
    <row r="131" s="2" customFormat="1" ht="24.15" customHeight="1">
      <c r="A131" s="39"/>
      <c r="B131" s="40"/>
      <c r="C131" s="220" t="s">
        <v>82</v>
      </c>
      <c r="D131" s="220" t="s">
        <v>132</v>
      </c>
      <c r="E131" s="221" t="s">
        <v>133</v>
      </c>
      <c r="F131" s="222" t="s">
        <v>134</v>
      </c>
      <c r="G131" s="223" t="s">
        <v>135</v>
      </c>
      <c r="H131" s="224">
        <v>136</v>
      </c>
      <c r="I131" s="225"/>
      <c r="J131" s="226">
        <f>ROUND(I131*H131,2)</f>
        <v>0</v>
      </c>
      <c r="K131" s="227"/>
      <c r="L131" s="45"/>
      <c r="M131" s="228" t="s">
        <v>1</v>
      </c>
      <c r="N131" s="229" t="s">
        <v>39</v>
      </c>
      <c r="O131" s="92"/>
      <c r="P131" s="230">
        <f>O131*H131</f>
        <v>0</v>
      </c>
      <c r="Q131" s="230">
        <v>1.0000000000000001E-05</v>
      </c>
      <c r="R131" s="230">
        <f>Q131*H131</f>
        <v>0.0013600000000000001</v>
      </c>
      <c r="S131" s="230">
        <v>0</v>
      </c>
      <c r="T131" s="231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32" t="s">
        <v>136</v>
      </c>
      <c r="AT131" s="232" t="s">
        <v>132</v>
      </c>
      <c r="AU131" s="232" t="s">
        <v>84</v>
      </c>
      <c r="AY131" s="18" t="s">
        <v>129</v>
      </c>
      <c r="BE131" s="233">
        <f>IF(N131="základní",J131,0)</f>
        <v>0</v>
      </c>
      <c r="BF131" s="233">
        <f>IF(N131="snížená",J131,0)</f>
        <v>0</v>
      </c>
      <c r="BG131" s="233">
        <f>IF(N131="zákl. přenesená",J131,0)</f>
        <v>0</v>
      </c>
      <c r="BH131" s="233">
        <f>IF(N131="sníž. přenesená",J131,0)</f>
        <v>0</v>
      </c>
      <c r="BI131" s="233">
        <f>IF(N131="nulová",J131,0)</f>
        <v>0</v>
      </c>
      <c r="BJ131" s="18" t="s">
        <v>82</v>
      </c>
      <c r="BK131" s="233">
        <f>ROUND(I131*H131,2)</f>
        <v>0</v>
      </c>
      <c r="BL131" s="18" t="s">
        <v>136</v>
      </c>
      <c r="BM131" s="232" t="s">
        <v>137</v>
      </c>
    </row>
    <row r="132" s="13" customFormat="1">
      <c r="A132" s="13"/>
      <c r="B132" s="234"/>
      <c r="C132" s="235"/>
      <c r="D132" s="236" t="s">
        <v>138</v>
      </c>
      <c r="E132" s="237" t="s">
        <v>1</v>
      </c>
      <c r="F132" s="238" t="s">
        <v>139</v>
      </c>
      <c r="G132" s="235"/>
      <c r="H132" s="237" t="s">
        <v>1</v>
      </c>
      <c r="I132" s="239"/>
      <c r="J132" s="235"/>
      <c r="K132" s="235"/>
      <c r="L132" s="240"/>
      <c r="M132" s="241"/>
      <c r="N132" s="242"/>
      <c r="O132" s="242"/>
      <c r="P132" s="242"/>
      <c r="Q132" s="242"/>
      <c r="R132" s="242"/>
      <c r="S132" s="242"/>
      <c r="T132" s="243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4" t="s">
        <v>138</v>
      </c>
      <c r="AU132" s="244" t="s">
        <v>84</v>
      </c>
      <c r="AV132" s="13" t="s">
        <v>82</v>
      </c>
      <c r="AW132" s="13" t="s">
        <v>31</v>
      </c>
      <c r="AX132" s="13" t="s">
        <v>74</v>
      </c>
      <c r="AY132" s="244" t="s">
        <v>129</v>
      </c>
    </row>
    <row r="133" s="14" customFormat="1">
      <c r="A133" s="14"/>
      <c r="B133" s="245"/>
      <c r="C133" s="246"/>
      <c r="D133" s="236" t="s">
        <v>138</v>
      </c>
      <c r="E133" s="247" t="s">
        <v>1</v>
      </c>
      <c r="F133" s="248" t="s">
        <v>497</v>
      </c>
      <c r="G133" s="246"/>
      <c r="H133" s="249">
        <v>136</v>
      </c>
      <c r="I133" s="250"/>
      <c r="J133" s="246"/>
      <c r="K133" s="246"/>
      <c r="L133" s="251"/>
      <c r="M133" s="252"/>
      <c r="N133" s="253"/>
      <c r="O133" s="253"/>
      <c r="P133" s="253"/>
      <c r="Q133" s="253"/>
      <c r="R133" s="253"/>
      <c r="S133" s="253"/>
      <c r="T133" s="254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55" t="s">
        <v>138</v>
      </c>
      <c r="AU133" s="255" t="s">
        <v>84</v>
      </c>
      <c r="AV133" s="14" t="s">
        <v>84</v>
      </c>
      <c r="AW133" s="14" t="s">
        <v>31</v>
      </c>
      <c r="AX133" s="14" t="s">
        <v>82</v>
      </c>
      <c r="AY133" s="255" t="s">
        <v>129</v>
      </c>
    </row>
    <row r="134" s="2" customFormat="1" ht="21.75" customHeight="1">
      <c r="A134" s="39"/>
      <c r="B134" s="40"/>
      <c r="C134" s="220" t="s">
        <v>84</v>
      </c>
      <c r="D134" s="220" t="s">
        <v>132</v>
      </c>
      <c r="E134" s="221" t="s">
        <v>141</v>
      </c>
      <c r="F134" s="222" t="s">
        <v>142</v>
      </c>
      <c r="G134" s="223" t="s">
        <v>135</v>
      </c>
      <c r="H134" s="224">
        <v>136</v>
      </c>
      <c r="I134" s="225"/>
      <c r="J134" s="226">
        <f>ROUND(I134*H134,2)</f>
        <v>0</v>
      </c>
      <c r="K134" s="227"/>
      <c r="L134" s="45"/>
      <c r="M134" s="228" t="s">
        <v>1</v>
      </c>
      <c r="N134" s="229" t="s">
        <v>39</v>
      </c>
      <c r="O134" s="92"/>
      <c r="P134" s="230">
        <f>O134*H134</f>
        <v>0</v>
      </c>
      <c r="Q134" s="230">
        <v>0.00024000000000000001</v>
      </c>
      <c r="R134" s="230">
        <f>Q134*H134</f>
        <v>0.032640000000000002</v>
      </c>
      <c r="S134" s="230">
        <v>0</v>
      </c>
      <c r="T134" s="231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32" t="s">
        <v>136</v>
      </c>
      <c r="AT134" s="232" t="s">
        <v>132</v>
      </c>
      <c r="AU134" s="232" t="s">
        <v>84</v>
      </c>
      <c r="AY134" s="18" t="s">
        <v>129</v>
      </c>
      <c r="BE134" s="233">
        <f>IF(N134="základní",J134,0)</f>
        <v>0</v>
      </c>
      <c r="BF134" s="233">
        <f>IF(N134="snížená",J134,0)</f>
        <v>0</v>
      </c>
      <c r="BG134" s="233">
        <f>IF(N134="zákl. přenesená",J134,0)</f>
        <v>0</v>
      </c>
      <c r="BH134" s="233">
        <f>IF(N134="sníž. přenesená",J134,0)</f>
        <v>0</v>
      </c>
      <c r="BI134" s="233">
        <f>IF(N134="nulová",J134,0)</f>
        <v>0</v>
      </c>
      <c r="BJ134" s="18" t="s">
        <v>82</v>
      </c>
      <c r="BK134" s="233">
        <f>ROUND(I134*H134,2)</f>
        <v>0</v>
      </c>
      <c r="BL134" s="18" t="s">
        <v>136</v>
      </c>
      <c r="BM134" s="232" t="s">
        <v>143</v>
      </c>
    </row>
    <row r="135" s="12" customFormat="1" ht="22.8" customHeight="1">
      <c r="A135" s="12"/>
      <c r="B135" s="204"/>
      <c r="C135" s="205"/>
      <c r="D135" s="206" t="s">
        <v>73</v>
      </c>
      <c r="E135" s="218" t="s">
        <v>155</v>
      </c>
      <c r="F135" s="218" t="s">
        <v>156</v>
      </c>
      <c r="G135" s="205"/>
      <c r="H135" s="205"/>
      <c r="I135" s="208"/>
      <c r="J135" s="219">
        <f>BK135</f>
        <v>0</v>
      </c>
      <c r="K135" s="205"/>
      <c r="L135" s="210"/>
      <c r="M135" s="211"/>
      <c r="N135" s="212"/>
      <c r="O135" s="212"/>
      <c r="P135" s="213">
        <f>SUM(P136:P140)</f>
        <v>0</v>
      </c>
      <c r="Q135" s="212"/>
      <c r="R135" s="213">
        <f>SUM(R136:R140)</f>
        <v>0</v>
      </c>
      <c r="S135" s="212"/>
      <c r="T135" s="214">
        <f>SUM(T136:T140)</f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15" t="s">
        <v>82</v>
      </c>
      <c r="AT135" s="216" t="s">
        <v>73</v>
      </c>
      <c r="AU135" s="216" t="s">
        <v>82</v>
      </c>
      <c r="AY135" s="215" t="s">
        <v>129</v>
      </c>
      <c r="BK135" s="217">
        <f>SUM(BK136:BK140)</f>
        <v>0</v>
      </c>
    </row>
    <row r="136" s="2" customFormat="1" ht="24.15" customHeight="1">
      <c r="A136" s="39"/>
      <c r="B136" s="40"/>
      <c r="C136" s="220" t="s">
        <v>144</v>
      </c>
      <c r="D136" s="220" t="s">
        <v>132</v>
      </c>
      <c r="E136" s="221" t="s">
        <v>157</v>
      </c>
      <c r="F136" s="222" t="s">
        <v>158</v>
      </c>
      <c r="G136" s="223" t="s">
        <v>159</v>
      </c>
      <c r="H136" s="224">
        <v>0.90800000000000003</v>
      </c>
      <c r="I136" s="225"/>
      <c r="J136" s="226">
        <f>ROUND(I136*H136,2)</f>
        <v>0</v>
      </c>
      <c r="K136" s="227"/>
      <c r="L136" s="45"/>
      <c r="M136" s="228" t="s">
        <v>1</v>
      </c>
      <c r="N136" s="229" t="s">
        <v>39</v>
      </c>
      <c r="O136" s="92"/>
      <c r="P136" s="230">
        <f>O136*H136</f>
        <v>0</v>
      </c>
      <c r="Q136" s="230">
        <v>0</v>
      </c>
      <c r="R136" s="230">
        <f>Q136*H136</f>
        <v>0</v>
      </c>
      <c r="S136" s="230">
        <v>0</v>
      </c>
      <c r="T136" s="231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32" t="s">
        <v>136</v>
      </c>
      <c r="AT136" s="232" t="s">
        <v>132</v>
      </c>
      <c r="AU136" s="232" t="s">
        <v>84</v>
      </c>
      <c r="AY136" s="18" t="s">
        <v>129</v>
      </c>
      <c r="BE136" s="233">
        <f>IF(N136="základní",J136,0)</f>
        <v>0</v>
      </c>
      <c r="BF136" s="233">
        <f>IF(N136="snížená",J136,0)</f>
        <v>0</v>
      </c>
      <c r="BG136" s="233">
        <f>IF(N136="zákl. přenesená",J136,0)</f>
        <v>0</v>
      </c>
      <c r="BH136" s="233">
        <f>IF(N136="sníž. přenesená",J136,0)</f>
        <v>0</v>
      </c>
      <c r="BI136" s="233">
        <f>IF(N136="nulová",J136,0)</f>
        <v>0</v>
      </c>
      <c r="BJ136" s="18" t="s">
        <v>82</v>
      </c>
      <c r="BK136" s="233">
        <f>ROUND(I136*H136,2)</f>
        <v>0</v>
      </c>
      <c r="BL136" s="18" t="s">
        <v>136</v>
      </c>
      <c r="BM136" s="232" t="s">
        <v>160</v>
      </c>
    </row>
    <row r="137" s="2" customFormat="1" ht="24.15" customHeight="1">
      <c r="A137" s="39"/>
      <c r="B137" s="40"/>
      <c r="C137" s="220" t="s">
        <v>136</v>
      </c>
      <c r="D137" s="220" t="s">
        <v>132</v>
      </c>
      <c r="E137" s="221" t="s">
        <v>162</v>
      </c>
      <c r="F137" s="222" t="s">
        <v>163</v>
      </c>
      <c r="G137" s="223" t="s">
        <v>159</v>
      </c>
      <c r="H137" s="224">
        <v>0.90800000000000003</v>
      </c>
      <c r="I137" s="225"/>
      <c r="J137" s="226">
        <f>ROUND(I137*H137,2)</f>
        <v>0</v>
      </c>
      <c r="K137" s="227"/>
      <c r="L137" s="45"/>
      <c r="M137" s="228" t="s">
        <v>1</v>
      </c>
      <c r="N137" s="229" t="s">
        <v>39</v>
      </c>
      <c r="O137" s="92"/>
      <c r="P137" s="230">
        <f>O137*H137</f>
        <v>0</v>
      </c>
      <c r="Q137" s="230">
        <v>0</v>
      </c>
      <c r="R137" s="230">
        <f>Q137*H137</f>
        <v>0</v>
      </c>
      <c r="S137" s="230">
        <v>0</v>
      </c>
      <c r="T137" s="231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32" t="s">
        <v>136</v>
      </c>
      <c r="AT137" s="232" t="s">
        <v>132</v>
      </c>
      <c r="AU137" s="232" t="s">
        <v>84</v>
      </c>
      <c r="AY137" s="18" t="s">
        <v>129</v>
      </c>
      <c r="BE137" s="233">
        <f>IF(N137="základní",J137,0)</f>
        <v>0</v>
      </c>
      <c r="BF137" s="233">
        <f>IF(N137="snížená",J137,0)</f>
        <v>0</v>
      </c>
      <c r="BG137" s="233">
        <f>IF(N137="zákl. přenesená",J137,0)</f>
        <v>0</v>
      </c>
      <c r="BH137" s="233">
        <f>IF(N137="sníž. přenesená",J137,0)</f>
        <v>0</v>
      </c>
      <c r="BI137" s="233">
        <f>IF(N137="nulová",J137,0)</f>
        <v>0</v>
      </c>
      <c r="BJ137" s="18" t="s">
        <v>82</v>
      </c>
      <c r="BK137" s="233">
        <f>ROUND(I137*H137,2)</f>
        <v>0</v>
      </c>
      <c r="BL137" s="18" t="s">
        <v>136</v>
      </c>
      <c r="BM137" s="232" t="s">
        <v>164</v>
      </c>
    </row>
    <row r="138" s="2" customFormat="1" ht="24.15" customHeight="1">
      <c r="A138" s="39"/>
      <c r="B138" s="40"/>
      <c r="C138" s="220" t="s">
        <v>161</v>
      </c>
      <c r="D138" s="220" t="s">
        <v>132</v>
      </c>
      <c r="E138" s="221" t="s">
        <v>166</v>
      </c>
      <c r="F138" s="222" t="s">
        <v>167</v>
      </c>
      <c r="G138" s="223" t="s">
        <v>159</v>
      </c>
      <c r="H138" s="224">
        <v>9.0800000000000001</v>
      </c>
      <c r="I138" s="225"/>
      <c r="J138" s="226">
        <f>ROUND(I138*H138,2)</f>
        <v>0</v>
      </c>
      <c r="K138" s="227"/>
      <c r="L138" s="45"/>
      <c r="M138" s="228" t="s">
        <v>1</v>
      </c>
      <c r="N138" s="229" t="s">
        <v>39</v>
      </c>
      <c r="O138" s="92"/>
      <c r="P138" s="230">
        <f>O138*H138</f>
        <v>0</v>
      </c>
      <c r="Q138" s="230">
        <v>0</v>
      </c>
      <c r="R138" s="230">
        <f>Q138*H138</f>
        <v>0</v>
      </c>
      <c r="S138" s="230">
        <v>0</v>
      </c>
      <c r="T138" s="231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32" t="s">
        <v>136</v>
      </c>
      <c r="AT138" s="232" t="s">
        <v>132</v>
      </c>
      <c r="AU138" s="232" t="s">
        <v>84</v>
      </c>
      <c r="AY138" s="18" t="s">
        <v>129</v>
      </c>
      <c r="BE138" s="233">
        <f>IF(N138="základní",J138,0)</f>
        <v>0</v>
      </c>
      <c r="BF138" s="233">
        <f>IF(N138="snížená",J138,0)</f>
        <v>0</v>
      </c>
      <c r="BG138" s="233">
        <f>IF(N138="zákl. přenesená",J138,0)</f>
        <v>0</v>
      </c>
      <c r="BH138" s="233">
        <f>IF(N138="sníž. přenesená",J138,0)</f>
        <v>0</v>
      </c>
      <c r="BI138" s="233">
        <f>IF(N138="nulová",J138,0)</f>
        <v>0</v>
      </c>
      <c r="BJ138" s="18" t="s">
        <v>82</v>
      </c>
      <c r="BK138" s="233">
        <f>ROUND(I138*H138,2)</f>
        <v>0</v>
      </c>
      <c r="BL138" s="18" t="s">
        <v>136</v>
      </c>
      <c r="BM138" s="232" t="s">
        <v>168</v>
      </c>
    </row>
    <row r="139" s="14" customFormat="1">
      <c r="A139" s="14"/>
      <c r="B139" s="245"/>
      <c r="C139" s="246"/>
      <c r="D139" s="236" t="s">
        <v>138</v>
      </c>
      <c r="E139" s="246"/>
      <c r="F139" s="248" t="s">
        <v>498</v>
      </c>
      <c r="G139" s="246"/>
      <c r="H139" s="249">
        <v>9.0800000000000001</v>
      </c>
      <c r="I139" s="250"/>
      <c r="J139" s="246"/>
      <c r="K139" s="246"/>
      <c r="L139" s="251"/>
      <c r="M139" s="252"/>
      <c r="N139" s="253"/>
      <c r="O139" s="253"/>
      <c r="P139" s="253"/>
      <c r="Q139" s="253"/>
      <c r="R139" s="253"/>
      <c r="S139" s="253"/>
      <c r="T139" s="254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55" t="s">
        <v>138</v>
      </c>
      <c r="AU139" s="255" t="s">
        <v>84</v>
      </c>
      <c r="AV139" s="14" t="s">
        <v>84</v>
      </c>
      <c r="AW139" s="14" t="s">
        <v>4</v>
      </c>
      <c r="AX139" s="14" t="s">
        <v>82</v>
      </c>
      <c r="AY139" s="255" t="s">
        <v>129</v>
      </c>
    </row>
    <row r="140" s="2" customFormat="1" ht="33" customHeight="1">
      <c r="A140" s="39"/>
      <c r="B140" s="40"/>
      <c r="C140" s="220" t="s">
        <v>165</v>
      </c>
      <c r="D140" s="220" t="s">
        <v>132</v>
      </c>
      <c r="E140" s="221" t="s">
        <v>171</v>
      </c>
      <c r="F140" s="222" t="s">
        <v>172</v>
      </c>
      <c r="G140" s="223" t="s">
        <v>159</v>
      </c>
      <c r="H140" s="224">
        <v>0.90800000000000003</v>
      </c>
      <c r="I140" s="225"/>
      <c r="J140" s="226">
        <f>ROUND(I140*H140,2)</f>
        <v>0</v>
      </c>
      <c r="K140" s="227"/>
      <c r="L140" s="45"/>
      <c r="M140" s="228" t="s">
        <v>1</v>
      </c>
      <c r="N140" s="229" t="s">
        <v>39</v>
      </c>
      <c r="O140" s="92"/>
      <c r="P140" s="230">
        <f>O140*H140</f>
        <v>0</v>
      </c>
      <c r="Q140" s="230">
        <v>0</v>
      </c>
      <c r="R140" s="230">
        <f>Q140*H140</f>
        <v>0</v>
      </c>
      <c r="S140" s="230">
        <v>0</v>
      </c>
      <c r="T140" s="231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32" t="s">
        <v>136</v>
      </c>
      <c r="AT140" s="232" t="s">
        <v>132</v>
      </c>
      <c r="AU140" s="232" t="s">
        <v>84</v>
      </c>
      <c r="AY140" s="18" t="s">
        <v>129</v>
      </c>
      <c r="BE140" s="233">
        <f>IF(N140="základní",J140,0)</f>
        <v>0</v>
      </c>
      <c r="BF140" s="233">
        <f>IF(N140="snížená",J140,0)</f>
        <v>0</v>
      </c>
      <c r="BG140" s="233">
        <f>IF(N140="zákl. přenesená",J140,0)</f>
        <v>0</v>
      </c>
      <c r="BH140" s="233">
        <f>IF(N140="sníž. přenesená",J140,0)</f>
        <v>0</v>
      </c>
      <c r="BI140" s="233">
        <f>IF(N140="nulová",J140,0)</f>
        <v>0</v>
      </c>
      <c r="BJ140" s="18" t="s">
        <v>82</v>
      </c>
      <c r="BK140" s="233">
        <f>ROUND(I140*H140,2)</f>
        <v>0</v>
      </c>
      <c r="BL140" s="18" t="s">
        <v>136</v>
      </c>
      <c r="BM140" s="232" t="s">
        <v>173</v>
      </c>
    </row>
    <row r="141" s="12" customFormat="1" ht="25.92" customHeight="1">
      <c r="A141" s="12"/>
      <c r="B141" s="204"/>
      <c r="C141" s="205"/>
      <c r="D141" s="206" t="s">
        <v>73</v>
      </c>
      <c r="E141" s="207" t="s">
        <v>174</v>
      </c>
      <c r="F141" s="207" t="s">
        <v>175</v>
      </c>
      <c r="G141" s="205"/>
      <c r="H141" s="205"/>
      <c r="I141" s="208"/>
      <c r="J141" s="209">
        <f>BK141</f>
        <v>0</v>
      </c>
      <c r="K141" s="205"/>
      <c r="L141" s="210"/>
      <c r="M141" s="211"/>
      <c r="N141" s="212"/>
      <c r="O141" s="212"/>
      <c r="P141" s="213">
        <f>P142+P253+P299+P308+P314+P325</f>
        <v>0</v>
      </c>
      <c r="Q141" s="212"/>
      <c r="R141" s="213">
        <f>R142+R253+R299+R308+R314+R325</f>
        <v>4.80927510203</v>
      </c>
      <c r="S141" s="212"/>
      <c r="T141" s="214">
        <f>T142+T253+T299+T308+T314+T325</f>
        <v>0.90839000000000003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215" t="s">
        <v>84</v>
      </c>
      <c r="AT141" s="216" t="s">
        <v>73</v>
      </c>
      <c r="AU141" s="216" t="s">
        <v>74</v>
      </c>
      <c r="AY141" s="215" t="s">
        <v>129</v>
      </c>
      <c r="BK141" s="217">
        <f>BK142+BK253+BK299+BK308+BK314+BK325</f>
        <v>0</v>
      </c>
    </row>
    <row r="142" s="12" customFormat="1" ht="22.8" customHeight="1">
      <c r="A142" s="12"/>
      <c r="B142" s="204"/>
      <c r="C142" s="205"/>
      <c r="D142" s="206" t="s">
        <v>73</v>
      </c>
      <c r="E142" s="218" t="s">
        <v>176</v>
      </c>
      <c r="F142" s="218" t="s">
        <v>177</v>
      </c>
      <c r="G142" s="205"/>
      <c r="H142" s="205"/>
      <c r="I142" s="208"/>
      <c r="J142" s="219">
        <f>BK142</f>
        <v>0</v>
      </c>
      <c r="K142" s="205"/>
      <c r="L142" s="210"/>
      <c r="M142" s="211"/>
      <c r="N142" s="212"/>
      <c r="O142" s="212"/>
      <c r="P142" s="213">
        <f>SUM(P143:P252)</f>
        <v>0</v>
      </c>
      <c r="Q142" s="212"/>
      <c r="R142" s="213">
        <f>SUM(R143:R252)</f>
        <v>1.4950193000000001</v>
      </c>
      <c r="S142" s="212"/>
      <c r="T142" s="214">
        <f>SUM(T143:T252)</f>
        <v>0.62334000000000001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215" t="s">
        <v>84</v>
      </c>
      <c r="AT142" s="216" t="s">
        <v>73</v>
      </c>
      <c r="AU142" s="216" t="s">
        <v>82</v>
      </c>
      <c r="AY142" s="215" t="s">
        <v>129</v>
      </c>
      <c r="BK142" s="217">
        <f>SUM(BK143:BK252)</f>
        <v>0</v>
      </c>
    </row>
    <row r="143" s="2" customFormat="1" ht="33" customHeight="1">
      <c r="A143" s="39"/>
      <c r="B143" s="40"/>
      <c r="C143" s="220" t="s">
        <v>170</v>
      </c>
      <c r="D143" s="220" t="s">
        <v>132</v>
      </c>
      <c r="E143" s="221" t="s">
        <v>190</v>
      </c>
      <c r="F143" s="222" t="s">
        <v>191</v>
      </c>
      <c r="G143" s="223" t="s">
        <v>147</v>
      </c>
      <c r="H143" s="224">
        <v>307.62</v>
      </c>
      <c r="I143" s="225"/>
      <c r="J143" s="226">
        <f>ROUND(I143*H143,2)</f>
        <v>0</v>
      </c>
      <c r="K143" s="227"/>
      <c r="L143" s="45"/>
      <c r="M143" s="228" t="s">
        <v>1</v>
      </c>
      <c r="N143" s="229" t="s">
        <v>39</v>
      </c>
      <c r="O143" s="92"/>
      <c r="P143" s="230">
        <f>O143*H143</f>
        <v>0</v>
      </c>
      <c r="Q143" s="230">
        <v>0</v>
      </c>
      <c r="R143" s="230">
        <f>Q143*H143</f>
        <v>0</v>
      </c>
      <c r="S143" s="230">
        <v>0.002</v>
      </c>
      <c r="T143" s="231">
        <f>S143*H143</f>
        <v>0.61524000000000001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32" t="s">
        <v>181</v>
      </c>
      <c r="AT143" s="232" t="s">
        <v>132</v>
      </c>
      <c r="AU143" s="232" t="s">
        <v>84</v>
      </c>
      <c r="AY143" s="18" t="s">
        <v>129</v>
      </c>
      <c r="BE143" s="233">
        <f>IF(N143="základní",J143,0)</f>
        <v>0</v>
      </c>
      <c r="BF143" s="233">
        <f>IF(N143="snížená",J143,0)</f>
        <v>0</v>
      </c>
      <c r="BG143" s="233">
        <f>IF(N143="zákl. přenesená",J143,0)</f>
        <v>0</v>
      </c>
      <c r="BH143" s="233">
        <f>IF(N143="sníž. přenesená",J143,0)</f>
        <v>0</v>
      </c>
      <c r="BI143" s="233">
        <f>IF(N143="nulová",J143,0)</f>
        <v>0</v>
      </c>
      <c r="BJ143" s="18" t="s">
        <v>82</v>
      </c>
      <c r="BK143" s="233">
        <f>ROUND(I143*H143,2)</f>
        <v>0</v>
      </c>
      <c r="BL143" s="18" t="s">
        <v>181</v>
      </c>
      <c r="BM143" s="232" t="s">
        <v>192</v>
      </c>
    </row>
    <row r="144" s="13" customFormat="1">
      <c r="A144" s="13"/>
      <c r="B144" s="234"/>
      <c r="C144" s="235"/>
      <c r="D144" s="236" t="s">
        <v>138</v>
      </c>
      <c r="E144" s="237" t="s">
        <v>1</v>
      </c>
      <c r="F144" s="238" t="s">
        <v>193</v>
      </c>
      <c r="G144" s="235"/>
      <c r="H144" s="237" t="s">
        <v>1</v>
      </c>
      <c r="I144" s="239"/>
      <c r="J144" s="235"/>
      <c r="K144" s="235"/>
      <c r="L144" s="240"/>
      <c r="M144" s="241"/>
      <c r="N144" s="242"/>
      <c r="O144" s="242"/>
      <c r="P144" s="242"/>
      <c r="Q144" s="242"/>
      <c r="R144" s="242"/>
      <c r="S144" s="242"/>
      <c r="T144" s="24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4" t="s">
        <v>138</v>
      </c>
      <c r="AU144" s="244" t="s">
        <v>84</v>
      </c>
      <c r="AV144" s="13" t="s">
        <v>82</v>
      </c>
      <c r="AW144" s="13" t="s">
        <v>31</v>
      </c>
      <c r="AX144" s="13" t="s">
        <v>74</v>
      </c>
      <c r="AY144" s="244" t="s">
        <v>129</v>
      </c>
    </row>
    <row r="145" s="13" customFormat="1">
      <c r="A145" s="13"/>
      <c r="B145" s="234"/>
      <c r="C145" s="235"/>
      <c r="D145" s="236" t="s">
        <v>138</v>
      </c>
      <c r="E145" s="237" t="s">
        <v>1</v>
      </c>
      <c r="F145" s="238" t="s">
        <v>184</v>
      </c>
      <c r="G145" s="235"/>
      <c r="H145" s="237" t="s">
        <v>1</v>
      </c>
      <c r="I145" s="239"/>
      <c r="J145" s="235"/>
      <c r="K145" s="235"/>
      <c r="L145" s="240"/>
      <c r="M145" s="241"/>
      <c r="N145" s="242"/>
      <c r="O145" s="242"/>
      <c r="P145" s="242"/>
      <c r="Q145" s="242"/>
      <c r="R145" s="242"/>
      <c r="S145" s="242"/>
      <c r="T145" s="243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4" t="s">
        <v>138</v>
      </c>
      <c r="AU145" s="244" t="s">
        <v>84</v>
      </c>
      <c r="AV145" s="13" t="s">
        <v>82</v>
      </c>
      <c r="AW145" s="13" t="s">
        <v>31</v>
      </c>
      <c r="AX145" s="13" t="s">
        <v>74</v>
      </c>
      <c r="AY145" s="244" t="s">
        <v>129</v>
      </c>
    </row>
    <row r="146" s="14" customFormat="1">
      <c r="A146" s="14"/>
      <c r="B146" s="245"/>
      <c r="C146" s="246"/>
      <c r="D146" s="236" t="s">
        <v>138</v>
      </c>
      <c r="E146" s="247" t="s">
        <v>1</v>
      </c>
      <c r="F146" s="248" t="s">
        <v>499</v>
      </c>
      <c r="G146" s="246"/>
      <c r="H146" s="249">
        <v>252.75999999999999</v>
      </c>
      <c r="I146" s="250"/>
      <c r="J146" s="246"/>
      <c r="K146" s="246"/>
      <c r="L146" s="251"/>
      <c r="M146" s="252"/>
      <c r="N146" s="253"/>
      <c r="O146" s="253"/>
      <c r="P146" s="253"/>
      <c r="Q146" s="253"/>
      <c r="R146" s="253"/>
      <c r="S146" s="253"/>
      <c r="T146" s="254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55" t="s">
        <v>138</v>
      </c>
      <c r="AU146" s="255" t="s">
        <v>84</v>
      </c>
      <c r="AV146" s="14" t="s">
        <v>84</v>
      </c>
      <c r="AW146" s="14" t="s">
        <v>31</v>
      </c>
      <c r="AX146" s="14" t="s">
        <v>74</v>
      </c>
      <c r="AY146" s="255" t="s">
        <v>129</v>
      </c>
    </row>
    <row r="147" s="13" customFormat="1">
      <c r="A147" s="13"/>
      <c r="B147" s="234"/>
      <c r="C147" s="235"/>
      <c r="D147" s="236" t="s">
        <v>138</v>
      </c>
      <c r="E147" s="237" t="s">
        <v>1</v>
      </c>
      <c r="F147" s="238" t="s">
        <v>194</v>
      </c>
      <c r="G147" s="235"/>
      <c r="H147" s="237" t="s">
        <v>1</v>
      </c>
      <c r="I147" s="239"/>
      <c r="J147" s="235"/>
      <c r="K147" s="235"/>
      <c r="L147" s="240"/>
      <c r="M147" s="241"/>
      <c r="N147" s="242"/>
      <c r="O147" s="242"/>
      <c r="P147" s="242"/>
      <c r="Q147" s="242"/>
      <c r="R147" s="242"/>
      <c r="S147" s="242"/>
      <c r="T147" s="243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4" t="s">
        <v>138</v>
      </c>
      <c r="AU147" s="244" t="s">
        <v>84</v>
      </c>
      <c r="AV147" s="13" t="s">
        <v>82</v>
      </c>
      <c r="AW147" s="13" t="s">
        <v>31</v>
      </c>
      <c r="AX147" s="13" t="s">
        <v>74</v>
      </c>
      <c r="AY147" s="244" t="s">
        <v>129</v>
      </c>
    </row>
    <row r="148" s="14" customFormat="1">
      <c r="A148" s="14"/>
      <c r="B148" s="245"/>
      <c r="C148" s="246"/>
      <c r="D148" s="236" t="s">
        <v>138</v>
      </c>
      <c r="E148" s="247" t="s">
        <v>1</v>
      </c>
      <c r="F148" s="248" t="s">
        <v>500</v>
      </c>
      <c r="G148" s="246"/>
      <c r="H148" s="249">
        <v>16.5</v>
      </c>
      <c r="I148" s="250"/>
      <c r="J148" s="246"/>
      <c r="K148" s="246"/>
      <c r="L148" s="251"/>
      <c r="M148" s="252"/>
      <c r="N148" s="253"/>
      <c r="O148" s="253"/>
      <c r="P148" s="253"/>
      <c r="Q148" s="253"/>
      <c r="R148" s="253"/>
      <c r="S148" s="253"/>
      <c r="T148" s="254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55" t="s">
        <v>138</v>
      </c>
      <c r="AU148" s="255" t="s">
        <v>84</v>
      </c>
      <c r="AV148" s="14" t="s">
        <v>84</v>
      </c>
      <c r="AW148" s="14" t="s">
        <v>31</v>
      </c>
      <c r="AX148" s="14" t="s">
        <v>74</v>
      </c>
      <c r="AY148" s="255" t="s">
        <v>129</v>
      </c>
    </row>
    <row r="149" s="13" customFormat="1">
      <c r="A149" s="13"/>
      <c r="B149" s="234"/>
      <c r="C149" s="235"/>
      <c r="D149" s="236" t="s">
        <v>138</v>
      </c>
      <c r="E149" s="237" t="s">
        <v>1</v>
      </c>
      <c r="F149" s="238" t="s">
        <v>186</v>
      </c>
      <c r="G149" s="235"/>
      <c r="H149" s="237" t="s">
        <v>1</v>
      </c>
      <c r="I149" s="239"/>
      <c r="J149" s="235"/>
      <c r="K149" s="235"/>
      <c r="L149" s="240"/>
      <c r="M149" s="241"/>
      <c r="N149" s="242"/>
      <c r="O149" s="242"/>
      <c r="P149" s="242"/>
      <c r="Q149" s="242"/>
      <c r="R149" s="242"/>
      <c r="S149" s="242"/>
      <c r="T149" s="243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4" t="s">
        <v>138</v>
      </c>
      <c r="AU149" s="244" t="s">
        <v>84</v>
      </c>
      <c r="AV149" s="13" t="s">
        <v>82</v>
      </c>
      <c r="AW149" s="13" t="s">
        <v>31</v>
      </c>
      <c r="AX149" s="13" t="s">
        <v>74</v>
      </c>
      <c r="AY149" s="244" t="s">
        <v>129</v>
      </c>
    </row>
    <row r="150" s="14" customFormat="1">
      <c r="A150" s="14"/>
      <c r="B150" s="245"/>
      <c r="C150" s="246"/>
      <c r="D150" s="236" t="s">
        <v>138</v>
      </c>
      <c r="E150" s="247" t="s">
        <v>1</v>
      </c>
      <c r="F150" s="248" t="s">
        <v>501</v>
      </c>
      <c r="G150" s="246"/>
      <c r="H150" s="249">
        <v>36.159999999999997</v>
      </c>
      <c r="I150" s="250"/>
      <c r="J150" s="246"/>
      <c r="K150" s="246"/>
      <c r="L150" s="251"/>
      <c r="M150" s="252"/>
      <c r="N150" s="253"/>
      <c r="O150" s="253"/>
      <c r="P150" s="253"/>
      <c r="Q150" s="253"/>
      <c r="R150" s="253"/>
      <c r="S150" s="253"/>
      <c r="T150" s="254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55" t="s">
        <v>138</v>
      </c>
      <c r="AU150" s="255" t="s">
        <v>84</v>
      </c>
      <c r="AV150" s="14" t="s">
        <v>84</v>
      </c>
      <c r="AW150" s="14" t="s">
        <v>31</v>
      </c>
      <c r="AX150" s="14" t="s">
        <v>74</v>
      </c>
      <c r="AY150" s="255" t="s">
        <v>129</v>
      </c>
    </row>
    <row r="151" s="13" customFormat="1">
      <c r="A151" s="13"/>
      <c r="B151" s="234"/>
      <c r="C151" s="235"/>
      <c r="D151" s="236" t="s">
        <v>138</v>
      </c>
      <c r="E151" s="237" t="s">
        <v>1</v>
      </c>
      <c r="F151" s="238" t="s">
        <v>188</v>
      </c>
      <c r="G151" s="235"/>
      <c r="H151" s="237" t="s">
        <v>1</v>
      </c>
      <c r="I151" s="239"/>
      <c r="J151" s="235"/>
      <c r="K151" s="235"/>
      <c r="L151" s="240"/>
      <c r="M151" s="241"/>
      <c r="N151" s="242"/>
      <c r="O151" s="242"/>
      <c r="P151" s="242"/>
      <c r="Q151" s="242"/>
      <c r="R151" s="242"/>
      <c r="S151" s="242"/>
      <c r="T151" s="243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4" t="s">
        <v>138</v>
      </c>
      <c r="AU151" s="244" t="s">
        <v>84</v>
      </c>
      <c r="AV151" s="13" t="s">
        <v>82</v>
      </c>
      <c r="AW151" s="13" t="s">
        <v>31</v>
      </c>
      <c r="AX151" s="13" t="s">
        <v>74</v>
      </c>
      <c r="AY151" s="244" t="s">
        <v>129</v>
      </c>
    </row>
    <row r="152" s="14" customFormat="1">
      <c r="A152" s="14"/>
      <c r="B152" s="245"/>
      <c r="C152" s="246"/>
      <c r="D152" s="236" t="s">
        <v>138</v>
      </c>
      <c r="E152" s="247" t="s">
        <v>1</v>
      </c>
      <c r="F152" s="248" t="s">
        <v>189</v>
      </c>
      <c r="G152" s="246"/>
      <c r="H152" s="249">
        <v>2.2000000000000002</v>
      </c>
      <c r="I152" s="250"/>
      <c r="J152" s="246"/>
      <c r="K152" s="246"/>
      <c r="L152" s="251"/>
      <c r="M152" s="252"/>
      <c r="N152" s="253"/>
      <c r="O152" s="253"/>
      <c r="P152" s="253"/>
      <c r="Q152" s="253"/>
      <c r="R152" s="253"/>
      <c r="S152" s="253"/>
      <c r="T152" s="254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55" t="s">
        <v>138</v>
      </c>
      <c r="AU152" s="255" t="s">
        <v>84</v>
      </c>
      <c r="AV152" s="14" t="s">
        <v>84</v>
      </c>
      <c r="AW152" s="14" t="s">
        <v>31</v>
      </c>
      <c r="AX152" s="14" t="s">
        <v>74</v>
      </c>
      <c r="AY152" s="255" t="s">
        <v>129</v>
      </c>
    </row>
    <row r="153" s="15" customFormat="1">
      <c r="A153" s="15"/>
      <c r="B153" s="256"/>
      <c r="C153" s="257"/>
      <c r="D153" s="236" t="s">
        <v>138</v>
      </c>
      <c r="E153" s="258" t="s">
        <v>1</v>
      </c>
      <c r="F153" s="259" t="s">
        <v>154</v>
      </c>
      <c r="G153" s="257"/>
      <c r="H153" s="260">
        <v>307.62</v>
      </c>
      <c r="I153" s="261"/>
      <c r="J153" s="257"/>
      <c r="K153" s="257"/>
      <c r="L153" s="262"/>
      <c r="M153" s="263"/>
      <c r="N153" s="264"/>
      <c r="O153" s="264"/>
      <c r="P153" s="264"/>
      <c r="Q153" s="264"/>
      <c r="R153" s="264"/>
      <c r="S153" s="264"/>
      <c r="T153" s="265"/>
      <c r="U153" s="15"/>
      <c r="V153" s="15"/>
      <c r="W153" s="15"/>
      <c r="X153" s="15"/>
      <c r="Y153" s="15"/>
      <c r="Z153" s="15"/>
      <c r="AA153" s="15"/>
      <c r="AB153" s="15"/>
      <c r="AC153" s="15"/>
      <c r="AD153" s="15"/>
      <c r="AE153" s="15"/>
      <c r="AT153" s="266" t="s">
        <v>138</v>
      </c>
      <c r="AU153" s="266" t="s">
        <v>84</v>
      </c>
      <c r="AV153" s="15" t="s">
        <v>136</v>
      </c>
      <c r="AW153" s="15" t="s">
        <v>31</v>
      </c>
      <c r="AX153" s="15" t="s">
        <v>82</v>
      </c>
      <c r="AY153" s="266" t="s">
        <v>129</v>
      </c>
    </row>
    <row r="154" s="2" customFormat="1" ht="24.15" customHeight="1">
      <c r="A154" s="39"/>
      <c r="B154" s="40"/>
      <c r="C154" s="220" t="s">
        <v>178</v>
      </c>
      <c r="D154" s="220" t="s">
        <v>132</v>
      </c>
      <c r="E154" s="221" t="s">
        <v>197</v>
      </c>
      <c r="F154" s="222" t="s">
        <v>198</v>
      </c>
      <c r="G154" s="223" t="s">
        <v>135</v>
      </c>
      <c r="H154" s="224">
        <v>27</v>
      </c>
      <c r="I154" s="225"/>
      <c r="J154" s="226">
        <f>ROUND(I154*H154,2)</f>
        <v>0</v>
      </c>
      <c r="K154" s="227"/>
      <c r="L154" s="45"/>
      <c r="M154" s="228" t="s">
        <v>1</v>
      </c>
      <c r="N154" s="229" t="s">
        <v>39</v>
      </c>
      <c r="O154" s="92"/>
      <c r="P154" s="230">
        <f>O154*H154</f>
        <v>0</v>
      </c>
      <c r="Q154" s="230">
        <v>0</v>
      </c>
      <c r="R154" s="230">
        <f>Q154*H154</f>
        <v>0</v>
      </c>
      <c r="S154" s="230">
        <v>0.00029999999999999997</v>
      </c>
      <c r="T154" s="231">
        <f>S154*H154</f>
        <v>0.0080999999999999996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32" t="s">
        <v>181</v>
      </c>
      <c r="AT154" s="232" t="s">
        <v>132</v>
      </c>
      <c r="AU154" s="232" t="s">
        <v>84</v>
      </c>
      <c r="AY154" s="18" t="s">
        <v>129</v>
      </c>
      <c r="BE154" s="233">
        <f>IF(N154="základní",J154,0)</f>
        <v>0</v>
      </c>
      <c r="BF154" s="233">
        <f>IF(N154="snížená",J154,0)</f>
        <v>0</v>
      </c>
      <c r="BG154" s="233">
        <f>IF(N154="zákl. přenesená",J154,0)</f>
        <v>0</v>
      </c>
      <c r="BH154" s="233">
        <f>IF(N154="sníž. přenesená",J154,0)</f>
        <v>0</v>
      </c>
      <c r="BI154" s="233">
        <f>IF(N154="nulová",J154,0)</f>
        <v>0</v>
      </c>
      <c r="BJ154" s="18" t="s">
        <v>82</v>
      </c>
      <c r="BK154" s="233">
        <f>ROUND(I154*H154,2)</f>
        <v>0</v>
      </c>
      <c r="BL154" s="18" t="s">
        <v>181</v>
      </c>
      <c r="BM154" s="232" t="s">
        <v>199</v>
      </c>
    </row>
    <row r="155" s="13" customFormat="1">
      <c r="A155" s="13"/>
      <c r="B155" s="234"/>
      <c r="C155" s="235"/>
      <c r="D155" s="236" t="s">
        <v>138</v>
      </c>
      <c r="E155" s="237" t="s">
        <v>1</v>
      </c>
      <c r="F155" s="238" t="s">
        <v>200</v>
      </c>
      <c r="G155" s="235"/>
      <c r="H155" s="237" t="s">
        <v>1</v>
      </c>
      <c r="I155" s="239"/>
      <c r="J155" s="235"/>
      <c r="K155" s="235"/>
      <c r="L155" s="240"/>
      <c r="M155" s="241"/>
      <c r="N155" s="242"/>
      <c r="O155" s="242"/>
      <c r="P155" s="242"/>
      <c r="Q155" s="242"/>
      <c r="R155" s="242"/>
      <c r="S155" s="242"/>
      <c r="T155" s="243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4" t="s">
        <v>138</v>
      </c>
      <c r="AU155" s="244" t="s">
        <v>84</v>
      </c>
      <c r="AV155" s="13" t="s">
        <v>82</v>
      </c>
      <c r="AW155" s="13" t="s">
        <v>31</v>
      </c>
      <c r="AX155" s="13" t="s">
        <v>74</v>
      </c>
      <c r="AY155" s="244" t="s">
        <v>129</v>
      </c>
    </row>
    <row r="156" s="14" customFormat="1">
      <c r="A156" s="14"/>
      <c r="B156" s="245"/>
      <c r="C156" s="246"/>
      <c r="D156" s="236" t="s">
        <v>138</v>
      </c>
      <c r="E156" s="247" t="s">
        <v>1</v>
      </c>
      <c r="F156" s="248" t="s">
        <v>170</v>
      </c>
      <c r="G156" s="246"/>
      <c r="H156" s="249">
        <v>7</v>
      </c>
      <c r="I156" s="250"/>
      <c r="J156" s="246"/>
      <c r="K156" s="246"/>
      <c r="L156" s="251"/>
      <c r="M156" s="252"/>
      <c r="N156" s="253"/>
      <c r="O156" s="253"/>
      <c r="P156" s="253"/>
      <c r="Q156" s="253"/>
      <c r="R156" s="253"/>
      <c r="S156" s="253"/>
      <c r="T156" s="254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55" t="s">
        <v>138</v>
      </c>
      <c r="AU156" s="255" t="s">
        <v>84</v>
      </c>
      <c r="AV156" s="14" t="s">
        <v>84</v>
      </c>
      <c r="AW156" s="14" t="s">
        <v>31</v>
      </c>
      <c r="AX156" s="14" t="s">
        <v>74</v>
      </c>
      <c r="AY156" s="255" t="s">
        <v>129</v>
      </c>
    </row>
    <row r="157" s="13" customFormat="1">
      <c r="A157" s="13"/>
      <c r="B157" s="234"/>
      <c r="C157" s="235"/>
      <c r="D157" s="236" t="s">
        <v>138</v>
      </c>
      <c r="E157" s="237" t="s">
        <v>1</v>
      </c>
      <c r="F157" s="238" t="s">
        <v>502</v>
      </c>
      <c r="G157" s="235"/>
      <c r="H157" s="237" t="s">
        <v>1</v>
      </c>
      <c r="I157" s="239"/>
      <c r="J157" s="235"/>
      <c r="K157" s="235"/>
      <c r="L157" s="240"/>
      <c r="M157" s="241"/>
      <c r="N157" s="242"/>
      <c r="O157" s="242"/>
      <c r="P157" s="242"/>
      <c r="Q157" s="242"/>
      <c r="R157" s="242"/>
      <c r="S157" s="242"/>
      <c r="T157" s="243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4" t="s">
        <v>138</v>
      </c>
      <c r="AU157" s="244" t="s">
        <v>84</v>
      </c>
      <c r="AV157" s="13" t="s">
        <v>82</v>
      </c>
      <c r="AW157" s="13" t="s">
        <v>31</v>
      </c>
      <c r="AX157" s="13" t="s">
        <v>74</v>
      </c>
      <c r="AY157" s="244" t="s">
        <v>129</v>
      </c>
    </row>
    <row r="158" s="14" customFormat="1">
      <c r="A158" s="14"/>
      <c r="B158" s="245"/>
      <c r="C158" s="246"/>
      <c r="D158" s="236" t="s">
        <v>138</v>
      </c>
      <c r="E158" s="247" t="s">
        <v>1</v>
      </c>
      <c r="F158" s="248" t="s">
        <v>259</v>
      </c>
      <c r="G158" s="246"/>
      <c r="H158" s="249">
        <v>20</v>
      </c>
      <c r="I158" s="250"/>
      <c r="J158" s="246"/>
      <c r="K158" s="246"/>
      <c r="L158" s="251"/>
      <c r="M158" s="252"/>
      <c r="N158" s="253"/>
      <c r="O158" s="253"/>
      <c r="P158" s="253"/>
      <c r="Q158" s="253"/>
      <c r="R158" s="253"/>
      <c r="S158" s="253"/>
      <c r="T158" s="254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55" t="s">
        <v>138</v>
      </c>
      <c r="AU158" s="255" t="s">
        <v>84</v>
      </c>
      <c r="AV158" s="14" t="s">
        <v>84</v>
      </c>
      <c r="AW158" s="14" t="s">
        <v>31</v>
      </c>
      <c r="AX158" s="14" t="s">
        <v>74</v>
      </c>
      <c r="AY158" s="255" t="s">
        <v>129</v>
      </c>
    </row>
    <row r="159" s="15" customFormat="1">
      <c r="A159" s="15"/>
      <c r="B159" s="256"/>
      <c r="C159" s="257"/>
      <c r="D159" s="236" t="s">
        <v>138</v>
      </c>
      <c r="E159" s="258" t="s">
        <v>1</v>
      </c>
      <c r="F159" s="259" t="s">
        <v>154</v>
      </c>
      <c r="G159" s="257"/>
      <c r="H159" s="260">
        <v>27</v>
      </c>
      <c r="I159" s="261"/>
      <c r="J159" s="257"/>
      <c r="K159" s="257"/>
      <c r="L159" s="262"/>
      <c r="M159" s="263"/>
      <c r="N159" s="264"/>
      <c r="O159" s="264"/>
      <c r="P159" s="264"/>
      <c r="Q159" s="264"/>
      <c r="R159" s="264"/>
      <c r="S159" s="264"/>
      <c r="T159" s="265"/>
      <c r="U159" s="15"/>
      <c r="V159" s="15"/>
      <c r="W159" s="15"/>
      <c r="X159" s="15"/>
      <c r="Y159" s="15"/>
      <c r="Z159" s="15"/>
      <c r="AA159" s="15"/>
      <c r="AB159" s="15"/>
      <c r="AC159" s="15"/>
      <c r="AD159" s="15"/>
      <c r="AE159" s="15"/>
      <c r="AT159" s="266" t="s">
        <v>138</v>
      </c>
      <c r="AU159" s="266" t="s">
        <v>84</v>
      </c>
      <c r="AV159" s="15" t="s">
        <v>136</v>
      </c>
      <c r="AW159" s="15" t="s">
        <v>31</v>
      </c>
      <c r="AX159" s="15" t="s">
        <v>82</v>
      </c>
      <c r="AY159" s="266" t="s">
        <v>129</v>
      </c>
    </row>
    <row r="160" s="2" customFormat="1" ht="33" customHeight="1">
      <c r="A160" s="39"/>
      <c r="B160" s="40"/>
      <c r="C160" s="220" t="s">
        <v>130</v>
      </c>
      <c r="D160" s="220" t="s">
        <v>132</v>
      </c>
      <c r="E160" s="221" t="s">
        <v>210</v>
      </c>
      <c r="F160" s="222" t="s">
        <v>211</v>
      </c>
      <c r="G160" s="223" t="s">
        <v>147</v>
      </c>
      <c r="H160" s="224">
        <v>291.12</v>
      </c>
      <c r="I160" s="225"/>
      <c r="J160" s="226">
        <f>ROUND(I160*H160,2)</f>
        <v>0</v>
      </c>
      <c r="K160" s="227"/>
      <c r="L160" s="45"/>
      <c r="M160" s="228" t="s">
        <v>1</v>
      </c>
      <c r="N160" s="229" t="s">
        <v>39</v>
      </c>
      <c r="O160" s="92"/>
      <c r="P160" s="230">
        <f>O160*H160</f>
        <v>0</v>
      </c>
      <c r="Q160" s="230">
        <v>0.0040000000000000001</v>
      </c>
      <c r="R160" s="230">
        <f>Q160*H160</f>
        <v>1.16448</v>
      </c>
      <c r="S160" s="230">
        <v>0</v>
      </c>
      <c r="T160" s="231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32" t="s">
        <v>181</v>
      </c>
      <c r="AT160" s="232" t="s">
        <v>132</v>
      </c>
      <c r="AU160" s="232" t="s">
        <v>84</v>
      </c>
      <c r="AY160" s="18" t="s">
        <v>129</v>
      </c>
      <c r="BE160" s="233">
        <f>IF(N160="základní",J160,0)</f>
        <v>0</v>
      </c>
      <c r="BF160" s="233">
        <f>IF(N160="snížená",J160,0)</f>
        <v>0</v>
      </c>
      <c r="BG160" s="233">
        <f>IF(N160="zákl. přenesená",J160,0)</f>
        <v>0</v>
      </c>
      <c r="BH160" s="233">
        <f>IF(N160="sníž. přenesená",J160,0)</f>
        <v>0</v>
      </c>
      <c r="BI160" s="233">
        <f>IF(N160="nulová",J160,0)</f>
        <v>0</v>
      </c>
      <c r="BJ160" s="18" t="s">
        <v>82</v>
      </c>
      <c r="BK160" s="233">
        <f>ROUND(I160*H160,2)</f>
        <v>0</v>
      </c>
      <c r="BL160" s="18" t="s">
        <v>181</v>
      </c>
      <c r="BM160" s="232" t="s">
        <v>212</v>
      </c>
    </row>
    <row r="161" s="13" customFormat="1">
      <c r="A161" s="13"/>
      <c r="B161" s="234"/>
      <c r="C161" s="235"/>
      <c r="D161" s="236" t="s">
        <v>138</v>
      </c>
      <c r="E161" s="237" t="s">
        <v>1</v>
      </c>
      <c r="F161" s="238" t="s">
        <v>213</v>
      </c>
      <c r="G161" s="235"/>
      <c r="H161" s="237" t="s">
        <v>1</v>
      </c>
      <c r="I161" s="239"/>
      <c r="J161" s="235"/>
      <c r="K161" s="235"/>
      <c r="L161" s="240"/>
      <c r="M161" s="241"/>
      <c r="N161" s="242"/>
      <c r="O161" s="242"/>
      <c r="P161" s="242"/>
      <c r="Q161" s="242"/>
      <c r="R161" s="242"/>
      <c r="S161" s="242"/>
      <c r="T161" s="243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4" t="s">
        <v>138</v>
      </c>
      <c r="AU161" s="244" t="s">
        <v>84</v>
      </c>
      <c r="AV161" s="13" t="s">
        <v>82</v>
      </c>
      <c r="AW161" s="13" t="s">
        <v>31</v>
      </c>
      <c r="AX161" s="13" t="s">
        <v>74</v>
      </c>
      <c r="AY161" s="244" t="s">
        <v>129</v>
      </c>
    </row>
    <row r="162" s="13" customFormat="1">
      <c r="A162" s="13"/>
      <c r="B162" s="234"/>
      <c r="C162" s="235"/>
      <c r="D162" s="236" t="s">
        <v>138</v>
      </c>
      <c r="E162" s="237" t="s">
        <v>1</v>
      </c>
      <c r="F162" s="238" t="s">
        <v>184</v>
      </c>
      <c r="G162" s="235"/>
      <c r="H162" s="237" t="s">
        <v>1</v>
      </c>
      <c r="I162" s="239"/>
      <c r="J162" s="235"/>
      <c r="K162" s="235"/>
      <c r="L162" s="240"/>
      <c r="M162" s="241"/>
      <c r="N162" s="242"/>
      <c r="O162" s="242"/>
      <c r="P162" s="242"/>
      <c r="Q162" s="242"/>
      <c r="R162" s="242"/>
      <c r="S162" s="242"/>
      <c r="T162" s="243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4" t="s">
        <v>138</v>
      </c>
      <c r="AU162" s="244" t="s">
        <v>84</v>
      </c>
      <c r="AV162" s="13" t="s">
        <v>82</v>
      </c>
      <c r="AW162" s="13" t="s">
        <v>31</v>
      </c>
      <c r="AX162" s="13" t="s">
        <v>74</v>
      </c>
      <c r="AY162" s="244" t="s">
        <v>129</v>
      </c>
    </row>
    <row r="163" s="14" customFormat="1">
      <c r="A163" s="14"/>
      <c r="B163" s="245"/>
      <c r="C163" s="246"/>
      <c r="D163" s="236" t="s">
        <v>138</v>
      </c>
      <c r="E163" s="247" t="s">
        <v>1</v>
      </c>
      <c r="F163" s="248" t="s">
        <v>499</v>
      </c>
      <c r="G163" s="246"/>
      <c r="H163" s="249">
        <v>252.75999999999999</v>
      </c>
      <c r="I163" s="250"/>
      <c r="J163" s="246"/>
      <c r="K163" s="246"/>
      <c r="L163" s="251"/>
      <c r="M163" s="252"/>
      <c r="N163" s="253"/>
      <c r="O163" s="253"/>
      <c r="P163" s="253"/>
      <c r="Q163" s="253"/>
      <c r="R163" s="253"/>
      <c r="S163" s="253"/>
      <c r="T163" s="254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55" t="s">
        <v>138</v>
      </c>
      <c r="AU163" s="255" t="s">
        <v>84</v>
      </c>
      <c r="AV163" s="14" t="s">
        <v>84</v>
      </c>
      <c r="AW163" s="14" t="s">
        <v>31</v>
      </c>
      <c r="AX163" s="14" t="s">
        <v>74</v>
      </c>
      <c r="AY163" s="255" t="s">
        <v>129</v>
      </c>
    </row>
    <row r="164" s="13" customFormat="1">
      <c r="A164" s="13"/>
      <c r="B164" s="234"/>
      <c r="C164" s="235"/>
      <c r="D164" s="236" t="s">
        <v>138</v>
      </c>
      <c r="E164" s="237" t="s">
        <v>1</v>
      </c>
      <c r="F164" s="238" t="s">
        <v>186</v>
      </c>
      <c r="G164" s="235"/>
      <c r="H164" s="237" t="s">
        <v>1</v>
      </c>
      <c r="I164" s="239"/>
      <c r="J164" s="235"/>
      <c r="K164" s="235"/>
      <c r="L164" s="240"/>
      <c r="M164" s="241"/>
      <c r="N164" s="242"/>
      <c r="O164" s="242"/>
      <c r="P164" s="242"/>
      <c r="Q164" s="242"/>
      <c r="R164" s="242"/>
      <c r="S164" s="242"/>
      <c r="T164" s="243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4" t="s">
        <v>138</v>
      </c>
      <c r="AU164" s="244" t="s">
        <v>84</v>
      </c>
      <c r="AV164" s="13" t="s">
        <v>82</v>
      </c>
      <c r="AW164" s="13" t="s">
        <v>31</v>
      </c>
      <c r="AX164" s="13" t="s">
        <v>74</v>
      </c>
      <c r="AY164" s="244" t="s">
        <v>129</v>
      </c>
    </row>
    <row r="165" s="14" customFormat="1">
      <c r="A165" s="14"/>
      <c r="B165" s="245"/>
      <c r="C165" s="246"/>
      <c r="D165" s="236" t="s">
        <v>138</v>
      </c>
      <c r="E165" s="247" t="s">
        <v>1</v>
      </c>
      <c r="F165" s="248" t="s">
        <v>501</v>
      </c>
      <c r="G165" s="246"/>
      <c r="H165" s="249">
        <v>36.159999999999997</v>
      </c>
      <c r="I165" s="250"/>
      <c r="J165" s="246"/>
      <c r="K165" s="246"/>
      <c r="L165" s="251"/>
      <c r="M165" s="252"/>
      <c r="N165" s="253"/>
      <c r="O165" s="253"/>
      <c r="P165" s="253"/>
      <c r="Q165" s="253"/>
      <c r="R165" s="253"/>
      <c r="S165" s="253"/>
      <c r="T165" s="254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55" t="s">
        <v>138</v>
      </c>
      <c r="AU165" s="255" t="s">
        <v>84</v>
      </c>
      <c r="AV165" s="14" t="s">
        <v>84</v>
      </c>
      <c r="AW165" s="14" t="s">
        <v>31</v>
      </c>
      <c r="AX165" s="14" t="s">
        <v>74</v>
      </c>
      <c r="AY165" s="255" t="s">
        <v>129</v>
      </c>
    </row>
    <row r="166" s="13" customFormat="1">
      <c r="A166" s="13"/>
      <c r="B166" s="234"/>
      <c r="C166" s="235"/>
      <c r="D166" s="236" t="s">
        <v>138</v>
      </c>
      <c r="E166" s="237" t="s">
        <v>1</v>
      </c>
      <c r="F166" s="238" t="s">
        <v>188</v>
      </c>
      <c r="G166" s="235"/>
      <c r="H166" s="237" t="s">
        <v>1</v>
      </c>
      <c r="I166" s="239"/>
      <c r="J166" s="235"/>
      <c r="K166" s="235"/>
      <c r="L166" s="240"/>
      <c r="M166" s="241"/>
      <c r="N166" s="242"/>
      <c r="O166" s="242"/>
      <c r="P166" s="242"/>
      <c r="Q166" s="242"/>
      <c r="R166" s="242"/>
      <c r="S166" s="242"/>
      <c r="T166" s="243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4" t="s">
        <v>138</v>
      </c>
      <c r="AU166" s="244" t="s">
        <v>84</v>
      </c>
      <c r="AV166" s="13" t="s">
        <v>82</v>
      </c>
      <c r="AW166" s="13" t="s">
        <v>31</v>
      </c>
      <c r="AX166" s="13" t="s">
        <v>74</v>
      </c>
      <c r="AY166" s="244" t="s">
        <v>129</v>
      </c>
    </row>
    <row r="167" s="14" customFormat="1">
      <c r="A167" s="14"/>
      <c r="B167" s="245"/>
      <c r="C167" s="246"/>
      <c r="D167" s="236" t="s">
        <v>138</v>
      </c>
      <c r="E167" s="247" t="s">
        <v>1</v>
      </c>
      <c r="F167" s="248" t="s">
        <v>189</v>
      </c>
      <c r="G167" s="246"/>
      <c r="H167" s="249">
        <v>2.2000000000000002</v>
      </c>
      <c r="I167" s="250"/>
      <c r="J167" s="246"/>
      <c r="K167" s="246"/>
      <c r="L167" s="251"/>
      <c r="M167" s="252"/>
      <c r="N167" s="253"/>
      <c r="O167" s="253"/>
      <c r="P167" s="253"/>
      <c r="Q167" s="253"/>
      <c r="R167" s="253"/>
      <c r="S167" s="253"/>
      <c r="T167" s="254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55" t="s">
        <v>138</v>
      </c>
      <c r="AU167" s="255" t="s">
        <v>84</v>
      </c>
      <c r="AV167" s="14" t="s">
        <v>84</v>
      </c>
      <c r="AW167" s="14" t="s">
        <v>31</v>
      </c>
      <c r="AX167" s="14" t="s">
        <v>74</v>
      </c>
      <c r="AY167" s="255" t="s">
        <v>129</v>
      </c>
    </row>
    <row r="168" s="15" customFormat="1">
      <c r="A168" s="15"/>
      <c r="B168" s="256"/>
      <c r="C168" s="257"/>
      <c r="D168" s="236" t="s">
        <v>138</v>
      </c>
      <c r="E168" s="258" t="s">
        <v>1</v>
      </c>
      <c r="F168" s="259" t="s">
        <v>154</v>
      </c>
      <c r="G168" s="257"/>
      <c r="H168" s="260">
        <v>291.12</v>
      </c>
      <c r="I168" s="261"/>
      <c r="J168" s="257"/>
      <c r="K168" s="257"/>
      <c r="L168" s="262"/>
      <c r="M168" s="263"/>
      <c r="N168" s="264"/>
      <c r="O168" s="264"/>
      <c r="P168" s="264"/>
      <c r="Q168" s="264"/>
      <c r="R168" s="264"/>
      <c r="S168" s="264"/>
      <c r="T168" s="265"/>
      <c r="U168" s="15"/>
      <c r="V168" s="15"/>
      <c r="W168" s="15"/>
      <c r="X168" s="15"/>
      <c r="Y168" s="15"/>
      <c r="Z168" s="15"/>
      <c r="AA168" s="15"/>
      <c r="AB168" s="15"/>
      <c r="AC168" s="15"/>
      <c r="AD168" s="15"/>
      <c r="AE168" s="15"/>
      <c r="AT168" s="266" t="s">
        <v>138</v>
      </c>
      <c r="AU168" s="266" t="s">
        <v>84</v>
      </c>
      <c r="AV168" s="15" t="s">
        <v>136</v>
      </c>
      <c r="AW168" s="15" t="s">
        <v>31</v>
      </c>
      <c r="AX168" s="15" t="s">
        <v>82</v>
      </c>
      <c r="AY168" s="266" t="s">
        <v>129</v>
      </c>
    </row>
    <row r="169" s="2" customFormat="1" ht="24.15" customHeight="1">
      <c r="A169" s="39"/>
      <c r="B169" s="40"/>
      <c r="C169" s="220" t="s">
        <v>196</v>
      </c>
      <c r="D169" s="220" t="s">
        <v>132</v>
      </c>
      <c r="E169" s="221" t="s">
        <v>215</v>
      </c>
      <c r="F169" s="222" t="s">
        <v>216</v>
      </c>
      <c r="G169" s="223" t="s">
        <v>147</v>
      </c>
      <c r="H169" s="224">
        <v>319.10000000000002</v>
      </c>
      <c r="I169" s="225"/>
      <c r="J169" s="226">
        <f>ROUND(I169*H169,2)</f>
        <v>0</v>
      </c>
      <c r="K169" s="227"/>
      <c r="L169" s="45"/>
      <c r="M169" s="228" t="s">
        <v>1</v>
      </c>
      <c r="N169" s="229" t="s">
        <v>39</v>
      </c>
      <c r="O169" s="92"/>
      <c r="P169" s="230">
        <f>O169*H169</f>
        <v>0</v>
      </c>
      <c r="Q169" s="230">
        <v>0</v>
      </c>
      <c r="R169" s="230">
        <f>Q169*H169</f>
        <v>0</v>
      </c>
      <c r="S169" s="230">
        <v>0</v>
      </c>
      <c r="T169" s="231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32" t="s">
        <v>181</v>
      </c>
      <c r="AT169" s="232" t="s">
        <v>132</v>
      </c>
      <c r="AU169" s="232" t="s">
        <v>84</v>
      </c>
      <c r="AY169" s="18" t="s">
        <v>129</v>
      </c>
      <c r="BE169" s="233">
        <f>IF(N169="základní",J169,0)</f>
        <v>0</v>
      </c>
      <c r="BF169" s="233">
        <f>IF(N169="snížená",J169,0)</f>
        <v>0</v>
      </c>
      <c r="BG169" s="233">
        <f>IF(N169="zákl. přenesená",J169,0)</f>
        <v>0</v>
      </c>
      <c r="BH169" s="233">
        <f>IF(N169="sníž. přenesená",J169,0)</f>
        <v>0</v>
      </c>
      <c r="BI169" s="233">
        <f>IF(N169="nulová",J169,0)</f>
        <v>0</v>
      </c>
      <c r="BJ169" s="18" t="s">
        <v>82</v>
      </c>
      <c r="BK169" s="233">
        <f>ROUND(I169*H169,2)</f>
        <v>0</v>
      </c>
      <c r="BL169" s="18" t="s">
        <v>181</v>
      </c>
      <c r="BM169" s="232" t="s">
        <v>217</v>
      </c>
    </row>
    <row r="170" s="13" customFormat="1">
      <c r="A170" s="13"/>
      <c r="B170" s="234"/>
      <c r="C170" s="235"/>
      <c r="D170" s="236" t="s">
        <v>138</v>
      </c>
      <c r="E170" s="237" t="s">
        <v>1</v>
      </c>
      <c r="F170" s="238" t="s">
        <v>218</v>
      </c>
      <c r="G170" s="235"/>
      <c r="H170" s="237" t="s">
        <v>1</v>
      </c>
      <c r="I170" s="239"/>
      <c r="J170" s="235"/>
      <c r="K170" s="235"/>
      <c r="L170" s="240"/>
      <c r="M170" s="241"/>
      <c r="N170" s="242"/>
      <c r="O170" s="242"/>
      <c r="P170" s="242"/>
      <c r="Q170" s="242"/>
      <c r="R170" s="242"/>
      <c r="S170" s="242"/>
      <c r="T170" s="243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4" t="s">
        <v>138</v>
      </c>
      <c r="AU170" s="244" t="s">
        <v>84</v>
      </c>
      <c r="AV170" s="13" t="s">
        <v>82</v>
      </c>
      <c r="AW170" s="13" t="s">
        <v>31</v>
      </c>
      <c r="AX170" s="13" t="s">
        <v>74</v>
      </c>
      <c r="AY170" s="244" t="s">
        <v>129</v>
      </c>
    </row>
    <row r="171" s="13" customFormat="1">
      <c r="A171" s="13"/>
      <c r="B171" s="234"/>
      <c r="C171" s="235"/>
      <c r="D171" s="236" t="s">
        <v>138</v>
      </c>
      <c r="E171" s="237" t="s">
        <v>1</v>
      </c>
      <c r="F171" s="238" t="s">
        <v>184</v>
      </c>
      <c r="G171" s="235"/>
      <c r="H171" s="237" t="s">
        <v>1</v>
      </c>
      <c r="I171" s="239"/>
      <c r="J171" s="235"/>
      <c r="K171" s="235"/>
      <c r="L171" s="240"/>
      <c r="M171" s="241"/>
      <c r="N171" s="242"/>
      <c r="O171" s="242"/>
      <c r="P171" s="242"/>
      <c r="Q171" s="242"/>
      <c r="R171" s="242"/>
      <c r="S171" s="242"/>
      <c r="T171" s="243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4" t="s">
        <v>138</v>
      </c>
      <c r="AU171" s="244" t="s">
        <v>84</v>
      </c>
      <c r="AV171" s="13" t="s">
        <v>82</v>
      </c>
      <c r="AW171" s="13" t="s">
        <v>31</v>
      </c>
      <c r="AX171" s="13" t="s">
        <v>74</v>
      </c>
      <c r="AY171" s="244" t="s">
        <v>129</v>
      </c>
    </row>
    <row r="172" s="14" customFormat="1">
      <c r="A172" s="14"/>
      <c r="B172" s="245"/>
      <c r="C172" s="246"/>
      <c r="D172" s="236" t="s">
        <v>138</v>
      </c>
      <c r="E172" s="247" t="s">
        <v>1</v>
      </c>
      <c r="F172" s="248" t="s">
        <v>499</v>
      </c>
      <c r="G172" s="246"/>
      <c r="H172" s="249">
        <v>252.75999999999999</v>
      </c>
      <c r="I172" s="250"/>
      <c r="J172" s="246"/>
      <c r="K172" s="246"/>
      <c r="L172" s="251"/>
      <c r="M172" s="252"/>
      <c r="N172" s="253"/>
      <c r="O172" s="253"/>
      <c r="P172" s="253"/>
      <c r="Q172" s="253"/>
      <c r="R172" s="253"/>
      <c r="S172" s="253"/>
      <c r="T172" s="254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55" t="s">
        <v>138</v>
      </c>
      <c r="AU172" s="255" t="s">
        <v>84</v>
      </c>
      <c r="AV172" s="14" t="s">
        <v>84</v>
      </c>
      <c r="AW172" s="14" t="s">
        <v>31</v>
      </c>
      <c r="AX172" s="14" t="s">
        <v>74</v>
      </c>
      <c r="AY172" s="255" t="s">
        <v>129</v>
      </c>
    </row>
    <row r="173" s="13" customFormat="1">
      <c r="A173" s="13"/>
      <c r="B173" s="234"/>
      <c r="C173" s="235"/>
      <c r="D173" s="236" t="s">
        <v>138</v>
      </c>
      <c r="E173" s="237" t="s">
        <v>1</v>
      </c>
      <c r="F173" s="238" t="s">
        <v>194</v>
      </c>
      <c r="G173" s="235"/>
      <c r="H173" s="237" t="s">
        <v>1</v>
      </c>
      <c r="I173" s="239"/>
      <c r="J173" s="235"/>
      <c r="K173" s="235"/>
      <c r="L173" s="240"/>
      <c r="M173" s="241"/>
      <c r="N173" s="242"/>
      <c r="O173" s="242"/>
      <c r="P173" s="242"/>
      <c r="Q173" s="242"/>
      <c r="R173" s="242"/>
      <c r="S173" s="242"/>
      <c r="T173" s="243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4" t="s">
        <v>138</v>
      </c>
      <c r="AU173" s="244" t="s">
        <v>84</v>
      </c>
      <c r="AV173" s="13" t="s">
        <v>82</v>
      </c>
      <c r="AW173" s="13" t="s">
        <v>31</v>
      </c>
      <c r="AX173" s="13" t="s">
        <v>74</v>
      </c>
      <c r="AY173" s="244" t="s">
        <v>129</v>
      </c>
    </row>
    <row r="174" s="14" customFormat="1">
      <c r="A174" s="14"/>
      <c r="B174" s="245"/>
      <c r="C174" s="246"/>
      <c r="D174" s="236" t="s">
        <v>138</v>
      </c>
      <c r="E174" s="247" t="s">
        <v>1</v>
      </c>
      <c r="F174" s="248" t="s">
        <v>503</v>
      </c>
      <c r="G174" s="246"/>
      <c r="H174" s="249">
        <v>32.340000000000003</v>
      </c>
      <c r="I174" s="250"/>
      <c r="J174" s="246"/>
      <c r="K174" s="246"/>
      <c r="L174" s="251"/>
      <c r="M174" s="252"/>
      <c r="N174" s="253"/>
      <c r="O174" s="253"/>
      <c r="P174" s="253"/>
      <c r="Q174" s="253"/>
      <c r="R174" s="253"/>
      <c r="S174" s="253"/>
      <c r="T174" s="254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55" t="s">
        <v>138</v>
      </c>
      <c r="AU174" s="255" t="s">
        <v>84</v>
      </c>
      <c r="AV174" s="14" t="s">
        <v>84</v>
      </c>
      <c r="AW174" s="14" t="s">
        <v>31</v>
      </c>
      <c r="AX174" s="14" t="s">
        <v>74</v>
      </c>
      <c r="AY174" s="255" t="s">
        <v>129</v>
      </c>
    </row>
    <row r="175" s="16" customFormat="1">
      <c r="A175" s="16"/>
      <c r="B175" s="267"/>
      <c r="C175" s="268"/>
      <c r="D175" s="236" t="s">
        <v>138</v>
      </c>
      <c r="E175" s="269" t="s">
        <v>1</v>
      </c>
      <c r="F175" s="270" t="s">
        <v>220</v>
      </c>
      <c r="G175" s="268"/>
      <c r="H175" s="271">
        <v>285.10000000000002</v>
      </c>
      <c r="I175" s="272"/>
      <c r="J175" s="268"/>
      <c r="K175" s="268"/>
      <c r="L175" s="273"/>
      <c r="M175" s="274"/>
      <c r="N175" s="275"/>
      <c r="O175" s="275"/>
      <c r="P175" s="275"/>
      <c r="Q175" s="275"/>
      <c r="R175" s="275"/>
      <c r="S175" s="275"/>
      <c r="T175" s="276"/>
      <c r="U175" s="16"/>
      <c r="V175" s="16"/>
      <c r="W175" s="16"/>
      <c r="X175" s="16"/>
      <c r="Y175" s="16"/>
      <c r="Z175" s="16"/>
      <c r="AA175" s="16"/>
      <c r="AB175" s="16"/>
      <c r="AC175" s="16"/>
      <c r="AD175" s="16"/>
      <c r="AE175" s="16"/>
      <c r="AT175" s="277" t="s">
        <v>138</v>
      </c>
      <c r="AU175" s="277" t="s">
        <v>84</v>
      </c>
      <c r="AV175" s="16" t="s">
        <v>144</v>
      </c>
      <c r="AW175" s="16" t="s">
        <v>31</v>
      </c>
      <c r="AX175" s="16" t="s">
        <v>74</v>
      </c>
      <c r="AY175" s="277" t="s">
        <v>129</v>
      </c>
    </row>
    <row r="176" s="13" customFormat="1">
      <c r="A176" s="13"/>
      <c r="B176" s="234"/>
      <c r="C176" s="235"/>
      <c r="D176" s="236" t="s">
        <v>138</v>
      </c>
      <c r="E176" s="237" t="s">
        <v>1</v>
      </c>
      <c r="F176" s="238" t="s">
        <v>221</v>
      </c>
      <c r="G176" s="235"/>
      <c r="H176" s="237" t="s">
        <v>1</v>
      </c>
      <c r="I176" s="239"/>
      <c r="J176" s="235"/>
      <c r="K176" s="235"/>
      <c r="L176" s="240"/>
      <c r="M176" s="241"/>
      <c r="N176" s="242"/>
      <c r="O176" s="242"/>
      <c r="P176" s="242"/>
      <c r="Q176" s="242"/>
      <c r="R176" s="242"/>
      <c r="S176" s="242"/>
      <c r="T176" s="243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4" t="s">
        <v>138</v>
      </c>
      <c r="AU176" s="244" t="s">
        <v>84</v>
      </c>
      <c r="AV176" s="13" t="s">
        <v>82</v>
      </c>
      <c r="AW176" s="13" t="s">
        <v>31</v>
      </c>
      <c r="AX176" s="13" t="s">
        <v>74</v>
      </c>
      <c r="AY176" s="244" t="s">
        <v>129</v>
      </c>
    </row>
    <row r="177" s="14" customFormat="1">
      <c r="A177" s="14"/>
      <c r="B177" s="245"/>
      <c r="C177" s="246"/>
      <c r="D177" s="236" t="s">
        <v>138</v>
      </c>
      <c r="E177" s="247" t="s">
        <v>1</v>
      </c>
      <c r="F177" s="248" t="s">
        <v>504</v>
      </c>
      <c r="G177" s="246"/>
      <c r="H177" s="249">
        <v>34</v>
      </c>
      <c r="I177" s="250"/>
      <c r="J177" s="246"/>
      <c r="K177" s="246"/>
      <c r="L177" s="251"/>
      <c r="M177" s="252"/>
      <c r="N177" s="253"/>
      <c r="O177" s="253"/>
      <c r="P177" s="253"/>
      <c r="Q177" s="253"/>
      <c r="R177" s="253"/>
      <c r="S177" s="253"/>
      <c r="T177" s="254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55" t="s">
        <v>138</v>
      </c>
      <c r="AU177" s="255" t="s">
        <v>84</v>
      </c>
      <c r="AV177" s="14" t="s">
        <v>84</v>
      </c>
      <c r="AW177" s="14" t="s">
        <v>31</v>
      </c>
      <c r="AX177" s="14" t="s">
        <v>74</v>
      </c>
      <c r="AY177" s="255" t="s">
        <v>129</v>
      </c>
    </row>
    <row r="178" s="15" customFormat="1">
      <c r="A178" s="15"/>
      <c r="B178" s="256"/>
      <c r="C178" s="257"/>
      <c r="D178" s="236" t="s">
        <v>138</v>
      </c>
      <c r="E178" s="258" t="s">
        <v>1</v>
      </c>
      <c r="F178" s="259" t="s">
        <v>154</v>
      </c>
      <c r="G178" s="257"/>
      <c r="H178" s="260">
        <v>319.10000000000002</v>
      </c>
      <c r="I178" s="261"/>
      <c r="J178" s="257"/>
      <c r="K178" s="257"/>
      <c r="L178" s="262"/>
      <c r="M178" s="263"/>
      <c r="N178" s="264"/>
      <c r="O178" s="264"/>
      <c r="P178" s="264"/>
      <c r="Q178" s="264"/>
      <c r="R178" s="264"/>
      <c r="S178" s="264"/>
      <c r="T178" s="265"/>
      <c r="U178" s="15"/>
      <c r="V178" s="15"/>
      <c r="W178" s="15"/>
      <c r="X178" s="15"/>
      <c r="Y178" s="15"/>
      <c r="Z178" s="15"/>
      <c r="AA178" s="15"/>
      <c r="AB178" s="15"/>
      <c r="AC178" s="15"/>
      <c r="AD178" s="15"/>
      <c r="AE178" s="15"/>
      <c r="AT178" s="266" t="s">
        <v>138</v>
      </c>
      <c r="AU178" s="266" t="s">
        <v>84</v>
      </c>
      <c r="AV178" s="15" t="s">
        <v>136</v>
      </c>
      <c r="AW178" s="15" t="s">
        <v>31</v>
      </c>
      <c r="AX178" s="15" t="s">
        <v>82</v>
      </c>
      <c r="AY178" s="266" t="s">
        <v>129</v>
      </c>
    </row>
    <row r="179" s="2" customFormat="1" ht="16.5" customHeight="1">
      <c r="A179" s="39"/>
      <c r="B179" s="40"/>
      <c r="C179" s="278" t="s">
        <v>202</v>
      </c>
      <c r="D179" s="278" t="s">
        <v>223</v>
      </c>
      <c r="E179" s="279" t="s">
        <v>224</v>
      </c>
      <c r="F179" s="280" t="s">
        <v>225</v>
      </c>
      <c r="G179" s="281" t="s">
        <v>147</v>
      </c>
      <c r="H179" s="282">
        <v>361.86500000000001</v>
      </c>
      <c r="I179" s="283"/>
      <c r="J179" s="284">
        <f>ROUND(I179*H179,2)</f>
        <v>0</v>
      </c>
      <c r="K179" s="285"/>
      <c r="L179" s="286"/>
      <c r="M179" s="287" t="s">
        <v>1</v>
      </c>
      <c r="N179" s="288" t="s">
        <v>39</v>
      </c>
      <c r="O179" s="92"/>
      <c r="P179" s="230">
        <f>O179*H179</f>
        <v>0</v>
      </c>
      <c r="Q179" s="230">
        <v>0</v>
      </c>
      <c r="R179" s="230">
        <f>Q179*H179</f>
        <v>0</v>
      </c>
      <c r="S179" s="230">
        <v>0</v>
      </c>
      <c r="T179" s="231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32" t="s">
        <v>226</v>
      </c>
      <c r="AT179" s="232" t="s">
        <v>223</v>
      </c>
      <c r="AU179" s="232" t="s">
        <v>84</v>
      </c>
      <c r="AY179" s="18" t="s">
        <v>129</v>
      </c>
      <c r="BE179" s="233">
        <f>IF(N179="základní",J179,0)</f>
        <v>0</v>
      </c>
      <c r="BF179" s="233">
        <f>IF(N179="snížená",J179,0)</f>
        <v>0</v>
      </c>
      <c r="BG179" s="233">
        <f>IF(N179="zákl. přenesená",J179,0)</f>
        <v>0</v>
      </c>
      <c r="BH179" s="233">
        <f>IF(N179="sníž. přenesená",J179,0)</f>
        <v>0</v>
      </c>
      <c r="BI179" s="233">
        <f>IF(N179="nulová",J179,0)</f>
        <v>0</v>
      </c>
      <c r="BJ179" s="18" t="s">
        <v>82</v>
      </c>
      <c r="BK179" s="233">
        <f>ROUND(I179*H179,2)</f>
        <v>0</v>
      </c>
      <c r="BL179" s="18" t="s">
        <v>181</v>
      </c>
      <c r="BM179" s="232" t="s">
        <v>227</v>
      </c>
    </row>
    <row r="180" s="14" customFormat="1">
      <c r="A180" s="14"/>
      <c r="B180" s="245"/>
      <c r="C180" s="246"/>
      <c r="D180" s="236" t="s">
        <v>138</v>
      </c>
      <c r="E180" s="247" t="s">
        <v>1</v>
      </c>
      <c r="F180" s="248" t="s">
        <v>505</v>
      </c>
      <c r="G180" s="246"/>
      <c r="H180" s="249">
        <v>327.86500000000001</v>
      </c>
      <c r="I180" s="250"/>
      <c r="J180" s="246"/>
      <c r="K180" s="246"/>
      <c r="L180" s="251"/>
      <c r="M180" s="252"/>
      <c r="N180" s="253"/>
      <c r="O180" s="253"/>
      <c r="P180" s="253"/>
      <c r="Q180" s="253"/>
      <c r="R180" s="253"/>
      <c r="S180" s="253"/>
      <c r="T180" s="254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55" t="s">
        <v>138</v>
      </c>
      <c r="AU180" s="255" t="s">
        <v>84</v>
      </c>
      <c r="AV180" s="14" t="s">
        <v>84</v>
      </c>
      <c r="AW180" s="14" t="s">
        <v>31</v>
      </c>
      <c r="AX180" s="14" t="s">
        <v>74</v>
      </c>
      <c r="AY180" s="255" t="s">
        <v>129</v>
      </c>
    </row>
    <row r="181" s="13" customFormat="1">
      <c r="A181" s="13"/>
      <c r="B181" s="234"/>
      <c r="C181" s="235"/>
      <c r="D181" s="236" t="s">
        <v>138</v>
      </c>
      <c r="E181" s="237" t="s">
        <v>1</v>
      </c>
      <c r="F181" s="238" t="s">
        <v>229</v>
      </c>
      <c r="G181" s="235"/>
      <c r="H181" s="237" t="s">
        <v>1</v>
      </c>
      <c r="I181" s="239"/>
      <c r="J181" s="235"/>
      <c r="K181" s="235"/>
      <c r="L181" s="240"/>
      <c r="M181" s="241"/>
      <c r="N181" s="242"/>
      <c r="O181" s="242"/>
      <c r="P181" s="242"/>
      <c r="Q181" s="242"/>
      <c r="R181" s="242"/>
      <c r="S181" s="242"/>
      <c r="T181" s="243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4" t="s">
        <v>138</v>
      </c>
      <c r="AU181" s="244" t="s">
        <v>84</v>
      </c>
      <c r="AV181" s="13" t="s">
        <v>82</v>
      </c>
      <c r="AW181" s="13" t="s">
        <v>31</v>
      </c>
      <c r="AX181" s="13" t="s">
        <v>74</v>
      </c>
      <c r="AY181" s="244" t="s">
        <v>129</v>
      </c>
    </row>
    <row r="182" s="14" customFormat="1">
      <c r="A182" s="14"/>
      <c r="B182" s="245"/>
      <c r="C182" s="246"/>
      <c r="D182" s="236" t="s">
        <v>138</v>
      </c>
      <c r="E182" s="247" t="s">
        <v>1</v>
      </c>
      <c r="F182" s="248" t="s">
        <v>504</v>
      </c>
      <c r="G182" s="246"/>
      <c r="H182" s="249">
        <v>34</v>
      </c>
      <c r="I182" s="250"/>
      <c r="J182" s="246"/>
      <c r="K182" s="246"/>
      <c r="L182" s="251"/>
      <c r="M182" s="252"/>
      <c r="N182" s="253"/>
      <c r="O182" s="253"/>
      <c r="P182" s="253"/>
      <c r="Q182" s="253"/>
      <c r="R182" s="253"/>
      <c r="S182" s="253"/>
      <c r="T182" s="254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55" t="s">
        <v>138</v>
      </c>
      <c r="AU182" s="255" t="s">
        <v>84</v>
      </c>
      <c r="AV182" s="14" t="s">
        <v>84</v>
      </c>
      <c r="AW182" s="14" t="s">
        <v>31</v>
      </c>
      <c r="AX182" s="14" t="s">
        <v>74</v>
      </c>
      <c r="AY182" s="255" t="s">
        <v>129</v>
      </c>
    </row>
    <row r="183" s="15" customFormat="1">
      <c r="A183" s="15"/>
      <c r="B183" s="256"/>
      <c r="C183" s="257"/>
      <c r="D183" s="236" t="s">
        <v>138</v>
      </c>
      <c r="E183" s="258" t="s">
        <v>1</v>
      </c>
      <c r="F183" s="259" t="s">
        <v>154</v>
      </c>
      <c r="G183" s="257"/>
      <c r="H183" s="260">
        <v>361.86500000000001</v>
      </c>
      <c r="I183" s="261"/>
      <c r="J183" s="257"/>
      <c r="K183" s="257"/>
      <c r="L183" s="262"/>
      <c r="M183" s="263"/>
      <c r="N183" s="264"/>
      <c r="O183" s="264"/>
      <c r="P183" s="264"/>
      <c r="Q183" s="264"/>
      <c r="R183" s="264"/>
      <c r="S183" s="264"/>
      <c r="T183" s="265"/>
      <c r="U183" s="15"/>
      <c r="V183" s="15"/>
      <c r="W183" s="15"/>
      <c r="X183" s="15"/>
      <c r="Y183" s="15"/>
      <c r="Z183" s="15"/>
      <c r="AA183" s="15"/>
      <c r="AB183" s="15"/>
      <c r="AC183" s="15"/>
      <c r="AD183" s="15"/>
      <c r="AE183" s="15"/>
      <c r="AT183" s="266" t="s">
        <v>138</v>
      </c>
      <c r="AU183" s="266" t="s">
        <v>84</v>
      </c>
      <c r="AV183" s="15" t="s">
        <v>136</v>
      </c>
      <c r="AW183" s="15" t="s">
        <v>31</v>
      </c>
      <c r="AX183" s="15" t="s">
        <v>82</v>
      </c>
      <c r="AY183" s="266" t="s">
        <v>129</v>
      </c>
    </row>
    <row r="184" s="2" customFormat="1" ht="33" customHeight="1">
      <c r="A184" s="39"/>
      <c r="B184" s="40"/>
      <c r="C184" s="220" t="s">
        <v>209</v>
      </c>
      <c r="D184" s="220" t="s">
        <v>132</v>
      </c>
      <c r="E184" s="221" t="s">
        <v>230</v>
      </c>
      <c r="F184" s="222" t="s">
        <v>231</v>
      </c>
      <c r="G184" s="223" t="s">
        <v>135</v>
      </c>
      <c r="H184" s="224">
        <v>16</v>
      </c>
      <c r="I184" s="225"/>
      <c r="J184" s="226">
        <f>ROUND(I184*H184,2)</f>
        <v>0</v>
      </c>
      <c r="K184" s="227"/>
      <c r="L184" s="45"/>
      <c r="M184" s="228" t="s">
        <v>1</v>
      </c>
      <c r="N184" s="229" t="s">
        <v>39</v>
      </c>
      <c r="O184" s="92"/>
      <c r="P184" s="230">
        <f>O184*H184</f>
        <v>0</v>
      </c>
      <c r="Q184" s="230">
        <v>0</v>
      </c>
      <c r="R184" s="230">
        <f>Q184*H184</f>
        <v>0</v>
      </c>
      <c r="S184" s="230">
        <v>0</v>
      </c>
      <c r="T184" s="231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32" t="s">
        <v>181</v>
      </c>
      <c r="AT184" s="232" t="s">
        <v>132</v>
      </c>
      <c r="AU184" s="232" t="s">
        <v>84</v>
      </c>
      <c r="AY184" s="18" t="s">
        <v>129</v>
      </c>
      <c r="BE184" s="233">
        <f>IF(N184="základní",J184,0)</f>
        <v>0</v>
      </c>
      <c r="BF184" s="233">
        <f>IF(N184="snížená",J184,0)</f>
        <v>0</v>
      </c>
      <c r="BG184" s="233">
        <f>IF(N184="zákl. přenesená",J184,0)</f>
        <v>0</v>
      </c>
      <c r="BH184" s="233">
        <f>IF(N184="sníž. přenesená",J184,0)</f>
        <v>0</v>
      </c>
      <c r="BI184" s="233">
        <f>IF(N184="nulová",J184,0)</f>
        <v>0</v>
      </c>
      <c r="BJ184" s="18" t="s">
        <v>82</v>
      </c>
      <c r="BK184" s="233">
        <f>ROUND(I184*H184,2)</f>
        <v>0</v>
      </c>
      <c r="BL184" s="18" t="s">
        <v>181</v>
      </c>
      <c r="BM184" s="232" t="s">
        <v>232</v>
      </c>
    </row>
    <row r="185" s="13" customFormat="1">
      <c r="A185" s="13"/>
      <c r="B185" s="234"/>
      <c r="C185" s="235"/>
      <c r="D185" s="236" t="s">
        <v>138</v>
      </c>
      <c r="E185" s="237" t="s">
        <v>1</v>
      </c>
      <c r="F185" s="238" t="s">
        <v>233</v>
      </c>
      <c r="G185" s="235"/>
      <c r="H185" s="237" t="s">
        <v>1</v>
      </c>
      <c r="I185" s="239"/>
      <c r="J185" s="235"/>
      <c r="K185" s="235"/>
      <c r="L185" s="240"/>
      <c r="M185" s="241"/>
      <c r="N185" s="242"/>
      <c r="O185" s="242"/>
      <c r="P185" s="242"/>
      <c r="Q185" s="242"/>
      <c r="R185" s="242"/>
      <c r="S185" s="242"/>
      <c r="T185" s="243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4" t="s">
        <v>138</v>
      </c>
      <c r="AU185" s="244" t="s">
        <v>84</v>
      </c>
      <c r="AV185" s="13" t="s">
        <v>82</v>
      </c>
      <c r="AW185" s="13" t="s">
        <v>31</v>
      </c>
      <c r="AX185" s="13" t="s">
        <v>74</v>
      </c>
      <c r="AY185" s="244" t="s">
        <v>129</v>
      </c>
    </row>
    <row r="186" s="14" customFormat="1">
      <c r="A186" s="14"/>
      <c r="B186" s="245"/>
      <c r="C186" s="246"/>
      <c r="D186" s="236" t="s">
        <v>138</v>
      </c>
      <c r="E186" s="247" t="s">
        <v>1</v>
      </c>
      <c r="F186" s="248" t="s">
        <v>234</v>
      </c>
      <c r="G186" s="246"/>
      <c r="H186" s="249">
        <v>8</v>
      </c>
      <c r="I186" s="250"/>
      <c r="J186" s="246"/>
      <c r="K186" s="246"/>
      <c r="L186" s="251"/>
      <c r="M186" s="252"/>
      <c r="N186" s="253"/>
      <c r="O186" s="253"/>
      <c r="P186" s="253"/>
      <c r="Q186" s="253"/>
      <c r="R186" s="253"/>
      <c r="S186" s="253"/>
      <c r="T186" s="254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55" t="s">
        <v>138</v>
      </c>
      <c r="AU186" s="255" t="s">
        <v>84</v>
      </c>
      <c r="AV186" s="14" t="s">
        <v>84</v>
      </c>
      <c r="AW186" s="14" t="s">
        <v>31</v>
      </c>
      <c r="AX186" s="14" t="s">
        <v>74</v>
      </c>
      <c r="AY186" s="255" t="s">
        <v>129</v>
      </c>
    </row>
    <row r="187" s="13" customFormat="1">
      <c r="A187" s="13"/>
      <c r="B187" s="234"/>
      <c r="C187" s="235"/>
      <c r="D187" s="236" t="s">
        <v>138</v>
      </c>
      <c r="E187" s="237" t="s">
        <v>1</v>
      </c>
      <c r="F187" s="238" t="s">
        <v>235</v>
      </c>
      <c r="G187" s="235"/>
      <c r="H187" s="237" t="s">
        <v>1</v>
      </c>
      <c r="I187" s="239"/>
      <c r="J187" s="235"/>
      <c r="K187" s="235"/>
      <c r="L187" s="240"/>
      <c r="M187" s="241"/>
      <c r="N187" s="242"/>
      <c r="O187" s="242"/>
      <c r="P187" s="242"/>
      <c r="Q187" s="242"/>
      <c r="R187" s="242"/>
      <c r="S187" s="242"/>
      <c r="T187" s="243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4" t="s">
        <v>138</v>
      </c>
      <c r="AU187" s="244" t="s">
        <v>84</v>
      </c>
      <c r="AV187" s="13" t="s">
        <v>82</v>
      </c>
      <c r="AW187" s="13" t="s">
        <v>31</v>
      </c>
      <c r="AX187" s="13" t="s">
        <v>74</v>
      </c>
      <c r="AY187" s="244" t="s">
        <v>129</v>
      </c>
    </row>
    <row r="188" s="14" customFormat="1">
      <c r="A188" s="14"/>
      <c r="B188" s="245"/>
      <c r="C188" s="246"/>
      <c r="D188" s="236" t="s">
        <v>138</v>
      </c>
      <c r="E188" s="247" t="s">
        <v>1</v>
      </c>
      <c r="F188" s="248" t="s">
        <v>236</v>
      </c>
      <c r="G188" s="246"/>
      <c r="H188" s="249">
        <v>8</v>
      </c>
      <c r="I188" s="250"/>
      <c r="J188" s="246"/>
      <c r="K188" s="246"/>
      <c r="L188" s="251"/>
      <c r="M188" s="252"/>
      <c r="N188" s="253"/>
      <c r="O188" s="253"/>
      <c r="P188" s="253"/>
      <c r="Q188" s="253"/>
      <c r="R188" s="253"/>
      <c r="S188" s="253"/>
      <c r="T188" s="254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55" t="s">
        <v>138</v>
      </c>
      <c r="AU188" s="255" t="s">
        <v>84</v>
      </c>
      <c r="AV188" s="14" t="s">
        <v>84</v>
      </c>
      <c r="AW188" s="14" t="s">
        <v>31</v>
      </c>
      <c r="AX188" s="14" t="s">
        <v>74</v>
      </c>
      <c r="AY188" s="255" t="s">
        <v>129</v>
      </c>
    </row>
    <row r="189" s="15" customFormat="1">
      <c r="A189" s="15"/>
      <c r="B189" s="256"/>
      <c r="C189" s="257"/>
      <c r="D189" s="236" t="s">
        <v>138</v>
      </c>
      <c r="E189" s="258" t="s">
        <v>1</v>
      </c>
      <c r="F189" s="259" t="s">
        <v>154</v>
      </c>
      <c r="G189" s="257"/>
      <c r="H189" s="260">
        <v>16</v>
      </c>
      <c r="I189" s="261"/>
      <c r="J189" s="257"/>
      <c r="K189" s="257"/>
      <c r="L189" s="262"/>
      <c r="M189" s="263"/>
      <c r="N189" s="264"/>
      <c r="O189" s="264"/>
      <c r="P189" s="264"/>
      <c r="Q189" s="264"/>
      <c r="R189" s="264"/>
      <c r="S189" s="264"/>
      <c r="T189" s="265"/>
      <c r="U189" s="15"/>
      <c r="V189" s="15"/>
      <c r="W189" s="15"/>
      <c r="X189" s="15"/>
      <c r="Y189" s="15"/>
      <c r="Z189" s="15"/>
      <c r="AA189" s="15"/>
      <c r="AB189" s="15"/>
      <c r="AC189" s="15"/>
      <c r="AD189" s="15"/>
      <c r="AE189" s="15"/>
      <c r="AT189" s="266" t="s">
        <v>138</v>
      </c>
      <c r="AU189" s="266" t="s">
        <v>84</v>
      </c>
      <c r="AV189" s="15" t="s">
        <v>136</v>
      </c>
      <c r="AW189" s="15" t="s">
        <v>31</v>
      </c>
      <c r="AX189" s="15" t="s">
        <v>82</v>
      </c>
      <c r="AY189" s="266" t="s">
        <v>129</v>
      </c>
    </row>
    <row r="190" s="2" customFormat="1" ht="16.5" customHeight="1">
      <c r="A190" s="39"/>
      <c r="B190" s="40"/>
      <c r="C190" s="278" t="s">
        <v>214</v>
      </c>
      <c r="D190" s="278" t="s">
        <v>223</v>
      </c>
      <c r="E190" s="279" t="s">
        <v>237</v>
      </c>
      <c r="F190" s="280" t="s">
        <v>238</v>
      </c>
      <c r="G190" s="281" t="s">
        <v>135</v>
      </c>
      <c r="H190" s="282">
        <v>8</v>
      </c>
      <c r="I190" s="283"/>
      <c r="J190" s="284">
        <f>ROUND(I190*H190,2)</f>
        <v>0</v>
      </c>
      <c r="K190" s="285"/>
      <c r="L190" s="286"/>
      <c r="M190" s="287" t="s">
        <v>1</v>
      </c>
      <c r="N190" s="288" t="s">
        <v>39</v>
      </c>
      <c r="O190" s="92"/>
      <c r="P190" s="230">
        <f>O190*H190</f>
        <v>0</v>
      </c>
      <c r="Q190" s="230">
        <v>0.00020000000000000001</v>
      </c>
      <c r="R190" s="230">
        <f>Q190*H190</f>
        <v>0.0016000000000000001</v>
      </c>
      <c r="S190" s="230">
        <v>0</v>
      </c>
      <c r="T190" s="231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32" t="s">
        <v>226</v>
      </c>
      <c r="AT190" s="232" t="s">
        <v>223</v>
      </c>
      <c r="AU190" s="232" t="s">
        <v>84</v>
      </c>
      <c r="AY190" s="18" t="s">
        <v>129</v>
      </c>
      <c r="BE190" s="233">
        <f>IF(N190="základní",J190,0)</f>
        <v>0</v>
      </c>
      <c r="BF190" s="233">
        <f>IF(N190="snížená",J190,0)</f>
        <v>0</v>
      </c>
      <c r="BG190" s="233">
        <f>IF(N190="zákl. přenesená",J190,0)</f>
        <v>0</v>
      </c>
      <c r="BH190" s="233">
        <f>IF(N190="sníž. přenesená",J190,0)</f>
        <v>0</v>
      </c>
      <c r="BI190" s="233">
        <f>IF(N190="nulová",J190,0)</f>
        <v>0</v>
      </c>
      <c r="BJ190" s="18" t="s">
        <v>82</v>
      </c>
      <c r="BK190" s="233">
        <f>ROUND(I190*H190,2)</f>
        <v>0</v>
      </c>
      <c r="BL190" s="18" t="s">
        <v>181</v>
      </c>
      <c r="BM190" s="232" t="s">
        <v>239</v>
      </c>
    </row>
    <row r="191" s="13" customFormat="1">
      <c r="A191" s="13"/>
      <c r="B191" s="234"/>
      <c r="C191" s="235"/>
      <c r="D191" s="236" t="s">
        <v>138</v>
      </c>
      <c r="E191" s="237" t="s">
        <v>1</v>
      </c>
      <c r="F191" s="238" t="s">
        <v>233</v>
      </c>
      <c r="G191" s="235"/>
      <c r="H191" s="237" t="s">
        <v>1</v>
      </c>
      <c r="I191" s="239"/>
      <c r="J191" s="235"/>
      <c r="K191" s="235"/>
      <c r="L191" s="240"/>
      <c r="M191" s="241"/>
      <c r="N191" s="242"/>
      <c r="O191" s="242"/>
      <c r="P191" s="242"/>
      <c r="Q191" s="242"/>
      <c r="R191" s="242"/>
      <c r="S191" s="242"/>
      <c r="T191" s="243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4" t="s">
        <v>138</v>
      </c>
      <c r="AU191" s="244" t="s">
        <v>84</v>
      </c>
      <c r="AV191" s="13" t="s">
        <v>82</v>
      </c>
      <c r="AW191" s="13" t="s">
        <v>31</v>
      </c>
      <c r="AX191" s="13" t="s">
        <v>74</v>
      </c>
      <c r="AY191" s="244" t="s">
        <v>129</v>
      </c>
    </row>
    <row r="192" s="14" customFormat="1">
      <c r="A192" s="14"/>
      <c r="B192" s="245"/>
      <c r="C192" s="246"/>
      <c r="D192" s="236" t="s">
        <v>138</v>
      </c>
      <c r="E192" s="247" t="s">
        <v>1</v>
      </c>
      <c r="F192" s="248" t="s">
        <v>234</v>
      </c>
      <c r="G192" s="246"/>
      <c r="H192" s="249">
        <v>8</v>
      </c>
      <c r="I192" s="250"/>
      <c r="J192" s="246"/>
      <c r="K192" s="246"/>
      <c r="L192" s="251"/>
      <c r="M192" s="252"/>
      <c r="N192" s="253"/>
      <c r="O192" s="253"/>
      <c r="P192" s="253"/>
      <c r="Q192" s="253"/>
      <c r="R192" s="253"/>
      <c r="S192" s="253"/>
      <c r="T192" s="254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55" t="s">
        <v>138</v>
      </c>
      <c r="AU192" s="255" t="s">
        <v>84</v>
      </c>
      <c r="AV192" s="14" t="s">
        <v>84</v>
      </c>
      <c r="AW192" s="14" t="s">
        <v>31</v>
      </c>
      <c r="AX192" s="14" t="s">
        <v>82</v>
      </c>
      <c r="AY192" s="255" t="s">
        <v>129</v>
      </c>
    </row>
    <row r="193" s="2" customFormat="1" ht="16.5" customHeight="1">
      <c r="A193" s="39"/>
      <c r="B193" s="40"/>
      <c r="C193" s="278" t="s">
        <v>201</v>
      </c>
      <c r="D193" s="278" t="s">
        <v>223</v>
      </c>
      <c r="E193" s="279" t="s">
        <v>241</v>
      </c>
      <c r="F193" s="280" t="s">
        <v>242</v>
      </c>
      <c r="G193" s="281" t="s">
        <v>135</v>
      </c>
      <c r="H193" s="282">
        <v>8</v>
      </c>
      <c r="I193" s="283"/>
      <c r="J193" s="284">
        <f>ROUND(I193*H193,2)</f>
        <v>0</v>
      </c>
      <c r="K193" s="285"/>
      <c r="L193" s="286"/>
      <c r="M193" s="287" t="s">
        <v>1</v>
      </c>
      <c r="N193" s="288" t="s">
        <v>39</v>
      </c>
      <c r="O193" s="92"/>
      <c r="P193" s="230">
        <f>O193*H193</f>
        <v>0</v>
      </c>
      <c r="Q193" s="230">
        <v>0.00020000000000000001</v>
      </c>
      <c r="R193" s="230">
        <f>Q193*H193</f>
        <v>0.0016000000000000001</v>
      </c>
      <c r="S193" s="230">
        <v>0</v>
      </c>
      <c r="T193" s="231">
        <f>S193*H193</f>
        <v>0</v>
      </c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R193" s="232" t="s">
        <v>226</v>
      </c>
      <c r="AT193" s="232" t="s">
        <v>223</v>
      </c>
      <c r="AU193" s="232" t="s">
        <v>84</v>
      </c>
      <c r="AY193" s="18" t="s">
        <v>129</v>
      </c>
      <c r="BE193" s="233">
        <f>IF(N193="základní",J193,0)</f>
        <v>0</v>
      </c>
      <c r="BF193" s="233">
        <f>IF(N193="snížená",J193,0)</f>
        <v>0</v>
      </c>
      <c r="BG193" s="233">
        <f>IF(N193="zákl. přenesená",J193,0)</f>
        <v>0</v>
      </c>
      <c r="BH193" s="233">
        <f>IF(N193="sníž. přenesená",J193,0)</f>
        <v>0</v>
      </c>
      <c r="BI193" s="233">
        <f>IF(N193="nulová",J193,0)</f>
        <v>0</v>
      </c>
      <c r="BJ193" s="18" t="s">
        <v>82</v>
      </c>
      <c r="BK193" s="233">
        <f>ROUND(I193*H193,2)</f>
        <v>0</v>
      </c>
      <c r="BL193" s="18" t="s">
        <v>181</v>
      </c>
      <c r="BM193" s="232" t="s">
        <v>243</v>
      </c>
    </row>
    <row r="194" s="13" customFormat="1">
      <c r="A194" s="13"/>
      <c r="B194" s="234"/>
      <c r="C194" s="235"/>
      <c r="D194" s="236" t="s">
        <v>138</v>
      </c>
      <c r="E194" s="237" t="s">
        <v>1</v>
      </c>
      <c r="F194" s="238" t="s">
        <v>235</v>
      </c>
      <c r="G194" s="235"/>
      <c r="H194" s="237" t="s">
        <v>1</v>
      </c>
      <c r="I194" s="239"/>
      <c r="J194" s="235"/>
      <c r="K194" s="235"/>
      <c r="L194" s="240"/>
      <c r="M194" s="241"/>
      <c r="N194" s="242"/>
      <c r="O194" s="242"/>
      <c r="P194" s="242"/>
      <c r="Q194" s="242"/>
      <c r="R194" s="242"/>
      <c r="S194" s="242"/>
      <c r="T194" s="243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44" t="s">
        <v>138</v>
      </c>
      <c r="AU194" s="244" t="s">
        <v>84</v>
      </c>
      <c r="AV194" s="13" t="s">
        <v>82</v>
      </c>
      <c r="AW194" s="13" t="s">
        <v>31</v>
      </c>
      <c r="AX194" s="13" t="s">
        <v>74</v>
      </c>
      <c r="AY194" s="244" t="s">
        <v>129</v>
      </c>
    </row>
    <row r="195" s="14" customFormat="1">
      <c r="A195" s="14"/>
      <c r="B195" s="245"/>
      <c r="C195" s="246"/>
      <c r="D195" s="236" t="s">
        <v>138</v>
      </c>
      <c r="E195" s="247" t="s">
        <v>1</v>
      </c>
      <c r="F195" s="248" t="s">
        <v>236</v>
      </c>
      <c r="G195" s="246"/>
      <c r="H195" s="249">
        <v>8</v>
      </c>
      <c r="I195" s="250"/>
      <c r="J195" s="246"/>
      <c r="K195" s="246"/>
      <c r="L195" s="251"/>
      <c r="M195" s="252"/>
      <c r="N195" s="253"/>
      <c r="O195" s="253"/>
      <c r="P195" s="253"/>
      <c r="Q195" s="253"/>
      <c r="R195" s="253"/>
      <c r="S195" s="253"/>
      <c r="T195" s="254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55" t="s">
        <v>138</v>
      </c>
      <c r="AU195" s="255" t="s">
        <v>84</v>
      </c>
      <c r="AV195" s="14" t="s">
        <v>84</v>
      </c>
      <c r="AW195" s="14" t="s">
        <v>31</v>
      </c>
      <c r="AX195" s="14" t="s">
        <v>82</v>
      </c>
      <c r="AY195" s="255" t="s">
        <v>129</v>
      </c>
    </row>
    <row r="196" s="2" customFormat="1" ht="37.8" customHeight="1">
      <c r="A196" s="39"/>
      <c r="B196" s="40"/>
      <c r="C196" s="220" t="s">
        <v>8</v>
      </c>
      <c r="D196" s="220" t="s">
        <v>132</v>
      </c>
      <c r="E196" s="221" t="s">
        <v>245</v>
      </c>
      <c r="F196" s="222" t="s">
        <v>246</v>
      </c>
      <c r="G196" s="223" t="s">
        <v>205</v>
      </c>
      <c r="H196" s="224">
        <v>68</v>
      </c>
      <c r="I196" s="225"/>
      <c r="J196" s="226">
        <f>ROUND(I196*H196,2)</f>
        <v>0</v>
      </c>
      <c r="K196" s="227"/>
      <c r="L196" s="45"/>
      <c r="M196" s="228" t="s">
        <v>1</v>
      </c>
      <c r="N196" s="229" t="s">
        <v>39</v>
      </c>
      <c r="O196" s="92"/>
      <c r="P196" s="230">
        <f>O196*H196</f>
        <v>0</v>
      </c>
      <c r="Q196" s="230">
        <v>0</v>
      </c>
      <c r="R196" s="230">
        <f>Q196*H196</f>
        <v>0</v>
      </c>
      <c r="S196" s="230">
        <v>0</v>
      </c>
      <c r="T196" s="231">
        <f>S196*H196</f>
        <v>0</v>
      </c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R196" s="232" t="s">
        <v>181</v>
      </c>
      <c r="AT196" s="232" t="s">
        <v>132</v>
      </c>
      <c r="AU196" s="232" t="s">
        <v>84</v>
      </c>
      <c r="AY196" s="18" t="s">
        <v>129</v>
      </c>
      <c r="BE196" s="233">
        <f>IF(N196="základní",J196,0)</f>
        <v>0</v>
      </c>
      <c r="BF196" s="233">
        <f>IF(N196="snížená",J196,0)</f>
        <v>0</v>
      </c>
      <c r="BG196" s="233">
        <f>IF(N196="zákl. přenesená",J196,0)</f>
        <v>0</v>
      </c>
      <c r="BH196" s="233">
        <f>IF(N196="sníž. přenesená",J196,0)</f>
        <v>0</v>
      </c>
      <c r="BI196" s="233">
        <f>IF(N196="nulová",J196,0)</f>
        <v>0</v>
      </c>
      <c r="BJ196" s="18" t="s">
        <v>82</v>
      </c>
      <c r="BK196" s="233">
        <f>ROUND(I196*H196,2)</f>
        <v>0</v>
      </c>
      <c r="BL196" s="18" t="s">
        <v>181</v>
      </c>
      <c r="BM196" s="232" t="s">
        <v>247</v>
      </c>
    </row>
    <row r="197" s="13" customFormat="1">
      <c r="A197" s="13"/>
      <c r="B197" s="234"/>
      <c r="C197" s="235"/>
      <c r="D197" s="236" t="s">
        <v>138</v>
      </c>
      <c r="E197" s="237" t="s">
        <v>1</v>
      </c>
      <c r="F197" s="238" t="s">
        <v>248</v>
      </c>
      <c r="G197" s="235"/>
      <c r="H197" s="237" t="s">
        <v>1</v>
      </c>
      <c r="I197" s="239"/>
      <c r="J197" s="235"/>
      <c r="K197" s="235"/>
      <c r="L197" s="240"/>
      <c r="M197" s="241"/>
      <c r="N197" s="242"/>
      <c r="O197" s="242"/>
      <c r="P197" s="242"/>
      <c r="Q197" s="242"/>
      <c r="R197" s="242"/>
      <c r="S197" s="242"/>
      <c r="T197" s="243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44" t="s">
        <v>138</v>
      </c>
      <c r="AU197" s="244" t="s">
        <v>84</v>
      </c>
      <c r="AV197" s="13" t="s">
        <v>82</v>
      </c>
      <c r="AW197" s="13" t="s">
        <v>31</v>
      </c>
      <c r="AX197" s="13" t="s">
        <v>74</v>
      </c>
      <c r="AY197" s="244" t="s">
        <v>129</v>
      </c>
    </row>
    <row r="198" s="14" customFormat="1">
      <c r="A198" s="14"/>
      <c r="B198" s="245"/>
      <c r="C198" s="246"/>
      <c r="D198" s="236" t="s">
        <v>138</v>
      </c>
      <c r="E198" s="247" t="s">
        <v>1</v>
      </c>
      <c r="F198" s="248" t="s">
        <v>506</v>
      </c>
      <c r="G198" s="246"/>
      <c r="H198" s="249">
        <v>64</v>
      </c>
      <c r="I198" s="250"/>
      <c r="J198" s="246"/>
      <c r="K198" s="246"/>
      <c r="L198" s="251"/>
      <c r="M198" s="252"/>
      <c r="N198" s="253"/>
      <c r="O198" s="253"/>
      <c r="P198" s="253"/>
      <c r="Q198" s="253"/>
      <c r="R198" s="253"/>
      <c r="S198" s="253"/>
      <c r="T198" s="254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55" t="s">
        <v>138</v>
      </c>
      <c r="AU198" s="255" t="s">
        <v>84</v>
      </c>
      <c r="AV198" s="14" t="s">
        <v>84</v>
      </c>
      <c r="AW198" s="14" t="s">
        <v>31</v>
      </c>
      <c r="AX198" s="14" t="s">
        <v>74</v>
      </c>
      <c r="AY198" s="255" t="s">
        <v>129</v>
      </c>
    </row>
    <row r="199" s="13" customFormat="1">
      <c r="A199" s="13"/>
      <c r="B199" s="234"/>
      <c r="C199" s="235"/>
      <c r="D199" s="236" t="s">
        <v>138</v>
      </c>
      <c r="E199" s="237" t="s">
        <v>1</v>
      </c>
      <c r="F199" s="238" t="s">
        <v>249</v>
      </c>
      <c r="G199" s="235"/>
      <c r="H199" s="237" t="s">
        <v>1</v>
      </c>
      <c r="I199" s="239"/>
      <c r="J199" s="235"/>
      <c r="K199" s="235"/>
      <c r="L199" s="240"/>
      <c r="M199" s="241"/>
      <c r="N199" s="242"/>
      <c r="O199" s="242"/>
      <c r="P199" s="242"/>
      <c r="Q199" s="242"/>
      <c r="R199" s="242"/>
      <c r="S199" s="242"/>
      <c r="T199" s="243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44" t="s">
        <v>138</v>
      </c>
      <c r="AU199" s="244" t="s">
        <v>84</v>
      </c>
      <c r="AV199" s="13" t="s">
        <v>82</v>
      </c>
      <c r="AW199" s="13" t="s">
        <v>31</v>
      </c>
      <c r="AX199" s="13" t="s">
        <v>74</v>
      </c>
      <c r="AY199" s="244" t="s">
        <v>129</v>
      </c>
    </row>
    <row r="200" s="14" customFormat="1">
      <c r="A200" s="14"/>
      <c r="B200" s="245"/>
      <c r="C200" s="246"/>
      <c r="D200" s="236" t="s">
        <v>138</v>
      </c>
      <c r="E200" s="247" t="s">
        <v>1</v>
      </c>
      <c r="F200" s="248" t="s">
        <v>250</v>
      </c>
      <c r="G200" s="246"/>
      <c r="H200" s="249">
        <v>4</v>
      </c>
      <c r="I200" s="250"/>
      <c r="J200" s="246"/>
      <c r="K200" s="246"/>
      <c r="L200" s="251"/>
      <c r="M200" s="252"/>
      <c r="N200" s="253"/>
      <c r="O200" s="253"/>
      <c r="P200" s="253"/>
      <c r="Q200" s="253"/>
      <c r="R200" s="253"/>
      <c r="S200" s="253"/>
      <c r="T200" s="254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55" t="s">
        <v>138</v>
      </c>
      <c r="AU200" s="255" t="s">
        <v>84</v>
      </c>
      <c r="AV200" s="14" t="s">
        <v>84</v>
      </c>
      <c r="AW200" s="14" t="s">
        <v>31</v>
      </c>
      <c r="AX200" s="14" t="s">
        <v>74</v>
      </c>
      <c r="AY200" s="255" t="s">
        <v>129</v>
      </c>
    </row>
    <row r="201" s="15" customFormat="1">
      <c r="A201" s="15"/>
      <c r="B201" s="256"/>
      <c r="C201" s="257"/>
      <c r="D201" s="236" t="s">
        <v>138</v>
      </c>
      <c r="E201" s="258" t="s">
        <v>1</v>
      </c>
      <c r="F201" s="259" t="s">
        <v>154</v>
      </c>
      <c r="G201" s="257"/>
      <c r="H201" s="260">
        <v>68</v>
      </c>
      <c r="I201" s="261"/>
      <c r="J201" s="257"/>
      <c r="K201" s="257"/>
      <c r="L201" s="262"/>
      <c r="M201" s="263"/>
      <c r="N201" s="264"/>
      <c r="O201" s="264"/>
      <c r="P201" s="264"/>
      <c r="Q201" s="264"/>
      <c r="R201" s="264"/>
      <c r="S201" s="264"/>
      <c r="T201" s="265"/>
      <c r="U201" s="15"/>
      <c r="V201" s="15"/>
      <c r="W201" s="15"/>
      <c r="X201" s="15"/>
      <c r="Y201" s="15"/>
      <c r="Z201" s="15"/>
      <c r="AA201" s="15"/>
      <c r="AB201" s="15"/>
      <c r="AC201" s="15"/>
      <c r="AD201" s="15"/>
      <c r="AE201" s="15"/>
      <c r="AT201" s="266" t="s">
        <v>138</v>
      </c>
      <c r="AU201" s="266" t="s">
        <v>84</v>
      </c>
      <c r="AV201" s="15" t="s">
        <v>136</v>
      </c>
      <c r="AW201" s="15" t="s">
        <v>31</v>
      </c>
      <c r="AX201" s="15" t="s">
        <v>82</v>
      </c>
      <c r="AY201" s="266" t="s">
        <v>129</v>
      </c>
    </row>
    <row r="202" s="2" customFormat="1" ht="16.5" customHeight="1">
      <c r="A202" s="39"/>
      <c r="B202" s="40"/>
      <c r="C202" s="278" t="s">
        <v>181</v>
      </c>
      <c r="D202" s="278" t="s">
        <v>223</v>
      </c>
      <c r="E202" s="279" t="s">
        <v>252</v>
      </c>
      <c r="F202" s="280" t="s">
        <v>253</v>
      </c>
      <c r="G202" s="281" t="s">
        <v>205</v>
      </c>
      <c r="H202" s="282">
        <v>72</v>
      </c>
      <c r="I202" s="283"/>
      <c r="J202" s="284">
        <f>ROUND(I202*H202,2)</f>
        <v>0</v>
      </c>
      <c r="K202" s="285"/>
      <c r="L202" s="286"/>
      <c r="M202" s="287" t="s">
        <v>1</v>
      </c>
      <c r="N202" s="288" t="s">
        <v>39</v>
      </c>
      <c r="O202" s="92"/>
      <c r="P202" s="230">
        <f>O202*H202</f>
        <v>0</v>
      </c>
      <c r="Q202" s="230">
        <v>0</v>
      </c>
      <c r="R202" s="230">
        <f>Q202*H202</f>
        <v>0</v>
      </c>
      <c r="S202" s="230">
        <v>0</v>
      </c>
      <c r="T202" s="231">
        <f>S202*H202</f>
        <v>0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232" t="s">
        <v>226</v>
      </c>
      <c r="AT202" s="232" t="s">
        <v>223</v>
      </c>
      <c r="AU202" s="232" t="s">
        <v>84</v>
      </c>
      <c r="AY202" s="18" t="s">
        <v>129</v>
      </c>
      <c r="BE202" s="233">
        <f>IF(N202="základní",J202,0)</f>
        <v>0</v>
      </c>
      <c r="BF202" s="233">
        <f>IF(N202="snížená",J202,0)</f>
        <v>0</v>
      </c>
      <c r="BG202" s="233">
        <f>IF(N202="zákl. přenesená",J202,0)</f>
        <v>0</v>
      </c>
      <c r="BH202" s="233">
        <f>IF(N202="sníž. přenesená",J202,0)</f>
        <v>0</v>
      </c>
      <c r="BI202" s="233">
        <f>IF(N202="nulová",J202,0)</f>
        <v>0</v>
      </c>
      <c r="BJ202" s="18" t="s">
        <v>82</v>
      </c>
      <c r="BK202" s="233">
        <f>ROUND(I202*H202,2)</f>
        <v>0</v>
      </c>
      <c r="BL202" s="18" t="s">
        <v>181</v>
      </c>
      <c r="BM202" s="232" t="s">
        <v>254</v>
      </c>
    </row>
    <row r="203" s="13" customFormat="1">
      <c r="A203" s="13"/>
      <c r="B203" s="234"/>
      <c r="C203" s="235"/>
      <c r="D203" s="236" t="s">
        <v>138</v>
      </c>
      <c r="E203" s="237" t="s">
        <v>1</v>
      </c>
      <c r="F203" s="238" t="s">
        <v>255</v>
      </c>
      <c r="G203" s="235"/>
      <c r="H203" s="237" t="s">
        <v>1</v>
      </c>
      <c r="I203" s="239"/>
      <c r="J203" s="235"/>
      <c r="K203" s="235"/>
      <c r="L203" s="240"/>
      <c r="M203" s="241"/>
      <c r="N203" s="242"/>
      <c r="O203" s="242"/>
      <c r="P203" s="242"/>
      <c r="Q203" s="242"/>
      <c r="R203" s="242"/>
      <c r="S203" s="242"/>
      <c r="T203" s="243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44" t="s">
        <v>138</v>
      </c>
      <c r="AU203" s="244" t="s">
        <v>84</v>
      </c>
      <c r="AV203" s="13" t="s">
        <v>82</v>
      </c>
      <c r="AW203" s="13" t="s">
        <v>31</v>
      </c>
      <c r="AX203" s="13" t="s">
        <v>74</v>
      </c>
      <c r="AY203" s="244" t="s">
        <v>129</v>
      </c>
    </row>
    <row r="204" s="14" customFormat="1">
      <c r="A204" s="14"/>
      <c r="B204" s="245"/>
      <c r="C204" s="246"/>
      <c r="D204" s="236" t="s">
        <v>138</v>
      </c>
      <c r="E204" s="247" t="s">
        <v>1</v>
      </c>
      <c r="F204" s="248" t="s">
        <v>507</v>
      </c>
      <c r="G204" s="246"/>
      <c r="H204" s="249">
        <v>71.400000000000006</v>
      </c>
      <c r="I204" s="250"/>
      <c r="J204" s="246"/>
      <c r="K204" s="246"/>
      <c r="L204" s="251"/>
      <c r="M204" s="252"/>
      <c r="N204" s="253"/>
      <c r="O204" s="253"/>
      <c r="P204" s="253"/>
      <c r="Q204" s="253"/>
      <c r="R204" s="253"/>
      <c r="S204" s="253"/>
      <c r="T204" s="254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55" t="s">
        <v>138</v>
      </c>
      <c r="AU204" s="255" t="s">
        <v>84</v>
      </c>
      <c r="AV204" s="14" t="s">
        <v>84</v>
      </c>
      <c r="AW204" s="14" t="s">
        <v>31</v>
      </c>
      <c r="AX204" s="14" t="s">
        <v>74</v>
      </c>
      <c r="AY204" s="255" t="s">
        <v>129</v>
      </c>
    </row>
    <row r="205" s="13" customFormat="1">
      <c r="A205" s="13"/>
      <c r="B205" s="234"/>
      <c r="C205" s="235"/>
      <c r="D205" s="236" t="s">
        <v>138</v>
      </c>
      <c r="E205" s="237" t="s">
        <v>1</v>
      </c>
      <c r="F205" s="238" t="s">
        <v>257</v>
      </c>
      <c r="G205" s="235"/>
      <c r="H205" s="237" t="s">
        <v>1</v>
      </c>
      <c r="I205" s="239"/>
      <c r="J205" s="235"/>
      <c r="K205" s="235"/>
      <c r="L205" s="240"/>
      <c r="M205" s="241"/>
      <c r="N205" s="242"/>
      <c r="O205" s="242"/>
      <c r="P205" s="242"/>
      <c r="Q205" s="242"/>
      <c r="R205" s="242"/>
      <c r="S205" s="242"/>
      <c r="T205" s="243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44" t="s">
        <v>138</v>
      </c>
      <c r="AU205" s="244" t="s">
        <v>84</v>
      </c>
      <c r="AV205" s="13" t="s">
        <v>82</v>
      </c>
      <c r="AW205" s="13" t="s">
        <v>31</v>
      </c>
      <c r="AX205" s="13" t="s">
        <v>74</v>
      </c>
      <c r="AY205" s="244" t="s">
        <v>129</v>
      </c>
    </row>
    <row r="206" s="14" customFormat="1">
      <c r="A206" s="14"/>
      <c r="B206" s="245"/>
      <c r="C206" s="246"/>
      <c r="D206" s="236" t="s">
        <v>138</v>
      </c>
      <c r="E206" s="247" t="s">
        <v>1</v>
      </c>
      <c r="F206" s="248" t="s">
        <v>508</v>
      </c>
      <c r="G206" s="246"/>
      <c r="H206" s="249">
        <v>0.59999999999999998</v>
      </c>
      <c r="I206" s="250"/>
      <c r="J206" s="246"/>
      <c r="K206" s="246"/>
      <c r="L206" s="251"/>
      <c r="M206" s="252"/>
      <c r="N206" s="253"/>
      <c r="O206" s="253"/>
      <c r="P206" s="253"/>
      <c r="Q206" s="253"/>
      <c r="R206" s="253"/>
      <c r="S206" s="253"/>
      <c r="T206" s="254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55" t="s">
        <v>138</v>
      </c>
      <c r="AU206" s="255" t="s">
        <v>84</v>
      </c>
      <c r="AV206" s="14" t="s">
        <v>84</v>
      </c>
      <c r="AW206" s="14" t="s">
        <v>31</v>
      </c>
      <c r="AX206" s="14" t="s">
        <v>74</v>
      </c>
      <c r="AY206" s="255" t="s">
        <v>129</v>
      </c>
    </row>
    <row r="207" s="15" customFormat="1">
      <c r="A207" s="15"/>
      <c r="B207" s="256"/>
      <c r="C207" s="257"/>
      <c r="D207" s="236" t="s">
        <v>138</v>
      </c>
      <c r="E207" s="258" t="s">
        <v>1</v>
      </c>
      <c r="F207" s="259" t="s">
        <v>154</v>
      </c>
      <c r="G207" s="257"/>
      <c r="H207" s="260">
        <v>72</v>
      </c>
      <c r="I207" s="261"/>
      <c r="J207" s="257"/>
      <c r="K207" s="257"/>
      <c r="L207" s="262"/>
      <c r="M207" s="263"/>
      <c r="N207" s="264"/>
      <c r="O207" s="264"/>
      <c r="P207" s="264"/>
      <c r="Q207" s="264"/>
      <c r="R207" s="264"/>
      <c r="S207" s="264"/>
      <c r="T207" s="265"/>
      <c r="U207" s="15"/>
      <c r="V207" s="15"/>
      <c r="W207" s="15"/>
      <c r="X207" s="15"/>
      <c r="Y207" s="15"/>
      <c r="Z207" s="15"/>
      <c r="AA207" s="15"/>
      <c r="AB207" s="15"/>
      <c r="AC207" s="15"/>
      <c r="AD207" s="15"/>
      <c r="AE207" s="15"/>
      <c r="AT207" s="266" t="s">
        <v>138</v>
      </c>
      <c r="AU207" s="266" t="s">
        <v>84</v>
      </c>
      <c r="AV207" s="15" t="s">
        <v>136</v>
      </c>
      <c r="AW207" s="15" t="s">
        <v>31</v>
      </c>
      <c r="AX207" s="15" t="s">
        <v>82</v>
      </c>
      <c r="AY207" s="266" t="s">
        <v>129</v>
      </c>
    </row>
    <row r="208" s="2" customFormat="1" ht="21.75" customHeight="1">
      <c r="A208" s="39"/>
      <c r="B208" s="40"/>
      <c r="C208" s="278" t="s">
        <v>240</v>
      </c>
      <c r="D208" s="278" t="s">
        <v>223</v>
      </c>
      <c r="E208" s="279" t="s">
        <v>260</v>
      </c>
      <c r="F208" s="280" t="s">
        <v>261</v>
      </c>
      <c r="G208" s="281" t="s">
        <v>262</v>
      </c>
      <c r="H208" s="282">
        <v>75</v>
      </c>
      <c r="I208" s="283"/>
      <c r="J208" s="284">
        <f>ROUND(I208*H208,2)</f>
        <v>0</v>
      </c>
      <c r="K208" s="285"/>
      <c r="L208" s="286"/>
      <c r="M208" s="287" t="s">
        <v>1</v>
      </c>
      <c r="N208" s="288" t="s">
        <v>39</v>
      </c>
      <c r="O208" s="92"/>
      <c r="P208" s="230">
        <f>O208*H208</f>
        <v>0</v>
      </c>
      <c r="Q208" s="230">
        <v>0</v>
      </c>
      <c r="R208" s="230">
        <f>Q208*H208</f>
        <v>0</v>
      </c>
      <c r="S208" s="230">
        <v>0</v>
      </c>
      <c r="T208" s="231">
        <f>S208*H208</f>
        <v>0</v>
      </c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R208" s="232" t="s">
        <v>226</v>
      </c>
      <c r="AT208" s="232" t="s">
        <v>223</v>
      </c>
      <c r="AU208" s="232" t="s">
        <v>84</v>
      </c>
      <c r="AY208" s="18" t="s">
        <v>129</v>
      </c>
      <c r="BE208" s="233">
        <f>IF(N208="základní",J208,0)</f>
        <v>0</v>
      </c>
      <c r="BF208" s="233">
        <f>IF(N208="snížená",J208,0)</f>
        <v>0</v>
      </c>
      <c r="BG208" s="233">
        <f>IF(N208="zákl. přenesená",J208,0)</f>
        <v>0</v>
      </c>
      <c r="BH208" s="233">
        <f>IF(N208="sníž. přenesená",J208,0)</f>
        <v>0</v>
      </c>
      <c r="BI208" s="233">
        <f>IF(N208="nulová",J208,0)</f>
        <v>0</v>
      </c>
      <c r="BJ208" s="18" t="s">
        <v>82</v>
      </c>
      <c r="BK208" s="233">
        <f>ROUND(I208*H208,2)</f>
        <v>0</v>
      </c>
      <c r="BL208" s="18" t="s">
        <v>181</v>
      </c>
      <c r="BM208" s="232" t="s">
        <v>263</v>
      </c>
    </row>
    <row r="209" s="14" customFormat="1">
      <c r="A209" s="14"/>
      <c r="B209" s="245"/>
      <c r="C209" s="246"/>
      <c r="D209" s="236" t="s">
        <v>138</v>
      </c>
      <c r="E209" s="247" t="s">
        <v>1</v>
      </c>
      <c r="F209" s="248" t="s">
        <v>507</v>
      </c>
      <c r="G209" s="246"/>
      <c r="H209" s="249">
        <v>71.400000000000006</v>
      </c>
      <c r="I209" s="250"/>
      <c r="J209" s="246"/>
      <c r="K209" s="246"/>
      <c r="L209" s="251"/>
      <c r="M209" s="252"/>
      <c r="N209" s="253"/>
      <c r="O209" s="253"/>
      <c r="P209" s="253"/>
      <c r="Q209" s="253"/>
      <c r="R209" s="253"/>
      <c r="S209" s="253"/>
      <c r="T209" s="254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55" t="s">
        <v>138</v>
      </c>
      <c r="AU209" s="255" t="s">
        <v>84</v>
      </c>
      <c r="AV209" s="14" t="s">
        <v>84</v>
      </c>
      <c r="AW209" s="14" t="s">
        <v>31</v>
      </c>
      <c r="AX209" s="14" t="s">
        <v>74</v>
      </c>
      <c r="AY209" s="255" t="s">
        <v>129</v>
      </c>
    </row>
    <row r="210" s="13" customFormat="1">
      <c r="A210" s="13"/>
      <c r="B210" s="234"/>
      <c r="C210" s="235"/>
      <c r="D210" s="236" t="s">
        <v>138</v>
      </c>
      <c r="E210" s="237" t="s">
        <v>1</v>
      </c>
      <c r="F210" s="238" t="s">
        <v>264</v>
      </c>
      <c r="G210" s="235"/>
      <c r="H210" s="237" t="s">
        <v>1</v>
      </c>
      <c r="I210" s="239"/>
      <c r="J210" s="235"/>
      <c r="K210" s="235"/>
      <c r="L210" s="240"/>
      <c r="M210" s="241"/>
      <c r="N210" s="242"/>
      <c r="O210" s="242"/>
      <c r="P210" s="242"/>
      <c r="Q210" s="242"/>
      <c r="R210" s="242"/>
      <c r="S210" s="242"/>
      <c r="T210" s="243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44" t="s">
        <v>138</v>
      </c>
      <c r="AU210" s="244" t="s">
        <v>84</v>
      </c>
      <c r="AV210" s="13" t="s">
        <v>82</v>
      </c>
      <c r="AW210" s="13" t="s">
        <v>31</v>
      </c>
      <c r="AX210" s="13" t="s">
        <v>74</v>
      </c>
      <c r="AY210" s="244" t="s">
        <v>129</v>
      </c>
    </row>
    <row r="211" s="14" customFormat="1">
      <c r="A211" s="14"/>
      <c r="B211" s="245"/>
      <c r="C211" s="246"/>
      <c r="D211" s="236" t="s">
        <v>138</v>
      </c>
      <c r="E211" s="247" t="s">
        <v>1</v>
      </c>
      <c r="F211" s="248" t="s">
        <v>509</v>
      </c>
      <c r="G211" s="246"/>
      <c r="H211" s="249">
        <v>3.6000000000000001</v>
      </c>
      <c r="I211" s="250"/>
      <c r="J211" s="246"/>
      <c r="K211" s="246"/>
      <c r="L211" s="251"/>
      <c r="M211" s="252"/>
      <c r="N211" s="253"/>
      <c r="O211" s="253"/>
      <c r="P211" s="253"/>
      <c r="Q211" s="253"/>
      <c r="R211" s="253"/>
      <c r="S211" s="253"/>
      <c r="T211" s="254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55" t="s">
        <v>138</v>
      </c>
      <c r="AU211" s="255" t="s">
        <v>84</v>
      </c>
      <c r="AV211" s="14" t="s">
        <v>84</v>
      </c>
      <c r="AW211" s="14" t="s">
        <v>31</v>
      </c>
      <c r="AX211" s="14" t="s">
        <v>74</v>
      </c>
      <c r="AY211" s="255" t="s">
        <v>129</v>
      </c>
    </row>
    <row r="212" s="15" customFormat="1">
      <c r="A212" s="15"/>
      <c r="B212" s="256"/>
      <c r="C212" s="257"/>
      <c r="D212" s="236" t="s">
        <v>138</v>
      </c>
      <c r="E212" s="258" t="s">
        <v>1</v>
      </c>
      <c r="F212" s="259" t="s">
        <v>154</v>
      </c>
      <c r="G212" s="257"/>
      <c r="H212" s="260">
        <v>75</v>
      </c>
      <c r="I212" s="261"/>
      <c r="J212" s="257"/>
      <c r="K212" s="257"/>
      <c r="L212" s="262"/>
      <c r="M212" s="263"/>
      <c r="N212" s="264"/>
      <c r="O212" s="264"/>
      <c r="P212" s="264"/>
      <c r="Q212" s="264"/>
      <c r="R212" s="264"/>
      <c r="S212" s="264"/>
      <c r="T212" s="265"/>
      <c r="U212" s="15"/>
      <c r="V212" s="15"/>
      <c r="W212" s="15"/>
      <c r="X212" s="15"/>
      <c r="Y212" s="15"/>
      <c r="Z212" s="15"/>
      <c r="AA212" s="15"/>
      <c r="AB212" s="15"/>
      <c r="AC212" s="15"/>
      <c r="AD212" s="15"/>
      <c r="AE212" s="15"/>
      <c r="AT212" s="266" t="s">
        <v>138</v>
      </c>
      <c r="AU212" s="266" t="s">
        <v>84</v>
      </c>
      <c r="AV212" s="15" t="s">
        <v>136</v>
      </c>
      <c r="AW212" s="15" t="s">
        <v>31</v>
      </c>
      <c r="AX212" s="15" t="s">
        <v>82</v>
      </c>
      <c r="AY212" s="266" t="s">
        <v>129</v>
      </c>
    </row>
    <row r="213" s="2" customFormat="1" ht="21.75" customHeight="1">
      <c r="A213" s="39"/>
      <c r="B213" s="40"/>
      <c r="C213" s="220" t="s">
        <v>244</v>
      </c>
      <c r="D213" s="220" t="s">
        <v>132</v>
      </c>
      <c r="E213" s="221" t="s">
        <v>266</v>
      </c>
      <c r="F213" s="222" t="s">
        <v>267</v>
      </c>
      <c r="G213" s="223" t="s">
        <v>135</v>
      </c>
      <c r="H213" s="224">
        <v>12</v>
      </c>
      <c r="I213" s="225"/>
      <c r="J213" s="226">
        <f>ROUND(I213*H213,2)</f>
        <v>0</v>
      </c>
      <c r="K213" s="227"/>
      <c r="L213" s="45"/>
      <c r="M213" s="228" t="s">
        <v>1</v>
      </c>
      <c r="N213" s="229" t="s">
        <v>39</v>
      </c>
      <c r="O213" s="92"/>
      <c r="P213" s="230">
        <f>O213*H213</f>
        <v>0</v>
      </c>
      <c r="Q213" s="230">
        <v>0.0080000000000000002</v>
      </c>
      <c r="R213" s="230">
        <f>Q213*H213</f>
        <v>0.096000000000000002</v>
      </c>
      <c r="S213" s="230">
        <v>0</v>
      </c>
      <c r="T213" s="231">
        <f>S213*H213</f>
        <v>0</v>
      </c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R213" s="232" t="s">
        <v>181</v>
      </c>
      <c r="AT213" s="232" t="s">
        <v>132</v>
      </c>
      <c r="AU213" s="232" t="s">
        <v>84</v>
      </c>
      <c r="AY213" s="18" t="s">
        <v>129</v>
      </c>
      <c r="BE213" s="233">
        <f>IF(N213="základní",J213,0)</f>
        <v>0</v>
      </c>
      <c r="BF213" s="233">
        <f>IF(N213="snížená",J213,0)</f>
        <v>0</v>
      </c>
      <c r="BG213" s="233">
        <f>IF(N213="zákl. přenesená",J213,0)</f>
        <v>0</v>
      </c>
      <c r="BH213" s="233">
        <f>IF(N213="sníž. přenesená",J213,0)</f>
        <v>0</v>
      </c>
      <c r="BI213" s="233">
        <f>IF(N213="nulová",J213,0)</f>
        <v>0</v>
      </c>
      <c r="BJ213" s="18" t="s">
        <v>82</v>
      </c>
      <c r="BK213" s="233">
        <f>ROUND(I213*H213,2)</f>
        <v>0</v>
      </c>
      <c r="BL213" s="18" t="s">
        <v>181</v>
      </c>
      <c r="BM213" s="232" t="s">
        <v>268</v>
      </c>
    </row>
    <row r="214" s="14" customFormat="1">
      <c r="A214" s="14"/>
      <c r="B214" s="245"/>
      <c r="C214" s="246"/>
      <c r="D214" s="236" t="s">
        <v>138</v>
      </c>
      <c r="E214" s="247" t="s">
        <v>1</v>
      </c>
      <c r="F214" s="248" t="s">
        <v>510</v>
      </c>
      <c r="G214" s="246"/>
      <c r="H214" s="249">
        <v>12</v>
      </c>
      <c r="I214" s="250"/>
      <c r="J214" s="246"/>
      <c r="K214" s="246"/>
      <c r="L214" s="251"/>
      <c r="M214" s="252"/>
      <c r="N214" s="253"/>
      <c r="O214" s="253"/>
      <c r="P214" s="253"/>
      <c r="Q214" s="253"/>
      <c r="R214" s="253"/>
      <c r="S214" s="253"/>
      <c r="T214" s="254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55" t="s">
        <v>138</v>
      </c>
      <c r="AU214" s="255" t="s">
        <v>84</v>
      </c>
      <c r="AV214" s="14" t="s">
        <v>84</v>
      </c>
      <c r="AW214" s="14" t="s">
        <v>31</v>
      </c>
      <c r="AX214" s="14" t="s">
        <v>82</v>
      </c>
      <c r="AY214" s="255" t="s">
        <v>129</v>
      </c>
    </row>
    <row r="215" s="2" customFormat="1" ht="21.75" customHeight="1">
      <c r="A215" s="39"/>
      <c r="B215" s="40"/>
      <c r="C215" s="278" t="s">
        <v>251</v>
      </c>
      <c r="D215" s="278" t="s">
        <v>223</v>
      </c>
      <c r="E215" s="279" t="s">
        <v>271</v>
      </c>
      <c r="F215" s="280" t="s">
        <v>272</v>
      </c>
      <c r="G215" s="281" t="s">
        <v>135</v>
      </c>
      <c r="H215" s="282">
        <v>12</v>
      </c>
      <c r="I215" s="283"/>
      <c r="J215" s="284">
        <f>ROUND(I215*H215,2)</f>
        <v>0</v>
      </c>
      <c r="K215" s="285"/>
      <c r="L215" s="286"/>
      <c r="M215" s="287" t="s">
        <v>1</v>
      </c>
      <c r="N215" s="288" t="s">
        <v>39</v>
      </c>
      <c r="O215" s="92"/>
      <c r="P215" s="230">
        <f>O215*H215</f>
        <v>0</v>
      </c>
      <c r="Q215" s="230">
        <v>0</v>
      </c>
      <c r="R215" s="230">
        <f>Q215*H215</f>
        <v>0</v>
      </c>
      <c r="S215" s="230">
        <v>0</v>
      </c>
      <c r="T215" s="231">
        <f>S215*H215</f>
        <v>0</v>
      </c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R215" s="232" t="s">
        <v>226</v>
      </c>
      <c r="AT215" s="232" t="s">
        <v>223</v>
      </c>
      <c r="AU215" s="232" t="s">
        <v>84</v>
      </c>
      <c r="AY215" s="18" t="s">
        <v>129</v>
      </c>
      <c r="BE215" s="233">
        <f>IF(N215="základní",J215,0)</f>
        <v>0</v>
      </c>
      <c r="BF215" s="233">
        <f>IF(N215="snížená",J215,0)</f>
        <v>0</v>
      </c>
      <c r="BG215" s="233">
        <f>IF(N215="zákl. přenesená",J215,0)</f>
        <v>0</v>
      </c>
      <c r="BH215" s="233">
        <f>IF(N215="sníž. přenesená",J215,0)</f>
        <v>0</v>
      </c>
      <c r="BI215" s="233">
        <f>IF(N215="nulová",J215,0)</f>
        <v>0</v>
      </c>
      <c r="BJ215" s="18" t="s">
        <v>82</v>
      </c>
      <c r="BK215" s="233">
        <f>ROUND(I215*H215,2)</f>
        <v>0</v>
      </c>
      <c r="BL215" s="18" t="s">
        <v>181</v>
      </c>
      <c r="BM215" s="232" t="s">
        <v>273</v>
      </c>
    </row>
    <row r="216" s="2" customFormat="1" ht="16.5" customHeight="1">
      <c r="A216" s="39"/>
      <c r="B216" s="40"/>
      <c r="C216" s="278" t="s">
        <v>259</v>
      </c>
      <c r="D216" s="278" t="s">
        <v>223</v>
      </c>
      <c r="E216" s="279" t="s">
        <v>275</v>
      </c>
      <c r="F216" s="280" t="s">
        <v>276</v>
      </c>
      <c r="G216" s="281" t="s">
        <v>135</v>
      </c>
      <c r="H216" s="282">
        <v>12</v>
      </c>
      <c r="I216" s="283"/>
      <c r="J216" s="284">
        <f>ROUND(I216*H216,2)</f>
        <v>0</v>
      </c>
      <c r="K216" s="285"/>
      <c r="L216" s="286"/>
      <c r="M216" s="287" t="s">
        <v>1</v>
      </c>
      <c r="N216" s="288" t="s">
        <v>39</v>
      </c>
      <c r="O216" s="92"/>
      <c r="P216" s="230">
        <f>O216*H216</f>
        <v>0</v>
      </c>
      <c r="Q216" s="230">
        <v>0</v>
      </c>
      <c r="R216" s="230">
        <f>Q216*H216</f>
        <v>0</v>
      </c>
      <c r="S216" s="230">
        <v>0</v>
      </c>
      <c r="T216" s="231">
        <f>S216*H216</f>
        <v>0</v>
      </c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R216" s="232" t="s">
        <v>226</v>
      </c>
      <c r="AT216" s="232" t="s">
        <v>223</v>
      </c>
      <c r="AU216" s="232" t="s">
        <v>84</v>
      </c>
      <c r="AY216" s="18" t="s">
        <v>129</v>
      </c>
      <c r="BE216" s="233">
        <f>IF(N216="základní",J216,0)</f>
        <v>0</v>
      </c>
      <c r="BF216" s="233">
        <f>IF(N216="snížená",J216,0)</f>
        <v>0</v>
      </c>
      <c r="BG216" s="233">
        <f>IF(N216="zákl. přenesená",J216,0)</f>
        <v>0</v>
      </c>
      <c r="BH216" s="233">
        <f>IF(N216="sníž. přenesená",J216,0)</f>
        <v>0</v>
      </c>
      <c r="BI216" s="233">
        <f>IF(N216="nulová",J216,0)</f>
        <v>0</v>
      </c>
      <c r="BJ216" s="18" t="s">
        <v>82</v>
      </c>
      <c r="BK216" s="233">
        <f>ROUND(I216*H216,2)</f>
        <v>0</v>
      </c>
      <c r="BL216" s="18" t="s">
        <v>181</v>
      </c>
      <c r="BM216" s="232" t="s">
        <v>277</v>
      </c>
    </row>
    <row r="217" s="2" customFormat="1" ht="33" customHeight="1">
      <c r="A217" s="39"/>
      <c r="B217" s="40"/>
      <c r="C217" s="220" t="s">
        <v>7</v>
      </c>
      <c r="D217" s="220" t="s">
        <v>132</v>
      </c>
      <c r="E217" s="221" t="s">
        <v>279</v>
      </c>
      <c r="F217" s="222" t="s">
        <v>280</v>
      </c>
      <c r="G217" s="223" t="s">
        <v>205</v>
      </c>
      <c r="H217" s="224">
        <v>71.400000000000006</v>
      </c>
      <c r="I217" s="225"/>
      <c r="J217" s="226">
        <f>ROUND(I217*H217,2)</f>
        <v>0</v>
      </c>
      <c r="K217" s="227"/>
      <c r="L217" s="45"/>
      <c r="M217" s="228" t="s">
        <v>1</v>
      </c>
      <c r="N217" s="229" t="s">
        <v>39</v>
      </c>
      <c r="O217" s="92"/>
      <c r="P217" s="230">
        <f>O217*H217</f>
        <v>0</v>
      </c>
      <c r="Q217" s="230">
        <v>0.00058799999999999998</v>
      </c>
      <c r="R217" s="230">
        <f>Q217*H217</f>
        <v>0.041983200000000005</v>
      </c>
      <c r="S217" s="230">
        <v>0</v>
      </c>
      <c r="T217" s="231">
        <f>S217*H217</f>
        <v>0</v>
      </c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R217" s="232" t="s">
        <v>181</v>
      </c>
      <c r="AT217" s="232" t="s">
        <v>132</v>
      </c>
      <c r="AU217" s="232" t="s">
        <v>84</v>
      </c>
      <c r="AY217" s="18" t="s">
        <v>129</v>
      </c>
      <c r="BE217" s="233">
        <f>IF(N217="základní",J217,0)</f>
        <v>0</v>
      </c>
      <c r="BF217" s="233">
        <f>IF(N217="snížená",J217,0)</f>
        <v>0</v>
      </c>
      <c r="BG217" s="233">
        <f>IF(N217="zákl. přenesená",J217,0)</f>
        <v>0</v>
      </c>
      <c r="BH217" s="233">
        <f>IF(N217="sníž. přenesená",J217,0)</f>
        <v>0</v>
      </c>
      <c r="BI217" s="233">
        <f>IF(N217="nulová",J217,0)</f>
        <v>0</v>
      </c>
      <c r="BJ217" s="18" t="s">
        <v>82</v>
      </c>
      <c r="BK217" s="233">
        <f>ROUND(I217*H217,2)</f>
        <v>0</v>
      </c>
      <c r="BL217" s="18" t="s">
        <v>181</v>
      </c>
      <c r="BM217" s="232" t="s">
        <v>281</v>
      </c>
    </row>
    <row r="218" s="13" customFormat="1">
      <c r="A218" s="13"/>
      <c r="B218" s="234"/>
      <c r="C218" s="235"/>
      <c r="D218" s="236" t="s">
        <v>138</v>
      </c>
      <c r="E218" s="237" t="s">
        <v>1</v>
      </c>
      <c r="F218" s="238" t="s">
        <v>248</v>
      </c>
      <c r="G218" s="235"/>
      <c r="H218" s="237" t="s">
        <v>1</v>
      </c>
      <c r="I218" s="239"/>
      <c r="J218" s="235"/>
      <c r="K218" s="235"/>
      <c r="L218" s="240"/>
      <c r="M218" s="241"/>
      <c r="N218" s="242"/>
      <c r="O218" s="242"/>
      <c r="P218" s="242"/>
      <c r="Q218" s="242"/>
      <c r="R218" s="242"/>
      <c r="S218" s="242"/>
      <c r="T218" s="243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44" t="s">
        <v>138</v>
      </c>
      <c r="AU218" s="244" t="s">
        <v>84</v>
      </c>
      <c r="AV218" s="13" t="s">
        <v>82</v>
      </c>
      <c r="AW218" s="13" t="s">
        <v>31</v>
      </c>
      <c r="AX218" s="13" t="s">
        <v>74</v>
      </c>
      <c r="AY218" s="244" t="s">
        <v>129</v>
      </c>
    </row>
    <row r="219" s="14" customFormat="1">
      <c r="A219" s="14"/>
      <c r="B219" s="245"/>
      <c r="C219" s="246"/>
      <c r="D219" s="236" t="s">
        <v>138</v>
      </c>
      <c r="E219" s="247" t="s">
        <v>1</v>
      </c>
      <c r="F219" s="248" t="s">
        <v>506</v>
      </c>
      <c r="G219" s="246"/>
      <c r="H219" s="249">
        <v>64</v>
      </c>
      <c r="I219" s="250"/>
      <c r="J219" s="246"/>
      <c r="K219" s="246"/>
      <c r="L219" s="251"/>
      <c r="M219" s="252"/>
      <c r="N219" s="253"/>
      <c r="O219" s="253"/>
      <c r="P219" s="253"/>
      <c r="Q219" s="253"/>
      <c r="R219" s="253"/>
      <c r="S219" s="253"/>
      <c r="T219" s="254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55" t="s">
        <v>138</v>
      </c>
      <c r="AU219" s="255" t="s">
        <v>84</v>
      </c>
      <c r="AV219" s="14" t="s">
        <v>84</v>
      </c>
      <c r="AW219" s="14" t="s">
        <v>31</v>
      </c>
      <c r="AX219" s="14" t="s">
        <v>74</v>
      </c>
      <c r="AY219" s="255" t="s">
        <v>129</v>
      </c>
    </row>
    <row r="220" s="13" customFormat="1">
      <c r="A220" s="13"/>
      <c r="B220" s="234"/>
      <c r="C220" s="235"/>
      <c r="D220" s="236" t="s">
        <v>138</v>
      </c>
      <c r="E220" s="237" t="s">
        <v>1</v>
      </c>
      <c r="F220" s="238" t="s">
        <v>249</v>
      </c>
      <c r="G220" s="235"/>
      <c r="H220" s="237" t="s">
        <v>1</v>
      </c>
      <c r="I220" s="239"/>
      <c r="J220" s="235"/>
      <c r="K220" s="235"/>
      <c r="L220" s="240"/>
      <c r="M220" s="241"/>
      <c r="N220" s="242"/>
      <c r="O220" s="242"/>
      <c r="P220" s="242"/>
      <c r="Q220" s="242"/>
      <c r="R220" s="242"/>
      <c r="S220" s="242"/>
      <c r="T220" s="243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44" t="s">
        <v>138</v>
      </c>
      <c r="AU220" s="244" t="s">
        <v>84</v>
      </c>
      <c r="AV220" s="13" t="s">
        <v>82</v>
      </c>
      <c r="AW220" s="13" t="s">
        <v>31</v>
      </c>
      <c r="AX220" s="13" t="s">
        <v>74</v>
      </c>
      <c r="AY220" s="244" t="s">
        <v>129</v>
      </c>
    </row>
    <row r="221" s="14" customFormat="1">
      <c r="A221" s="14"/>
      <c r="B221" s="245"/>
      <c r="C221" s="246"/>
      <c r="D221" s="236" t="s">
        <v>138</v>
      </c>
      <c r="E221" s="247" t="s">
        <v>1</v>
      </c>
      <c r="F221" s="248" t="s">
        <v>282</v>
      </c>
      <c r="G221" s="246"/>
      <c r="H221" s="249">
        <v>4</v>
      </c>
      <c r="I221" s="250"/>
      <c r="J221" s="246"/>
      <c r="K221" s="246"/>
      <c r="L221" s="251"/>
      <c r="M221" s="252"/>
      <c r="N221" s="253"/>
      <c r="O221" s="253"/>
      <c r="P221" s="253"/>
      <c r="Q221" s="253"/>
      <c r="R221" s="253"/>
      <c r="S221" s="253"/>
      <c r="T221" s="254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55" t="s">
        <v>138</v>
      </c>
      <c r="AU221" s="255" t="s">
        <v>84</v>
      </c>
      <c r="AV221" s="14" t="s">
        <v>84</v>
      </c>
      <c r="AW221" s="14" t="s">
        <v>31</v>
      </c>
      <c r="AX221" s="14" t="s">
        <v>74</v>
      </c>
      <c r="AY221" s="255" t="s">
        <v>129</v>
      </c>
    </row>
    <row r="222" s="16" customFormat="1">
      <c r="A222" s="16"/>
      <c r="B222" s="267"/>
      <c r="C222" s="268"/>
      <c r="D222" s="236" t="s">
        <v>138</v>
      </c>
      <c r="E222" s="269" t="s">
        <v>1</v>
      </c>
      <c r="F222" s="270" t="s">
        <v>220</v>
      </c>
      <c r="G222" s="268"/>
      <c r="H222" s="271">
        <v>68</v>
      </c>
      <c r="I222" s="272"/>
      <c r="J222" s="268"/>
      <c r="K222" s="268"/>
      <c r="L222" s="273"/>
      <c r="M222" s="274"/>
      <c r="N222" s="275"/>
      <c r="O222" s="275"/>
      <c r="P222" s="275"/>
      <c r="Q222" s="275"/>
      <c r="R222" s="275"/>
      <c r="S222" s="275"/>
      <c r="T222" s="276"/>
      <c r="U222" s="16"/>
      <c r="V222" s="16"/>
      <c r="W222" s="16"/>
      <c r="X222" s="16"/>
      <c r="Y222" s="16"/>
      <c r="Z222" s="16"/>
      <c r="AA222" s="16"/>
      <c r="AB222" s="16"/>
      <c r="AC222" s="16"/>
      <c r="AD222" s="16"/>
      <c r="AE222" s="16"/>
      <c r="AT222" s="277" t="s">
        <v>138</v>
      </c>
      <c r="AU222" s="277" t="s">
        <v>84</v>
      </c>
      <c r="AV222" s="16" t="s">
        <v>144</v>
      </c>
      <c r="AW222" s="16" t="s">
        <v>31</v>
      </c>
      <c r="AX222" s="16" t="s">
        <v>74</v>
      </c>
      <c r="AY222" s="277" t="s">
        <v>129</v>
      </c>
    </row>
    <row r="223" s="13" customFormat="1">
      <c r="A223" s="13"/>
      <c r="B223" s="234"/>
      <c r="C223" s="235"/>
      <c r="D223" s="236" t="s">
        <v>138</v>
      </c>
      <c r="E223" s="237" t="s">
        <v>1</v>
      </c>
      <c r="F223" s="238" t="s">
        <v>283</v>
      </c>
      <c r="G223" s="235"/>
      <c r="H223" s="237" t="s">
        <v>1</v>
      </c>
      <c r="I223" s="239"/>
      <c r="J223" s="235"/>
      <c r="K223" s="235"/>
      <c r="L223" s="240"/>
      <c r="M223" s="241"/>
      <c r="N223" s="242"/>
      <c r="O223" s="242"/>
      <c r="P223" s="242"/>
      <c r="Q223" s="242"/>
      <c r="R223" s="242"/>
      <c r="S223" s="242"/>
      <c r="T223" s="243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44" t="s">
        <v>138</v>
      </c>
      <c r="AU223" s="244" t="s">
        <v>84</v>
      </c>
      <c r="AV223" s="13" t="s">
        <v>82</v>
      </c>
      <c r="AW223" s="13" t="s">
        <v>31</v>
      </c>
      <c r="AX223" s="13" t="s">
        <v>74</v>
      </c>
      <c r="AY223" s="244" t="s">
        <v>129</v>
      </c>
    </row>
    <row r="224" s="14" customFormat="1">
      <c r="A224" s="14"/>
      <c r="B224" s="245"/>
      <c r="C224" s="246"/>
      <c r="D224" s="236" t="s">
        <v>138</v>
      </c>
      <c r="E224" s="247" t="s">
        <v>1</v>
      </c>
      <c r="F224" s="248" t="s">
        <v>511</v>
      </c>
      <c r="G224" s="246"/>
      <c r="H224" s="249">
        <v>3.3999999999999999</v>
      </c>
      <c r="I224" s="250"/>
      <c r="J224" s="246"/>
      <c r="K224" s="246"/>
      <c r="L224" s="251"/>
      <c r="M224" s="252"/>
      <c r="N224" s="253"/>
      <c r="O224" s="253"/>
      <c r="P224" s="253"/>
      <c r="Q224" s="253"/>
      <c r="R224" s="253"/>
      <c r="S224" s="253"/>
      <c r="T224" s="254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55" t="s">
        <v>138</v>
      </c>
      <c r="AU224" s="255" t="s">
        <v>84</v>
      </c>
      <c r="AV224" s="14" t="s">
        <v>84</v>
      </c>
      <c r="AW224" s="14" t="s">
        <v>31</v>
      </c>
      <c r="AX224" s="14" t="s">
        <v>74</v>
      </c>
      <c r="AY224" s="255" t="s">
        <v>129</v>
      </c>
    </row>
    <row r="225" s="15" customFormat="1">
      <c r="A225" s="15"/>
      <c r="B225" s="256"/>
      <c r="C225" s="257"/>
      <c r="D225" s="236" t="s">
        <v>138</v>
      </c>
      <c r="E225" s="258" t="s">
        <v>1</v>
      </c>
      <c r="F225" s="259" t="s">
        <v>154</v>
      </c>
      <c r="G225" s="257"/>
      <c r="H225" s="260">
        <v>71.400000000000006</v>
      </c>
      <c r="I225" s="261"/>
      <c r="J225" s="257"/>
      <c r="K225" s="257"/>
      <c r="L225" s="262"/>
      <c r="M225" s="263"/>
      <c r="N225" s="264"/>
      <c r="O225" s="264"/>
      <c r="P225" s="264"/>
      <c r="Q225" s="264"/>
      <c r="R225" s="264"/>
      <c r="S225" s="264"/>
      <c r="T225" s="265"/>
      <c r="U225" s="15"/>
      <c r="V225" s="15"/>
      <c r="W225" s="15"/>
      <c r="X225" s="15"/>
      <c r="Y225" s="15"/>
      <c r="Z225" s="15"/>
      <c r="AA225" s="15"/>
      <c r="AB225" s="15"/>
      <c r="AC225" s="15"/>
      <c r="AD225" s="15"/>
      <c r="AE225" s="15"/>
      <c r="AT225" s="266" t="s">
        <v>138</v>
      </c>
      <c r="AU225" s="266" t="s">
        <v>84</v>
      </c>
      <c r="AV225" s="15" t="s">
        <v>136</v>
      </c>
      <c r="AW225" s="15" t="s">
        <v>31</v>
      </c>
      <c r="AX225" s="15" t="s">
        <v>82</v>
      </c>
      <c r="AY225" s="266" t="s">
        <v>129</v>
      </c>
    </row>
    <row r="226" s="2" customFormat="1" ht="33" customHeight="1">
      <c r="A226" s="39"/>
      <c r="B226" s="40"/>
      <c r="C226" s="220" t="s">
        <v>270</v>
      </c>
      <c r="D226" s="220" t="s">
        <v>132</v>
      </c>
      <c r="E226" s="221" t="s">
        <v>286</v>
      </c>
      <c r="F226" s="222" t="s">
        <v>287</v>
      </c>
      <c r="G226" s="223" t="s">
        <v>205</v>
      </c>
      <c r="H226" s="224">
        <v>140.69999999999999</v>
      </c>
      <c r="I226" s="225"/>
      <c r="J226" s="226">
        <f>ROUND(I226*H226,2)</f>
        <v>0</v>
      </c>
      <c r="K226" s="227"/>
      <c r="L226" s="45"/>
      <c r="M226" s="228" t="s">
        <v>1</v>
      </c>
      <c r="N226" s="229" t="s">
        <v>39</v>
      </c>
      <c r="O226" s="92"/>
      <c r="P226" s="230">
        <f>O226*H226</f>
        <v>0</v>
      </c>
      <c r="Q226" s="230">
        <v>0.00058799999999999998</v>
      </c>
      <c r="R226" s="230">
        <f>Q226*H226</f>
        <v>0.082731599999999988</v>
      </c>
      <c r="S226" s="230">
        <v>0</v>
      </c>
      <c r="T226" s="231">
        <f>S226*H226</f>
        <v>0</v>
      </c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R226" s="232" t="s">
        <v>181</v>
      </c>
      <c r="AT226" s="232" t="s">
        <v>132</v>
      </c>
      <c r="AU226" s="232" t="s">
        <v>84</v>
      </c>
      <c r="AY226" s="18" t="s">
        <v>129</v>
      </c>
      <c r="BE226" s="233">
        <f>IF(N226="základní",J226,0)</f>
        <v>0</v>
      </c>
      <c r="BF226" s="233">
        <f>IF(N226="snížená",J226,0)</f>
        <v>0</v>
      </c>
      <c r="BG226" s="233">
        <f>IF(N226="zákl. přenesená",J226,0)</f>
        <v>0</v>
      </c>
      <c r="BH226" s="233">
        <f>IF(N226="sníž. přenesená",J226,0)</f>
        <v>0</v>
      </c>
      <c r="BI226" s="233">
        <f>IF(N226="nulová",J226,0)</f>
        <v>0</v>
      </c>
      <c r="BJ226" s="18" t="s">
        <v>82</v>
      </c>
      <c r="BK226" s="233">
        <f>ROUND(I226*H226,2)</f>
        <v>0</v>
      </c>
      <c r="BL226" s="18" t="s">
        <v>181</v>
      </c>
      <c r="BM226" s="232" t="s">
        <v>288</v>
      </c>
    </row>
    <row r="227" s="13" customFormat="1">
      <c r="A227" s="13"/>
      <c r="B227" s="234"/>
      <c r="C227" s="235"/>
      <c r="D227" s="236" t="s">
        <v>138</v>
      </c>
      <c r="E227" s="237" t="s">
        <v>1</v>
      </c>
      <c r="F227" s="238" t="s">
        <v>248</v>
      </c>
      <c r="G227" s="235"/>
      <c r="H227" s="237" t="s">
        <v>1</v>
      </c>
      <c r="I227" s="239"/>
      <c r="J227" s="235"/>
      <c r="K227" s="235"/>
      <c r="L227" s="240"/>
      <c r="M227" s="241"/>
      <c r="N227" s="242"/>
      <c r="O227" s="242"/>
      <c r="P227" s="242"/>
      <c r="Q227" s="242"/>
      <c r="R227" s="242"/>
      <c r="S227" s="242"/>
      <c r="T227" s="243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44" t="s">
        <v>138</v>
      </c>
      <c r="AU227" s="244" t="s">
        <v>84</v>
      </c>
      <c r="AV227" s="13" t="s">
        <v>82</v>
      </c>
      <c r="AW227" s="13" t="s">
        <v>31</v>
      </c>
      <c r="AX227" s="13" t="s">
        <v>74</v>
      </c>
      <c r="AY227" s="244" t="s">
        <v>129</v>
      </c>
    </row>
    <row r="228" s="14" customFormat="1">
      <c r="A228" s="14"/>
      <c r="B228" s="245"/>
      <c r="C228" s="246"/>
      <c r="D228" s="236" t="s">
        <v>138</v>
      </c>
      <c r="E228" s="247" t="s">
        <v>1</v>
      </c>
      <c r="F228" s="248" t="s">
        <v>512</v>
      </c>
      <c r="G228" s="246"/>
      <c r="H228" s="249">
        <v>64</v>
      </c>
      <c r="I228" s="250"/>
      <c r="J228" s="246"/>
      <c r="K228" s="246"/>
      <c r="L228" s="251"/>
      <c r="M228" s="252"/>
      <c r="N228" s="253"/>
      <c r="O228" s="253"/>
      <c r="P228" s="253"/>
      <c r="Q228" s="253"/>
      <c r="R228" s="253"/>
      <c r="S228" s="253"/>
      <c r="T228" s="254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55" t="s">
        <v>138</v>
      </c>
      <c r="AU228" s="255" t="s">
        <v>84</v>
      </c>
      <c r="AV228" s="14" t="s">
        <v>84</v>
      </c>
      <c r="AW228" s="14" t="s">
        <v>31</v>
      </c>
      <c r="AX228" s="14" t="s">
        <v>74</v>
      </c>
      <c r="AY228" s="255" t="s">
        <v>129</v>
      </c>
    </row>
    <row r="229" s="14" customFormat="1">
      <c r="A229" s="14"/>
      <c r="B229" s="245"/>
      <c r="C229" s="246"/>
      <c r="D229" s="236" t="s">
        <v>138</v>
      </c>
      <c r="E229" s="247" t="s">
        <v>1</v>
      </c>
      <c r="F229" s="248" t="s">
        <v>513</v>
      </c>
      <c r="G229" s="246"/>
      <c r="H229" s="249">
        <v>66</v>
      </c>
      <c r="I229" s="250"/>
      <c r="J229" s="246"/>
      <c r="K229" s="246"/>
      <c r="L229" s="251"/>
      <c r="M229" s="252"/>
      <c r="N229" s="253"/>
      <c r="O229" s="253"/>
      <c r="P229" s="253"/>
      <c r="Q229" s="253"/>
      <c r="R229" s="253"/>
      <c r="S229" s="253"/>
      <c r="T229" s="254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55" t="s">
        <v>138</v>
      </c>
      <c r="AU229" s="255" t="s">
        <v>84</v>
      </c>
      <c r="AV229" s="14" t="s">
        <v>84</v>
      </c>
      <c r="AW229" s="14" t="s">
        <v>31</v>
      </c>
      <c r="AX229" s="14" t="s">
        <v>74</v>
      </c>
      <c r="AY229" s="255" t="s">
        <v>129</v>
      </c>
    </row>
    <row r="230" s="13" customFormat="1">
      <c r="A230" s="13"/>
      <c r="B230" s="234"/>
      <c r="C230" s="235"/>
      <c r="D230" s="236" t="s">
        <v>138</v>
      </c>
      <c r="E230" s="237" t="s">
        <v>1</v>
      </c>
      <c r="F230" s="238" t="s">
        <v>249</v>
      </c>
      <c r="G230" s="235"/>
      <c r="H230" s="237" t="s">
        <v>1</v>
      </c>
      <c r="I230" s="239"/>
      <c r="J230" s="235"/>
      <c r="K230" s="235"/>
      <c r="L230" s="240"/>
      <c r="M230" s="241"/>
      <c r="N230" s="242"/>
      <c r="O230" s="242"/>
      <c r="P230" s="242"/>
      <c r="Q230" s="242"/>
      <c r="R230" s="242"/>
      <c r="S230" s="242"/>
      <c r="T230" s="243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44" t="s">
        <v>138</v>
      </c>
      <c r="AU230" s="244" t="s">
        <v>84</v>
      </c>
      <c r="AV230" s="13" t="s">
        <v>82</v>
      </c>
      <c r="AW230" s="13" t="s">
        <v>31</v>
      </c>
      <c r="AX230" s="13" t="s">
        <v>74</v>
      </c>
      <c r="AY230" s="244" t="s">
        <v>129</v>
      </c>
    </row>
    <row r="231" s="14" customFormat="1">
      <c r="A231" s="14"/>
      <c r="B231" s="245"/>
      <c r="C231" s="246"/>
      <c r="D231" s="236" t="s">
        <v>138</v>
      </c>
      <c r="E231" s="247" t="s">
        <v>1</v>
      </c>
      <c r="F231" s="248" t="s">
        <v>282</v>
      </c>
      <c r="G231" s="246"/>
      <c r="H231" s="249">
        <v>4</v>
      </c>
      <c r="I231" s="250"/>
      <c r="J231" s="246"/>
      <c r="K231" s="246"/>
      <c r="L231" s="251"/>
      <c r="M231" s="252"/>
      <c r="N231" s="253"/>
      <c r="O231" s="253"/>
      <c r="P231" s="253"/>
      <c r="Q231" s="253"/>
      <c r="R231" s="253"/>
      <c r="S231" s="253"/>
      <c r="T231" s="254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55" t="s">
        <v>138</v>
      </c>
      <c r="AU231" s="255" t="s">
        <v>84</v>
      </c>
      <c r="AV231" s="14" t="s">
        <v>84</v>
      </c>
      <c r="AW231" s="14" t="s">
        <v>31</v>
      </c>
      <c r="AX231" s="14" t="s">
        <v>74</v>
      </c>
      <c r="AY231" s="255" t="s">
        <v>129</v>
      </c>
    </row>
    <row r="232" s="16" customFormat="1">
      <c r="A232" s="16"/>
      <c r="B232" s="267"/>
      <c r="C232" s="268"/>
      <c r="D232" s="236" t="s">
        <v>138</v>
      </c>
      <c r="E232" s="269" t="s">
        <v>1</v>
      </c>
      <c r="F232" s="270" t="s">
        <v>220</v>
      </c>
      <c r="G232" s="268"/>
      <c r="H232" s="271">
        <v>134</v>
      </c>
      <c r="I232" s="272"/>
      <c r="J232" s="268"/>
      <c r="K232" s="268"/>
      <c r="L232" s="273"/>
      <c r="M232" s="274"/>
      <c r="N232" s="275"/>
      <c r="O232" s="275"/>
      <c r="P232" s="275"/>
      <c r="Q232" s="275"/>
      <c r="R232" s="275"/>
      <c r="S232" s="275"/>
      <c r="T232" s="276"/>
      <c r="U232" s="16"/>
      <c r="V232" s="16"/>
      <c r="W232" s="16"/>
      <c r="X232" s="16"/>
      <c r="Y232" s="16"/>
      <c r="Z232" s="16"/>
      <c r="AA232" s="16"/>
      <c r="AB232" s="16"/>
      <c r="AC232" s="16"/>
      <c r="AD232" s="16"/>
      <c r="AE232" s="16"/>
      <c r="AT232" s="277" t="s">
        <v>138</v>
      </c>
      <c r="AU232" s="277" t="s">
        <v>84</v>
      </c>
      <c r="AV232" s="16" t="s">
        <v>144</v>
      </c>
      <c r="AW232" s="16" t="s">
        <v>31</v>
      </c>
      <c r="AX232" s="16" t="s">
        <v>74</v>
      </c>
      <c r="AY232" s="277" t="s">
        <v>129</v>
      </c>
    </row>
    <row r="233" s="13" customFormat="1">
      <c r="A233" s="13"/>
      <c r="B233" s="234"/>
      <c r="C233" s="235"/>
      <c r="D233" s="236" t="s">
        <v>138</v>
      </c>
      <c r="E233" s="237" t="s">
        <v>1</v>
      </c>
      <c r="F233" s="238" t="s">
        <v>283</v>
      </c>
      <c r="G233" s="235"/>
      <c r="H233" s="237" t="s">
        <v>1</v>
      </c>
      <c r="I233" s="239"/>
      <c r="J233" s="235"/>
      <c r="K233" s="235"/>
      <c r="L233" s="240"/>
      <c r="M233" s="241"/>
      <c r="N233" s="242"/>
      <c r="O233" s="242"/>
      <c r="P233" s="242"/>
      <c r="Q233" s="242"/>
      <c r="R233" s="242"/>
      <c r="S233" s="242"/>
      <c r="T233" s="243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44" t="s">
        <v>138</v>
      </c>
      <c r="AU233" s="244" t="s">
        <v>84</v>
      </c>
      <c r="AV233" s="13" t="s">
        <v>82</v>
      </c>
      <c r="AW233" s="13" t="s">
        <v>31</v>
      </c>
      <c r="AX233" s="13" t="s">
        <v>74</v>
      </c>
      <c r="AY233" s="244" t="s">
        <v>129</v>
      </c>
    </row>
    <row r="234" s="14" customFormat="1">
      <c r="A234" s="14"/>
      <c r="B234" s="245"/>
      <c r="C234" s="246"/>
      <c r="D234" s="236" t="s">
        <v>138</v>
      </c>
      <c r="E234" s="247" t="s">
        <v>1</v>
      </c>
      <c r="F234" s="248" t="s">
        <v>514</v>
      </c>
      <c r="G234" s="246"/>
      <c r="H234" s="249">
        <v>6.7000000000000002</v>
      </c>
      <c r="I234" s="250"/>
      <c r="J234" s="246"/>
      <c r="K234" s="246"/>
      <c r="L234" s="251"/>
      <c r="M234" s="252"/>
      <c r="N234" s="253"/>
      <c r="O234" s="253"/>
      <c r="P234" s="253"/>
      <c r="Q234" s="253"/>
      <c r="R234" s="253"/>
      <c r="S234" s="253"/>
      <c r="T234" s="254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55" t="s">
        <v>138</v>
      </c>
      <c r="AU234" s="255" t="s">
        <v>84</v>
      </c>
      <c r="AV234" s="14" t="s">
        <v>84</v>
      </c>
      <c r="AW234" s="14" t="s">
        <v>31</v>
      </c>
      <c r="AX234" s="14" t="s">
        <v>74</v>
      </c>
      <c r="AY234" s="255" t="s">
        <v>129</v>
      </c>
    </row>
    <row r="235" s="15" customFormat="1">
      <c r="A235" s="15"/>
      <c r="B235" s="256"/>
      <c r="C235" s="257"/>
      <c r="D235" s="236" t="s">
        <v>138</v>
      </c>
      <c r="E235" s="258" t="s">
        <v>1</v>
      </c>
      <c r="F235" s="259" t="s">
        <v>154</v>
      </c>
      <c r="G235" s="257"/>
      <c r="H235" s="260">
        <v>140.69999999999999</v>
      </c>
      <c r="I235" s="261"/>
      <c r="J235" s="257"/>
      <c r="K235" s="257"/>
      <c r="L235" s="262"/>
      <c r="M235" s="263"/>
      <c r="N235" s="264"/>
      <c r="O235" s="264"/>
      <c r="P235" s="264"/>
      <c r="Q235" s="264"/>
      <c r="R235" s="264"/>
      <c r="S235" s="264"/>
      <c r="T235" s="265"/>
      <c r="U235" s="15"/>
      <c r="V235" s="15"/>
      <c r="W235" s="15"/>
      <c r="X235" s="15"/>
      <c r="Y235" s="15"/>
      <c r="Z235" s="15"/>
      <c r="AA235" s="15"/>
      <c r="AB235" s="15"/>
      <c r="AC235" s="15"/>
      <c r="AD235" s="15"/>
      <c r="AE235" s="15"/>
      <c r="AT235" s="266" t="s">
        <v>138</v>
      </c>
      <c r="AU235" s="266" t="s">
        <v>84</v>
      </c>
      <c r="AV235" s="15" t="s">
        <v>136</v>
      </c>
      <c r="AW235" s="15" t="s">
        <v>31</v>
      </c>
      <c r="AX235" s="15" t="s">
        <v>82</v>
      </c>
      <c r="AY235" s="266" t="s">
        <v>129</v>
      </c>
    </row>
    <row r="236" s="2" customFormat="1" ht="24.15" customHeight="1">
      <c r="A236" s="39"/>
      <c r="B236" s="40"/>
      <c r="C236" s="220" t="s">
        <v>274</v>
      </c>
      <c r="D236" s="220" t="s">
        <v>132</v>
      </c>
      <c r="E236" s="221" t="s">
        <v>293</v>
      </c>
      <c r="F236" s="222" t="s">
        <v>294</v>
      </c>
      <c r="G236" s="223" t="s">
        <v>147</v>
      </c>
      <c r="H236" s="224">
        <v>307.13999999999999</v>
      </c>
      <c r="I236" s="225"/>
      <c r="J236" s="226">
        <f>ROUND(I236*H236,2)</f>
        <v>0</v>
      </c>
      <c r="K236" s="227"/>
      <c r="L236" s="45"/>
      <c r="M236" s="228" t="s">
        <v>1</v>
      </c>
      <c r="N236" s="229" t="s">
        <v>39</v>
      </c>
      <c r="O236" s="92"/>
      <c r="P236" s="230">
        <f>O236*H236</f>
        <v>0</v>
      </c>
      <c r="Q236" s="230">
        <v>0</v>
      </c>
      <c r="R236" s="230">
        <f>Q236*H236</f>
        <v>0</v>
      </c>
      <c r="S236" s="230">
        <v>0</v>
      </c>
      <c r="T236" s="231">
        <f>S236*H236</f>
        <v>0</v>
      </c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R236" s="232" t="s">
        <v>181</v>
      </c>
      <c r="AT236" s="232" t="s">
        <v>132</v>
      </c>
      <c r="AU236" s="232" t="s">
        <v>84</v>
      </c>
      <c r="AY236" s="18" t="s">
        <v>129</v>
      </c>
      <c r="BE236" s="233">
        <f>IF(N236="základní",J236,0)</f>
        <v>0</v>
      </c>
      <c r="BF236" s="233">
        <f>IF(N236="snížená",J236,0)</f>
        <v>0</v>
      </c>
      <c r="BG236" s="233">
        <f>IF(N236="zákl. přenesená",J236,0)</f>
        <v>0</v>
      </c>
      <c r="BH236" s="233">
        <f>IF(N236="sníž. přenesená",J236,0)</f>
        <v>0</v>
      </c>
      <c r="BI236" s="233">
        <f>IF(N236="nulová",J236,0)</f>
        <v>0</v>
      </c>
      <c r="BJ236" s="18" t="s">
        <v>82</v>
      </c>
      <c r="BK236" s="233">
        <f>ROUND(I236*H236,2)</f>
        <v>0</v>
      </c>
      <c r="BL236" s="18" t="s">
        <v>181</v>
      </c>
      <c r="BM236" s="232" t="s">
        <v>295</v>
      </c>
    </row>
    <row r="237" s="13" customFormat="1">
      <c r="A237" s="13"/>
      <c r="B237" s="234"/>
      <c r="C237" s="235"/>
      <c r="D237" s="236" t="s">
        <v>138</v>
      </c>
      <c r="E237" s="237" t="s">
        <v>1</v>
      </c>
      <c r="F237" s="238" t="s">
        <v>296</v>
      </c>
      <c r="G237" s="235"/>
      <c r="H237" s="237" t="s">
        <v>1</v>
      </c>
      <c r="I237" s="239"/>
      <c r="J237" s="235"/>
      <c r="K237" s="235"/>
      <c r="L237" s="240"/>
      <c r="M237" s="241"/>
      <c r="N237" s="242"/>
      <c r="O237" s="242"/>
      <c r="P237" s="242"/>
      <c r="Q237" s="242"/>
      <c r="R237" s="242"/>
      <c r="S237" s="242"/>
      <c r="T237" s="243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44" t="s">
        <v>138</v>
      </c>
      <c r="AU237" s="244" t="s">
        <v>84</v>
      </c>
      <c r="AV237" s="13" t="s">
        <v>82</v>
      </c>
      <c r="AW237" s="13" t="s">
        <v>31</v>
      </c>
      <c r="AX237" s="13" t="s">
        <v>74</v>
      </c>
      <c r="AY237" s="244" t="s">
        <v>129</v>
      </c>
    </row>
    <row r="238" s="14" customFormat="1">
      <c r="A238" s="14"/>
      <c r="B238" s="245"/>
      <c r="C238" s="246"/>
      <c r="D238" s="236" t="s">
        <v>138</v>
      </c>
      <c r="E238" s="247" t="s">
        <v>1</v>
      </c>
      <c r="F238" s="248" t="s">
        <v>515</v>
      </c>
      <c r="G238" s="246"/>
      <c r="H238" s="249">
        <v>285.10000000000002</v>
      </c>
      <c r="I238" s="250"/>
      <c r="J238" s="246"/>
      <c r="K238" s="246"/>
      <c r="L238" s="251"/>
      <c r="M238" s="252"/>
      <c r="N238" s="253"/>
      <c r="O238" s="253"/>
      <c r="P238" s="253"/>
      <c r="Q238" s="253"/>
      <c r="R238" s="253"/>
      <c r="S238" s="253"/>
      <c r="T238" s="254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55" t="s">
        <v>138</v>
      </c>
      <c r="AU238" s="255" t="s">
        <v>84</v>
      </c>
      <c r="AV238" s="14" t="s">
        <v>84</v>
      </c>
      <c r="AW238" s="14" t="s">
        <v>31</v>
      </c>
      <c r="AX238" s="14" t="s">
        <v>74</v>
      </c>
      <c r="AY238" s="255" t="s">
        <v>129</v>
      </c>
    </row>
    <row r="239" s="13" customFormat="1">
      <c r="A239" s="13"/>
      <c r="B239" s="234"/>
      <c r="C239" s="235"/>
      <c r="D239" s="236" t="s">
        <v>138</v>
      </c>
      <c r="E239" s="237" t="s">
        <v>1</v>
      </c>
      <c r="F239" s="238" t="s">
        <v>298</v>
      </c>
      <c r="G239" s="235"/>
      <c r="H239" s="237" t="s">
        <v>1</v>
      </c>
      <c r="I239" s="239"/>
      <c r="J239" s="235"/>
      <c r="K239" s="235"/>
      <c r="L239" s="240"/>
      <c r="M239" s="241"/>
      <c r="N239" s="242"/>
      <c r="O239" s="242"/>
      <c r="P239" s="242"/>
      <c r="Q239" s="242"/>
      <c r="R239" s="242"/>
      <c r="S239" s="242"/>
      <c r="T239" s="243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44" t="s">
        <v>138</v>
      </c>
      <c r="AU239" s="244" t="s">
        <v>84</v>
      </c>
      <c r="AV239" s="13" t="s">
        <v>82</v>
      </c>
      <c r="AW239" s="13" t="s">
        <v>31</v>
      </c>
      <c r="AX239" s="13" t="s">
        <v>74</v>
      </c>
      <c r="AY239" s="244" t="s">
        <v>129</v>
      </c>
    </row>
    <row r="240" s="14" customFormat="1">
      <c r="A240" s="14"/>
      <c r="B240" s="245"/>
      <c r="C240" s="246"/>
      <c r="D240" s="236" t="s">
        <v>138</v>
      </c>
      <c r="E240" s="247" t="s">
        <v>1</v>
      </c>
      <c r="F240" s="248" t="s">
        <v>516</v>
      </c>
      <c r="G240" s="246"/>
      <c r="H240" s="249">
        <v>22.039999999999999</v>
      </c>
      <c r="I240" s="250"/>
      <c r="J240" s="246"/>
      <c r="K240" s="246"/>
      <c r="L240" s="251"/>
      <c r="M240" s="252"/>
      <c r="N240" s="253"/>
      <c r="O240" s="253"/>
      <c r="P240" s="253"/>
      <c r="Q240" s="253"/>
      <c r="R240" s="253"/>
      <c r="S240" s="253"/>
      <c r="T240" s="254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55" t="s">
        <v>138</v>
      </c>
      <c r="AU240" s="255" t="s">
        <v>84</v>
      </c>
      <c r="AV240" s="14" t="s">
        <v>84</v>
      </c>
      <c r="AW240" s="14" t="s">
        <v>31</v>
      </c>
      <c r="AX240" s="14" t="s">
        <v>74</v>
      </c>
      <c r="AY240" s="255" t="s">
        <v>129</v>
      </c>
    </row>
    <row r="241" s="15" customFormat="1">
      <c r="A241" s="15"/>
      <c r="B241" s="256"/>
      <c r="C241" s="257"/>
      <c r="D241" s="236" t="s">
        <v>138</v>
      </c>
      <c r="E241" s="258" t="s">
        <v>1</v>
      </c>
      <c r="F241" s="259" t="s">
        <v>154</v>
      </c>
      <c r="G241" s="257"/>
      <c r="H241" s="260">
        <v>307.13999999999999</v>
      </c>
      <c r="I241" s="261"/>
      <c r="J241" s="257"/>
      <c r="K241" s="257"/>
      <c r="L241" s="262"/>
      <c r="M241" s="263"/>
      <c r="N241" s="264"/>
      <c r="O241" s="264"/>
      <c r="P241" s="264"/>
      <c r="Q241" s="264"/>
      <c r="R241" s="264"/>
      <c r="S241" s="264"/>
      <c r="T241" s="265"/>
      <c r="U241" s="15"/>
      <c r="V241" s="15"/>
      <c r="W241" s="15"/>
      <c r="X241" s="15"/>
      <c r="Y241" s="15"/>
      <c r="Z241" s="15"/>
      <c r="AA241" s="15"/>
      <c r="AB241" s="15"/>
      <c r="AC241" s="15"/>
      <c r="AD241" s="15"/>
      <c r="AE241" s="15"/>
      <c r="AT241" s="266" t="s">
        <v>138</v>
      </c>
      <c r="AU241" s="266" t="s">
        <v>84</v>
      </c>
      <c r="AV241" s="15" t="s">
        <v>136</v>
      </c>
      <c r="AW241" s="15" t="s">
        <v>31</v>
      </c>
      <c r="AX241" s="15" t="s">
        <v>82</v>
      </c>
      <c r="AY241" s="266" t="s">
        <v>129</v>
      </c>
    </row>
    <row r="242" s="2" customFormat="1" ht="16.5" customHeight="1">
      <c r="A242" s="39"/>
      <c r="B242" s="40"/>
      <c r="C242" s="278" t="s">
        <v>278</v>
      </c>
      <c r="D242" s="278" t="s">
        <v>223</v>
      </c>
      <c r="E242" s="279" t="s">
        <v>301</v>
      </c>
      <c r="F242" s="280" t="s">
        <v>302</v>
      </c>
      <c r="G242" s="281" t="s">
        <v>147</v>
      </c>
      <c r="H242" s="282">
        <v>353.21100000000001</v>
      </c>
      <c r="I242" s="283"/>
      <c r="J242" s="284">
        <f>ROUND(I242*H242,2)</f>
        <v>0</v>
      </c>
      <c r="K242" s="285"/>
      <c r="L242" s="286"/>
      <c r="M242" s="287" t="s">
        <v>1</v>
      </c>
      <c r="N242" s="288" t="s">
        <v>39</v>
      </c>
      <c r="O242" s="92"/>
      <c r="P242" s="230">
        <f>O242*H242</f>
        <v>0</v>
      </c>
      <c r="Q242" s="230">
        <v>0.00029999999999999997</v>
      </c>
      <c r="R242" s="230">
        <f>Q242*H242</f>
        <v>0.1059633</v>
      </c>
      <c r="S242" s="230">
        <v>0</v>
      </c>
      <c r="T242" s="231">
        <f>S242*H242</f>
        <v>0</v>
      </c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R242" s="232" t="s">
        <v>226</v>
      </c>
      <c r="AT242" s="232" t="s">
        <v>223</v>
      </c>
      <c r="AU242" s="232" t="s">
        <v>84</v>
      </c>
      <c r="AY242" s="18" t="s">
        <v>129</v>
      </c>
      <c r="BE242" s="233">
        <f>IF(N242="základní",J242,0)</f>
        <v>0</v>
      </c>
      <c r="BF242" s="233">
        <f>IF(N242="snížená",J242,0)</f>
        <v>0</v>
      </c>
      <c r="BG242" s="233">
        <f>IF(N242="zákl. přenesená",J242,0)</f>
        <v>0</v>
      </c>
      <c r="BH242" s="233">
        <f>IF(N242="sníž. přenesená",J242,0)</f>
        <v>0</v>
      </c>
      <c r="BI242" s="233">
        <f>IF(N242="nulová",J242,0)</f>
        <v>0</v>
      </c>
      <c r="BJ242" s="18" t="s">
        <v>82</v>
      </c>
      <c r="BK242" s="233">
        <f>ROUND(I242*H242,2)</f>
        <v>0</v>
      </c>
      <c r="BL242" s="18" t="s">
        <v>181</v>
      </c>
      <c r="BM242" s="232" t="s">
        <v>303</v>
      </c>
    </row>
    <row r="243" s="14" customFormat="1">
      <c r="A243" s="14"/>
      <c r="B243" s="245"/>
      <c r="C243" s="246"/>
      <c r="D243" s="236" t="s">
        <v>138</v>
      </c>
      <c r="E243" s="246"/>
      <c r="F243" s="248" t="s">
        <v>517</v>
      </c>
      <c r="G243" s="246"/>
      <c r="H243" s="249">
        <v>353.21100000000001</v>
      </c>
      <c r="I243" s="250"/>
      <c r="J243" s="246"/>
      <c r="K243" s="246"/>
      <c r="L243" s="251"/>
      <c r="M243" s="252"/>
      <c r="N243" s="253"/>
      <c r="O243" s="253"/>
      <c r="P243" s="253"/>
      <c r="Q243" s="253"/>
      <c r="R243" s="253"/>
      <c r="S243" s="253"/>
      <c r="T243" s="254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55" t="s">
        <v>138</v>
      </c>
      <c r="AU243" s="255" t="s">
        <v>84</v>
      </c>
      <c r="AV243" s="14" t="s">
        <v>84</v>
      </c>
      <c r="AW243" s="14" t="s">
        <v>4</v>
      </c>
      <c r="AX243" s="14" t="s">
        <v>82</v>
      </c>
      <c r="AY243" s="255" t="s">
        <v>129</v>
      </c>
    </row>
    <row r="244" s="2" customFormat="1" ht="24.15" customHeight="1">
      <c r="A244" s="39"/>
      <c r="B244" s="40"/>
      <c r="C244" s="220" t="s">
        <v>285</v>
      </c>
      <c r="D244" s="220" t="s">
        <v>132</v>
      </c>
      <c r="E244" s="221" t="s">
        <v>306</v>
      </c>
      <c r="F244" s="222" t="s">
        <v>307</v>
      </c>
      <c r="G244" s="223" t="s">
        <v>147</v>
      </c>
      <c r="H244" s="224">
        <v>22.039999999999999</v>
      </c>
      <c r="I244" s="225"/>
      <c r="J244" s="226">
        <f>ROUND(I244*H244,2)</f>
        <v>0</v>
      </c>
      <c r="K244" s="227"/>
      <c r="L244" s="45"/>
      <c r="M244" s="228" t="s">
        <v>1</v>
      </c>
      <c r="N244" s="229" t="s">
        <v>39</v>
      </c>
      <c r="O244" s="92"/>
      <c r="P244" s="230">
        <f>O244*H244</f>
        <v>0</v>
      </c>
      <c r="Q244" s="230">
        <v>3.0000000000000001E-05</v>
      </c>
      <c r="R244" s="230">
        <f>Q244*H244</f>
        <v>0.00066120000000000003</v>
      </c>
      <c r="S244" s="230">
        <v>0</v>
      </c>
      <c r="T244" s="231">
        <f>S244*H244</f>
        <v>0</v>
      </c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R244" s="232" t="s">
        <v>181</v>
      </c>
      <c r="AT244" s="232" t="s">
        <v>132</v>
      </c>
      <c r="AU244" s="232" t="s">
        <v>84</v>
      </c>
      <c r="AY244" s="18" t="s">
        <v>129</v>
      </c>
      <c r="BE244" s="233">
        <f>IF(N244="základní",J244,0)</f>
        <v>0</v>
      </c>
      <c r="BF244" s="233">
        <f>IF(N244="snížená",J244,0)</f>
        <v>0</v>
      </c>
      <c r="BG244" s="233">
        <f>IF(N244="zákl. přenesená",J244,0)</f>
        <v>0</v>
      </c>
      <c r="BH244" s="233">
        <f>IF(N244="sníž. přenesená",J244,0)</f>
        <v>0</v>
      </c>
      <c r="BI244" s="233">
        <f>IF(N244="nulová",J244,0)</f>
        <v>0</v>
      </c>
      <c r="BJ244" s="18" t="s">
        <v>82</v>
      </c>
      <c r="BK244" s="233">
        <f>ROUND(I244*H244,2)</f>
        <v>0</v>
      </c>
      <c r="BL244" s="18" t="s">
        <v>181</v>
      </c>
      <c r="BM244" s="232" t="s">
        <v>308</v>
      </c>
    </row>
    <row r="245" s="13" customFormat="1">
      <c r="A245" s="13"/>
      <c r="B245" s="234"/>
      <c r="C245" s="235"/>
      <c r="D245" s="236" t="s">
        <v>138</v>
      </c>
      <c r="E245" s="237" t="s">
        <v>1</v>
      </c>
      <c r="F245" s="238" t="s">
        <v>186</v>
      </c>
      <c r="G245" s="235"/>
      <c r="H245" s="237" t="s">
        <v>1</v>
      </c>
      <c r="I245" s="239"/>
      <c r="J245" s="235"/>
      <c r="K245" s="235"/>
      <c r="L245" s="240"/>
      <c r="M245" s="241"/>
      <c r="N245" s="242"/>
      <c r="O245" s="242"/>
      <c r="P245" s="242"/>
      <c r="Q245" s="242"/>
      <c r="R245" s="242"/>
      <c r="S245" s="242"/>
      <c r="T245" s="243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44" t="s">
        <v>138</v>
      </c>
      <c r="AU245" s="244" t="s">
        <v>84</v>
      </c>
      <c r="AV245" s="13" t="s">
        <v>82</v>
      </c>
      <c r="AW245" s="13" t="s">
        <v>31</v>
      </c>
      <c r="AX245" s="13" t="s">
        <v>74</v>
      </c>
      <c r="AY245" s="244" t="s">
        <v>129</v>
      </c>
    </row>
    <row r="246" s="14" customFormat="1">
      <c r="A246" s="14"/>
      <c r="B246" s="245"/>
      <c r="C246" s="246"/>
      <c r="D246" s="236" t="s">
        <v>138</v>
      </c>
      <c r="E246" s="247" t="s">
        <v>1</v>
      </c>
      <c r="F246" s="248" t="s">
        <v>518</v>
      </c>
      <c r="G246" s="246"/>
      <c r="H246" s="249">
        <v>20.800000000000001</v>
      </c>
      <c r="I246" s="250"/>
      <c r="J246" s="246"/>
      <c r="K246" s="246"/>
      <c r="L246" s="251"/>
      <c r="M246" s="252"/>
      <c r="N246" s="253"/>
      <c r="O246" s="253"/>
      <c r="P246" s="253"/>
      <c r="Q246" s="253"/>
      <c r="R246" s="253"/>
      <c r="S246" s="253"/>
      <c r="T246" s="254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55" t="s">
        <v>138</v>
      </c>
      <c r="AU246" s="255" t="s">
        <v>84</v>
      </c>
      <c r="AV246" s="14" t="s">
        <v>84</v>
      </c>
      <c r="AW246" s="14" t="s">
        <v>31</v>
      </c>
      <c r="AX246" s="14" t="s">
        <v>74</v>
      </c>
      <c r="AY246" s="255" t="s">
        <v>129</v>
      </c>
    </row>
    <row r="247" s="13" customFormat="1">
      <c r="A247" s="13"/>
      <c r="B247" s="234"/>
      <c r="C247" s="235"/>
      <c r="D247" s="236" t="s">
        <v>138</v>
      </c>
      <c r="E247" s="237" t="s">
        <v>1</v>
      </c>
      <c r="F247" s="238" t="s">
        <v>188</v>
      </c>
      <c r="G247" s="235"/>
      <c r="H247" s="237" t="s">
        <v>1</v>
      </c>
      <c r="I247" s="239"/>
      <c r="J247" s="235"/>
      <c r="K247" s="235"/>
      <c r="L247" s="240"/>
      <c r="M247" s="241"/>
      <c r="N247" s="242"/>
      <c r="O247" s="242"/>
      <c r="P247" s="242"/>
      <c r="Q247" s="242"/>
      <c r="R247" s="242"/>
      <c r="S247" s="242"/>
      <c r="T247" s="243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44" t="s">
        <v>138</v>
      </c>
      <c r="AU247" s="244" t="s">
        <v>84</v>
      </c>
      <c r="AV247" s="13" t="s">
        <v>82</v>
      </c>
      <c r="AW247" s="13" t="s">
        <v>31</v>
      </c>
      <c r="AX247" s="13" t="s">
        <v>74</v>
      </c>
      <c r="AY247" s="244" t="s">
        <v>129</v>
      </c>
    </row>
    <row r="248" s="14" customFormat="1">
      <c r="A248" s="14"/>
      <c r="B248" s="245"/>
      <c r="C248" s="246"/>
      <c r="D248" s="236" t="s">
        <v>138</v>
      </c>
      <c r="E248" s="247" t="s">
        <v>1</v>
      </c>
      <c r="F248" s="248" t="s">
        <v>310</v>
      </c>
      <c r="G248" s="246"/>
      <c r="H248" s="249">
        <v>1.24</v>
      </c>
      <c r="I248" s="250"/>
      <c r="J248" s="246"/>
      <c r="K248" s="246"/>
      <c r="L248" s="251"/>
      <c r="M248" s="252"/>
      <c r="N248" s="253"/>
      <c r="O248" s="253"/>
      <c r="P248" s="253"/>
      <c r="Q248" s="253"/>
      <c r="R248" s="253"/>
      <c r="S248" s="253"/>
      <c r="T248" s="254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55" t="s">
        <v>138</v>
      </c>
      <c r="AU248" s="255" t="s">
        <v>84</v>
      </c>
      <c r="AV248" s="14" t="s">
        <v>84</v>
      </c>
      <c r="AW248" s="14" t="s">
        <v>31</v>
      </c>
      <c r="AX248" s="14" t="s">
        <v>74</v>
      </c>
      <c r="AY248" s="255" t="s">
        <v>129</v>
      </c>
    </row>
    <row r="249" s="15" customFormat="1">
      <c r="A249" s="15"/>
      <c r="B249" s="256"/>
      <c r="C249" s="257"/>
      <c r="D249" s="236" t="s">
        <v>138</v>
      </c>
      <c r="E249" s="258" t="s">
        <v>1</v>
      </c>
      <c r="F249" s="259" t="s">
        <v>154</v>
      </c>
      <c r="G249" s="257"/>
      <c r="H249" s="260">
        <v>22.039999999999999</v>
      </c>
      <c r="I249" s="261"/>
      <c r="J249" s="257"/>
      <c r="K249" s="257"/>
      <c r="L249" s="262"/>
      <c r="M249" s="263"/>
      <c r="N249" s="264"/>
      <c r="O249" s="264"/>
      <c r="P249" s="264"/>
      <c r="Q249" s="264"/>
      <c r="R249" s="264"/>
      <c r="S249" s="264"/>
      <c r="T249" s="265"/>
      <c r="U249" s="15"/>
      <c r="V249" s="15"/>
      <c r="W249" s="15"/>
      <c r="X249" s="15"/>
      <c r="Y249" s="15"/>
      <c r="Z249" s="15"/>
      <c r="AA249" s="15"/>
      <c r="AB249" s="15"/>
      <c r="AC249" s="15"/>
      <c r="AD249" s="15"/>
      <c r="AE249" s="15"/>
      <c r="AT249" s="266" t="s">
        <v>138</v>
      </c>
      <c r="AU249" s="266" t="s">
        <v>84</v>
      </c>
      <c r="AV249" s="15" t="s">
        <v>136</v>
      </c>
      <c r="AW249" s="15" t="s">
        <v>31</v>
      </c>
      <c r="AX249" s="15" t="s">
        <v>82</v>
      </c>
      <c r="AY249" s="266" t="s">
        <v>129</v>
      </c>
    </row>
    <row r="250" s="2" customFormat="1" ht="16.5" customHeight="1">
      <c r="A250" s="39"/>
      <c r="B250" s="40"/>
      <c r="C250" s="278" t="s">
        <v>292</v>
      </c>
      <c r="D250" s="278" t="s">
        <v>223</v>
      </c>
      <c r="E250" s="279" t="s">
        <v>224</v>
      </c>
      <c r="F250" s="280" t="s">
        <v>225</v>
      </c>
      <c r="G250" s="281" t="s">
        <v>147</v>
      </c>
      <c r="H250" s="282">
        <v>26.448</v>
      </c>
      <c r="I250" s="283"/>
      <c r="J250" s="284">
        <f>ROUND(I250*H250,2)</f>
        <v>0</v>
      </c>
      <c r="K250" s="285"/>
      <c r="L250" s="286"/>
      <c r="M250" s="287" t="s">
        <v>1</v>
      </c>
      <c r="N250" s="288" t="s">
        <v>39</v>
      </c>
      <c r="O250" s="92"/>
      <c r="P250" s="230">
        <f>O250*H250</f>
        <v>0</v>
      </c>
      <c r="Q250" s="230">
        <v>0</v>
      </c>
      <c r="R250" s="230">
        <f>Q250*H250</f>
        <v>0</v>
      </c>
      <c r="S250" s="230">
        <v>0</v>
      </c>
      <c r="T250" s="231">
        <f>S250*H250</f>
        <v>0</v>
      </c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R250" s="232" t="s">
        <v>226</v>
      </c>
      <c r="AT250" s="232" t="s">
        <v>223</v>
      </c>
      <c r="AU250" s="232" t="s">
        <v>84</v>
      </c>
      <c r="AY250" s="18" t="s">
        <v>129</v>
      </c>
      <c r="BE250" s="233">
        <f>IF(N250="základní",J250,0)</f>
        <v>0</v>
      </c>
      <c r="BF250" s="233">
        <f>IF(N250="snížená",J250,0)</f>
        <v>0</v>
      </c>
      <c r="BG250" s="233">
        <f>IF(N250="zákl. přenesená",J250,0)</f>
        <v>0</v>
      </c>
      <c r="BH250" s="233">
        <f>IF(N250="sníž. přenesená",J250,0)</f>
        <v>0</v>
      </c>
      <c r="BI250" s="233">
        <f>IF(N250="nulová",J250,0)</f>
        <v>0</v>
      </c>
      <c r="BJ250" s="18" t="s">
        <v>82</v>
      </c>
      <c r="BK250" s="233">
        <f>ROUND(I250*H250,2)</f>
        <v>0</v>
      </c>
      <c r="BL250" s="18" t="s">
        <v>181</v>
      </c>
      <c r="BM250" s="232" t="s">
        <v>312</v>
      </c>
    </row>
    <row r="251" s="14" customFormat="1">
      <c r="A251" s="14"/>
      <c r="B251" s="245"/>
      <c r="C251" s="246"/>
      <c r="D251" s="236" t="s">
        <v>138</v>
      </c>
      <c r="E251" s="246"/>
      <c r="F251" s="248" t="s">
        <v>519</v>
      </c>
      <c r="G251" s="246"/>
      <c r="H251" s="249">
        <v>26.448</v>
      </c>
      <c r="I251" s="250"/>
      <c r="J251" s="246"/>
      <c r="K251" s="246"/>
      <c r="L251" s="251"/>
      <c r="M251" s="252"/>
      <c r="N251" s="253"/>
      <c r="O251" s="253"/>
      <c r="P251" s="253"/>
      <c r="Q251" s="253"/>
      <c r="R251" s="253"/>
      <c r="S251" s="253"/>
      <c r="T251" s="254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55" t="s">
        <v>138</v>
      </c>
      <c r="AU251" s="255" t="s">
        <v>84</v>
      </c>
      <c r="AV251" s="14" t="s">
        <v>84</v>
      </c>
      <c r="AW251" s="14" t="s">
        <v>4</v>
      </c>
      <c r="AX251" s="14" t="s">
        <v>82</v>
      </c>
      <c r="AY251" s="255" t="s">
        <v>129</v>
      </c>
    </row>
    <row r="252" s="2" customFormat="1" ht="24.15" customHeight="1">
      <c r="A252" s="39"/>
      <c r="B252" s="40"/>
      <c r="C252" s="220" t="s">
        <v>300</v>
      </c>
      <c r="D252" s="220" t="s">
        <v>132</v>
      </c>
      <c r="E252" s="221" t="s">
        <v>315</v>
      </c>
      <c r="F252" s="222" t="s">
        <v>316</v>
      </c>
      <c r="G252" s="223" t="s">
        <v>317</v>
      </c>
      <c r="H252" s="289"/>
      <c r="I252" s="225"/>
      <c r="J252" s="226">
        <f>ROUND(I252*H252,2)</f>
        <v>0</v>
      </c>
      <c r="K252" s="227"/>
      <c r="L252" s="45"/>
      <c r="M252" s="228" t="s">
        <v>1</v>
      </c>
      <c r="N252" s="229" t="s">
        <v>39</v>
      </c>
      <c r="O252" s="92"/>
      <c r="P252" s="230">
        <f>O252*H252</f>
        <v>0</v>
      </c>
      <c r="Q252" s="230">
        <v>0</v>
      </c>
      <c r="R252" s="230">
        <f>Q252*H252</f>
        <v>0</v>
      </c>
      <c r="S252" s="230">
        <v>0</v>
      </c>
      <c r="T252" s="231">
        <f>S252*H252</f>
        <v>0</v>
      </c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R252" s="232" t="s">
        <v>181</v>
      </c>
      <c r="AT252" s="232" t="s">
        <v>132</v>
      </c>
      <c r="AU252" s="232" t="s">
        <v>84</v>
      </c>
      <c r="AY252" s="18" t="s">
        <v>129</v>
      </c>
      <c r="BE252" s="233">
        <f>IF(N252="základní",J252,0)</f>
        <v>0</v>
      </c>
      <c r="BF252" s="233">
        <f>IF(N252="snížená",J252,0)</f>
        <v>0</v>
      </c>
      <c r="BG252" s="233">
        <f>IF(N252="zákl. přenesená",J252,0)</f>
        <v>0</v>
      </c>
      <c r="BH252" s="233">
        <f>IF(N252="sníž. přenesená",J252,0)</f>
        <v>0</v>
      </c>
      <c r="BI252" s="233">
        <f>IF(N252="nulová",J252,0)</f>
        <v>0</v>
      </c>
      <c r="BJ252" s="18" t="s">
        <v>82</v>
      </c>
      <c r="BK252" s="233">
        <f>ROUND(I252*H252,2)</f>
        <v>0</v>
      </c>
      <c r="BL252" s="18" t="s">
        <v>181</v>
      </c>
      <c r="BM252" s="232" t="s">
        <v>318</v>
      </c>
    </row>
    <row r="253" s="12" customFormat="1" ht="22.8" customHeight="1">
      <c r="A253" s="12"/>
      <c r="B253" s="204"/>
      <c r="C253" s="205"/>
      <c r="D253" s="206" t="s">
        <v>73</v>
      </c>
      <c r="E253" s="218" t="s">
        <v>319</v>
      </c>
      <c r="F253" s="218" t="s">
        <v>320</v>
      </c>
      <c r="G253" s="205"/>
      <c r="H253" s="205"/>
      <c r="I253" s="208"/>
      <c r="J253" s="219">
        <f>BK253</f>
        <v>0</v>
      </c>
      <c r="K253" s="205"/>
      <c r="L253" s="210"/>
      <c r="M253" s="211"/>
      <c r="N253" s="212"/>
      <c r="O253" s="212"/>
      <c r="P253" s="213">
        <f>SUM(P254:P298)</f>
        <v>0</v>
      </c>
      <c r="Q253" s="212"/>
      <c r="R253" s="213">
        <f>SUM(R254:R298)</f>
        <v>2.5750312000000002</v>
      </c>
      <c r="S253" s="212"/>
      <c r="T253" s="214">
        <f>SUM(T254:T298)</f>
        <v>0</v>
      </c>
      <c r="U253" s="12"/>
      <c r="V253" s="12"/>
      <c r="W253" s="12"/>
      <c r="X253" s="12"/>
      <c r="Y253" s="12"/>
      <c r="Z253" s="12"/>
      <c r="AA253" s="12"/>
      <c r="AB253" s="12"/>
      <c r="AC253" s="12"/>
      <c r="AD253" s="12"/>
      <c r="AE253" s="12"/>
      <c r="AR253" s="215" t="s">
        <v>84</v>
      </c>
      <c r="AT253" s="216" t="s">
        <v>73</v>
      </c>
      <c r="AU253" s="216" t="s">
        <v>82</v>
      </c>
      <c r="AY253" s="215" t="s">
        <v>129</v>
      </c>
      <c r="BK253" s="217">
        <f>SUM(BK254:BK298)</f>
        <v>0</v>
      </c>
    </row>
    <row r="254" s="2" customFormat="1" ht="24.15" customHeight="1">
      <c r="A254" s="39"/>
      <c r="B254" s="40"/>
      <c r="C254" s="220" t="s">
        <v>305</v>
      </c>
      <c r="D254" s="220" t="s">
        <v>132</v>
      </c>
      <c r="E254" s="221" t="s">
        <v>322</v>
      </c>
      <c r="F254" s="222" t="s">
        <v>323</v>
      </c>
      <c r="G254" s="223" t="s">
        <v>147</v>
      </c>
      <c r="H254" s="224">
        <v>20.399999999999999</v>
      </c>
      <c r="I254" s="225"/>
      <c r="J254" s="226">
        <f>ROUND(I254*H254,2)</f>
        <v>0</v>
      </c>
      <c r="K254" s="227"/>
      <c r="L254" s="45"/>
      <c r="M254" s="228" t="s">
        <v>1</v>
      </c>
      <c r="N254" s="229" t="s">
        <v>39</v>
      </c>
      <c r="O254" s="92"/>
      <c r="P254" s="230">
        <f>O254*H254</f>
        <v>0</v>
      </c>
      <c r="Q254" s="230">
        <v>0.0060000000000000001</v>
      </c>
      <c r="R254" s="230">
        <f>Q254*H254</f>
        <v>0.1224</v>
      </c>
      <c r="S254" s="230">
        <v>0</v>
      </c>
      <c r="T254" s="231">
        <f>S254*H254</f>
        <v>0</v>
      </c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R254" s="232" t="s">
        <v>181</v>
      </c>
      <c r="AT254" s="232" t="s">
        <v>132</v>
      </c>
      <c r="AU254" s="232" t="s">
        <v>84</v>
      </c>
      <c r="AY254" s="18" t="s">
        <v>129</v>
      </c>
      <c r="BE254" s="233">
        <f>IF(N254="základní",J254,0)</f>
        <v>0</v>
      </c>
      <c r="BF254" s="233">
        <f>IF(N254="snížená",J254,0)</f>
        <v>0</v>
      </c>
      <c r="BG254" s="233">
        <f>IF(N254="zákl. přenesená",J254,0)</f>
        <v>0</v>
      </c>
      <c r="BH254" s="233">
        <f>IF(N254="sníž. přenesená",J254,0)</f>
        <v>0</v>
      </c>
      <c r="BI254" s="233">
        <f>IF(N254="nulová",J254,0)</f>
        <v>0</v>
      </c>
      <c r="BJ254" s="18" t="s">
        <v>82</v>
      </c>
      <c r="BK254" s="233">
        <f>ROUND(I254*H254,2)</f>
        <v>0</v>
      </c>
      <c r="BL254" s="18" t="s">
        <v>181</v>
      </c>
      <c r="BM254" s="232" t="s">
        <v>324</v>
      </c>
    </row>
    <row r="255" s="13" customFormat="1">
      <c r="A255" s="13"/>
      <c r="B255" s="234"/>
      <c r="C255" s="235"/>
      <c r="D255" s="236" t="s">
        <v>138</v>
      </c>
      <c r="E255" s="237" t="s">
        <v>1</v>
      </c>
      <c r="F255" s="238" t="s">
        <v>248</v>
      </c>
      <c r="G255" s="235"/>
      <c r="H255" s="237" t="s">
        <v>1</v>
      </c>
      <c r="I255" s="239"/>
      <c r="J255" s="235"/>
      <c r="K255" s="235"/>
      <c r="L255" s="240"/>
      <c r="M255" s="241"/>
      <c r="N255" s="242"/>
      <c r="O255" s="242"/>
      <c r="P255" s="242"/>
      <c r="Q255" s="242"/>
      <c r="R255" s="242"/>
      <c r="S255" s="242"/>
      <c r="T255" s="243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44" t="s">
        <v>138</v>
      </c>
      <c r="AU255" s="244" t="s">
        <v>84</v>
      </c>
      <c r="AV255" s="13" t="s">
        <v>82</v>
      </c>
      <c r="AW255" s="13" t="s">
        <v>31</v>
      </c>
      <c r="AX255" s="13" t="s">
        <v>74</v>
      </c>
      <c r="AY255" s="244" t="s">
        <v>129</v>
      </c>
    </row>
    <row r="256" s="14" customFormat="1">
      <c r="A256" s="14"/>
      <c r="B256" s="245"/>
      <c r="C256" s="246"/>
      <c r="D256" s="236" t="s">
        <v>138</v>
      </c>
      <c r="E256" s="247" t="s">
        <v>1</v>
      </c>
      <c r="F256" s="248" t="s">
        <v>520</v>
      </c>
      <c r="G256" s="246"/>
      <c r="H256" s="249">
        <v>19.199999999999999</v>
      </c>
      <c r="I256" s="250"/>
      <c r="J256" s="246"/>
      <c r="K256" s="246"/>
      <c r="L256" s="251"/>
      <c r="M256" s="252"/>
      <c r="N256" s="253"/>
      <c r="O256" s="253"/>
      <c r="P256" s="253"/>
      <c r="Q256" s="253"/>
      <c r="R256" s="253"/>
      <c r="S256" s="253"/>
      <c r="T256" s="254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55" t="s">
        <v>138</v>
      </c>
      <c r="AU256" s="255" t="s">
        <v>84</v>
      </c>
      <c r="AV256" s="14" t="s">
        <v>84</v>
      </c>
      <c r="AW256" s="14" t="s">
        <v>31</v>
      </c>
      <c r="AX256" s="14" t="s">
        <v>74</v>
      </c>
      <c r="AY256" s="255" t="s">
        <v>129</v>
      </c>
    </row>
    <row r="257" s="13" customFormat="1">
      <c r="A257" s="13"/>
      <c r="B257" s="234"/>
      <c r="C257" s="235"/>
      <c r="D257" s="236" t="s">
        <v>138</v>
      </c>
      <c r="E257" s="237" t="s">
        <v>1</v>
      </c>
      <c r="F257" s="238" t="s">
        <v>249</v>
      </c>
      <c r="G257" s="235"/>
      <c r="H257" s="237" t="s">
        <v>1</v>
      </c>
      <c r="I257" s="239"/>
      <c r="J257" s="235"/>
      <c r="K257" s="235"/>
      <c r="L257" s="240"/>
      <c r="M257" s="241"/>
      <c r="N257" s="242"/>
      <c r="O257" s="242"/>
      <c r="P257" s="242"/>
      <c r="Q257" s="242"/>
      <c r="R257" s="242"/>
      <c r="S257" s="242"/>
      <c r="T257" s="243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44" t="s">
        <v>138</v>
      </c>
      <c r="AU257" s="244" t="s">
        <v>84</v>
      </c>
      <c r="AV257" s="13" t="s">
        <v>82</v>
      </c>
      <c r="AW257" s="13" t="s">
        <v>31</v>
      </c>
      <c r="AX257" s="13" t="s">
        <v>74</v>
      </c>
      <c r="AY257" s="244" t="s">
        <v>129</v>
      </c>
    </row>
    <row r="258" s="14" customFormat="1">
      <c r="A258" s="14"/>
      <c r="B258" s="245"/>
      <c r="C258" s="246"/>
      <c r="D258" s="236" t="s">
        <v>138</v>
      </c>
      <c r="E258" s="247" t="s">
        <v>1</v>
      </c>
      <c r="F258" s="248" t="s">
        <v>326</v>
      </c>
      <c r="G258" s="246"/>
      <c r="H258" s="249">
        <v>1.2</v>
      </c>
      <c r="I258" s="250"/>
      <c r="J258" s="246"/>
      <c r="K258" s="246"/>
      <c r="L258" s="251"/>
      <c r="M258" s="252"/>
      <c r="N258" s="253"/>
      <c r="O258" s="253"/>
      <c r="P258" s="253"/>
      <c r="Q258" s="253"/>
      <c r="R258" s="253"/>
      <c r="S258" s="253"/>
      <c r="T258" s="254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255" t="s">
        <v>138</v>
      </c>
      <c r="AU258" s="255" t="s">
        <v>84</v>
      </c>
      <c r="AV258" s="14" t="s">
        <v>84</v>
      </c>
      <c r="AW258" s="14" t="s">
        <v>31</v>
      </c>
      <c r="AX258" s="14" t="s">
        <v>74</v>
      </c>
      <c r="AY258" s="255" t="s">
        <v>129</v>
      </c>
    </row>
    <row r="259" s="15" customFormat="1">
      <c r="A259" s="15"/>
      <c r="B259" s="256"/>
      <c r="C259" s="257"/>
      <c r="D259" s="236" t="s">
        <v>138</v>
      </c>
      <c r="E259" s="258" t="s">
        <v>1</v>
      </c>
      <c r="F259" s="259" t="s">
        <v>154</v>
      </c>
      <c r="G259" s="257"/>
      <c r="H259" s="260">
        <v>20.399999999999999</v>
      </c>
      <c r="I259" s="261"/>
      <c r="J259" s="257"/>
      <c r="K259" s="257"/>
      <c r="L259" s="262"/>
      <c r="M259" s="263"/>
      <c r="N259" s="264"/>
      <c r="O259" s="264"/>
      <c r="P259" s="264"/>
      <c r="Q259" s="264"/>
      <c r="R259" s="264"/>
      <c r="S259" s="264"/>
      <c r="T259" s="265"/>
      <c r="U259" s="15"/>
      <c r="V259" s="15"/>
      <c r="W259" s="15"/>
      <c r="X259" s="15"/>
      <c r="Y259" s="15"/>
      <c r="Z259" s="15"/>
      <c r="AA259" s="15"/>
      <c r="AB259" s="15"/>
      <c r="AC259" s="15"/>
      <c r="AD259" s="15"/>
      <c r="AE259" s="15"/>
      <c r="AT259" s="266" t="s">
        <v>138</v>
      </c>
      <c r="AU259" s="266" t="s">
        <v>84</v>
      </c>
      <c r="AV259" s="15" t="s">
        <v>136</v>
      </c>
      <c r="AW259" s="15" t="s">
        <v>31</v>
      </c>
      <c r="AX259" s="15" t="s">
        <v>82</v>
      </c>
      <c r="AY259" s="266" t="s">
        <v>129</v>
      </c>
    </row>
    <row r="260" s="2" customFormat="1" ht="24.15" customHeight="1">
      <c r="A260" s="39"/>
      <c r="B260" s="40"/>
      <c r="C260" s="278" t="s">
        <v>311</v>
      </c>
      <c r="D260" s="278" t="s">
        <v>223</v>
      </c>
      <c r="E260" s="279" t="s">
        <v>327</v>
      </c>
      <c r="F260" s="280" t="s">
        <v>328</v>
      </c>
      <c r="G260" s="281" t="s">
        <v>147</v>
      </c>
      <c r="H260" s="282">
        <v>21.420000000000002</v>
      </c>
      <c r="I260" s="283"/>
      <c r="J260" s="284">
        <f>ROUND(I260*H260,2)</f>
        <v>0</v>
      </c>
      <c r="K260" s="285"/>
      <c r="L260" s="286"/>
      <c r="M260" s="287" t="s">
        <v>1</v>
      </c>
      <c r="N260" s="288" t="s">
        <v>39</v>
      </c>
      <c r="O260" s="92"/>
      <c r="P260" s="230">
        <f>O260*H260</f>
        <v>0</v>
      </c>
      <c r="Q260" s="230">
        <v>0.0030000000000000001</v>
      </c>
      <c r="R260" s="230">
        <f>Q260*H260</f>
        <v>0.064260000000000012</v>
      </c>
      <c r="S260" s="230">
        <v>0</v>
      </c>
      <c r="T260" s="231">
        <f>S260*H260</f>
        <v>0</v>
      </c>
      <c r="U260" s="39"/>
      <c r="V260" s="39"/>
      <c r="W260" s="39"/>
      <c r="X260" s="39"/>
      <c r="Y260" s="39"/>
      <c r="Z260" s="39"/>
      <c r="AA260" s="39"/>
      <c r="AB260" s="39"/>
      <c r="AC260" s="39"/>
      <c r="AD260" s="39"/>
      <c r="AE260" s="39"/>
      <c r="AR260" s="232" t="s">
        <v>226</v>
      </c>
      <c r="AT260" s="232" t="s">
        <v>223</v>
      </c>
      <c r="AU260" s="232" t="s">
        <v>84</v>
      </c>
      <c r="AY260" s="18" t="s">
        <v>129</v>
      </c>
      <c r="BE260" s="233">
        <f>IF(N260="základní",J260,0)</f>
        <v>0</v>
      </c>
      <c r="BF260" s="233">
        <f>IF(N260="snížená",J260,0)</f>
        <v>0</v>
      </c>
      <c r="BG260" s="233">
        <f>IF(N260="zákl. přenesená",J260,0)</f>
        <v>0</v>
      </c>
      <c r="BH260" s="233">
        <f>IF(N260="sníž. přenesená",J260,0)</f>
        <v>0</v>
      </c>
      <c r="BI260" s="233">
        <f>IF(N260="nulová",J260,0)</f>
        <v>0</v>
      </c>
      <c r="BJ260" s="18" t="s">
        <v>82</v>
      </c>
      <c r="BK260" s="233">
        <f>ROUND(I260*H260,2)</f>
        <v>0</v>
      </c>
      <c r="BL260" s="18" t="s">
        <v>181</v>
      </c>
      <c r="BM260" s="232" t="s">
        <v>329</v>
      </c>
    </row>
    <row r="261" s="14" customFormat="1">
      <c r="A261" s="14"/>
      <c r="B261" s="245"/>
      <c r="C261" s="246"/>
      <c r="D261" s="236" t="s">
        <v>138</v>
      </c>
      <c r="E261" s="246"/>
      <c r="F261" s="248" t="s">
        <v>521</v>
      </c>
      <c r="G261" s="246"/>
      <c r="H261" s="249">
        <v>21.420000000000002</v>
      </c>
      <c r="I261" s="250"/>
      <c r="J261" s="246"/>
      <c r="K261" s="246"/>
      <c r="L261" s="251"/>
      <c r="M261" s="252"/>
      <c r="N261" s="253"/>
      <c r="O261" s="253"/>
      <c r="P261" s="253"/>
      <c r="Q261" s="253"/>
      <c r="R261" s="253"/>
      <c r="S261" s="253"/>
      <c r="T261" s="254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255" t="s">
        <v>138</v>
      </c>
      <c r="AU261" s="255" t="s">
        <v>84</v>
      </c>
      <c r="AV261" s="14" t="s">
        <v>84</v>
      </c>
      <c r="AW261" s="14" t="s">
        <v>4</v>
      </c>
      <c r="AX261" s="14" t="s">
        <v>82</v>
      </c>
      <c r="AY261" s="255" t="s">
        <v>129</v>
      </c>
    </row>
    <row r="262" s="2" customFormat="1" ht="24.15" customHeight="1">
      <c r="A262" s="39"/>
      <c r="B262" s="40"/>
      <c r="C262" s="220" t="s">
        <v>314</v>
      </c>
      <c r="D262" s="220" t="s">
        <v>132</v>
      </c>
      <c r="E262" s="221" t="s">
        <v>340</v>
      </c>
      <c r="F262" s="222" t="s">
        <v>341</v>
      </c>
      <c r="G262" s="223" t="s">
        <v>147</v>
      </c>
      <c r="H262" s="224">
        <v>252.75999999999999</v>
      </c>
      <c r="I262" s="225"/>
      <c r="J262" s="226">
        <f>ROUND(I262*H262,2)</f>
        <v>0</v>
      </c>
      <c r="K262" s="227"/>
      <c r="L262" s="45"/>
      <c r="M262" s="228" t="s">
        <v>1</v>
      </c>
      <c r="N262" s="229" t="s">
        <v>39</v>
      </c>
      <c r="O262" s="92"/>
      <c r="P262" s="230">
        <f>O262*H262</f>
        <v>0</v>
      </c>
      <c r="Q262" s="230">
        <v>0.00116</v>
      </c>
      <c r="R262" s="230">
        <f>Q262*H262</f>
        <v>0.29320160000000001</v>
      </c>
      <c r="S262" s="230">
        <v>0</v>
      </c>
      <c r="T262" s="231">
        <f>S262*H262</f>
        <v>0</v>
      </c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R262" s="232" t="s">
        <v>181</v>
      </c>
      <c r="AT262" s="232" t="s">
        <v>132</v>
      </c>
      <c r="AU262" s="232" t="s">
        <v>84</v>
      </c>
      <c r="AY262" s="18" t="s">
        <v>129</v>
      </c>
      <c r="BE262" s="233">
        <f>IF(N262="základní",J262,0)</f>
        <v>0</v>
      </c>
      <c r="BF262" s="233">
        <f>IF(N262="snížená",J262,0)</f>
        <v>0</v>
      </c>
      <c r="BG262" s="233">
        <f>IF(N262="zákl. přenesená",J262,0)</f>
        <v>0</v>
      </c>
      <c r="BH262" s="233">
        <f>IF(N262="sníž. přenesená",J262,0)</f>
        <v>0</v>
      </c>
      <c r="BI262" s="233">
        <f>IF(N262="nulová",J262,0)</f>
        <v>0</v>
      </c>
      <c r="BJ262" s="18" t="s">
        <v>82</v>
      </c>
      <c r="BK262" s="233">
        <f>ROUND(I262*H262,2)</f>
        <v>0</v>
      </c>
      <c r="BL262" s="18" t="s">
        <v>181</v>
      </c>
      <c r="BM262" s="232" t="s">
        <v>342</v>
      </c>
    </row>
    <row r="263" s="13" customFormat="1">
      <c r="A263" s="13"/>
      <c r="B263" s="234"/>
      <c r="C263" s="235"/>
      <c r="D263" s="236" t="s">
        <v>138</v>
      </c>
      <c r="E263" s="237" t="s">
        <v>1</v>
      </c>
      <c r="F263" s="238" t="s">
        <v>361</v>
      </c>
      <c r="G263" s="235"/>
      <c r="H263" s="237" t="s">
        <v>1</v>
      </c>
      <c r="I263" s="239"/>
      <c r="J263" s="235"/>
      <c r="K263" s="235"/>
      <c r="L263" s="240"/>
      <c r="M263" s="241"/>
      <c r="N263" s="242"/>
      <c r="O263" s="242"/>
      <c r="P263" s="242"/>
      <c r="Q263" s="242"/>
      <c r="R263" s="242"/>
      <c r="S263" s="242"/>
      <c r="T263" s="243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44" t="s">
        <v>138</v>
      </c>
      <c r="AU263" s="244" t="s">
        <v>84</v>
      </c>
      <c r="AV263" s="13" t="s">
        <v>82</v>
      </c>
      <c r="AW263" s="13" t="s">
        <v>31</v>
      </c>
      <c r="AX263" s="13" t="s">
        <v>74</v>
      </c>
      <c r="AY263" s="244" t="s">
        <v>129</v>
      </c>
    </row>
    <row r="264" s="14" customFormat="1">
      <c r="A264" s="14"/>
      <c r="B264" s="245"/>
      <c r="C264" s="246"/>
      <c r="D264" s="236" t="s">
        <v>138</v>
      </c>
      <c r="E264" s="247" t="s">
        <v>1</v>
      </c>
      <c r="F264" s="248" t="s">
        <v>499</v>
      </c>
      <c r="G264" s="246"/>
      <c r="H264" s="249">
        <v>252.75999999999999</v>
      </c>
      <c r="I264" s="250"/>
      <c r="J264" s="246"/>
      <c r="K264" s="246"/>
      <c r="L264" s="251"/>
      <c r="M264" s="252"/>
      <c r="N264" s="253"/>
      <c r="O264" s="253"/>
      <c r="P264" s="253"/>
      <c r="Q264" s="253"/>
      <c r="R264" s="253"/>
      <c r="S264" s="253"/>
      <c r="T264" s="254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55" t="s">
        <v>138</v>
      </c>
      <c r="AU264" s="255" t="s">
        <v>84</v>
      </c>
      <c r="AV264" s="14" t="s">
        <v>84</v>
      </c>
      <c r="AW264" s="14" t="s">
        <v>31</v>
      </c>
      <c r="AX264" s="14" t="s">
        <v>82</v>
      </c>
      <c r="AY264" s="255" t="s">
        <v>129</v>
      </c>
    </row>
    <row r="265" s="2" customFormat="1" ht="24.15" customHeight="1">
      <c r="A265" s="39"/>
      <c r="B265" s="40"/>
      <c r="C265" s="278" t="s">
        <v>321</v>
      </c>
      <c r="D265" s="278" t="s">
        <v>223</v>
      </c>
      <c r="E265" s="279" t="s">
        <v>522</v>
      </c>
      <c r="F265" s="280" t="s">
        <v>523</v>
      </c>
      <c r="G265" s="281" t="s">
        <v>147</v>
      </c>
      <c r="H265" s="282">
        <v>252.798</v>
      </c>
      <c r="I265" s="283"/>
      <c r="J265" s="284">
        <f>ROUND(I265*H265,2)</f>
        <v>0</v>
      </c>
      <c r="K265" s="285"/>
      <c r="L265" s="286"/>
      <c r="M265" s="287" t="s">
        <v>1</v>
      </c>
      <c r="N265" s="288" t="s">
        <v>39</v>
      </c>
      <c r="O265" s="92"/>
      <c r="P265" s="230">
        <f>O265*H265</f>
        <v>0</v>
      </c>
      <c r="Q265" s="230">
        <v>0.0035000000000000001</v>
      </c>
      <c r="R265" s="230">
        <f>Q265*H265</f>
        <v>0.88479300000000005</v>
      </c>
      <c r="S265" s="230">
        <v>0</v>
      </c>
      <c r="T265" s="231">
        <f>S265*H265</f>
        <v>0</v>
      </c>
      <c r="U265" s="39"/>
      <c r="V265" s="39"/>
      <c r="W265" s="39"/>
      <c r="X265" s="39"/>
      <c r="Y265" s="39"/>
      <c r="Z265" s="39"/>
      <c r="AA265" s="39"/>
      <c r="AB265" s="39"/>
      <c r="AC265" s="39"/>
      <c r="AD265" s="39"/>
      <c r="AE265" s="39"/>
      <c r="AR265" s="232" t="s">
        <v>226</v>
      </c>
      <c r="AT265" s="232" t="s">
        <v>223</v>
      </c>
      <c r="AU265" s="232" t="s">
        <v>84</v>
      </c>
      <c r="AY265" s="18" t="s">
        <v>129</v>
      </c>
      <c r="BE265" s="233">
        <f>IF(N265="základní",J265,0)</f>
        <v>0</v>
      </c>
      <c r="BF265" s="233">
        <f>IF(N265="snížená",J265,0)</f>
        <v>0</v>
      </c>
      <c r="BG265" s="233">
        <f>IF(N265="zákl. přenesená",J265,0)</f>
        <v>0</v>
      </c>
      <c r="BH265" s="233">
        <f>IF(N265="sníž. přenesená",J265,0)</f>
        <v>0</v>
      </c>
      <c r="BI265" s="233">
        <f>IF(N265="nulová",J265,0)</f>
        <v>0</v>
      </c>
      <c r="BJ265" s="18" t="s">
        <v>82</v>
      </c>
      <c r="BK265" s="233">
        <f>ROUND(I265*H265,2)</f>
        <v>0</v>
      </c>
      <c r="BL265" s="18" t="s">
        <v>181</v>
      </c>
      <c r="BM265" s="232" t="s">
        <v>524</v>
      </c>
    </row>
    <row r="266" s="13" customFormat="1">
      <c r="A266" s="13"/>
      <c r="B266" s="234"/>
      <c r="C266" s="235"/>
      <c r="D266" s="236" t="s">
        <v>138</v>
      </c>
      <c r="E266" s="237" t="s">
        <v>1</v>
      </c>
      <c r="F266" s="238" t="s">
        <v>184</v>
      </c>
      <c r="G266" s="235"/>
      <c r="H266" s="237" t="s">
        <v>1</v>
      </c>
      <c r="I266" s="239"/>
      <c r="J266" s="235"/>
      <c r="K266" s="235"/>
      <c r="L266" s="240"/>
      <c r="M266" s="241"/>
      <c r="N266" s="242"/>
      <c r="O266" s="242"/>
      <c r="P266" s="242"/>
      <c r="Q266" s="242"/>
      <c r="R266" s="242"/>
      <c r="S266" s="242"/>
      <c r="T266" s="243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44" t="s">
        <v>138</v>
      </c>
      <c r="AU266" s="244" t="s">
        <v>84</v>
      </c>
      <c r="AV266" s="13" t="s">
        <v>82</v>
      </c>
      <c r="AW266" s="13" t="s">
        <v>31</v>
      </c>
      <c r="AX266" s="13" t="s">
        <v>74</v>
      </c>
      <c r="AY266" s="244" t="s">
        <v>129</v>
      </c>
    </row>
    <row r="267" s="14" customFormat="1">
      <c r="A267" s="14"/>
      <c r="B267" s="245"/>
      <c r="C267" s="246"/>
      <c r="D267" s="236" t="s">
        <v>138</v>
      </c>
      <c r="E267" s="247" t="s">
        <v>1</v>
      </c>
      <c r="F267" s="248" t="s">
        <v>525</v>
      </c>
      <c r="G267" s="246"/>
      <c r="H267" s="249">
        <v>252.75999999999999</v>
      </c>
      <c r="I267" s="250"/>
      <c r="J267" s="246"/>
      <c r="K267" s="246"/>
      <c r="L267" s="251"/>
      <c r="M267" s="252"/>
      <c r="N267" s="253"/>
      <c r="O267" s="253"/>
      <c r="P267" s="253"/>
      <c r="Q267" s="253"/>
      <c r="R267" s="253"/>
      <c r="S267" s="253"/>
      <c r="T267" s="254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55" t="s">
        <v>138</v>
      </c>
      <c r="AU267" s="255" t="s">
        <v>84</v>
      </c>
      <c r="AV267" s="14" t="s">
        <v>84</v>
      </c>
      <c r="AW267" s="14" t="s">
        <v>31</v>
      </c>
      <c r="AX267" s="14" t="s">
        <v>74</v>
      </c>
      <c r="AY267" s="255" t="s">
        <v>129</v>
      </c>
    </row>
    <row r="268" s="13" customFormat="1">
      <c r="A268" s="13"/>
      <c r="B268" s="234"/>
      <c r="C268" s="235"/>
      <c r="D268" s="236" t="s">
        <v>138</v>
      </c>
      <c r="E268" s="237" t="s">
        <v>1</v>
      </c>
      <c r="F268" s="238" t="s">
        <v>526</v>
      </c>
      <c r="G268" s="235"/>
      <c r="H268" s="237" t="s">
        <v>1</v>
      </c>
      <c r="I268" s="239"/>
      <c r="J268" s="235"/>
      <c r="K268" s="235"/>
      <c r="L268" s="240"/>
      <c r="M268" s="241"/>
      <c r="N268" s="242"/>
      <c r="O268" s="242"/>
      <c r="P268" s="242"/>
      <c r="Q268" s="242"/>
      <c r="R268" s="242"/>
      <c r="S268" s="242"/>
      <c r="T268" s="243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44" t="s">
        <v>138</v>
      </c>
      <c r="AU268" s="244" t="s">
        <v>84</v>
      </c>
      <c r="AV268" s="13" t="s">
        <v>82</v>
      </c>
      <c r="AW268" s="13" t="s">
        <v>31</v>
      </c>
      <c r="AX268" s="13" t="s">
        <v>74</v>
      </c>
      <c r="AY268" s="244" t="s">
        <v>129</v>
      </c>
    </row>
    <row r="269" s="14" customFormat="1">
      <c r="A269" s="14"/>
      <c r="B269" s="245"/>
      <c r="C269" s="246"/>
      <c r="D269" s="236" t="s">
        <v>138</v>
      </c>
      <c r="E269" s="247" t="s">
        <v>1</v>
      </c>
      <c r="F269" s="248" t="s">
        <v>527</v>
      </c>
      <c r="G269" s="246"/>
      <c r="H269" s="249">
        <v>-12</v>
      </c>
      <c r="I269" s="250"/>
      <c r="J269" s="246"/>
      <c r="K269" s="246"/>
      <c r="L269" s="251"/>
      <c r="M269" s="252"/>
      <c r="N269" s="253"/>
      <c r="O269" s="253"/>
      <c r="P269" s="253"/>
      <c r="Q269" s="253"/>
      <c r="R269" s="253"/>
      <c r="S269" s="253"/>
      <c r="T269" s="254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255" t="s">
        <v>138</v>
      </c>
      <c r="AU269" s="255" t="s">
        <v>84</v>
      </c>
      <c r="AV269" s="14" t="s">
        <v>84</v>
      </c>
      <c r="AW269" s="14" t="s">
        <v>31</v>
      </c>
      <c r="AX269" s="14" t="s">
        <v>74</v>
      </c>
      <c r="AY269" s="255" t="s">
        <v>129</v>
      </c>
    </row>
    <row r="270" s="16" customFormat="1">
      <c r="A270" s="16"/>
      <c r="B270" s="267"/>
      <c r="C270" s="268"/>
      <c r="D270" s="236" t="s">
        <v>138</v>
      </c>
      <c r="E270" s="269" t="s">
        <v>1</v>
      </c>
      <c r="F270" s="270" t="s">
        <v>220</v>
      </c>
      <c r="G270" s="268"/>
      <c r="H270" s="271">
        <v>240.75999999999999</v>
      </c>
      <c r="I270" s="272"/>
      <c r="J270" s="268"/>
      <c r="K270" s="268"/>
      <c r="L270" s="273"/>
      <c r="M270" s="274"/>
      <c r="N270" s="275"/>
      <c r="O270" s="275"/>
      <c r="P270" s="275"/>
      <c r="Q270" s="275"/>
      <c r="R270" s="275"/>
      <c r="S270" s="275"/>
      <c r="T270" s="276"/>
      <c r="U270" s="16"/>
      <c r="V270" s="16"/>
      <c r="W270" s="16"/>
      <c r="X270" s="16"/>
      <c r="Y270" s="16"/>
      <c r="Z270" s="16"/>
      <c r="AA270" s="16"/>
      <c r="AB270" s="16"/>
      <c r="AC270" s="16"/>
      <c r="AD270" s="16"/>
      <c r="AE270" s="16"/>
      <c r="AT270" s="277" t="s">
        <v>138</v>
      </c>
      <c r="AU270" s="277" t="s">
        <v>84</v>
      </c>
      <c r="AV270" s="16" t="s">
        <v>144</v>
      </c>
      <c r="AW270" s="16" t="s">
        <v>31</v>
      </c>
      <c r="AX270" s="16" t="s">
        <v>74</v>
      </c>
      <c r="AY270" s="277" t="s">
        <v>129</v>
      </c>
    </row>
    <row r="271" s="13" customFormat="1">
      <c r="A271" s="13"/>
      <c r="B271" s="234"/>
      <c r="C271" s="235"/>
      <c r="D271" s="236" t="s">
        <v>138</v>
      </c>
      <c r="E271" s="237" t="s">
        <v>1</v>
      </c>
      <c r="F271" s="238" t="s">
        <v>283</v>
      </c>
      <c r="G271" s="235"/>
      <c r="H271" s="237" t="s">
        <v>1</v>
      </c>
      <c r="I271" s="239"/>
      <c r="J271" s="235"/>
      <c r="K271" s="235"/>
      <c r="L271" s="240"/>
      <c r="M271" s="241"/>
      <c r="N271" s="242"/>
      <c r="O271" s="242"/>
      <c r="P271" s="242"/>
      <c r="Q271" s="242"/>
      <c r="R271" s="242"/>
      <c r="S271" s="242"/>
      <c r="T271" s="243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44" t="s">
        <v>138</v>
      </c>
      <c r="AU271" s="244" t="s">
        <v>84</v>
      </c>
      <c r="AV271" s="13" t="s">
        <v>82</v>
      </c>
      <c r="AW271" s="13" t="s">
        <v>31</v>
      </c>
      <c r="AX271" s="13" t="s">
        <v>74</v>
      </c>
      <c r="AY271" s="244" t="s">
        <v>129</v>
      </c>
    </row>
    <row r="272" s="14" customFormat="1">
      <c r="A272" s="14"/>
      <c r="B272" s="245"/>
      <c r="C272" s="246"/>
      <c r="D272" s="236" t="s">
        <v>138</v>
      </c>
      <c r="E272" s="247" t="s">
        <v>1</v>
      </c>
      <c r="F272" s="248" t="s">
        <v>528</v>
      </c>
      <c r="G272" s="246"/>
      <c r="H272" s="249">
        <v>12.038</v>
      </c>
      <c r="I272" s="250"/>
      <c r="J272" s="246"/>
      <c r="K272" s="246"/>
      <c r="L272" s="251"/>
      <c r="M272" s="252"/>
      <c r="N272" s="253"/>
      <c r="O272" s="253"/>
      <c r="P272" s="253"/>
      <c r="Q272" s="253"/>
      <c r="R272" s="253"/>
      <c r="S272" s="253"/>
      <c r="T272" s="254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255" t="s">
        <v>138</v>
      </c>
      <c r="AU272" s="255" t="s">
        <v>84</v>
      </c>
      <c r="AV272" s="14" t="s">
        <v>84</v>
      </c>
      <c r="AW272" s="14" t="s">
        <v>31</v>
      </c>
      <c r="AX272" s="14" t="s">
        <v>74</v>
      </c>
      <c r="AY272" s="255" t="s">
        <v>129</v>
      </c>
    </row>
    <row r="273" s="15" customFormat="1">
      <c r="A273" s="15"/>
      <c r="B273" s="256"/>
      <c r="C273" s="257"/>
      <c r="D273" s="236" t="s">
        <v>138</v>
      </c>
      <c r="E273" s="258" t="s">
        <v>1</v>
      </c>
      <c r="F273" s="259" t="s">
        <v>154</v>
      </c>
      <c r="G273" s="257"/>
      <c r="H273" s="260">
        <v>252.798</v>
      </c>
      <c r="I273" s="261"/>
      <c r="J273" s="257"/>
      <c r="K273" s="257"/>
      <c r="L273" s="262"/>
      <c r="M273" s="263"/>
      <c r="N273" s="264"/>
      <c r="O273" s="264"/>
      <c r="P273" s="264"/>
      <c r="Q273" s="264"/>
      <c r="R273" s="264"/>
      <c r="S273" s="264"/>
      <c r="T273" s="265"/>
      <c r="U273" s="15"/>
      <c r="V273" s="15"/>
      <c r="W273" s="15"/>
      <c r="X273" s="15"/>
      <c r="Y273" s="15"/>
      <c r="Z273" s="15"/>
      <c r="AA273" s="15"/>
      <c r="AB273" s="15"/>
      <c r="AC273" s="15"/>
      <c r="AD273" s="15"/>
      <c r="AE273" s="15"/>
      <c r="AT273" s="266" t="s">
        <v>138</v>
      </c>
      <c r="AU273" s="266" t="s">
        <v>84</v>
      </c>
      <c r="AV273" s="15" t="s">
        <v>136</v>
      </c>
      <c r="AW273" s="15" t="s">
        <v>31</v>
      </c>
      <c r="AX273" s="15" t="s">
        <v>82</v>
      </c>
      <c r="AY273" s="266" t="s">
        <v>129</v>
      </c>
    </row>
    <row r="274" s="2" customFormat="1" ht="24.15" customHeight="1">
      <c r="A274" s="39"/>
      <c r="B274" s="40"/>
      <c r="C274" s="278" t="s">
        <v>226</v>
      </c>
      <c r="D274" s="278" t="s">
        <v>223</v>
      </c>
      <c r="E274" s="279" t="s">
        <v>529</v>
      </c>
      <c r="F274" s="280" t="s">
        <v>530</v>
      </c>
      <c r="G274" s="281" t="s">
        <v>147</v>
      </c>
      <c r="H274" s="282">
        <v>12.6</v>
      </c>
      <c r="I274" s="283"/>
      <c r="J274" s="284">
        <f>ROUND(I274*H274,2)</f>
        <v>0</v>
      </c>
      <c r="K274" s="285"/>
      <c r="L274" s="286"/>
      <c r="M274" s="287" t="s">
        <v>1</v>
      </c>
      <c r="N274" s="288" t="s">
        <v>39</v>
      </c>
      <c r="O274" s="92"/>
      <c r="P274" s="230">
        <f>O274*H274</f>
        <v>0</v>
      </c>
      <c r="Q274" s="230">
        <v>0.021000000000000001</v>
      </c>
      <c r="R274" s="230">
        <f>Q274*H274</f>
        <v>0.2646</v>
      </c>
      <c r="S274" s="230">
        <v>0</v>
      </c>
      <c r="T274" s="231">
        <f>S274*H274</f>
        <v>0</v>
      </c>
      <c r="U274" s="39"/>
      <c r="V274" s="39"/>
      <c r="W274" s="39"/>
      <c r="X274" s="39"/>
      <c r="Y274" s="39"/>
      <c r="Z274" s="39"/>
      <c r="AA274" s="39"/>
      <c r="AB274" s="39"/>
      <c r="AC274" s="39"/>
      <c r="AD274" s="39"/>
      <c r="AE274" s="39"/>
      <c r="AR274" s="232" t="s">
        <v>226</v>
      </c>
      <c r="AT274" s="232" t="s">
        <v>223</v>
      </c>
      <c r="AU274" s="232" t="s">
        <v>84</v>
      </c>
      <c r="AY274" s="18" t="s">
        <v>129</v>
      </c>
      <c r="BE274" s="233">
        <f>IF(N274="základní",J274,0)</f>
        <v>0</v>
      </c>
      <c r="BF274" s="233">
        <f>IF(N274="snížená",J274,0)</f>
        <v>0</v>
      </c>
      <c r="BG274" s="233">
        <f>IF(N274="zákl. přenesená",J274,0)</f>
        <v>0</v>
      </c>
      <c r="BH274" s="233">
        <f>IF(N274="sníž. přenesená",J274,0)</f>
        <v>0</v>
      </c>
      <c r="BI274" s="233">
        <f>IF(N274="nulová",J274,0)</f>
        <v>0</v>
      </c>
      <c r="BJ274" s="18" t="s">
        <v>82</v>
      </c>
      <c r="BK274" s="233">
        <f>ROUND(I274*H274,2)</f>
        <v>0</v>
      </c>
      <c r="BL274" s="18" t="s">
        <v>181</v>
      </c>
      <c r="BM274" s="232" t="s">
        <v>531</v>
      </c>
    </row>
    <row r="275" s="13" customFormat="1">
      <c r="A275" s="13"/>
      <c r="B275" s="234"/>
      <c r="C275" s="235"/>
      <c r="D275" s="236" t="s">
        <v>138</v>
      </c>
      <c r="E275" s="237" t="s">
        <v>1</v>
      </c>
      <c r="F275" s="238" t="s">
        <v>355</v>
      </c>
      <c r="G275" s="235"/>
      <c r="H275" s="237" t="s">
        <v>1</v>
      </c>
      <c r="I275" s="239"/>
      <c r="J275" s="235"/>
      <c r="K275" s="235"/>
      <c r="L275" s="240"/>
      <c r="M275" s="241"/>
      <c r="N275" s="242"/>
      <c r="O275" s="242"/>
      <c r="P275" s="242"/>
      <c r="Q275" s="242"/>
      <c r="R275" s="242"/>
      <c r="S275" s="242"/>
      <c r="T275" s="243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44" t="s">
        <v>138</v>
      </c>
      <c r="AU275" s="244" t="s">
        <v>84</v>
      </c>
      <c r="AV275" s="13" t="s">
        <v>82</v>
      </c>
      <c r="AW275" s="13" t="s">
        <v>31</v>
      </c>
      <c r="AX275" s="13" t="s">
        <v>74</v>
      </c>
      <c r="AY275" s="244" t="s">
        <v>129</v>
      </c>
    </row>
    <row r="276" s="14" customFormat="1">
      <c r="A276" s="14"/>
      <c r="B276" s="245"/>
      <c r="C276" s="246"/>
      <c r="D276" s="236" t="s">
        <v>138</v>
      </c>
      <c r="E276" s="247" t="s">
        <v>1</v>
      </c>
      <c r="F276" s="248" t="s">
        <v>532</v>
      </c>
      <c r="G276" s="246"/>
      <c r="H276" s="249">
        <v>12.6</v>
      </c>
      <c r="I276" s="250"/>
      <c r="J276" s="246"/>
      <c r="K276" s="246"/>
      <c r="L276" s="251"/>
      <c r="M276" s="252"/>
      <c r="N276" s="253"/>
      <c r="O276" s="253"/>
      <c r="P276" s="253"/>
      <c r="Q276" s="253"/>
      <c r="R276" s="253"/>
      <c r="S276" s="253"/>
      <c r="T276" s="254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T276" s="255" t="s">
        <v>138</v>
      </c>
      <c r="AU276" s="255" t="s">
        <v>84</v>
      </c>
      <c r="AV276" s="14" t="s">
        <v>84</v>
      </c>
      <c r="AW276" s="14" t="s">
        <v>31</v>
      </c>
      <c r="AX276" s="14" t="s">
        <v>82</v>
      </c>
      <c r="AY276" s="255" t="s">
        <v>129</v>
      </c>
    </row>
    <row r="277" s="2" customFormat="1" ht="24.15" customHeight="1">
      <c r="A277" s="39"/>
      <c r="B277" s="40"/>
      <c r="C277" s="220" t="s">
        <v>331</v>
      </c>
      <c r="D277" s="220" t="s">
        <v>132</v>
      </c>
      <c r="E277" s="221" t="s">
        <v>358</v>
      </c>
      <c r="F277" s="222" t="s">
        <v>359</v>
      </c>
      <c r="G277" s="223" t="s">
        <v>147</v>
      </c>
      <c r="H277" s="224">
        <v>252.75999999999999</v>
      </c>
      <c r="I277" s="225"/>
      <c r="J277" s="226">
        <f>ROUND(I277*H277,2)</f>
        <v>0</v>
      </c>
      <c r="K277" s="227"/>
      <c r="L277" s="45"/>
      <c r="M277" s="228" t="s">
        <v>1</v>
      </c>
      <c r="N277" s="229" t="s">
        <v>39</v>
      </c>
      <c r="O277" s="92"/>
      <c r="P277" s="230">
        <f>O277*H277</f>
        <v>0</v>
      </c>
      <c r="Q277" s="230">
        <v>0.00116</v>
      </c>
      <c r="R277" s="230">
        <f>Q277*H277</f>
        <v>0.29320160000000001</v>
      </c>
      <c r="S277" s="230">
        <v>0</v>
      </c>
      <c r="T277" s="231">
        <f>S277*H277</f>
        <v>0</v>
      </c>
      <c r="U277" s="39"/>
      <c r="V277" s="39"/>
      <c r="W277" s="39"/>
      <c r="X277" s="39"/>
      <c r="Y277" s="39"/>
      <c r="Z277" s="39"/>
      <c r="AA277" s="39"/>
      <c r="AB277" s="39"/>
      <c r="AC277" s="39"/>
      <c r="AD277" s="39"/>
      <c r="AE277" s="39"/>
      <c r="AR277" s="232" t="s">
        <v>181</v>
      </c>
      <c r="AT277" s="232" t="s">
        <v>132</v>
      </c>
      <c r="AU277" s="232" t="s">
        <v>84</v>
      </c>
      <c r="AY277" s="18" t="s">
        <v>129</v>
      </c>
      <c r="BE277" s="233">
        <f>IF(N277="základní",J277,0)</f>
        <v>0</v>
      </c>
      <c r="BF277" s="233">
        <f>IF(N277="snížená",J277,0)</f>
        <v>0</v>
      </c>
      <c r="BG277" s="233">
        <f>IF(N277="zákl. přenesená",J277,0)</f>
        <v>0</v>
      </c>
      <c r="BH277" s="233">
        <f>IF(N277="sníž. přenesená",J277,0)</f>
        <v>0</v>
      </c>
      <c r="BI277" s="233">
        <f>IF(N277="nulová",J277,0)</f>
        <v>0</v>
      </c>
      <c r="BJ277" s="18" t="s">
        <v>82</v>
      </c>
      <c r="BK277" s="233">
        <f>ROUND(I277*H277,2)</f>
        <v>0</v>
      </c>
      <c r="BL277" s="18" t="s">
        <v>181</v>
      </c>
      <c r="BM277" s="232" t="s">
        <v>360</v>
      </c>
    </row>
    <row r="278" s="13" customFormat="1">
      <c r="A278" s="13"/>
      <c r="B278" s="234"/>
      <c r="C278" s="235"/>
      <c r="D278" s="236" t="s">
        <v>138</v>
      </c>
      <c r="E278" s="237" t="s">
        <v>1</v>
      </c>
      <c r="F278" s="238" t="s">
        <v>361</v>
      </c>
      <c r="G278" s="235"/>
      <c r="H278" s="237" t="s">
        <v>1</v>
      </c>
      <c r="I278" s="239"/>
      <c r="J278" s="235"/>
      <c r="K278" s="235"/>
      <c r="L278" s="240"/>
      <c r="M278" s="241"/>
      <c r="N278" s="242"/>
      <c r="O278" s="242"/>
      <c r="P278" s="242"/>
      <c r="Q278" s="242"/>
      <c r="R278" s="242"/>
      <c r="S278" s="242"/>
      <c r="T278" s="243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44" t="s">
        <v>138</v>
      </c>
      <c r="AU278" s="244" t="s">
        <v>84</v>
      </c>
      <c r="AV278" s="13" t="s">
        <v>82</v>
      </c>
      <c r="AW278" s="13" t="s">
        <v>31</v>
      </c>
      <c r="AX278" s="13" t="s">
        <v>74</v>
      </c>
      <c r="AY278" s="244" t="s">
        <v>129</v>
      </c>
    </row>
    <row r="279" s="14" customFormat="1">
      <c r="A279" s="14"/>
      <c r="B279" s="245"/>
      <c r="C279" s="246"/>
      <c r="D279" s="236" t="s">
        <v>138</v>
      </c>
      <c r="E279" s="247" t="s">
        <v>1</v>
      </c>
      <c r="F279" s="248" t="s">
        <v>525</v>
      </c>
      <c r="G279" s="246"/>
      <c r="H279" s="249">
        <v>252.75999999999999</v>
      </c>
      <c r="I279" s="250"/>
      <c r="J279" s="246"/>
      <c r="K279" s="246"/>
      <c r="L279" s="251"/>
      <c r="M279" s="252"/>
      <c r="N279" s="253"/>
      <c r="O279" s="253"/>
      <c r="P279" s="253"/>
      <c r="Q279" s="253"/>
      <c r="R279" s="253"/>
      <c r="S279" s="253"/>
      <c r="T279" s="254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T279" s="255" t="s">
        <v>138</v>
      </c>
      <c r="AU279" s="255" t="s">
        <v>84</v>
      </c>
      <c r="AV279" s="14" t="s">
        <v>84</v>
      </c>
      <c r="AW279" s="14" t="s">
        <v>31</v>
      </c>
      <c r="AX279" s="14" t="s">
        <v>82</v>
      </c>
      <c r="AY279" s="255" t="s">
        <v>129</v>
      </c>
    </row>
    <row r="280" s="2" customFormat="1" ht="21.75" customHeight="1">
      <c r="A280" s="39"/>
      <c r="B280" s="40"/>
      <c r="C280" s="278" t="s">
        <v>339</v>
      </c>
      <c r="D280" s="278" t="s">
        <v>223</v>
      </c>
      <c r="E280" s="279" t="s">
        <v>363</v>
      </c>
      <c r="F280" s="280" t="s">
        <v>364</v>
      </c>
      <c r="G280" s="281" t="s">
        <v>365</v>
      </c>
      <c r="H280" s="282">
        <v>25.280000000000001</v>
      </c>
      <c r="I280" s="283"/>
      <c r="J280" s="284">
        <f>ROUND(I280*H280,2)</f>
        <v>0</v>
      </c>
      <c r="K280" s="285"/>
      <c r="L280" s="286"/>
      <c r="M280" s="287" t="s">
        <v>1</v>
      </c>
      <c r="N280" s="288" t="s">
        <v>39</v>
      </c>
      <c r="O280" s="92"/>
      <c r="P280" s="230">
        <f>O280*H280</f>
        <v>0</v>
      </c>
      <c r="Q280" s="230">
        <v>0.02</v>
      </c>
      <c r="R280" s="230">
        <f>Q280*H280</f>
        <v>0.50560000000000005</v>
      </c>
      <c r="S280" s="230">
        <v>0</v>
      </c>
      <c r="T280" s="231">
        <f>S280*H280</f>
        <v>0</v>
      </c>
      <c r="U280" s="39"/>
      <c r="V280" s="39"/>
      <c r="W280" s="39"/>
      <c r="X280" s="39"/>
      <c r="Y280" s="39"/>
      <c r="Z280" s="39"/>
      <c r="AA280" s="39"/>
      <c r="AB280" s="39"/>
      <c r="AC280" s="39"/>
      <c r="AD280" s="39"/>
      <c r="AE280" s="39"/>
      <c r="AR280" s="232" t="s">
        <v>226</v>
      </c>
      <c r="AT280" s="232" t="s">
        <v>223</v>
      </c>
      <c r="AU280" s="232" t="s">
        <v>84</v>
      </c>
      <c r="AY280" s="18" t="s">
        <v>129</v>
      </c>
      <c r="BE280" s="233">
        <f>IF(N280="základní",J280,0)</f>
        <v>0</v>
      </c>
      <c r="BF280" s="233">
        <f>IF(N280="snížená",J280,0)</f>
        <v>0</v>
      </c>
      <c r="BG280" s="233">
        <f>IF(N280="zákl. přenesená",J280,0)</f>
        <v>0</v>
      </c>
      <c r="BH280" s="233">
        <f>IF(N280="sníž. přenesená",J280,0)</f>
        <v>0</v>
      </c>
      <c r="BI280" s="233">
        <f>IF(N280="nulová",J280,0)</f>
        <v>0</v>
      </c>
      <c r="BJ280" s="18" t="s">
        <v>82</v>
      </c>
      <c r="BK280" s="233">
        <f>ROUND(I280*H280,2)</f>
        <v>0</v>
      </c>
      <c r="BL280" s="18" t="s">
        <v>181</v>
      </c>
      <c r="BM280" s="232" t="s">
        <v>366</v>
      </c>
    </row>
    <row r="281" s="13" customFormat="1">
      <c r="A281" s="13"/>
      <c r="B281" s="234"/>
      <c r="C281" s="235"/>
      <c r="D281" s="236" t="s">
        <v>138</v>
      </c>
      <c r="E281" s="237" t="s">
        <v>1</v>
      </c>
      <c r="F281" s="238" t="s">
        <v>533</v>
      </c>
      <c r="G281" s="235"/>
      <c r="H281" s="237" t="s">
        <v>1</v>
      </c>
      <c r="I281" s="239"/>
      <c r="J281" s="235"/>
      <c r="K281" s="235"/>
      <c r="L281" s="240"/>
      <c r="M281" s="241"/>
      <c r="N281" s="242"/>
      <c r="O281" s="242"/>
      <c r="P281" s="242"/>
      <c r="Q281" s="242"/>
      <c r="R281" s="242"/>
      <c r="S281" s="242"/>
      <c r="T281" s="243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44" t="s">
        <v>138</v>
      </c>
      <c r="AU281" s="244" t="s">
        <v>84</v>
      </c>
      <c r="AV281" s="13" t="s">
        <v>82</v>
      </c>
      <c r="AW281" s="13" t="s">
        <v>31</v>
      </c>
      <c r="AX281" s="13" t="s">
        <v>74</v>
      </c>
      <c r="AY281" s="244" t="s">
        <v>129</v>
      </c>
    </row>
    <row r="282" s="14" customFormat="1">
      <c r="A282" s="14"/>
      <c r="B282" s="245"/>
      <c r="C282" s="246"/>
      <c r="D282" s="236" t="s">
        <v>138</v>
      </c>
      <c r="E282" s="247" t="s">
        <v>1</v>
      </c>
      <c r="F282" s="248" t="s">
        <v>534</v>
      </c>
      <c r="G282" s="246"/>
      <c r="H282" s="249">
        <v>25.276</v>
      </c>
      <c r="I282" s="250"/>
      <c r="J282" s="246"/>
      <c r="K282" s="246"/>
      <c r="L282" s="251"/>
      <c r="M282" s="252"/>
      <c r="N282" s="253"/>
      <c r="O282" s="253"/>
      <c r="P282" s="253"/>
      <c r="Q282" s="253"/>
      <c r="R282" s="253"/>
      <c r="S282" s="253"/>
      <c r="T282" s="254"/>
      <c r="U282" s="14"/>
      <c r="V282" s="14"/>
      <c r="W282" s="14"/>
      <c r="X282" s="14"/>
      <c r="Y282" s="14"/>
      <c r="Z282" s="14"/>
      <c r="AA282" s="14"/>
      <c r="AB282" s="14"/>
      <c r="AC282" s="14"/>
      <c r="AD282" s="14"/>
      <c r="AE282" s="14"/>
      <c r="AT282" s="255" t="s">
        <v>138</v>
      </c>
      <c r="AU282" s="255" t="s">
        <v>84</v>
      </c>
      <c r="AV282" s="14" t="s">
        <v>84</v>
      </c>
      <c r="AW282" s="14" t="s">
        <v>31</v>
      </c>
      <c r="AX282" s="14" t="s">
        <v>74</v>
      </c>
      <c r="AY282" s="255" t="s">
        <v>129</v>
      </c>
    </row>
    <row r="283" s="13" customFormat="1">
      <c r="A283" s="13"/>
      <c r="B283" s="234"/>
      <c r="C283" s="235"/>
      <c r="D283" s="236" t="s">
        <v>138</v>
      </c>
      <c r="E283" s="237" t="s">
        <v>1</v>
      </c>
      <c r="F283" s="238" t="s">
        <v>369</v>
      </c>
      <c r="G283" s="235"/>
      <c r="H283" s="237" t="s">
        <v>1</v>
      </c>
      <c r="I283" s="239"/>
      <c r="J283" s="235"/>
      <c r="K283" s="235"/>
      <c r="L283" s="240"/>
      <c r="M283" s="241"/>
      <c r="N283" s="242"/>
      <c r="O283" s="242"/>
      <c r="P283" s="242"/>
      <c r="Q283" s="242"/>
      <c r="R283" s="242"/>
      <c r="S283" s="242"/>
      <c r="T283" s="243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44" t="s">
        <v>138</v>
      </c>
      <c r="AU283" s="244" t="s">
        <v>84</v>
      </c>
      <c r="AV283" s="13" t="s">
        <v>82</v>
      </c>
      <c r="AW283" s="13" t="s">
        <v>31</v>
      </c>
      <c r="AX283" s="13" t="s">
        <v>74</v>
      </c>
      <c r="AY283" s="244" t="s">
        <v>129</v>
      </c>
    </row>
    <row r="284" s="14" customFormat="1">
      <c r="A284" s="14"/>
      <c r="B284" s="245"/>
      <c r="C284" s="246"/>
      <c r="D284" s="236" t="s">
        <v>138</v>
      </c>
      <c r="E284" s="247" t="s">
        <v>1</v>
      </c>
      <c r="F284" s="248" t="s">
        <v>535</v>
      </c>
      <c r="G284" s="246"/>
      <c r="H284" s="249">
        <v>-1.2</v>
      </c>
      <c r="I284" s="250"/>
      <c r="J284" s="246"/>
      <c r="K284" s="246"/>
      <c r="L284" s="251"/>
      <c r="M284" s="252"/>
      <c r="N284" s="253"/>
      <c r="O284" s="253"/>
      <c r="P284" s="253"/>
      <c r="Q284" s="253"/>
      <c r="R284" s="253"/>
      <c r="S284" s="253"/>
      <c r="T284" s="254"/>
      <c r="U284" s="14"/>
      <c r="V284" s="14"/>
      <c r="W284" s="14"/>
      <c r="X284" s="14"/>
      <c r="Y284" s="14"/>
      <c r="Z284" s="14"/>
      <c r="AA284" s="14"/>
      <c r="AB284" s="14"/>
      <c r="AC284" s="14"/>
      <c r="AD284" s="14"/>
      <c r="AE284" s="14"/>
      <c r="AT284" s="255" t="s">
        <v>138</v>
      </c>
      <c r="AU284" s="255" t="s">
        <v>84</v>
      </c>
      <c r="AV284" s="14" t="s">
        <v>84</v>
      </c>
      <c r="AW284" s="14" t="s">
        <v>31</v>
      </c>
      <c r="AX284" s="14" t="s">
        <v>74</v>
      </c>
      <c r="AY284" s="255" t="s">
        <v>129</v>
      </c>
    </row>
    <row r="285" s="16" customFormat="1">
      <c r="A285" s="16"/>
      <c r="B285" s="267"/>
      <c r="C285" s="268"/>
      <c r="D285" s="236" t="s">
        <v>138</v>
      </c>
      <c r="E285" s="269" t="s">
        <v>1</v>
      </c>
      <c r="F285" s="270" t="s">
        <v>220</v>
      </c>
      <c r="G285" s="268"/>
      <c r="H285" s="271">
        <v>24.076000000000001</v>
      </c>
      <c r="I285" s="272"/>
      <c r="J285" s="268"/>
      <c r="K285" s="268"/>
      <c r="L285" s="273"/>
      <c r="M285" s="274"/>
      <c r="N285" s="275"/>
      <c r="O285" s="275"/>
      <c r="P285" s="275"/>
      <c r="Q285" s="275"/>
      <c r="R285" s="275"/>
      <c r="S285" s="275"/>
      <c r="T285" s="276"/>
      <c r="U285" s="16"/>
      <c r="V285" s="16"/>
      <c r="W285" s="16"/>
      <c r="X285" s="16"/>
      <c r="Y285" s="16"/>
      <c r="Z285" s="16"/>
      <c r="AA285" s="16"/>
      <c r="AB285" s="16"/>
      <c r="AC285" s="16"/>
      <c r="AD285" s="16"/>
      <c r="AE285" s="16"/>
      <c r="AT285" s="277" t="s">
        <v>138</v>
      </c>
      <c r="AU285" s="277" t="s">
        <v>84</v>
      </c>
      <c r="AV285" s="16" t="s">
        <v>144</v>
      </c>
      <c r="AW285" s="16" t="s">
        <v>31</v>
      </c>
      <c r="AX285" s="16" t="s">
        <v>74</v>
      </c>
      <c r="AY285" s="277" t="s">
        <v>129</v>
      </c>
    </row>
    <row r="286" s="13" customFormat="1">
      <c r="A286" s="13"/>
      <c r="B286" s="234"/>
      <c r="C286" s="235"/>
      <c r="D286" s="236" t="s">
        <v>138</v>
      </c>
      <c r="E286" s="237" t="s">
        <v>1</v>
      </c>
      <c r="F286" s="238" t="s">
        <v>283</v>
      </c>
      <c r="G286" s="235"/>
      <c r="H286" s="237" t="s">
        <v>1</v>
      </c>
      <c r="I286" s="239"/>
      <c r="J286" s="235"/>
      <c r="K286" s="235"/>
      <c r="L286" s="240"/>
      <c r="M286" s="241"/>
      <c r="N286" s="242"/>
      <c r="O286" s="242"/>
      <c r="P286" s="242"/>
      <c r="Q286" s="242"/>
      <c r="R286" s="242"/>
      <c r="S286" s="242"/>
      <c r="T286" s="243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44" t="s">
        <v>138</v>
      </c>
      <c r="AU286" s="244" t="s">
        <v>84</v>
      </c>
      <c r="AV286" s="13" t="s">
        <v>82</v>
      </c>
      <c r="AW286" s="13" t="s">
        <v>31</v>
      </c>
      <c r="AX286" s="13" t="s">
        <v>74</v>
      </c>
      <c r="AY286" s="244" t="s">
        <v>129</v>
      </c>
    </row>
    <row r="287" s="14" customFormat="1">
      <c r="A287" s="14"/>
      <c r="B287" s="245"/>
      <c r="C287" s="246"/>
      <c r="D287" s="236" t="s">
        <v>138</v>
      </c>
      <c r="E287" s="247" t="s">
        <v>1</v>
      </c>
      <c r="F287" s="248" t="s">
        <v>536</v>
      </c>
      <c r="G287" s="246"/>
      <c r="H287" s="249">
        <v>1.204</v>
      </c>
      <c r="I287" s="250"/>
      <c r="J287" s="246"/>
      <c r="K287" s="246"/>
      <c r="L287" s="251"/>
      <c r="M287" s="252"/>
      <c r="N287" s="253"/>
      <c r="O287" s="253"/>
      <c r="P287" s="253"/>
      <c r="Q287" s="253"/>
      <c r="R287" s="253"/>
      <c r="S287" s="253"/>
      <c r="T287" s="254"/>
      <c r="U287" s="14"/>
      <c r="V287" s="14"/>
      <c r="W287" s="14"/>
      <c r="X287" s="14"/>
      <c r="Y287" s="14"/>
      <c r="Z287" s="14"/>
      <c r="AA287" s="14"/>
      <c r="AB287" s="14"/>
      <c r="AC287" s="14"/>
      <c r="AD287" s="14"/>
      <c r="AE287" s="14"/>
      <c r="AT287" s="255" t="s">
        <v>138</v>
      </c>
      <c r="AU287" s="255" t="s">
        <v>84</v>
      </c>
      <c r="AV287" s="14" t="s">
        <v>84</v>
      </c>
      <c r="AW287" s="14" t="s">
        <v>31</v>
      </c>
      <c r="AX287" s="14" t="s">
        <v>74</v>
      </c>
      <c r="AY287" s="255" t="s">
        <v>129</v>
      </c>
    </row>
    <row r="288" s="15" customFormat="1">
      <c r="A288" s="15"/>
      <c r="B288" s="256"/>
      <c r="C288" s="257"/>
      <c r="D288" s="236" t="s">
        <v>138</v>
      </c>
      <c r="E288" s="258" t="s">
        <v>1</v>
      </c>
      <c r="F288" s="259" t="s">
        <v>154</v>
      </c>
      <c r="G288" s="257"/>
      <c r="H288" s="260">
        <v>25.280000000000001</v>
      </c>
      <c r="I288" s="261"/>
      <c r="J288" s="257"/>
      <c r="K288" s="257"/>
      <c r="L288" s="262"/>
      <c r="M288" s="263"/>
      <c r="N288" s="264"/>
      <c r="O288" s="264"/>
      <c r="P288" s="264"/>
      <c r="Q288" s="264"/>
      <c r="R288" s="264"/>
      <c r="S288" s="264"/>
      <c r="T288" s="265"/>
      <c r="U288" s="15"/>
      <c r="V288" s="15"/>
      <c r="W288" s="15"/>
      <c r="X288" s="15"/>
      <c r="Y288" s="15"/>
      <c r="Z288" s="15"/>
      <c r="AA288" s="15"/>
      <c r="AB288" s="15"/>
      <c r="AC288" s="15"/>
      <c r="AD288" s="15"/>
      <c r="AE288" s="15"/>
      <c r="AT288" s="266" t="s">
        <v>138</v>
      </c>
      <c r="AU288" s="266" t="s">
        <v>84</v>
      </c>
      <c r="AV288" s="15" t="s">
        <v>136</v>
      </c>
      <c r="AW288" s="15" t="s">
        <v>31</v>
      </c>
      <c r="AX288" s="15" t="s">
        <v>82</v>
      </c>
      <c r="AY288" s="266" t="s">
        <v>129</v>
      </c>
    </row>
    <row r="289" s="2" customFormat="1" ht="21.75" customHeight="1">
      <c r="A289" s="39"/>
      <c r="B289" s="40"/>
      <c r="C289" s="278" t="s">
        <v>344</v>
      </c>
      <c r="D289" s="278" t="s">
        <v>223</v>
      </c>
      <c r="E289" s="279" t="s">
        <v>373</v>
      </c>
      <c r="F289" s="280" t="s">
        <v>374</v>
      </c>
      <c r="G289" s="281" t="s">
        <v>365</v>
      </c>
      <c r="H289" s="282">
        <v>1.26</v>
      </c>
      <c r="I289" s="283"/>
      <c r="J289" s="284">
        <f>ROUND(I289*H289,2)</f>
        <v>0</v>
      </c>
      <c r="K289" s="285"/>
      <c r="L289" s="286"/>
      <c r="M289" s="287" t="s">
        <v>1</v>
      </c>
      <c r="N289" s="288" t="s">
        <v>39</v>
      </c>
      <c r="O289" s="92"/>
      <c r="P289" s="230">
        <f>O289*H289</f>
        <v>0</v>
      </c>
      <c r="Q289" s="230">
        <v>0.026249999999999999</v>
      </c>
      <c r="R289" s="230">
        <f>Q289*H289</f>
        <v>0.033075</v>
      </c>
      <c r="S289" s="230">
        <v>0</v>
      </c>
      <c r="T289" s="231">
        <f>S289*H289</f>
        <v>0</v>
      </c>
      <c r="U289" s="39"/>
      <c r="V289" s="39"/>
      <c r="W289" s="39"/>
      <c r="X289" s="39"/>
      <c r="Y289" s="39"/>
      <c r="Z289" s="39"/>
      <c r="AA289" s="39"/>
      <c r="AB289" s="39"/>
      <c r="AC289" s="39"/>
      <c r="AD289" s="39"/>
      <c r="AE289" s="39"/>
      <c r="AR289" s="232" t="s">
        <v>226</v>
      </c>
      <c r="AT289" s="232" t="s">
        <v>223</v>
      </c>
      <c r="AU289" s="232" t="s">
        <v>84</v>
      </c>
      <c r="AY289" s="18" t="s">
        <v>129</v>
      </c>
      <c r="BE289" s="233">
        <f>IF(N289="základní",J289,0)</f>
        <v>0</v>
      </c>
      <c r="BF289" s="233">
        <f>IF(N289="snížená",J289,0)</f>
        <v>0</v>
      </c>
      <c r="BG289" s="233">
        <f>IF(N289="zákl. přenesená",J289,0)</f>
        <v>0</v>
      </c>
      <c r="BH289" s="233">
        <f>IF(N289="sníž. přenesená",J289,0)</f>
        <v>0</v>
      </c>
      <c r="BI289" s="233">
        <f>IF(N289="nulová",J289,0)</f>
        <v>0</v>
      </c>
      <c r="BJ289" s="18" t="s">
        <v>82</v>
      </c>
      <c r="BK289" s="233">
        <f>ROUND(I289*H289,2)</f>
        <v>0</v>
      </c>
      <c r="BL289" s="18" t="s">
        <v>181</v>
      </c>
      <c r="BM289" s="232" t="s">
        <v>375</v>
      </c>
    </row>
    <row r="290" s="13" customFormat="1">
      <c r="A290" s="13"/>
      <c r="B290" s="234"/>
      <c r="C290" s="235"/>
      <c r="D290" s="236" t="s">
        <v>138</v>
      </c>
      <c r="E290" s="237" t="s">
        <v>1</v>
      </c>
      <c r="F290" s="238" t="s">
        <v>537</v>
      </c>
      <c r="G290" s="235"/>
      <c r="H290" s="237" t="s">
        <v>1</v>
      </c>
      <c r="I290" s="239"/>
      <c r="J290" s="235"/>
      <c r="K290" s="235"/>
      <c r="L290" s="240"/>
      <c r="M290" s="241"/>
      <c r="N290" s="242"/>
      <c r="O290" s="242"/>
      <c r="P290" s="242"/>
      <c r="Q290" s="242"/>
      <c r="R290" s="242"/>
      <c r="S290" s="242"/>
      <c r="T290" s="243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44" t="s">
        <v>138</v>
      </c>
      <c r="AU290" s="244" t="s">
        <v>84</v>
      </c>
      <c r="AV290" s="13" t="s">
        <v>82</v>
      </c>
      <c r="AW290" s="13" t="s">
        <v>31</v>
      </c>
      <c r="AX290" s="13" t="s">
        <v>74</v>
      </c>
      <c r="AY290" s="244" t="s">
        <v>129</v>
      </c>
    </row>
    <row r="291" s="14" customFormat="1">
      <c r="A291" s="14"/>
      <c r="B291" s="245"/>
      <c r="C291" s="246"/>
      <c r="D291" s="236" t="s">
        <v>138</v>
      </c>
      <c r="E291" s="247" t="s">
        <v>1</v>
      </c>
      <c r="F291" s="248" t="s">
        <v>538</v>
      </c>
      <c r="G291" s="246"/>
      <c r="H291" s="249">
        <v>1.26</v>
      </c>
      <c r="I291" s="250"/>
      <c r="J291" s="246"/>
      <c r="K291" s="246"/>
      <c r="L291" s="251"/>
      <c r="M291" s="252"/>
      <c r="N291" s="253"/>
      <c r="O291" s="253"/>
      <c r="P291" s="253"/>
      <c r="Q291" s="253"/>
      <c r="R291" s="253"/>
      <c r="S291" s="253"/>
      <c r="T291" s="254"/>
      <c r="U291" s="14"/>
      <c r="V291" s="14"/>
      <c r="W291" s="14"/>
      <c r="X291" s="14"/>
      <c r="Y291" s="14"/>
      <c r="Z291" s="14"/>
      <c r="AA291" s="14"/>
      <c r="AB291" s="14"/>
      <c r="AC291" s="14"/>
      <c r="AD291" s="14"/>
      <c r="AE291" s="14"/>
      <c r="AT291" s="255" t="s">
        <v>138</v>
      </c>
      <c r="AU291" s="255" t="s">
        <v>84</v>
      </c>
      <c r="AV291" s="14" t="s">
        <v>84</v>
      </c>
      <c r="AW291" s="14" t="s">
        <v>31</v>
      </c>
      <c r="AX291" s="14" t="s">
        <v>82</v>
      </c>
      <c r="AY291" s="255" t="s">
        <v>129</v>
      </c>
    </row>
    <row r="292" s="2" customFormat="1" ht="33" customHeight="1">
      <c r="A292" s="39"/>
      <c r="B292" s="40"/>
      <c r="C292" s="220" t="s">
        <v>351</v>
      </c>
      <c r="D292" s="220" t="s">
        <v>132</v>
      </c>
      <c r="E292" s="221" t="s">
        <v>379</v>
      </c>
      <c r="F292" s="222" t="s">
        <v>380</v>
      </c>
      <c r="G292" s="223" t="s">
        <v>205</v>
      </c>
      <c r="H292" s="224">
        <v>68</v>
      </c>
      <c r="I292" s="225"/>
      <c r="J292" s="226">
        <f>ROUND(I292*H292,2)</f>
        <v>0</v>
      </c>
      <c r="K292" s="227"/>
      <c r="L292" s="45"/>
      <c r="M292" s="228" t="s">
        <v>1</v>
      </c>
      <c r="N292" s="229" t="s">
        <v>39</v>
      </c>
      <c r="O292" s="92"/>
      <c r="P292" s="230">
        <f>O292*H292</f>
        <v>0</v>
      </c>
      <c r="Q292" s="230">
        <v>0.00010000000000000001</v>
      </c>
      <c r="R292" s="230">
        <f>Q292*H292</f>
        <v>0.0068000000000000005</v>
      </c>
      <c r="S292" s="230">
        <v>0</v>
      </c>
      <c r="T292" s="231">
        <f>S292*H292</f>
        <v>0</v>
      </c>
      <c r="U292" s="39"/>
      <c r="V292" s="39"/>
      <c r="W292" s="39"/>
      <c r="X292" s="39"/>
      <c r="Y292" s="39"/>
      <c r="Z292" s="39"/>
      <c r="AA292" s="39"/>
      <c r="AB292" s="39"/>
      <c r="AC292" s="39"/>
      <c r="AD292" s="39"/>
      <c r="AE292" s="39"/>
      <c r="AR292" s="232" t="s">
        <v>181</v>
      </c>
      <c r="AT292" s="232" t="s">
        <v>132</v>
      </c>
      <c r="AU292" s="232" t="s">
        <v>84</v>
      </c>
      <c r="AY292" s="18" t="s">
        <v>129</v>
      </c>
      <c r="BE292" s="233">
        <f>IF(N292="základní",J292,0)</f>
        <v>0</v>
      </c>
      <c r="BF292" s="233">
        <f>IF(N292="snížená",J292,0)</f>
        <v>0</v>
      </c>
      <c r="BG292" s="233">
        <f>IF(N292="zákl. přenesená",J292,0)</f>
        <v>0</v>
      </c>
      <c r="BH292" s="233">
        <f>IF(N292="sníž. přenesená",J292,0)</f>
        <v>0</v>
      </c>
      <c r="BI292" s="233">
        <f>IF(N292="nulová",J292,0)</f>
        <v>0</v>
      </c>
      <c r="BJ292" s="18" t="s">
        <v>82</v>
      </c>
      <c r="BK292" s="233">
        <f>ROUND(I292*H292,2)</f>
        <v>0</v>
      </c>
      <c r="BL292" s="18" t="s">
        <v>181</v>
      </c>
      <c r="BM292" s="232" t="s">
        <v>381</v>
      </c>
    </row>
    <row r="293" s="13" customFormat="1">
      <c r="A293" s="13"/>
      <c r="B293" s="234"/>
      <c r="C293" s="235"/>
      <c r="D293" s="236" t="s">
        <v>138</v>
      </c>
      <c r="E293" s="237" t="s">
        <v>1</v>
      </c>
      <c r="F293" s="238" t="s">
        <v>382</v>
      </c>
      <c r="G293" s="235"/>
      <c r="H293" s="237" t="s">
        <v>1</v>
      </c>
      <c r="I293" s="239"/>
      <c r="J293" s="235"/>
      <c r="K293" s="235"/>
      <c r="L293" s="240"/>
      <c r="M293" s="241"/>
      <c r="N293" s="242"/>
      <c r="O293" s="242"/>
      <c r="P293" s="242"/>
      <c r="Q293" s="242"/>
      <c r="R293" s="242"/>
      <c r="S293" s="242"/>
      <c r="T293" s="243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44" t="s">
        <v>138</v>
      </c>
      <c r="AU293" s="244" t="s">
        <v>84</v>
      </c>
      <c r="AV293" s="13" t="s">
        <v>82</v>
      </c>
      <c r="AW293" s="13" t="s">
        <v>31</v>
      </c>
      <c r="AX293" s="13" t="s">
        <v>74</v>
      </c>
      <c r="AY293" s="244" t="s">
        <v>129</v>
      </c>
    </row>
    <row r="294" s="14" customFormat="1">
      <c r="A294" s="14"/>
      <c r="B294" s="245"/>
      <c r="C294" s="246"/>
      <c r="D294" s="236" t="s">
        <v>138</v>
      </c>
      <c r="E294" s="247" t="s">
        <v>1</v>
      </c>
      <c r="F294" s="248" t="s">
        <v>539</v>
      </c>
      <c r="G294" s="246"/>
      <c r="H294" s="249">
        <v>68</v>
      </c>
      <c r="I294" s="250"/>
      <c r="J294" s="246"/>
      <c r="K294" s="246"/>
      <c r="L294" s="251"/>
      <c r="M294" s="252"/>
      <c r="N294" s="253"/>
      <c r="O294" s="253"/>
      <c r="P294" s="253"/>
      <c r="Q294" s="253"/>
      <c r="R294" s="253"/>
      <c r="S294" s="253"/>
      <c r="T294" s="254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T294" s="255" t="s">
        <v>138</v>
      </c>
      <c r="AU294" s="255" t="s">
        <v>84</v>
      </c>
      <c r="AV294" s="14" t="s">
        <v>84</v>
      </c>
      <c r="AW294" s="14" t="s">
        <v>31</v>
      </c>
      <c r="AX294" s="14" t="s">
        <v>82</v>
      </c>
      <c r="AY294" s="255" t="s">
        <v>129</v>
      </c>
    </row>
    <row r="295" s="2" customFormat="1" ht="24.15" customHeight="1">
      <c r="A295" s="39"/>
      <c r="B295" s="40"/>
      <c r="C295" s="278" t="s">
        <v>357</v>
      </c>
      <c r="D295" s="278" t="s">
        <v>223</v>
      </c>
      <c r="E295" s="279" t="s">
        <v>385</v>
      </c>
      <c r="F295" s="280" t="s">
        <v>386</v>
      </c>
      <c r="G295" s="281" t="s">
        <v>147</v>
      </c>
      <c r="H295" s="282">
        <v>35.700000000000003</v>
      </c>
      <c r="I295" s="283"/>
      <c r="J295" s="284">
        <f>ROUND(I295*H295,2)</f>
        <v>0</v>
      </c>
      <c r="K295" s="285"/>
      <c r="L295" s="286"/>
      <c r="M295" s="287" t="s">
        <v>1</v>
      </c>
      <c r="N295" s="288" t="s">
        <v>39</v>
      </c>
      <c r="O295" s="92"/>
      <c r="P295" s="230">
        <f>O295*H295</f>
        <v>0</v>
      </c>
      <c r="Q295" s="230">
        <v>0.0030000000000000001</v>
      </c>
      <c r="R295" s="230">
        <f>Q295*H295</f>
        <v>0.10710000000000002</v>
      </c>
      <c r="S295" s="230">
        <v>0</v>
      </c>
      <c r="T295" s="231">
        <f>S295*H295</f>
        <v>0</v>
      </c>
      <c r="U295" s="39"/>
      <c r="V295" s="39"/>
      <c r="W295" s="39"/>
      <c r="X295" s="39"/>
      <c r="Y295" s="39"/>
      <c r="Z295" s="39"/>
      <c r="AA295" s="39"/>
      <c r="AB295" s="39"/>
      <c r="AC295" s="39"/>
      <c r="AD295" s="39"/>
      <c r="AE295" s="39"/>
      <c r="AR295" s="232" t="s">
        <v>226</v>
      </c>
      <c r="AT295" s="232" t="s">
        <v>223</v>
      </c>
      <c r="AU295" s="232" t="s">
        <v>84</v>
      </c>
      <c r="AY295" s="18" t="s">
        <v>129</v>
      </c>
      <c r="BE295" s="233">
        <f>IF(N295="základní",J295,0)</f>
        <v>0</v>
      </c>
      <c r="BF295" s="233">
        <f>IF(N295="snížená",J295,0)</f>
        <v>0</v>
      </c>
      <c r="BG295" s="233">
        <f>IF(N295="zákl. přenesená",J295,0)</f>
        <v>0</v>
      </c>
      <c r="BH295" s="233">
        <f>IF(N295="sníž. přenesená",J295,0)</f>
        <v>0</v>
      </c>
      <c r="BI295" s="233">
        <f>IF(N295="nulová",J295,0)</f>
        <v>0</v>
      </c>
      <c r="BJ295" s="18" t="s">
        <v>82</v>
      </c>
      <c r="BK295" s="233">
        <f>ROUND(I295*H295,2)</f>
        <v>0</v>
      </c>
      <c r="BL295" s="18" t="s">
        <v>181</v>
      </c>
      <c r="BM295" s="232" t="s">
        <v>387</v>
      </c>
    </row>
    <row r="296" s="13" customFormat="1">
      <c r="A296" s="13"/>
      <c r="B296" s="234"/>
      <c r="C296" s="235"/>
      <c r="D296" s="236" t="s">
        <v>138</v>
      </c>
      <c r="E296" s="237" t="s">
        <v>1</v>
      </c>
      <c r="F296" s="238" t="s">
        <v>382</v>
      </c>
      <c r="G296" s="235"/>
      <c r="H296" s="237" t="s">
        <v>1</v>
      </c>
      <c r="I296" s="239"/>
      <c r="J296" s="235"/>
      <c r="K296" s="235"/>
      <c r="L296" s="240"/>
      <c r="M296" s="241"/>
      <c r="N296" s="242"/>
      <c r="O296" s="242"/>
      <c r="P296" s="242"/>
      <c r="Q296" s="242"/>
      <c r="R296" s="242"/>
      <c r="S296" s="242"/>
      <c r="T296" s="243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44" t="s">
        <v>138</v>
      </c>
      <c r="AU296" s="244" t="s">
        <v>84</v>
      </c>
      <c r="AV296" s="13" t="s">
        <v>82</v>
      </c>
      <c r="AW296" s="13" t="s">
        <v>31</v>
      </c>
      <c r="AX296" s="13" t="s">
        <v>74</v>
      </c>
      <c r="AY296" s="244" t="s">
        <v>129</v>
      </c>
    </row>
    <row r="297" s="14" customFormat="1">
      <c r="A297" s="14"/>
      <c r="B297" s="245"/>
      <c r="C297" s="246"/>
      <c r="D297" s="236" t="s">
        <v>138</v>
      </c>
      <c r="E297" s="247" t="s">
        <v>1</v>
      </c>
      <c r="F297" s="248" t="s">
        <v>540</v>
      </c>
      <c r="G297" s="246"/>
      <c r="H297" s="249">
        <v>35.700000000000003</v>
      </c>
      <c r="I297" s="250"/>
      <c r="J297" s="246"/>
      <c r="K297" s="246"/>
      <c r="L297" s="251"/>
      <c r="M297" s="252"/>
      <c r="N297" s="253"/>
      <c r="O297" s="253"/>
      <c r="P297" s="253"/>
      <c r="Q297" s="253"/>
      <c r="R297" s="253"/>
      <c r="S297" s="253"/>
      <c r="T297" s="254"/>
      <c r="U297" s="14"/>
      <c r="V297" s="14"/>
      <c r="W297" s="14"/>
      <c r="X297" s="14"/>
      <c r="Y297" s="14"/>
      <c r="Z297" s="14"/>
      <c r="AA297" s="14"/>
      <c r="AB297" s="14"/>
      <c r="AC297" s="14"/>
      <c r="AD297" s="14"/>
      <c r="AE297" s="14"/>
      <c r="AT297" s="255" t="s">
        <v>138</v>
      </c>
      <c r="AU297" s="255" t="s">
        <v>84</v>
      </c>
      <c r="AV297" s="14" t="s">
        <v>84</v>
      </c>
      <c r="AW297" s="14" t="s">
        <v>31</v>
      </c>
      <c r="AX297" s="14" t="s">
        <v>82</v>
      </c>
      <c r="AY297" s="255" t="s">
        <v>129</v>
      </c>
    </row>
    <row r="298" s="2" customFormat="1" ht="24.15" customHeight="1">
      <c r="A298" s="39"/>
      <c r="B298" s="40"/>
      <c r="C298" s="220" t="s">
        <v>362</v>
      </c>
      <c r="D298" s="220" t="s">
        <v>132</v>
      </c>
      <c r="E298" s="221" t="s">
        <v>390</v>
      </c>
      <c r="F298" s="222" t="s">
        <v>391</v>
      </c>
      <c r="G298" s="223" t="s">
        <v>317</v>
      </c>
      <c r="H298" s="289"/>
      <c r="I298" s="225"/>
      <c r="J298" s="226">
        <f>ROUND(I298*H298,2)</f>
        <v>0</v>
      </c>
      <c r="K298" s="227"/>
      <c r="L298" s="45"/>
      <c r="M298" s="228" t="s">
        <v>1</v>
      </c>
      <c r="N298" s="229" t="s">
        <v>39</v>
      </c>
      <c r="O298" s="92"/>
      <c r="P298" s="230">
        <f>O298*H298</f>
        <v>0</v>
      </c>
      <c r="Q298" s="230">
        <v>0</v>
      </c>
      <c r="R298" s="230">
        <f>Q298*H298</f>
        <v>0</v>
      </c>
      <c r="S298" s="230">
        <v>0</v>
      </c>
      <c r="T298" s="231">
        <f>S298*H298</f>
        <v>0</v>
      </c>
      <c r="U298" s="39"/>
      <c r="V298" s="39"/>
      <c r="W298" s="39"/>
      <c r="X298" s="39"/>
      <c r="Y298" s="39"/>
      <c r="Z298" s="39"/>
      <c r="AA298" s="39"/>
      <c r="AB298" s="39"/>
      <c r="AC298" s="39"/>
      <c r="AD298" s="39"/>
      <c r="AE298" s="39"/>
      <c r="AR298" s="232" t="s">
        <v>181</v>
      </c>
      <c r="AT298" s="232" t="s">
        <v>132</v>
      </c>
      <c r="AU298" s="232" t="s">
        <v>84</v>
      </c>
      <c r="AY298" s="18" t="s">
        <v>129</v>
      </c>
      <c r="BE298" s="233">
        <f>IF(N298="základní",J298,0)</f>
        <v>0</v>
      </c>
      <c r="BF298" s="233">
        <f>IF(N298="snížená",J298,0)</f>
        <v>0</v>
      </c>
      <c r="BG298" s="233">
        <f>IF(N298="zákl. přenesená",J298,0)</f>
        <v>0</v>
      </c>
      <c r="BH298" s="233">
        <f>IF(N298="sníž. přenesená",J298,0)</f>
        <v>0</v>
      </c>
      <c r="BI298" s="233">
        <f>IF(N298="nulová",J298,0)</f>
        <v>0</v>
      </c>
      <c r="BJ298" s="18" t="s">
        <v>82</v>
      </c>
      <c r="BK298" s="233">
        <f>ROUND(I298*H298,2)</f>
        <v>0</v>
      </c>
      <c r="BL298" s="18" t="s">
        <v>181</v>
      </c>
      <c r="BM298" s="232" t="s">
        <v>392</v>
      </c>
    </row>
    <row r="299" s="12" customFormat="1" ht="22.8" customHeight="1">
      <c r="A299" s="12"/>
      <c r="B299" s="204"/>
      <c r="C299" s="205"/>
      <c r="D299" s="206" t="s">
        <v>73</v>
      </c>
      <c r="E299" s="218" t="s">
        <v>393</v>
      </c>
      <c r="F299" s="218" t="s">
        <v>394</v>
      </c>
      <c r="G299" s="205"/>
      <c r="H299" s="205"/>
      <c r="I299" s="208"/>
      <c r="J299" s="219">
        <f>BK299</f>
        <v>0</v>
      </c>
      <c r="K299" s="205"/>
      <c r="L299" s="210"/>
      <c r="M299" s="211"/>
      <c r="N299" s="212"/>
      <c r="O299" s="212"/>
      <c r="P299" s="213">
        <f>SUM(P300:P307)</f>
        <v>0</v>
      </c>
      <c r="Q299" s="212"/>
      <c r="R299" s="213">
        <f>SUM(R300:R307)</f>
        <v>0.0041600000000000005</v>
      </c>
      <c r="S299" s="212"/>
      <c r="T299" s="214">
        <f>SUM(T300:T307)</f>
        <v>0.020109999999999999</v>
      </c>
      <c r="U299" s="12"/>
      <c r="V299" s="12"/>
      <c r="W299" s="12"/>
      <c r="X299" s="12"/>
      <c r="Y299" s="12"/>
      <c r="Z299" s="12"/>
      <c r="AA299" s="12"/>
      <c r="AB299" s="12"/>
      <c r="AC299" s="12"/>
      <c r="AD299" s="12"/>
      <c r="AE299" s="12"/>
      <c r="AR299" s="215" t="s">
        <v>84</v>
      </c>
      <c r="AT299" s="216" t="s">
        <v>73</v>
      </c>
      <c r="AU299" s="216" t="s">
        <v>82</v>
      </c>
      <c r="AY299" s="215" t="s">
        <v>129</v>
      </c>
      <c r="BK299" s="217">
        <f>SUM(BK300:BK307)</f>
        <v>0</v>
      </c>
    </row>
    <row r="300" s="2" customFormat="1" ht="16.5" customHeight="1">
      <c r="A300" s="39"/>
      <c r="B300" s="40"/>
      <c r="C300" s="220" t="s">
        <v>372</v>
      </c>
      <c r="D300" s="220" t="s">
        <v>132</v>
      </c>
      <c r="E300" s="221" t="s">
        <v>396</v>
      </c>
      <c r="F300" s="222" t="s">
        <v>397</v>
      </c>
      <c r="G300" s="223" t="s">
        <v>135</v>
      </c>
      <c r="H300" s="224">
        <v>1</v>
      </c>
      <c r="I300" s="225"/>
      <c r="J300" s="226">
        <f>ROUND(I300*H300,2)</f>
        <v>0</v>
      </c>
      <c r="K300" s="227"/>
      <c r="L300" s="45"/>
      <c r="M300" s="228" t="s">
        <v>1</v>
      </c>
      <c r="N300" s="229" t="s">
        <v>39</v>
      </c>
      <c r="O300" s="92"/>
      <c r="P300" s="230">
        <f>O300*H300</f>
        <v>0</v>
      </c>
      <c r="Q300" s="230">
        <v>0</v>
      </c>
      <c r="R300" s="230">
        <f>Q300*H300</f>
        <v>0</v>
      </c>
      <c r="S300" s="230">
        <v>0.020109999999999999</v>
      </c>
      <c r="T300" s="231">
        <f>S300*H300</f>
        <v>0.020109999999999999</v>
      </c>
      <c r="U300" s="39"/>
      <c r="V300" s="39"/>
      <c r="W300" s="39"/>
      <c r="X300" s="39"/>
      <c r="Y300" s="39"/>
      <c r="Z300" s="39"/>
      <c r="AA300" s="39"/>
      <c r="AB300" s="39"/>
      <c r="AC300" s="39"/>
      <c r="AD300" s="39"/>
      <c r="AE300" s="39"/>
      <c r="AR300" s="232" t="s">
        <v>181</v>
      </c>
      <c r="AT300" s="232" t="s">
        <v>132</v>
      </c>
      <c r="AU300" s="232" t="s">
        <v>84</v>
      </c>
      <c r="AY300" s="18" t="s">
        <v>129</v>
      </c>
      <c r="BE300" s="233">
        <f>IF(N300="základní",J300,0)</f>
        <v>0</v>
      </c>
      <c r="BF300" s="233">
        <f>IF(N300="snížená",J300,0)</f>
        <v>0</v>
      </c>
      <c r="BG300" s="233">
        <f>IF(N300="zákl. přenesená",J300,0)</f>
        <v>0</v>
      </c>
      <c r="BH300" s="233">
        <f>IF(N300="sníž. přenesená",J300,0)</f>
        <v>0</v>
      </c>
      <c r="BI300" s="233">
        <f>IF(N300="nulová",J300,0)</f>
        <v>0</v>
      </c>
      <c r="BJ300" s="18" t="s">
        <v>82</v>
      </c>
      <c r="BK300" s="233">
        <f>ROUND(I300*H300,2)</f>
        <v>0</v>
      </c>
      <c r="BL300" s="18" t="s">
        <v>181</v>
      </c>
      <c r="BM300" s="232" t="s">
        <v>398</v>
      </c>
    </row>
    <row r="301" s="2" customFormat="1" ht="33" customHeight="1">
      <c r="A301" s="39"/>
      <c r="B301" s="40"/>
      <c r="C301" s="220" t="s">
        <v>378</v>
      </c>
      <c r="D301" s="220" t="s">
        <v>132</v>
      </c>
      <c r="E301" s="221" t="s">
        <v>400</v>
      </c>
      <c r="F301" s="222" t="s">
        <v>401</v>
      </c>
      <c r="G301" s="223" t="s">
        <v>135</v>
      </c>
      <c r="H301" s="224">
        <v>1</v>
      </c>
      <c r="I301" s="225"/>
      <c r="J301" s="226">
        <f>ROUND(I301*H301,2)</f>
        <v>0</v>
      </c>
      <c r="K301" s="227"/>
      <c r="L301" s="45"/>
      <c r="M301" s="228" t="s">
        <v>1</v>
      </c>
      <c r="N301" s="229" t="s">
        <v>39</v>
      </c>
      <c r="O301" s="92"/>
      <c r="P301" s="230">
        <f>O301*H301</f>
        <v>0</v>
      </c>
      <c r="Q301" s="230">
        <v>0.0021299999999999999</v>
      </c>
      <c r="R301" s="230">
        <f>Q301*H301</f>
        <v>0.0021299999999999999</v>
      </c>
      <c r="S301" s="230">
        <v>0</v>
      </c>
      <c r="T301" s="231">
        <f>S301*H301</f>
        <v>0</v>
      </c>
      <c r="U301" s="39"/>
      <c r="V301" s="39"/>
      <c r="W301" s="39"/>
      <c r="X301" s="39"/>
      <c r="Y301" s="39"/>
      <c r="Z301" s="39"/>
      <c r="AA301" s="39"/>
      <c r="AB301" s="39"/>
      <c r="AC301" s="39"/>
      <c r="AD301" s="39"/>
      <c r="AE301" s="39"/>
      <c r="AR301" s="232" t="s">
        <v>181</v>
      </c>
      <c r="AT301" s="232" t="s">
        <v>132</v>
      </c>
      <c r="AU301" s="232" t="s">
        <v>84</v>
      </c>
      <c r="AY301" s="18" t="s">
        <v>129</v>
      </c>
      <c r="BE301" s="233">
        <f>IF(N301="základní",J301,0)</f>
        <v>0</v>
      </c>
      <c r="BF301" s="233">
        <f>IF(N301="snížená",J301,0)</f>
        <v>0</v>
      </c>
      <c r="BG301" s="233">
        <f>IF(N301="zákl. přenesená",J301,0)</f>
        <v>0</v>
      </c>
      <c r="BH301" s="233">
        <f>IF(N301="sníž. přenesená",J301,0)</f>
        <v>0</v>
      </c>
      <c r="BI301" s="233">
        <f>IF(N301="nulová",J301,0)</f>
        <v>0</v>
      </c>
      <c r="BJ301" s="18" t="s">
        <v>82</v>
      </c>
      <c r="BK301" s="233">
        <f>ROUND(I301*H301,2)</f>
        <v>0</v>
      </c>
      <c r="BL301" s="18" t="s">
        <v>181</v>
      </c>
      <c r="BM301" s="232" t="s">
        <v>402</v>
      </c>
    </row>
    <row r="302" s="13" customFormat="1">
      <c r="A302" s="13"/>
      <c r="B302" s="234"/>
      <c r="C302" s="235"/>
      <c r="D302" s="236" t="s">
        <v>138</v>
      </c>
      <c r="E302" s="237" t="s">
        <v>1</v>
      </c>
      <c r="F302" s="238" t="s">
        <v>403</v>
      </c>
      <c r="G302" s="235"/>
      <c r="H302" s="237" t="s">
        <v>1</v>
      </c>
      <c r="I302" s="239"/>
      <c r="J302" s="235"/>
      <c r="K302" s="235"/>
      <c r="L302" s="240"/>
      <c r="M302" s="241"/>
      <c r="N302" s="242"/>
      <c r="O302" s="242"/>
      <c r="P302" s="242"/>
      <c r="Q302" s="242"/>
      <c r="R302" s="242"/>
      <c r="S302" s="242"/>
      <c r="T302" s="243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44" t="s">
        <v>138</v>
      </c>
      <c r="AU302" s="244" t="s">
        <v>84</v>
      </c>
      <c r="AV302" s="13" t="s">
        <v>82</v>
      </c>
      <c r="AW302" s="13" t="s">
        <v>31</v>
      </c>
      <c r="AX302" s="13" t="s">
        <v>74</v>
      </c>
      <c r="AY302" s="244" t="s">
        <v>129</v>
      </c>
    </row>
    <row r="303" s="14" customFormat="1">
      <c r="A303" s="14"/>
      <c r="B303" s="245"/>
      <c r="C303" s="246"/>
      <c r="D303" s="236" t="s">
        <v>138</v>
      </c>
      <c r="E303" s="247" t="s">
        <v>1</v>
      </c>
      <c r="F303" s="248" t="s">
        <v>82</v>
      </c>
      <c r="G303" s="246"/>
      <c r="H303" s="249">
        <v>1</v>
      </c>
      <c r="I303" s="250"/>
      <c r="J303" s="246"/>
      <c r="K303" s="246"/>
      <c r="L303" s="251"/>
      <c r="M303" s="252"/>
      <c r="N303" s="253"/>
      <c r="O303" s="253"/>
      <c r="P303" s="253"/>
      <c r="Q303" s="253"/>
      <c r="R303" s="253"/>
      <c r="S303" s="253"/>
      <c r="T303" s="254"/>
      <c r="U303" s="14"/>
      <c r="V303" s="14"/>
      <c r="W303" s="14"/>
      <c r="X303" s="14"/>
      <c r="Y303" s="14"/>
      <c r="Z303" s="14"/>
      <c r="AA303" s="14"/>
      <c r="AB303" s="14"/>
      <c r="AC303" s="14"/>
      <c r="AD303" s="14"/>
      <c r="AE303" s="14"/>
      <c r="AT303" s="255" t="s">
        <v>138</v>
      </c>
      <c r="AU303" s="255" t="s">
        <v>84</v>
      </c>
      <c r="AV303" s="14" t="s">
        <v>84</v>
      </c>
      <c r="AW303" s="14" t="s">
        <v>31</v>
      </c>
      <c r="AX303" s="14" t="s">
        <v>82</v>
      </c>
      <c r="AY303" s="255" t="s">
        <v>129</v>
      </c>
    </row>
    <row r="304" s="2" customFormat="1" ht="16.5" customHeight="1">
      <c r="A304" s="39"/>
      <c r="B304" s="40"/>
      <c r="C304" s="220" t="s">
        <v>384</v>
      </c>
      <c r="D304" s="220" t="s">
        <v>132</v>
      </c>
      <c r="E304" s="221" t="s">
        <v>405</v>
      </c>
      <c r="F304" s="222" t="s">
        <v>406</v>
      </c>
      <c r="G304" s="223" t="s">
        <v>135</v>
      </c>
      <c r="H304" s="224">
        <v>7</v>
      </c>
      <c r="I304" s="225"/>
      <c r="J304" s="226">
        <f>ROUND(I304*H304,2)</f>
        <v>0</v>
      </c>
      <c r="K304" s="227"/>
      <c r="L304" s="45"/>
      <c r="M304" s="228" t="s">
        <v>1</v>
      </c>
      <c r="N304" s="229" t="s">
        <v>39</v>
      </c>
      <c r="O304" s="92"/>
      <c r="P304" s="230">
        <f>O304*H304</f>
        <v>0</v>
      </c>
      <c r="Q304" s="230">
        <v>0.00029</v>
      </c>
      <c r="R304" s="230">
        <f>Q304*H304</f>
        <v>0.0020300000000000001</v>
      </c>
      <c r="S304" s="230">
        <v>0</v>
      </c>
      <c r="T304" s="231">
        <f>S304*H304</f>
        <v>0</v>
      </c>
      <c r="U304" s="39"/>
      <c r="V304" s="39"/>
      <c r="W304" s="39"/>
      <c r="X304" s="39"/>
      <c r="Y304" s="39"/>
      <c r="Z304" s="39"/>
      <c r="AA304" s="39"/>
      <c r="AB304" s="39"/>
      <c r="AC304" s="39"/>
      <c r="AD304" s="39"/>
      <c r="AE304" s="39"/>
      <c r="AR304" s="232" t="s">
        <v>181</v>
      </c>
      <c r="AT304" s="232" t="s">
        <v>132</v>
      </c>
      <c r="AU304" s="232" t="s">
        <v>84</v>
      </c>
      <c r="AY304" s="18" t="s">
        <v>129</v>
      </c>
      <c r="BE304" s="233">
        <f>IF(N304="základní",J304,0)</f>
        <v>0</v>
      </c>
      <c r="BF304" s="233">
        <f>IF(N304="snížená",J304,0)</f>
        <v>0</v>
      </c>
      <c r="BG304" s="233">
        <f>IF(N304="zákl. přenesená",J304,0)</f>
        <v>0</v>
      </c>
      <c r="BH304" s="233">
        <f>IF(N304="sníž. přenesená",J304,0)</f>
        <v>0</v>
      </c>
      <c r="BI304" s="233">
        <f>IF(N304="nulová",J304,0)</f>
        <v>0</v>
      </c>
      <c r="BJ304" s="18" t="s">
        <v>82</v>
      </c>
      <c r="BK304" s="233">
        <f>ROUND(I304*H304,2)</f>
        <v>0</v>
      </c>
      <c r="BL304" s="18" t="s">
        <v>181</v>
      </c>
      <c r="BM304" s="232" t="s">
        <v>407</v>
      </c>
    </row>
    <row r="305" s="13" customFormat="1">
      <c r="A305" s="13"/>
      <c r="B305" s="234"/>
      <c r="C305" s="235"/>
      <c r="D305" s="236" t="s">
        <v>138</v>
      </c>
      <c r="E305" s="237" t="s">
        <v>1</v>
      </c>
      <c r="F305" s="238" t="s">
        <v>200</v>
      </c>
      <c r="G305" s="235"/>
      <c r="H305" s="237" t="s">
        <v>1</v>
      </c>
      <c r="I305" s="239"/>
      <c r="J305" s="235"/>
      <c r="K305" s="235"/>
      <c r="L305" s="240"/>
      <c r="M305" s="241"/>
      <c r="N305" s="242"/>
      <c r="O305" s="242"/>
      <c r="P305" s="242"/>
      <c r="Q305" s="242"/>
      <c r="R305" s="242"/>
      <c r="S305" s="242"/>
      <c r="T305" s="243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44" t="s">
        <v>138</v>
      </c>
      <c r="AU305" s="244" t="s">
        <v>84</v>
      </c>
      <c r="AV305" s="13" t="s">
        <v>82</v>
      </c>
      <c r="AW305" s="13" t="s">
        <v>31</v>
      </c>
      <c r="AX305" s="13" t="s">
        <v>74</v>
      </c>
      <c r="AY305" s="244" t="s">
        <v>129</v>
      </c>
    </row>
    <row r="306" s="14" customFormat="1">
      <c r="A306" s="14"/>
      <c r="B306" s="245"/>
      <c r="C306" s="246"/>
      <c r="D306" s="236" t="s">
        <v>138</v>
      </c>
      <c r="E306" s="247" t="s">
        <v>1</v>
      </c>
      <c r="F306" s="248" t="s">
        <v>170</v>
      </c>
      <c r="G306" s="246"/>
      <c r="H306" s="249">
        <v>7</v>
      </c>
      <c r="I306" s="250"/>
      <c r="J306" s="246"/>
      <c r="K306" s="246"/>
      <c r="L306" s="251"/>
      <c r="M306" s="252"/>
      <c r="N306" s="253"/>
      <c r="O306" s="253"/>
      <c r="P306" s="253"/>
      <c r="Q306" s="253"/>
      <c r="R306" s="253"/>
      <c r="S306" s="253"/>
      <c r="T306" s="254"/>
      <c r="U306" s="14"/>
      <c r="V306" s="14"/>
      <c r="W306" s="14"/>
      <c r="X306" s="14"/>
      <c r="Y306" s="14"/>
      <c r="Z306" s="14"/>
      <c r="AA306" s="14"/>
      <c r="AB306" s="14"/>
      <c r="AC306" s="14"/>
      <c r="AD306" s="14"/>
      <c r="AE306" s="14"/>
      <c r="AT306" s="255" t="s">
        <v>138</v>
      </c>
      <c r="AU306" s="255" t="s">
        <v>84</v>
      </c>
      <c r="AV306" s="14" t="s">
        <v>84</v>
      </c>
      <c r="AW306" s="14" t="s">
        <v>31</v>
      </c>
      <c r="AX306" s="14" t="s">
        <v>82</v>
      </c>
      <c r="AY306" s="255" t="s">
        <v>129</v>
      </c>
    </row>
    <row r="307" s="2" customFormat="1" ht="24.15" customHeight="1">
      <c r="A307" s="39"/>
      <c r="B307" s="40"/>
      <c r="C307" s="220" t="s">
        <v>389</v>
      </c>
      <c r="D307" s="220" t="s">
        <v>132</v>
      </c>
      <c r="E307" s="221" t="s">
        <v>409</v>
      </c>
      <c r="F307" s="222" t="s">
        <v>410</v>
      </c>
      <c r="G307" s="223" t="s">
        <v>317</v>
      </c>
      <c r="H307" s="289"/>
      <c r="I307" s="225"/>
      <c r="J307" s="226">
        <f>ROUND(I307*H307,2)</f>
        <v>0</v>
      </c>
      <c r="K307" s="227"/>
      <c r="L307" s="45"/>
      <c r="M307" s="228" t="s">
        <v>1</v>
      </c>
      <c r="N307" s="229" t="s">
        <v>39</v>
      </c>
      <c r="O307" s="92"/>
      <c r="P307" s="230">
        <f>O307*H307</f>
        <v>0</v>
      </c>
      <c r="Q307" s="230">
        <v>0</v>
      </c>
      <c r="R307" s="230">
        <f>Q307*H307</f>
        <v>0</v>
      </c>
      <c r="S307" s="230">
        <v>0</v>
      </c>
      <c r="T307" s="231">
        <f>S307*H307</f>
        <v>0</v>
      </c>
      <c r="U307" s="39"/>
      <c r="V307" s="39"/>
      <c r="W307" s="39"/>
      <c r="X307" s="39"/>
      <c r="Y307" s="39"/>
      <c r="Z307" s="39"/>
      <c r="AA307" s="39"/>
      <c r="AB307" s="39"/>
      <c r="AC307" s="39"/>
      <c r="AD307" s="39"/>
      <c r="AE307" s="39"/>
      <c r="AR307" s="232" t="s">
        <v>181</v>
      </c>
      <c r="AT307" s="232" t="s">
        <v>132</v>
      </c>
      <c r="AU307" s="232" t="s">
        <v>84</v>
      </c>
      <c r="AY307" s="18" t="s">
        <v>129</v>
      </c>
      <c r="BE307" s="233">
        <f>IF(N307="základní",J307,0)</f>
        <v>0</v>
      </c>
      <c r="BF307" s="233">
        <f>IF(N307="snížená",J307,0)</f>
        <v>0</v>
      </c>
      <c r="BG307" s="233">
        <f>IF(N307="zákl. přenesená",J307,0)</f>
        <v>0</v>
      </c>
      <c r="BH307" s="233">
        <f>IF(N307="sníž. přenesená",J307,0)</f>
        <v>0</v>
      </c>
      <c r="BI307" s="233">
        <f>IF(N307="nulová",J307,0)</f>
        <v>0</v>
      </c>
      <c r="BJ307" s="18" t="s">
        <v>82</v>
      </c>
      <c r="BK307" s="233">
        <f>ROUND(I307*H307,2)</f>
        <v>0</v>
      </c>
      <c r="BL307" s="18" t="s">
        <v>181</v>
      </c>
      <c r="BM307" s="232" t="s">
        <v>411</v>
      </c>
    </row>
    <row r="308" s="12" customFormat="1" ht="22.8" customHeight="1">
      <c r="A308" s="12"/>
      <c r="B308" s="204"/>
      <c r="C308" s="205"/>
      <c r="D308" s="206" t="s">
        <v>73</v>
      </c>
      <c r="E308" s="218" t="s">
        <v>412</v>
      </c>
      <c r="F308" s="218" t="s">
        <v>413</v>
      </c>
      <c r="G308" s="205"/>
      <c r="H308" s="205"/>
      <c r="I308" s="208"/>
      <c r="J308" s="219">
        <f>BK308</f>
        <v>0</v>
      </c>
      <c r="K308" s="205"/>
      <c r="L308" s="210"/>
      <c r="M308" s="211"/>
      <c r="N308" s="212"/>
      <c r="O308" s="212"/>
      <c r="P308" s="213">
        <f>SUM(P309:P313)</f>
        <v>0</v>
      </c>
      <c r="Q308" s="212"/>
      <c r="R308" s="213">
        <f>SUM(R309:R313)</f>
        <v>0.011259999999999999</v>
      </c>
      <c r="S308" s="212"/>
      <c r="T308" s="214">
        <f>SUM(T309:T313)</f>
        <v>0</v>
      </c>
      <c r="U308" s="12"/>
      <c r="V308" s="12"/>
      <c r="W308" s="12"/>
      <c r="X308" s="12"/>
      <c r="Y308" s="12"/>
      <c r="Z308" s="12"/>
      <c r="AA308" s="12"/>
      <c r="AB308" s="12"/>
      <c r="AC308" s="12"/>
      <c r="AD308" s="12"/>
      <c r="AE308" s="12"/>
      <c r="AR308" s="215" t="s">
        <v>84</v>
      </c>
      <c r="AT308" s="216" t="s">
        <v>73</v>
      </c>
      <c r="AU308" s="216" t="s">
        <v>82</v>
      </c>
      <c r="AY308" s="215" t="s">
        <v>129</v>
      </c>
      <c r="BK308" s="217">
        <f>SUM(BK309:BK313)</f>
        <v>0</v>
      </c>
    </row>
    <row r="309" s="2" customFormat="1" ht="24.15" customHeight="1">
      <c r="A309" s="39"/>
      <c r="B309" s="40"/>
      <c r="C309" s="220" t="s">
        <v>395</v>
      </c>
      <c r="D309" s="220" t="s">
        <v>132</v>
      </c>
      <c r="E309" s="221" t="s">
        <v>415</v>
      </c>
      <c r="F309" s="222" t="s">
        <v>416</v>
      </c>
      <c r="G309" s="223" t="s">
        <v>135</v>
      </c>
      <c r="H309" s="224">
        <v>2</v>
      </c>
      <c r="I309" s="225"/>
      <c r="J309" s="226">
        <f>ROUND(I309*H309,2)</f>
        <v>0</v>
      </c>
      <c r="K309" s="227"/>
      <c r="L309" s="45"/>
      <c r="M309" s="228" t="s">
        <v>1</v>
      </c>
      <c r="N309" s="229" t="s">
        <v>39</v>
      </c>
      <c r="O309" s="92"/>
      <c r="P309" s="230">
        <f>O309*H309</f>
        <v>0</v>
      </c>
      <c r="Q309" s="230">
        <v>0</v>
      </c>
      <c r="R309" s="230">
        <f>Q309*H309</f>
        <v>0</v>
      </c>
      <c r="S309" s="230">
        <v>0</v>
      </c>
      <c r="T309" s="231">
        <f>S309*H309</f>
        <v>0</v>
      </c>
      <c r="U309" s="39"/>
      <c r="V309" s="39"/>
      <c r="W309" s="39"/>
      <c r="X309" s="39"/>
      <c r="Y309" s="39"/>
      <c r="Z309" s="39"/>
      <c r="AA309" s="39"/>
      <c r="AB309" s="39"/>
      <c r="AC309" s="39"/>
      <c r="AD309" s="39"/>
      <c r="AE309" s="39"/>
      <c r="AR309" s="232" t="s">
        <v>181</v>
      </c>
      <c r="AT309" s="232" t="s">
        <v>132</v>
      </c>
      <c r="AU309" s="232" t="s">
        <v>84</v>
      </c>
      <c r="AY309" s="18" t="s">
        <v>129</v>
      </c>
      <c r="BE309" s="233">
        <f>IF(N309="základní",J309,0)</f>
        <v>0</v>
      </c>
      <c r="BF309" s="233">
        <f>IF(N309="snížená",J309,0)</f>
        <v>0</v>
      </c>
      <c r="BG309" s="233">
        <f>IF(N309="zákl. přenesená",J309,0)</f>
        <v>0</v>
      </c>
      <c r="BH309" s="233">
        <f>IF(N309="sníž. přenesená",J309,0)</f>
        <v>0</v>
      </c>
      <c r="BI309" s="233">
        <f>IF(N309="nulová",J309,0)</f>
        <v>0</v>
      </c>
      <c r="BJ309" s="18" t="s">
        <v>82</v>
      </c>
      <c r="BK309" s="233">
        <f>ROUND(I309*H309,2)</f>
        <v>0</v>
      </c>
      <c r="BL309" s="18" t="s">
        <v>181</v>
      </c>
      <c r="BM309" s="232" t="s">
        <v>417</v>
      </c>
    </row>
    <row r="310" s="13" customFormat="1">
      <c r="A310" s="13"/>
      <c r="B310" s="234"/>
      <c r="C310" s="235"/>
      <c r="D310" s="236" t="s">
        <v>138</v>
      </c>
      <c r="E310" s="237" t="s">
        <v>1</v>
      </c>
      <c r="F310" s="238" t="s">
        <v>418</v>
      </c>
      <c r="G310" s="235"/>
      <c r="H310" s="237" t="s">
        <v>1</v>
      </c>
      <c r="I310" s="239"/>
      <c r="J310" s="235"/>
      <c r="K310" s="235"/>
      <c r="L310" s="240"/>
      <c r="M310" s="241"/>
      <c r="N310" s="242"/>
      <c r="O310" s="242"/>
      <c r="P310" s="242"/>
      <c r="Q310" s="242"/>
      <c r="R310" s="242"/>
      <c r="S310" s="242"/>
      <c r="T310" s="243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44" t="s">
        <v>138</v>
      </c>
      <c r="AU310" s="244" t="s">
        <v>84</v>
      </c>
      <c r="AV310" s="13" t="s">
        <v>82</v>
      </c>
      <c r="AW310" s="13" t="s">
        <v>31</v>
      </c>
      <c r="AX310" s="13" t="s">
        <v>74</v>
      </c>
      <c r="AY310" s="244" t="s">
        <v>129</v>
      </c>
    </row>
    <row r="311" s="14" customFormat="1">
      <c r="A311" s="14"/>
      <c r="B311" s="245"/>
      <c r="C311" s="246"/>
      <c r="D311" s="236" t="s">
        <v>138</v>
      </c>
      <c r="E311" s="247" t="s">
        <v>1</v>
      </c>
      <c r="F311" s="248" t="s">
        <v>84</v>
      </c>
      <c r="G311" s="246"/>
      <c r="H311" s="249">
        <v>2</v>
      </c>
      <c r="I311" s="250"/>
      <c r="J311" s="246"/>
      <c r="K311" s="246"/>
      <c r="L311" s="251"/>
      <c r="M311" s="252"/>
      <c r="N311" s="253"/>
      <c r="O311" s="253"/>
      <c r="P311" s="253"/>
      <c r="Q311" s="253"/>
      <c r="R311" s="253"/>
      <c r="S311" s="253"/>
      <c r="T311" s="254"/>
      <c r="U311" s="14"/>
      <c r="V311" s="14"/>
      <c r="W311" s="14"/>
      <c r="X311" s="14"/>
      <c r="Y311" s="14"/>
      <c r="Z311" s="14"/>
      <c r="AA311" s="14"/>
      <c r="AB311" s="14"/>
      <c r="AC311" s="14"/>
      <c r="AD311" s="14"/>
      <c r="AE311" s="14"/>
      <c r="AT311" s="255" t="s">
        <v>138</v>
      </c>
      <c r="AU311" s="255" t="s">
        <v>84</v>
      </c>
      <c r="AV311" s="14" t="s">
        <v>84</v>
      </c>
      <c r="AW311" s="14" t="s">
        <v>31</v>
      </c>
      <c r="AX311" s="14" t="s">
        <v>82</v>
      </c>
      <c r="AY311" s="255" t="s">
        <v>129</v>
      </c>
    </row>
    <row r="312" s="2" customFormat="1" ht="16.5" customHeight="1">
      <c r="A312" s="39"/>
      <c r="B312" s="40"/>
      <c r="C312" s="278" t="s">
        <v>399</v>
      </c>
      <c r="D312" s="278" t="s">
        <v>223</v>
      </c>
      <c r="E312" s="279" t="s">
        <v>420</v>
      </c>
      <c r="F312" s="280" t="s">
        <v>421</v>
      </c>
      <c r="G312" s="281" t="s">
        <v>135</v>
      </c>
      <c r="H312" s="282">
        <v>2</v>
      </c>
      <c r="I312" s="283"/>
      <c r="J312" s="284">
        <f>ROUND(I312*H312,2)</f>
        <v>0</v>
      </c>
      <c r="K312" s="285"/>
      <c r="L312" s="286"/>
      <c r="M312" s="287" t="s">
        <v>1</v>
      </c>
      <c r="N312" s="288" t="s">
        <v>39</v>
      </c>
      <c r="O312" s="92"/>
      <c r="P312" s="230">
        <f>O312*H312</f>
        <v>0</v>
      </c>
      <c r="Q312" s="230">
        <v>0.0056299999999999996</v>
      </c>
      <c r="R312" s="230">
        <f>Q312*H312</f>
        <v>0.011259999999999999</v>
      </c>
      <c r="S312" s="230">
        <v>0</v>
      </c>
      <c r="T312" s="231">
        <f>S312*H312</f>
        <v>0</v>
      </c>
      <c r="U312" s="39"/>
      <c r="V312" s="39"/>
      <c r="W312" s="39"/>
      <c r="X312" s="39"/>
      <c r="Y312" s="39"/>
      <c r="Z312" s="39"/>
      <c r="AA312" s="39"/>
      <c r="AB312" s="39"/>
      <c r="AC312" s="39"/>
      <c r="AD312" s="39"/>
      <c r="AE312" s="39"/>
      <c r="AR312" s="232" t="s">
        <v>226</v>
      </c>
      <c r="AT312" s="232" t="s">
        <v>223</v>
      </c>
      <c r="AU312" s="232" t="s">
        <v>84</v>
      </c>
      <c r="AY312" s="18" t="s">
        <v>129</v>
      </c>
      <c r="BE312" s="233">
        <f>IF(N312="základní",J312,0)</f>
        <v>0</v>
      </c>
      <c r="BF312" s="233">
        <f>IF(N312="snížená",J312,0)</f>
        <v>0</v>
      </c>
      <c r="BG312" s="233">
        <f>IF(N312="zákl. přenesená",J312,0)</f>
        <v>0</v>
      </c>
      <c r="BH312" s="233">
        <f>IF(N312="sníž. přenesená",J312,0)</f>
        <v>0</v>
      </c>
      <c r="BI312" s="233">
        <f>IF(N312="nulová",J312,0)</f>
        <v>0</v>
      </c>
      <c r="BJ312" s="18" t="s">
        <v>82</v>
      </c>
      <c r="BK312" s="233">
        <f>ROUND(I312*H312,2)</f>
        <v>0</v>
      </c>
      <c r="BL312" s="18" t="s">
        <v>181</v>
      </c>
      <c r="BM312" s="232" t="s">
        <v>422</v>
      </c>
    </row>
    <row r="313" s="2" customFormat="1" ht="24.15" customHeight="1">
      <c r="A313" s="39"/>
      <c r="B313" s="40"/>
      <c r="C313" s="220" t="s">
        <v>404</v>
      </c>
      <c r="D313" s="220" t="s">
        <v>132</v>
      </c>
      <c r="E313" s="221" t="s">
        <v>424</v>
      </c>
      <c r="F313" s="222" t="s">
        <v>425</v>
      </c>
      <c r="G313" s="223" t="s">
        <v>317</v>
      </c>
      <c r="H313" s="289"/>
      <c r="I313" s="225"/>
      <c r="J313" s="226">
        <f>ROUND(I313*H313,2)</f>
        <v>0</v>
      </c>
      <c r="K313" s="227"/>
      <c r="L313" s="45"/>
      <c r="M313" s="228" t="s">
        <v>1</v>
      </c>
      <c r="N313" s="229" t="s">
        <v>39</v>
      </c>
      <c r="O313" s="92"/>
      <c r="P313" s="230">
        <f>O313*H313</f>
        <v>0</v>
      </c>
      <c r="Q313" s="230">
        <v>0</v>
      </c>
      <c r="R313" s="230">
        <f>Q313*H313</f>
        <v>0</v>
      </c>
      <c r="S313" s="230">
        <v>0</v>
      </c>
      <c r="T313" s="231">
        <f>S313*H313</f>
        <v>0</v>
      </c>
      <c r="U313" s="39"/>
      <c r="V313" s="39"/>
      <c r="W313" s="39"/>
      <c r="X313" s="39"/>
      <c r="Y313" s="39"/>
      <c r="Z313" s="39"/>
      <c r="AA313" s="39"/>
      <c r="AB313" s="39"/>
      <c r="AC313" s="39"/>
      <c r="AD313" s="39"/>
      <c r="AE313" s="39"/>
      <c r="AR313" s="232" t="s">
        <v>181</v>
      </c>
      <c r="AT313" s="232" t="s">
        <v>132</v>
      </c>
      <c r="AU313" s="232" t="s">
        <v>84</v>
      </c>
      <c r="AY313" s="18" t="s">
        <v>129</v>
      </c>
      <c r="BE313" s="233">
        <f>IF(N313="základní",J313,0)</f>
        <v>0</v>
      </c>
      <c r="BF313" s="233">
        <f>IF(N313="snížená",J313,0)</f>
        <v>0</v>
      </c>
      <c r="BG313" s="233">
        <f>IF(N313="zákl. přenesená",J313,0)</f>
        <v>0</v>
      </c>
      <c r="BH313" s="233">
        <f>IF(N313="sníž. přenesená",J313,0)</f>
        <v>0</v>
      </c>
      <c r="BI313" s="233">
        <f>IF(N313="nulová",J313,0)</f>
        <v>0</v>
      </c>
      <c r="BJ313" s="18" t="s">
        <v>82</v>
      </c>
      <c r="BK313" s="233">
        <f>ROUND(I313*H313,2)</f>
        <v>0</v>
      </c>
      <c r="BL313" s="18" t="s">
        <v>181</v>
      </c>
      <c r="BM313" s="232" t="s">
        <v>426</v>
      </c>
    </row>
    <row r="314" s="12" customFormat="1" ht="22.8" customHeight="1">
      <c r="A314" s="12"/>
      <c r="B314" s="204"/>
      <c r="C314" s="205"/>
      <c r="D314" s="206" t="s">
        <v>73</v>
      </c>
      <c r="E314" s="218" t="s">
        <v>427</v>
      </c>
      <c r="F314" s="218" t="s">
        <v>428</v>
      </c>
      <c r="G314" s="205"/>
      <c r="H314" s="205"/>
      <c r="I314" s="208"/>
      <c r="J314" s="219">
        <f>BK314</f>
        <v>0</v>
      </c>
      <c r="K314" s="205"/>
      <c r="L314" s="210"/>
      <c r="M314" s="211"/>
      <c r="N314" s="212"/>
      <c r="O314" s="212"/>
      <c r="P314" s="213">
        <f>SUM(P315:P324)</f>
        <v>0</v>
      </c>
      <c r="Q314" s="212"/>
      <c r="R314" s="213">
        <f>SUM(R315:R324)</f>
        <v>0.44242460203</v>
      </c>
      <c r="S314" s="212"/>
      <c r="T314" s="214">
        <f>SUM(T315:T324)</f>
        <v>0</v>
      </c>
      <c r="U314" s="12"/>
      <c r="V314" s="12"/>
      <c r="W314" s="12"/>
      <c r="X314" s="12"/>
      <c r="Y314" s="12"/>
      <c r="Z314" s="12"/>
      <c r="AA314" s="12"/>
      <c r="AB314" s="12"/>
      <c r="AC314" s="12"/>
      <c r="AD314" s="12"/>
      <c r="AE314" s="12"/>
      <c r="AR314" s="215" t="s">
        <v>84</v>
      </c>
      <c r="AT314" s="216" t="s">
        <v>73</v>
      </c>
      <c r="AU314" s="216" t="s">
        <v>82</v>
      </c>
      <c r="AY314" s="215" t="s">
        <v>129</v>
      </c>
      <c r="BK314" s="217">
        <f>SUM(BK315:BK324)</f>
        <v>0</v>
      </c>
    </row>
    <row r="315" s="2" customFormat="1" ht="24.15" customHeight="1">
      <c r="A315" s="39"/>
      <c r="B315" s="40"/>
      <c r="C315" s="220" t="s">
        <v>408</v>
      </c>
      <c r="D315" s="220" t="s">
        <v>132</v>
      </c>
      <c r="E315" s="221" t="s">
        <v>430</v>
      </c>
      <c r="F315" s="222" t="s">
        <v>431</v>
      </c>
      <c r="G315" s="223" t="s">
        <v>147</v>
      </c>
      <c r="H315" s="224">
        <v>34</v>
      </c>
      <c r="I315" s="225"/>
      <c r="J315" s="226">
        <f>ROUND(I315*H315,2)</f>
        <v>0</v>
      </c>
      <c r="K315" s="227"/>
      <c r="L315" s="45"/>
      <c r="M315" s="228" t="s">
        <v>1</v>
      </c>
      <c r="N315" s="229" t="s">
        <v>39</v>
      </c>
      <c r="O315" s="92"/>
      <c r="P315" s="230">
        <f>O315*H315</f>
        <v>0</v>
      </c>
      <c r="Q315" s="230">
        <v>0</v>
      </c>
      <c r="R315" s="230">
        <f>Q315*H315</f>
        <v>0</v>
      </c>
      <c r="S315" s="230">
        <v>0</v>
      </c>
      <c r="T315" s="231">
        <f>S315*H315</f>
        <v>0</v>
      </c>
      <c r="U315" s="39"/>
      <c r="V315" s="39"/>
      <c r="W315" s="39"/>
      <c r="X315" s="39"/>
      <c r="Y315" s="39"/>
      <c r="Z315" s="39"/>
      <c r="AA315" s="39"/>
      <c r="AB315" s="39"/>
      <c r="AC315" s="39"/>
      <c r="AD315" s="39"/>
      <c r="AE315" s="39"/>
      <c r="AR315" s="232" t="s">
        <v>181</v>
      </c>
      <c r="AT315" s="232" t="s">
        <v>132</v>
      </c>
      <c r="AU315" s="232" t="s">
        <v>84</v>
      </c>
      <c r="AY315" s="18" t="s">
        <v>129</v>
      </c>
      <c r="BE315" s="233">
        <f>IF(N315="základní",J315,0)</f>
        <v>0</v>
      </c>
      <c r="BF315" s="233">
        <f>IF(N315="snížená",J315,0)</f>
        <v>0</v>
      </c>
      <c r="BG315" s="233">
        <f>IF(N315="zákl. přenesená",J315,0)</f>
        <v>0</v>
      </c>
      <c r="BH315" s="233">
        <f>IF(N315="sníž. přenesená",J315,0)</f>
        <v>0</v>
      </c>
      <c r="BI315" s="233">
        <f>IF(N315="nulová",J315,0)</f>
        <v>0</v>
      </c>
      <c r="BJ315" s="18" t="s">
        <v>82</v>
      </c>
      <c r="BK315" s="233">
        <f>ROUND(I315*H315,2)</f>
        <v>0</v>
      </c>
      <c r="BL315" s="18" t="s">
        <v>181</v>
      </c>
      <c r="BM315" s="232" t="s">
        <v>432</v>
      </c>
    </row>
    <row r="316" s="13" customFormat="1">
      <c r="A316" s="13"/>
      <c r="B316" s="234"/>
      <c r="C316" s="235"/>
      <c r="D316" s="236" t="s">
        <v>138</v>
      </c>
      <c r="E316" s="237" t="s">
        <v>1</v>
      </c>
      <c r="F316" s="238" t="s">
        <v>433</v>
      </c>
      <c r="G316" s="235"/>
      <c r="H316" s="237" t="s">
        <v>1</v>
      </c>
      <c r="I316" s="239"/>
      <c r="J316" s="235"/>
      <c r="K316" s="235"/>
      <c r="L316" s="240"/>
      <c r="M316" s="241"/>
      <c r="N316" s="242"/>
      <c r="O316" s="242"/>
      <c r="P316" s="242"/>
      <c r="Q316" s="242"/>
      <c r="R316" s="242"/>
      <c r="S316" s="242"/>
      <c r="T316" s="243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44" t="s">
        <v>138</v>
      </c>
      <c r="AU316" s="244" t="s">
        <v>84</v>
      </c>
      <c r="AV316" s="13" t="s">
        <v>82</v>
      </c>
      <c r="AW316" s="13" t="s">
        <v>31</v>
      </c>
      <c r="AX316" s="13" t="s">
        <v>74</v>
      </c>
      <c r="AY316" s="244" t="s">
        <v>129</v>
      </c>
    </row>
    <row r="317" s="13" customFormat="1">
      <c r="A317" s="13"/>
      <c r="B317" s="234"/>
      <c r="C317" s="235"/>
      <c r="D317" s="236" t="s">
        <v>138</v>
      </c>
      <c r="E317" s="237" t="s">
        <v>1</v>
      </c>
      <c r="F317" s="238" t="s">
        <v>434</v>
      </c>
      <c r="G317" s="235"/>
      <c r="H317" s="237" t="s">
        <v>1</v>
      </c>
      <c r="I317" s="239"/>
      <c r="J317" s="235"/>
      <c r="K317" s="235"/>
      <c r="L317" s="240"/>
      <c r="M317" s="241"/>
      <c r="N317" s="242"/>
      <c r="O317" s="242"/>
      <c r="P317" s="242"/>
      <c r="Q317" s="242"/>
      <c r="R317" s="242"/>
      <c r="S317" s="242"/>
      <c r="T317" s="243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44" t="s">
        <v>138</v>
      </c>
      <c r="AU317" s="244" t="s">
        <v>84</v>
      </c>
      <c r="AV317" s="13" t="s">
        <v>82</v>
      </c>
      <c r="AW317" s="13" t="s">
        <v>31</v>
      </c>
      <c r="AX317" s="13" t="s">
        <v>74</v>
      </c>
      <c r="AY317" s="244" t="s">
        <v>129</v>
      </c>
    </row>
    <row r="318" s="14" customFormat="1">
      <c r="A318" s="14"/>
      <c r="B318" s="245"/>
      <c r="C318" s="246"/>
      <c r="D318" s="236" t="s">
        <v>138</v>
      </c>
      <c r="E318" s="247" t="s">
        <v>1</v>
      </c>
      <c r="F318" s="248" t="s">
        <v>504</v>
      </c>
      <c r="G318" s="246"/>
      <c r="H318" s="249">
        <v>34</v>
      </c>
      <c r="I318" s="250"/>
      <c r="J318" s="246"/>
      <c r="K318" s="246"/>
      <c r="L318" s="251"/>
      <c r="M318" s="252"/>
      <c r="N318" s="253"/>
      <c r="O318" s="253"/>
      <c r="P318" s="253"/>
      <c r="Q318" s="253"/>
      <c r="R318" s="253"/>
      <c r="S318" s="253"/>
      <c r="T318" s="254"/>
      <c r="U318" s="14"/>
      <c r="V318" s="14"/>
      <c r="W318" s="14"/>
      <c r="X318" s="14"/>
      <c r="Y318" s="14"/>
      <c r="Z318" s="14"/>
      <c r="AA318" s="14"/>
      <c r="AB318" s="14"/>
      <c r="AC318" s="14"/>
      <c r="AD318" s="14"/>
      <c r="AE318" s="14"/>
      <c r="AT318" s="255" t="s">
        <v>138</v>
      </c>
      <c r="AU318" s="255" t="s">
        <v>84</v>
      </c>
      <c r="AV318" s="14" t="s">
        <v>84</v>
      </c>
      <c r="AW318" s="14" t="s">
        <v>31</v>
      </c>
      <c r="AX318" s="14" t="s">
        <v>82</v>
      </c>
      <c r="AY318" s="255" t="s">
        <v>129</v>
      </c>
    </row>
    <row r="319" s="2" customFormat="1" ht="24.15" customHeight="1">
      <c r="A319" s="39"/>
      <c r="B319" s="40"/>
      <c r="C319" s="278" t="s">
        <v>414</v>
      </c>
      <c r="D319" s="278" t="s">
        <v>223</v>
      </c>
      <c r="E319" s="279" t="s">
        <v>437</v>
      </c>
      <c r="F319" s="280" t="s">
        <v>438</v>
      </c>
      <c r="G319" s="281" t="s">
        <v>147</v>
      </c>
      <c r="H319" s="282">
        <v>35.700000000000003</v>
      </c>
      <c r="I319" s="283"/>
      <c r="J319" s="284">
        <f>ROUND(I319*H319,2)</f>
        <v>0</v>
      </c>
      <c r="K319" s="285"/>
      <c r="L319" s="286"/>
      <c r="M319" s="287" t="s">
        <v>1</v>
      </c>
      <c r="N319" s="288" t="s">
        <v>39</v>
      </c>
      <c r="O319" s="92"/>
      <c r="P319" s="230">
        <f>O319*H319</f>
        <v>0</v>
      </c>
      <c r="Q319" s="230">
        <v>0.01197</v>
      </c>
      <c r="R319" s="230">
        <f>Q319*H319</f>
        <v>0.42732900000000001</v>
      </c>
      <c r="S319" s="230">
        <v>0</v>
      </c>
      <c r="T319" s="231">
        <f>S319*H319</f>
        <v>0</v>
      </c>
      <c r="U319" s="39"/>
      <c r="V319" s="39"/>
      <c r="W319" s="39"/>
      <c r="X319" s="39"/>
      <c r="Y319" s="39"/>
      <c r="Z319" s="39"/>
      <c r="AA319" s="39"/>
      <c r="AB319" s="39"/>
      <c r="AC319" s="39"/>
      <c r="AD319" s="39"/>
      <c r="AE319" s="39"/>
      <c r="AR319" s="232" t="s">
        <v>226</v>
      </c>
      <c r="AT319" s="232" t="s">
        <v>223</v>
      </c>
      <c r="AU319" s="232" t="s">
        <v>84</v>
      </c>
      <c r="AY319" s="18" t="s">
        <v>129</v>
      </c>
      <c r="BE319" s="233">
        <f>IF(N319="základní",J319,0)</f>
        <v>0</v>
      </c>
      <c r="BF319" s="233">
        <f>IF(N319="snížená",J319,0)</f>
        <v>0</v>
      </c>
      <c r="BG319" s="233">
        <f>IF(N319="zákl. přenesená",J319,0)</f>
        <v>0</v>
      </c>
      <c r="BH319" s="233">
        <f>IF(N319="sníž. přenesená",J319,0)</f>
        <v>0</v>
      </c>
      <c r="BI319" s="233">
        <f>IF(N319="nulová",J319,0)</f>
        <v>0</v>
      </c>
      <c r="BJ319" s="18" t="s">
        <v>82</v>
      </c>
      <c r="BK319" s="233">
        <f>ROUND(I319*H319,2)</f>
        <v>0</v>
      </c>
      <c r="BL319" s="18" t="s">
        <v>181</v>
      </c>
      <c r="BM319" s="232" t="s">
        <v>439</v>
      </c>
    </row>
    <row r="320" s="14" customFormat="1">
      <c r="A320" s="14"/>
      <c r="B320" s="245"/>
      <c r="C320" s="246"/>
      <c r="D320" s="236" t="s">
        <v>138</v>
      </c>
      <c r="E320" s="246"/>
      <c r="F320" s="248" t="s">
        <v>541</v>
      </c>
      <c r="G320" s="246"/>
      <c r="H320" s="249">
        <v>35.700000000000003</v>
      </c>
      <c r="I320" s="250"/>
      <c r="J320" s="246"/>
      <c r="K320" s="246"/>
      <c r="L320" s="251"/>
      <c r="M320" s="252"/>
      <c r="N320" s="253"/>
      <c r="O320" s="253"/>
      <c r="P320" s="253"/>
      <c r="Q320" s="253"/>
      <c r="R320" s="253"/>
      <c r="S320" s="253"/>
      <c r="T320" s="254"/>
      <c r="U320" s="14"/>
      <c r="V320" s="14"/>
      <c r="W320" s="14"/>
      <c r="X320" s="14"/>
      <c r="Y320" s="14"/>
      <c r="Z320" s="14"/>
      <c r="AA320" s="14"/>
      <c r="AB320" s="14"/>
      <c r="AC320" s="14"/>
      <c r="AD320" s="14"/>
      <c r="AE320" s="14"/>
      <c r="AT320" s="255" t="s">
        <v>138</v>
      </c>
      <c r="AU320" s="255" t="s">
        <v>84</v>
      </c>
      <c r="AV320" s="14" t="s">
        <v>84</v>
      </c>
      <c r="AW320" s="14" t="s">
        <v>4</v>
      </c>
      <c r="AX320" s="14" t="s">
        <v>82</v>
      </c>
      <c r="AY320" s="255" t="s">
        <v>129</v>
      </c>
    </row>
    <row r="321" s="2" customFormat="1" ht="24.15" customHeight="1">
      <c r="A321" s="39"/>
      <c r="B321" s="40"/>
      <c r="C321" s="220" t="s">
        <v>419</v>
      </c>
      <c r="D321" s="220" t="s">
        <v>132</v>
      </c>
      <c r="E321" s="221" t="s">
        <v>442</v>
      </c>
      <c r="F321" s="222" t="s">
        <v>443</v>
      </c>
      <c r="G321" s="223" t="s">
        <v>365</v>
      </c>
      <c r="H321" s="224">
        <v>0.64600000000000002</v>
      </c>
      <c r="I321" s="225"/>
      <c r="J321" s="226">
        <f>ROUND(I321*H321,2)</f>
        <v>0</v>
      </c>
      <c r="K321" s="227"/>
      <c r="L321" s="45"/>
      <c r="M321" s="228" t="s">
        <v>1</v>
      </c>
      <c r="N321" s="229" t="s">
        <v>39</v>
      </c>
      <c r="O321" s="92"/>
      <c r="P321" s="230">
        <f>O321*H321</f>
        <v>0</v>
      </c>
      <c r="Q321" s="230">
        <v>0.023367804999999998</v>
      </c>
      <c r="R321" s="230">
        <f>Q321*H321</f>
        <v>0.015095602029999999</v>
      </c>
      <c r="S321" s="230">
        <v>0</v>
      </c>
      <c r="T321" s="231">
        <f>S321*H321</f>
        <v>0</v>
      </c>
      <c r="U321" s="39"/>
      <c r="V321" s="39"/>
      <c r="W321" s="39"/>
      <c r="X321" s="39"/>
      <c r="Y321" s="39"/>
      <c r="Z321" s="39"/>
      <c r="AA321" s="39"/>
      <c r="AB321" s="39"/>
      <c r="AC321" s="39"/>
      <c r="AD321" s="39"/>
      <c r="AE321" s="39"/>
      <c r="AR321" s="232" t="s">
        <v>181</v>
      </c>
      <c r="AT321" s="232" t="s">
        <v>132</v>
      </c>
      <c r="AU321" s="232" t="s">
        <v>84</v>
      </c>
      <c r="AY321" s="18" t="s">
        <v>129</v>
      </c>
      <c r="BE321" s="233">
        <f>IF(N321="základní",J321,0)</f>
        <v>0</v>
      </c>
      <c r="BF321" s="233">
        <f>IF(N321="snížená",J321,0)</f>
        <v>0</v>
      </c>
      <c r="BG321" s="233">
        <f>IF(N321="zákl. přenesená",J321,0)</f>
        <v>0</v>
      </c>
      <c r="BH321" s="233">
        <f>IF(N321="sníž. přenesená",J321,0)</f>
        <v>0</v>
      </c>
      <c r="BI321" s="233">
        <f>IF(N321="nulová",J321,0)</f>
        <v>0</v>
      </c>
      <c r="BJ321" s="18" t="s">
        <v>82</v>
      </c>
      <c r="BK321" s="233">
        <f>ROUND(I321*H321,2)</f>
        <v>0</v>
      </c>
      <c r="BL321" s="18" t="s">
        <v>181</v>
      </c>
      <c r="BM321" s="232" t="s">
        <v>444</v>
      </c>
    </row>
    <row r="322" s="13" customFormat="1">
      <c r="A322" s="13"/>
      <c r="B322" s="234"/>
      <c r="C322" s="235"/>
      <c r="D322" s="236" t="s">
        <v>138</v>
      </c>
      <c r="E322" s="237" t="s">
        <v>1</v>
      </c>
      <c r="F322" s="238" t="s">
        <v>445</v>
      </c>
      <c r="G322" s="235"/>
      <c r="H322" s="237" t="s">
        <v>1</v>
      </c>
      <c r="I322" s="239"/>
      <c r="J322" s="235"/>
      <c r="K322" s="235"/>
      <c r="L322" s="240"/>
      <c r="M322" s="241"/>
      <c r="N322" s="242"/>
      <c r="O322" s="242"/>
      <c r="P322" s="242"/>
      <c r="Q322" s="242"/>
      <c r="R322" s="242"/>
      <c r="S322" s="242"/>
      <c r="T322" s="243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44" t="s">
        <v>138</v>
      </c>
      <c r="AU322" s="244" t="s">
        <v>84</v>
      </c>
      <c r="AV322" s="13" t="s">
        <v>82</v>
      </c>
      <c r="AW322" s="13" t="s">
        <v>31</v>
      </c>
      <c r="AX322" s="13" t="s">
        <v>74</v>
      </c>
      <c r="AY322" s="244" t="s">
        <v>129</v>
      </c>
    </row>
    <row r="323" s="14" customFormat="1">
      <c r="A323" s="14"/>
      <c r="B323" s="245"/>
      <c r="C323" s="246"/>
      <c r="D323" s="236" t="s">
        <v>138</v>
      </c>
      <c r="E323" s="247" t="s">
        <v>1</v>
      </c>
      <c r="F323" s="248" t="s">
        <v>542</v>
      </c>
      <c r="G323" s="246"/>
      <c r="H323" s="249">
        <v>0.64600000000000002</v>
      </c>
      <c r="I323" s="250"/>
      <c r="J323" s="246"/>
      <c r="K323" s="246"/>
      <c r="L323" s="251"/>
      <c r="M323" s="252"/>
      <c r="N323" s="253"/>
      <c r="O323" s="253"/>
      <c r="P323" s="253"/>
      <c r="Q323" s="253"/>
      <c r="R323" s="253"/>
      <c r="S323" s="253"/>
      <c r="T323" s="254"/>
      <c r="U323" s="14"/>
      <c r="V323" s="14"/>
      <c r="W323" s="14"/>
      <c r="X323" s="14"/>
      <c r="Y323" s="14"/>
      <c r="Z323" s="14"/>
      <c r="AA323" s="14"/>
      <c r="AB323" s="14"/>
      <c r="AC323" s="14"/>
      <c r="AD323" s="14"/>
      <c r="AE323" s="14"/>
      <c r="AT323" s="255" t="s">
        <v>138</v>
      </c>
      <c r="AU323" s="255" t="s">
        <v>84</v>
      </c>
      <c r="AV323" s="14" t="s">
        <v>84</v>
      </c>
      <c r="AW323" s="14" t="s">
        <v>31</v>
      </c>
      <c r="AX323" s="14" t="s">
        <v>82</v>
      </c>
      <c r="AY323" s="255" t="s">
        <v>129</v>
      </c>
    </row>
    <row r="324" s="2" customFormat="1" ht="24.15" customHeight="1">
      <c r="A324" s="39"/>
      <c r="B324" s="40"/>
      <c r="C324" s="220" t="s">
        <v>423</v>
      </c>
      <c r="D324" s="220" t="s">
        <v>132</v>
      </c>
      <c r="E324" s="221" t="s">
        <v>448</v>
      </c>
      <c r="F324" s="222" t="s">
        <v>449</v>
      </c>
      <c r="G324" s="223" t="s">
        <v>317</v>
      </c>
      <c r="H324" s="289"/>
      <c r="I324" s="225"/>
      <c r="J324" s="226">
        <f>ROUND(I324*H324,2)</f>
        <v>0</v>
      </c>
      <c r="K324" s="227"/>
      <c r="L324" s="45"/>
      <c r="M324" s="228" t="s">
        <v>1</v>
      </c>
      <c r="N324" s="229" t="s">
        <v>39</v>
      </c>
      <c r="O324" s="92"/>
      <c r="P324" s="230">
        <f>O324*H324</f>
        <v>0</v>
      </c>
      <c r="Q324" s="230">
        <v>0</v>
      </c>
      <c r="R324" s="230">
        <f>Q324*H324</f>
        <v>0</v>
      </c>
      <c r="S324" s="230">
        <v>0</v>
      </c>
      <c r="T324" s="231">
        <f>S324*H324</f>
        <v>0</v>
      </c>
      <c r="U324" s="39"/>
      <c r="V324" s="39"/>
      <c r="W324" s="39"/>
      <c r="X324" s="39"/>
      <c r="Y324" s="39"/>
      <c r="Z324" s="39"/>
      <c r="AA324" s="39"/>
      <c r="AB324" s="39"/>
      <c r="AC324" s="39"/>
      <c r="AD324" s="39"/>
      <c r="AE324" s="39"/>
      <c r="AR324" s="232" t="s">
        <v>181</v>
      </c>
      <c r="AT324" s="232" t="s">
        <v>132</v>
      </c>
      <c r="AU324" s="232" t="s">
        <v>84</v>
      </c>
      <c r="AY324" s="18" t="s">
        <v>129</v>
      </c>
      <c r="BE324" s="233">
        <f>IF(N324="základní",J324,0)</f>
        <v>0</v>
      </c>
      <c r="BF324" s="233">
        <f>IF(N324="snížená",J324,0)</f>
        <v>0</v>
      </c>
      <c r="BG324" s="233">
        <f>IF(N324="zákl. přenesená",J324,0)</f>
        <v>0</v>
      </c>
      <c r="BH324" s="233">
        <f>IF(N324="sníž. přenesená",J324,0)</f>
        <v>0</v>
      </c>
      <c r="BI324" s="233">
        <f>IF(N324="nulová",J324,0)</f>
        <v>0</v>
      </c>
      <c r="BJ324" s="18" t="s">
        <v>82</v>
      </c>
      <c r="BK324" s="233">
        <f>ROUND(I324*H324,2)</f>
        <v>0</v>
      </c>
      <c r="BL324" s="18" t="s">
        <v>181</v>
      </c>
      <c r="BM324" s="232" t="s">
        <v>450</v>
      </c>
    </row>
    <row r="325" s="12" customFormat="1" ht="22.8" customHeight="1">
      <c r="A325" s="12"/>
      <c r="B325" s="204"/>
      <c r="C325" s="205"/>
      <c r="D325" s="206" t="s">
        <v>73</v>
      </c>
      <c r="E325" s="218" t="s">
        <v>451</v>
      </c>
      <c r="F325" s="218" t="s">
        <v>452</v>
      </c>
      <c r="G325" s="205"/>
      <c r="H325" s="205"/>
      <c r="I325" s="208"/>
      <c r="J325" s="219">
        <f>BK325</f>
        <v>0</v>
      </c>
      <c r="K325" s="205"/>
      <c r="L325" s="210"/>
      <c r="M325" s="211"/>
      <c r="N325" s="212"/>
      <c r="O325" s="212"/>
      <c r="P325" s="213">
        <f>SUM(P326:P343)</f>
        <v>0</v>
      </c>
      <c r="Q325" s="212"/>
      <c r="R325" s="213">
        <f>SUM(R326:R343)</f>
        <v>0.28137999999999996</v>
      </c>
      <c r="S325" s="212"/>
      <c r="T325" s="214">
        <f>SUM(T326:T343)</f>
        <v>0.26494000000000001</v>
      </c>
      <c r="U325" s="12"/>
      <c r="V325" s="12"/>
      <c r="W325" s="12"/>
      <c r="X325" s="12"/>
      <c r="Y325" s="12"/>
      <c r="Z325" s="12"/>
      <c r="AA325" s="12"/>
      <c r="AB325" s="12"/>
      <c r="AC325" s="12"/>
      <c r="AD325" s="12"/>
      <c r="AE325" s="12"/>
      <c r="AR325" s="215" t="s">
        <v>84</v>
      </c>
      <c r="AT325" s="216" t="s">
        <v>73</v>
      </c>
      <c r="AU325" s="216" t="s">
        <v>82</v>
      </c>
      <c r="AY325" s="215" t="s">
        <v>129</v>
      </c>
      <c r="BK325" s="217">
        <f>SUM(BK326:BK343)</f>
        <v>0</v>
      </c>
    </row>
    <row r="326" s="2" customFormat="1" ht="16.5" customHeight="1">
      <c r="A326" s="39"/>
      <c r="B326" s="40"/>
      <c r="C326" s="220" t="s">
        <v>429</v>
      </c>
      <c r="D326" s="220" t="s">
        <v>132</v>
      </c>
      <c r="E326" s="221" t="s">
        <v>454</v>
      </c>
      <c r="F326" s="222" t="s">
        <v>455</v>
      </c>
      <c r="G326" s="223" t="s">
        <v>135</v>
      </c>
      <c r="H326" s="224">
        <v>1</v>
      </c>
      <c r="I326" s="225"/>
      <c r="J326" s="226">
        <f>ROUND(I326*H326,2)</f>
        <v>0</v>
      </c>
      <c r="K326" s="227"/>
      <c r="L326" s="45"/>
      <c r="M326" s="228" t="s">
        <v>1</v>
      </c>
      <c r="N326" s="229" t="s">
        <v>39</v>
      </c>
      <c r="O326" s="92"/>
      <c r="P326" s="230">
        <f>O326*H326</f>
        <v>0</v>
      </c>
      <c r="Q326" s="230">
        <v>0</v>
      </c>
      <c r="R326" s="230">
        <f>Q326*H326</f>
        <v>0</v>
      </c>
      <c r="S326" s="230">
        <v>0.0090600000000000003</v>
      </c>
      <c r="T326" s="231">
        <f>S326*H326</f>
        <v>0.0090600000000000003</v>
      </c>
      <c r="U326" s="39"/>
      <c r="V326" s="39"/>
      <c r="W326" s="39"/>
      <c r="X326" s="39"/>
      <c r="Y326" s="39"/>
      <c r="Z326" s="39"/>
      <c r="AA326" s="39"/>
      <c r="AB326" s="39"/>
      <c r="AC326" s="39"/>
      <c r="AD326" s="39"/>
      <c r="AE326" s="39"/>
      <c r="AR326" s="232" t="s">
        <v>181</v>
      </c>
      <c r="AT326" s="232" t="s">
        <v>132</v>
      </c>
      <c r="AU326" s="232" t="s">
        <v>84</v>
      </c>
      <c r="AY326" s="18" t="s">
        <v>129</v>
      </c>
      <c r="BE326" s="233">
        <f>IF(N326="základní",J326,0)</f>
        <v>0</v>
      </c>
      <c r="BF326" s="233">
        <f>IF(N326="snížená",J326,0)</f>
        <v>0</v>
      </c>
      <c r="BG326" s="233">
        <f>IF(N326="zákl. přenesená",J326,0)</f>
        <v>0</v>
      </c>
      <c r="BH326" s="233">
        <f>IF(N326="sníž. přenesená",J326,0)</f>
        <v>0</v>
      </c>
      <c r="BI326" s="233">
        <f>IF(N326="nulová",J326,0)</f>
        <v>0</v>
      </c>
      <c r="BJ326" s="18" t="s">
        <v>82</v>
      </c>
      <c r="BK326" s="233">
        <f>ROUND(I326*H326,2)</f>
        <v>0</v>
      </c>
      <c r="BL326" s="18" t="s">
        <v>181</v>
      </c>
      <c r="BM326" s="232" t="s">
        <v>456</v>
      </c>
    </row>
    <row r="327" s="2" customFormat="1" ht="24.15" customHeight="1">
      <c r="A327" s="39"/>
      <c r="B327" s="40"/>
      <c r="C327" s="220" t="s">
        <v>436</v>
      </c>
      <c r="D327" s="220" t="s">
        <v>132</v>
      </c>
      <c r="E327" s="221" t="s">
        <v>458</v>
      </c>
      <c r="F327" s="222" t="s">
        <v>459</v>
      </c>
      <c r="G327" s="223" t="s">
        <v>205</v>
      </c>
      <c r="H327" s="224">
        <v>68</v>
      </c>
      <c r="I327" s="225"/>
      <c r="J327" s="226">
        <f>ROUND(I327*H327,2)</f>
        <v>0</v>
      </c>
      <c r="K327" s="227"/>
      <c r="L327" s="45"/>
      <c r="M327" s="228" t="s">
        <v>1</v>
      </c>
      <c r="N327" s="229" t="s">
        <v>39</v>
      </c>
      <c r="O327" s="92"/>
      <c r="P327" s="230">
        <f>O327*H327</f>
        <v>0</v>
      </c>
      <c r="Q327" s="230">
        <v>0</v>
      </c>
      <c r="R327" s="230">
        <f>Q327*H327</f>
        <v>0</v>
      </c>
      <c r="S327" s="230">
        <v>0.00191</v>
      </c>
      <c r="T327" s="231">
        <f>S327*H327</f>
        <v>0.12988</v>
      </c>
      <c r="U327" s="39"/>
      <c r="V327" s="39"/>
      <c r="W327" s="39"/>
      <c r="X327" s="39"/>
      <c r="Y327" s="39"/>
      <c r="Z327" s="39"/>
      <c r="AA327" s="39"/>
      <c r="AB327" s="39"/>
      <c r="AC327" s="39"/>
      <c r="AD327" s="39"/>
      <c r="AE327" s="39"/>
      <c r="AR327" s="232" t="s">
        <v>181</v>
      </c>
      <c r="AT327" s="232" t="s">
        <v>132</v>
      </c>
      <c r="AU327" s="232" t="s">
        <v>84</v>
      </c>
      <c r="AY327" s="18" t="s">
        <v>129</v>
      </c>
      <c r="BE327" s="233">
        <f>IF(N327="základní",J327,0)</f>
        <v>0</v>
      </c>
      <c r="BF327" s="233">
        <f>IF(N327="snížená",J327,0)</f>
        <v>0</v>
      </c>
      <c r="BG327" s="233">
        <f>IF(N327="zákl. přenesená",J327,0)</f>
        <v>0</v>
      </c>
      <c r="BH327" s="233">
        <f>IF(N327="sníž. přenesená",J327,0)</f>
        <v>0</v>
      </c>
      <c r="BI327" s="233">
        <f>IF(N327="nulová",J327,0)</f>
        <v>0</v>
      </c>
      <c r="BJ327" s="18" t="s">
        <v>82</v>
      </c>
      <c r="BK327" s="233">
        <f>ROUND(I327*H327,2)</f>
        <v>0</v>
      </c>
      <c r="BL327" s="18" t="s">
        <v>181</v>
      </c>
      <c r="BM327" s="232" t="s">
        <v>460</v>
      </c>
    </row>
    <row r="328" s="13" customFormat="1">
      <c r="A328" s="13"/>
      <c r="B328" s="234"/>
      <c r="C328" s="235"/>
      <c r="D328" s="236" t="s">
        <v>138</v>
      </c>
      <c r="E328" s="237" t="s">
        <v>1</v>
      </c>
      <c r="F328" s="238" t="s">
        <v>461</v>
      </c>
      <c r="G328" s="235"/>
      <c r="H328" s="237" t="s">
        <v>1</v>
      </c>
      <c r="I328" s="239"/>
      <c r="J328" s="235"/>
      <c r="K328" s="235"/>
      <c r="L328" s="240"/>
      <c r="M328" s="241"/>
      <c r="N328" s="242"/>
      <c r="O328" s="242"/>
      <c r="P328" s="242"/>
      <c r="Q328" s="242"/>
      <c r="R328" s="242"/>
      <c r="S328" s="242"/>
      <c r="T328" s="243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44" t="s">
        <v>138</v>
      </c>
      <c r="AU328" s="244" t="s">
        <v>84</v>
      </c>
      <c r="AV328" s="13" t="s">
        <v>82</v>
      </c>
      <c r="AW328" s="13" t="s">
        <v>31</v>
      </c>
      <c r="AX328" s="13" t="s">
        <v>74</v>
      </c>
      <c r="AY328" s="244" t="s">
        <v>129</v>
      </c>
    </row>
    <row r="329" s="14" customFormat="1">
      <c r="A329" s="14"/>
      <c r="B329" s="245"/>
      <c r="C329" s="246"/>
      <c r="D329" s="236" t="s">
        <v>138</v>
      </c>
      <c r="E329" s="247" t="s">
        <v>1</v>
      </c>
      <c r="F329" s="248" t="s">
        <v>539</v>
      </c>
      <c r="G329" s="246"/>
      <c r="H329" s="249">
        <v>68</v>
      </c>
      <c r="I329" s="250"/>
      <c r="J329" s="246"/>
      <c r="K329" s="246"/>
      <c r="L329" s="251"/>
      <c r="M329" s="252"/>
      <c r="N329" s="253"/>
      <c r="O329" s="253"/>
      <c r="P329" s="253"/>
      <c r="Q329" s="253"/>
      <c r="R329" s="253"/>
      <c r="S329" s="253"/>
      <c r="T329" s="254"/>
      <c r="U329" s="14"/>
      <c r="V329" s="14"/>
      <c r="W329" s="14"/>
      <c r="X329" s="14"/>
      <c r="Y329" s="14"/>
      <c r="Z329" s="14"/>
      <c r="AA329" s="14"/>
      <c r="AB329" s="14"/>
      <c r="AC329" s="14"/>
      <c r="AD329" s="14"/>
      <c r="AE329" s="14"/>
      <c r="AT329" s="255" t="s">
        <v>138</v>
      </c>
      <c r="AU329" s="255" t="s">
        <v>84</v>
      </c>
      <c r="AV329" s="14" t="s">
        <v>84</v>
      </c>
      <c r="AW329" s="14" t="s">
        <v>31</v>
      </c>
      <c r="AX329" s="14" t="s">
        <v>82</v>
      </c>
      <c r="AY329" s="255" t="s">
        <v>129</v>
      </c>
    </row>
    <row r="330" s="2" customFormat="1" ht="16.5" customHeight="1">
      <c r="A330" s="39"/>
      <c r="B330" s="40"/>
      <c r="C330" s="220" t="s">
        <v>441</v>
      </c>
      <c r="D330" s="220" t="s">
        <v>132</v>
      </c>
      <c r="E330" s="221" t="s">
        <v>463</v>
      </c>
      <c r="F330" s="222" t="s">
        <v>464</v>
      </c>
      <c r="G330" s="223" t="s">
        <v>205</v>
      </c>
      <c r="H330" s="224">
        <v>72</v>
      </c>
      <c r="I330" s="225"/>
      <c r="J330" s="226">
        <f>ROUND(I330*H330,2)</f>
        <v>0</v>
      </c>
      <c r="K330" s="227"/>
      <c r="L330" s="45"/>
      <c r="M330" s="228" t="s">
        <v>1</v>
      </c>
      <c r="N330" s="229" t="s">
        <v>39</v>
      </c>
      <c r="O330" s="92"/>
      <c r="P330" s="230">
        <f>O330*H330</f>
        <v>0</v>
      </c>
      <c r="Q330" s="230">
        <v>0</v>
      </c>
      <c r="R330" s="230">
        <f>Q330*H330</f>
        <v>0</v>
      </c>
      <c r="S330" s="230">
        <v>0.00175</v>
      </c>
      <c r="T330" s="231">
        <f>S330*H330</f>
        <v>0.126</v>
      </c>
      <c r="U330" s="39"/>
      <c r="V330" s="39"/>
      <c r="W330" s="39"/>
      <c r="X330" s="39"/>
      <c r="Y330" s="39"/>
      <c r="Z330" s="39"/>
      <c r="AA330" s="39"/>
      <c r="AB330" s="39"/>
      <c r="AC330" s="39"/>
      <c r="AD330" s="39"/>
      <c r="AE330" s="39"/>
      <c r="AR330" s="232" t="s">
        <v>181</v>
      </c>
      <c r="AT330" s="232" t="s">
        <v>132</v>
      </c>
      <c r="AU330" s="232" t="s">
        <v>84</v>
      </c>
      <c r="AY330" s="18" t="s">
        <v>129</v>
      </c>
      <c r="BE330" s="233">
        <f>IF(N330="základní",J330,0)</f>
        <v>0</v>
      </c>
      <c r="BF330" s="233">
        <f>IF(N330="snížená",J330,0)</f>
        <v>0</v>
      </c>
      <c r="BG330" s="233">
        <f>IF(N330="zákl. přenesená",J330,0)</f>
        <v>0</v>
      </c>
      <c r="BH330" s="233">
        <f>IF(N330="sníž. přenesená",J330,0)</f>
        <v>0</v>
      </c>
      <c r="BI330" s="233">
        <f>IF(N330="nulová",J330,0)</f>
        <v>0</v>
      </c>
      <c r="BJ330" s="18" t="s">
        <v>82</v>
      </c>
      <c r="BK330" s="233">
        <f>ROUND(I330*H330,2)</f>
        <v>0</v>
      </c>
      <c r="BL330" s="18" t="s">
        <v>181</v>
      </c>
      <c r="BM330" s="232" t="s">
        <v>465</v>
      </c>
    </row>
    <row r="331" s="13" customFormat="1">
      <c r="A331" s="13"/>
      <c r="B331" s="234"/>
      <c r="C331" s="235"/>
      <c r="D331" s="236" t="s">
        <v>138</v>
      </c>
      <c r="E331" s="237" t="s">
        <v>1</v>
      </c>
      <c r="F331" s="238" t="s">
        <v>186</v>
      </c>
      <c r="G331" s="235"/>
      <c r="H331" s="237" t="s">
        <v>1</v>
      </c>
      <c r="I331" s="239"/>
      <c r="J331" s="235"/>
      <c r="K331" s="235"/>
      <c r="L331" s="240"/>
      <c r="M331" s="241"/>
      <c r="N331" s="242"/>
      <c r="O331" s="242"/>
      <c r="P331" s="242"/>
      <c r="Q331" s="242"/>
      <c r="R331" s="242"/>
      <c r="S331" s="242"/>
      <c r="T331" s="243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T331" s="244" t="s">
        <v>138</v>
      </c>
      <c r="AU331" s="244" t="s">
        <v>84</v>
      </c>
      <c r="AV331" s="13" t="s">
        <v>82</v>
      </c>
      <c r="AW331" s="13" t="s">
        <v>31</v>
      </c>
      <c r="AX331" s="13" t="s">
        <v>74</v>
      </c>
      <c r="AY331" s="244" t="s">
        <v>129</v>
      </c>
    </row>
    <row r="332" s="14" customFormat="1">
      <c r="A332" s="14"/>
      <c r="B332" s="245"/>
      <c r="C332" s="246"/>
      <c r="D332" s="236" t="s">
        <v>138</v>
      </c>
      <c r="E332" s="247" t="s">
        <v>1</v>
      </c>
      <c r="F332" s="248" t="s">
        <v>539</v>
      </c>
      <c r="G332" s="246"/>
      <c r="H332" s="249">
        <v>68</v>
      </c>
      <c r="I332" s="250"/>
      <c r="J332" s="246"/>
      <c r="K332" s="246"/>
      <c r="L332" s="251"/>
      <c r="M332" s="252"/>
      <c r="N332" s="253"/>
      <c r="O332" s="253"/>
      <c r="P332" s="253"/>
      <c r="Q332" s="253"/>
      <c r="R332" s="253"/>
      <c r="S332" s="253"/>
      <c r="T332" s="254"/>
      <c r="U332" s="14"/>
      <c r="V332" s="14"/>
      <c r="W332" s="14"/>
      <c r="X332" s="14"/>
      <c r="Y332" s="14"/>
      <c r="Z332" s="14"/>
      <c r="AA332" s="14"/>
      <c r="AB332" s="14"/>
      <c r="AC332" s="14"/>
      <c r="AD332" s="14"/>
      <c r="AE332" s="14"/>
      <c r="AT332" s="255" t="s">
        <v>138</v>
      </c>
      <c r="AU332" s="255" t="s">
        <v>84</v>
      </c>
      <c r="AV332" s="14" t="s">
        <v>84</v>
      </c>
      <c r="AW332" s="14" t="s">
        <v>31</v>
      </c>
      <c r="AX332" s="14" t="s">
        <v>74</v>
      </c>
      <c r="AY332" s="255" t="s">
        <v>129</v>
      </c>
    </row>
    <row r="333" s="13" customFormat="1">
      <c r="A333" s="13"/>
      <c r="B333" s="234"/>
      <c r="C333" s="235"/>
      <c r="D333" s="236" t="s">
        <v>138</v>
      </c>
      <c r="E333" s="237" t="s">
        <v>1</v>
      </c>
      <c r="F333" s="238" t="s">
        <v>188</v>
      </c>
      <c r="G333" s="235"/>
      <c r="H333" s="237" t="s">
        <v>1</v>
      </c>
      <c r="I333" s="239"/>
      <c r="J333" s="235"/>
      <c r="K333" s="235"/>
      <c r="L333" s="240"/>
      <c r="M333" s="241"/>
      <c r="N333" s="242"/>
      <c r="O333" s="242"/>
      <c r="P333" s="242"/>
      <c r="Q333" s="242"/>
      <c r="R333" s="242"/>
      <c r="S333" s="242"/>
      <c r="T333" s="243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244" t="s">
        <v>138</v>
      </c>
      <c r="AU333" s="244" t="s">
        <v>84</v>
      </c>
      <c r="AV333" s="13" t="s">
        <v>82</v>
      </c>
      <c r="AW333" s="13" t="s">
        <v>31</v>
      </c>
      <c r="AX333" s="13" t="s">
        <v>74</v>
      </c>
      <c r="AY333" s="244" t="s">
        <v>129</v>
      </c>
    </row>
    <row r="334" s="14" customFormat="1">
      <c r="A334" s="14"/>
      <c r="B334" s="245"/>
      <c r="C334" s="246"/>
      <c r="D334" s="236" t="s">
        <v>138</v>
      </c>
      <c r="E334" s="247" t="s">
        <v>1</v>
      </c>
      <c r="F334" s="248" t="s">
        <v>250</v>
      </c>
      <c r="G334" s="246"/>
      <c r="H334" s="249">
        <v>4</v>
      </c>
      <c r="I334" s="250"/>
      <c r="J334" s="246"/>
      <c r="K334" s="246"/>
      <c r="L334" s="251"/>
      <c r="M334" s="252"/>
      <c r="N334" s="253"/>
      <c r="O334" s="253"/>
      <c r="P334" s="253"/>
      <c r="Q334" s="253"/>
      <c r="R334" s="253"/>
      <c r="S334" s="253"/>
      <c r="T334" s="254"/>
      <c r="U334" s="14"/>
      <c r="V334" s="14"/>
      <c r="W334" s="14"/>
      <c r="X334" s="14"/>
      <c r="Y334" s="14"/>
      <c r="Z334" s="14"/>
      <c r="AA334" s="14"/>
      <c r="AB334" s="14"/>
      <c r="AC334" s="14"/>
      <c r="AD334" s="14"/>
      <c r="AE334" s="14"/>
      <c r="AT334" s="255" t="s">
        <v>138</v>
      </c>
      <c r="AU334" s="255" t="s">
        <v>84</v>
      </c>
      <c r="AV334" s="14" t="s">
        <v>84</v>
      </c>
      <c r="AW334" s="14" t="s">
        <v>31</v>
      </c>
      <c r="AX334" s="14" t="s">
        <v>74</v>
      </c>
      <c r="AY334" s="255" t="s">
        <v>129</v>
      </c>
    </row>
    <row r="335" s="15" customFormat="1">
      <c r="A335" s="15"/>
      <c r="B335" s="256"/>
      <c r="C335" s="257"/>
      <c r="D335" s="236" t="s">
        <v>138</v>
      </c>
      <c r="E335" s="258" t="s">
        <v>1</v>
      </c>
      <c r="F335" s="259" t="s">
        <v>154</v>
      </c>
      <c r="G335" s="257"/>
      <c r="H335" s="260">
        <v>72</v>
      </c>
      <c r="I335" s="261"/>
      <c r="J335" s="257"/>
      <c r="K335" s="257"/>
      <c r="L335" s="262"/>
      <c r="M335" s="263"/>
      <c r="N335" s="264"/>
      <c r="O335" s="264"/>
      <c r="P335" s="264"/>
      <c r="Q335" s="264"/>
      <c r="R335" s="264"/>
      <c r="S335" s="264"/>
      <c r="T335" s="265"/>
      <c r="U335" s="15"/>
      <c r="V335" s="15"/>
      <c r="W335" s="15"/>
      <c r="X335" s="15"/>
      <c r="Y335" s="15"/>
      <c r="Z335" s="15"/>
      <c r="AA335" s="15"/>
      <c r="AB335" s="15"/>
      <c r="AC335" s="15"/>
      <c r="AD335" s="15"/>
      <c r="AE335" s="15"/>
      <c r="AT335" s="266" t="s">
        <v>138</v>
      </c>
      <c r="AU335" s="266" t="s">
        <v>84</v>
      </c>
      <c r="AV335" s="15" t="s">
        <v>136</v>
      </c>
      <c r="AW335" s="15" t="s">
        <v>31</v>
      </c>
      <c r="AX335" s="15" t="s">
        <v>82</v>
      </c>
      <c r="AY335" s="266" t="s">
        <v>129</v>
      </c>
    </row>
    <row r="336" s="2" customFormat="1" ht="24.15" customHeight="1">
      <c r="A336" s="39"/>
      <c r="B336" s="40"/>
      <c r="C336" s="220" t="s">
        <v>447</v>
      </c>
      <c r="D336" s="220" t="s">
        <v>132</v>
      </c>
      <c r="E336" s="221" t="s">
        <v>467</v>
      </c>
      <c r="F336" s="222" t="s">
        <v>468</v>
      </c>
      <c r="G336" s="223" t="s">
        <v>135</v>
      </c>
      <c r="H336" s="224">
        <v>1</v>
      </c>
      <c r="I336" s="225"/>
      <c r="J336" s="226">
        <f>ROUND(I336*H336,2)</f>
        <v>0</v>
      </c>
      <c r="K336" s="227"/>
      <c r="L336" s="45"/>
      <c r="M336" s="228" t="s">
        <v>1</v>
      </c>
      <c r="N336" s="229" t="s">
        <v>39</v>
      </c>
      <c r="O336" s="92"/>
      <c r="P336" s="230">
        <f>O336*H336</f>
        <v>0</v>
      </c>
      <c r="Q336" s="230">
        <v>0</v>
      </c>
      <c r="R336" s="230">
        <f>Q336*H336</f>
        <v>0</v>
      </c>
      <c r="S336" s="230">
        <v>0</v>
      </c>
      <c r="T336" s="231">
        <f>S336*H336</f>
        <v>0</v>
      </c>
      <c r="U336" s="39"/>
      <c r="V336" s="39"/>
      <c r="W336" s="39"/>
      <c r="X336" s="39"/>
      <c r="Y336" s="39"/>
      <c r="Z336" s="39"/>
      <c r="AA336" s="39"/>
      <c r="AB336" s="39"/>
      <c r="AC336" s="39"/>
      <c r="AD336" s="39"/>
      <c r="AE336" s="39"/>
      <c r="AR336" s="232" t="s">
        <v>181</v>
      </c>
      <c r="AT336" s="232" t="s">
        <v>132</v>
      </c>
      <c r="AU336" s="232" t="s">
        <v>84</v>
      </c>
      <c r="AY336" s="18" t="s">
        <v>129</v>
      </c>
      <c r="BE336" s="233">
        <f>IF(N336="základní",J336,0)</f>
        <v>0</v>
      </c>
      <c r="BF336" s="233">
        <f>IF(N336="snížená",J336,0)</f>
        <v>0</v>
      </c>
      <c r="BG336" s="233">
        <f>IF(N336="zákl. přenesená",J336,0)</f>
        <v>0</v>
      </c>
      <c r="BH336" s="233">
        <f>IF(N336="sníž. přenesená",J336,0)</f>
        <v>0</v>
      </c>
      <c r="BI336" s="233">
        <f>IF(N336="nulová",J336,0)</f>
        <v>0</v>
      </c>
      <c r="BJ336" s="18" t="s">
        <v>82</v>
      </c>
      <c r="BK336" s="233">
        <f>ROUND(I336*H336,2)</f>
        <v>0</v>
      </c>
      <c r="BL336" s="18" t="s">
        <v>181</v>
      </c>
      <c r="BM336" s="232" t="s">
        <v>469</v>
      </c>
    </row>
    <row r="337" s="13" customFormat="1">
      <c r="A337" s="13"/>
      <c r="B337" s="234"/>
      <c r="C337" s="235"/>
      <c r="D337" s="236" t="s">
        <v>138</v>
      </c>
      <c r="E337" s="237" t="s">
        <v>1</v>
      </c>
      <c r="F337" s="238" t="s">
        <v>470</v>
      </c>
      <c r="G337" s="235"/>
      <c r="H337" s="237" t="s">
        <v>1</v>
      </c>
      <c r="I337" s="239"/>
      <c r="J337" s="235"/>
      <c r="K337" s="235"/>
      <c r="L337" s="240"/>
      <c r="M337" s="241"/>
      <c r="N337" s="242"/>
      <c r="O337" s="242"/>
      <c r="P337" s="242"/>
      <c r="Q337" s="242"/>
      <c r="R337" s="242"/>
      <c r="S337" s="242"/>
      <c r="T337" s="243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244" t="s">
        <v>138</v>
      </c>
      <c r="AU337" s="244" t="s">
        <v>84</v>
      </c>
      <c r="AV337" s="13" t="s">
        <v>82</v>
      </c>
      <c r="AW337" s="13" t="s">
        <v>31</v>
      </c>
      <c r="AX337" s="13" t="s">
        <v>74</v>
      </c>
      <c r="AY337" s="244" t="s">
        <v>129</v>
      </c>
    </row>
    <row r="338" s="14" customFormat="1">
      <c r="A338" s="14"/>
      <c r="B338" s="245"/>
      <c r="C338" s="246"/>
      <c r="D338" s="236" t="s">
        <v>138</v>
      </c>
      <c r="E338" s="247" t="s">
        <v>1</v>
      </c>
      <c r="F338" s="248" t="s">
        <v>82</v>
      </c>
      <c r="G338" s="246"/>
      <c r="H338" s="249">
        <v>1</v>
      </c>
      <c r="I338" s="250"/>
      <c r="J338" s="246"/>
      <c r="K338" s="246"/>
      <c r="L338" s="251"/>
      <c r="M338" s="252"/>
      <c r="N338" s="253"/>
      <c r="O338" s="253"/>
      <c r="P338" s="253"/>
      <c r="Q338" s="253"/>
      <c r="R338" s="253"/>
      <c r="S338" s="253"/>
      <c r="T338" s="254"/>
      <c r="U338" s="14"/>
      <c r="V338" s="14"/>
      <c r="W338" s="14"/>
      <c r="X338" s="14"/>
      <c r="Y338" s="14"/>
      <c r="Z338" s="14"/>
      <c r="AA338" s="14"/>
      <c r="AB338" s="14"/>
      <c r="AC338" s="14"/>
      <c r="AD338" s="14"/>
      <c r="AE338" s="14"/>
      <c r="AT338" s="255" t="s">
        <v>138</v>
      </c>
      <c r="AU338" s="255" t="s">
        <v>84</v>
      </c>
      <c r="AV338" s="14" t="s">
        <v>84</v>
      </c>
      <c r="AW338" s="14" t="s">
        <v>31</v>
      </c>
      <c r="AX338" s="14" t="s">
        <v>82</v>
      </c>
      <c r="AY338" s="255" t="s">
        <v>129</v>
      </c>
    </row>
    <row r="339" s="2" customFormat="1" ht="16.5" customHeight="1">
      <c r="A339" s="39"/>
      <c r="B339" s="40"/>
      <c r="C339" s="278" t="s">
        <v>453</v>
      </c>
      <c r="D339" s="278" t="s">
        <v>223</v>
      </c>
      <c r="E339" s="279" t="s">
        <v>472</v>
      </c>
      <c r="F339" s="280" t="s">
        <v>473</v>
      </c>
      <c r="G339" s="281" t="s">
        <v>135</v>
      </c>
      <c r="H339" s="282">
        <v>1</v>
      </c>
      <c r="I339" s="283"/>
      <c r="J339" s="284">
        <f>ROUND(I339*H339,2)</f>
        <v>0</v>
      </c>
      <c r="K339" s="285"/>
      <c r="L339" s="286"/>
      <c r="M339" s="287" t="s">
        <v>1</v>
      </c>
      <c r="N339" s="288" t="s">
        <v>39</v>
      </c>
      <c r="O339" s="92"/>
      <c r="P339" s="230">
        <f>O339*H339</f>
        <v>0</v>
      </c>
      <c r="Q339" s="230">
        <v>0.0086999999999999994</v>
      </c>
      <c r="R339" s="230">
        <f>Q339*H339</f>
        <v>0.0086999999999999994</v>
      </c>
      <c r="S339" s="230">
        <v>0</v>
      </c>
      <c r="T339" s="231">
        <f>S339*H339</f>
        <v>0</v>
      </c>
      <c r="U339" s="39"/>
      <c r="V339" s="39"/>
      <c r="W339" s="39"/>
      <c r="X339" s="39"/>
      <c r="Y339" s="39"/>
      <c r="Z339" s="39"/>
      <c r="AA339" s="39"/>
      <c r="AB339" s="39"/>
      <c r="AC339" s="39"/>
      <c r="AD339" s="39"/>
      <c r="AE339" s="39"/>
      <c r="AR339" s="232" t="s">
        <v>226</v>
      </c>
      <c r="AT339" s="232" t="s">
        <v>223</v>
      </c>
      <c r="AU339" s="232" t="s">
        <v>84</v>
      </c>
      <c r="AY339" s="18" t="s">
        <v>129</v>
      </c>
      <c r="BE339" s="233">
        <f>IF(N339="základní",J339,0)</f>
        <v>0</v>
      </c>
      <c r="BF339" s="233">
        <f>IF(N339="snížená",J339,0)</f>
        <v>0</v>
      </c>
      <c r="BG339" s="233">
        <f>IF(N339="zákl. přenesená",J339,0)</f>
        <v>0</v>
      </c>
      <c r="BH339" s="233">
        <f>IF(N339="sníž. přenesená",J339,0)</f>
        <v>0</v>
      </c>
      <c r="BI339" s="233">
        <f>IF(N339="nulová",J339,0)</f>
        <v>0</v>
      </c>
      <c r="BJ339" s="18" t="s">
        <v>82</v>
      </c>
      <c r="BK339" s="233">
        <f>ROUND(I339*H339,2)</f>
        <v>0</v>
      </c>
      <c r="BL339" s="18" t="s">
        <v>181</v>
      </c>
      <c r="BM339" s="232" t="s">
        <v>474</v>
      </c>
    </row>
    <row r="340" s="2" customFormat="1" ht="33" customHeight="1">
      <c r="A340" s="39"/>
      <c r="B340" s="40"/>
      <c r="C340" s="220" t="s">
        <v>457</v>
      </c>
      <c r="D340" s="220" t="s">
        <v>132</v>
      </c>
      <c r="E340" s="221" t="s">
        <v>476</v>
      </c>
      <c r="F340" s="222" t="s">
        <v>477</v>
      </c>
      <c r="G340" s="223" t="s">
        <v>205</v>
      </c>
      <c r="H340" s="224">
        <v>68</v>
      </c>
      <c r="I340" s="225"/>
      <c r="J340" s="226">
        <f>ROUND(I340*H340,2)</f>
        <v>0</v>
      </c>
      <c r="K340" s="227"/>
      <c r="L340" s="45"/>
      <c r="M340" s="228" t="s">
        <v>1</v>
      </c>
      <c r="N340" s="229" t="s">
        <v>39</v>
      </c>
      <c r="O340" s="92"/>
      <c r="P340" s="230">
        <f>O340*H340</f>
        <v>0</v>
      </c>
      <c r="Q340" s="230">
        <v>0.0040099999999999997</v>
      </c>
      <c r="R340" s="230">
        <f>Q340*H340</f>
        <v>0.27267999999999998</v>
      </c>
      <c r="S340" s="230">
        <v>0</v>
      </c>
      <c r="T340" s="231">
        <f>S340*H340</f>
        <v>0</v>
      </c>
      <c r="U340" s="39"/>
      <c r="V340" s="39"/>
      <c r="W340" s="39"/>
      <c r="X340" s="39"/>
      <c r="Y340" s="39"/>
      <c r="Z340" s="39"/>
      <c r="AA340" s="39"/>
      <c r="AB340" s="39"/>
      <c r="AC340" s="39"/>
      <c r="AD340" s="39"/>
      <c r="AE340" s="39"/>
      <c r="AR340" s="232" t="s">
        <v>181</v>
      </c>
      <c r="AT340" s="232" t="s">
        <v>132</v>
      </c>
      <c r="AU340" s="232" t="s">
        <v>84</v>
      </c>
      <c r="AY340" s="18" t="s">
        <v>129</v>
      </c>
      <c r="BE340" s="233">
        <f>IF(N340="základní",J340,0)</f>
        <v>0</v>
      </c>
      <c r="BF340" s="233">
        <f>IF(N340="snížená",J340,0)</f>
        <v>0</v>
      </c>
      <c r="BG340" s="233">
        <f>IF(N340="zákl. přenesená",J340,0)</f>
        <v>0</v>
      </c>
      <c r="BH340" s="233">
        <f>IF(N340="sníž. přenesená",J340,0)</f>
        <v>0</v>
      </c>
      <c r="BI340" s="233">
        <f>IF(N340="nulová",J340,0)</f>
        <v>0</v>
      </c>
      <c r="BJ340" s="18" t="s">
        <v>82</v>
      </c>
      <c r="BK340" s="233">
        <f>ROUND(I340*H340,2)</f>
        <v>0</v>
      </c>
      <c r="BL340" s="18" t="s">
        <v>181</v>
      </c>
      <c r="BM340" s="232" t="s">
        <v>543</v>
      </c>
    </row>
    <row r="341" s="13" customFormat="1">
      <c r="A341" s="13"/>
      <c r="B341" s="234"/>
      <c r="C341" s="235"/>
      <c r="D341" s="236" t="s">
        <v>138</v>
      </c>
      <c r="E341" s="237" t="s">
        <v>1</v>
      </c>
      <c r="F341" s="238" t="s">
        <v>434</v>
      </c>
      <c r="G341" s="235"/>
      <c r="H341" s="237" t="s">
        <v>1</v>
      </c>
      <c r="I341" s="239"/>
      <c r="J341" s="235"/>
      <c r="K341" s="235"/>
      <c r="L341" s="240"/>
      <c r="M341" s="241"/>
      <c r="N341" s="242"/>
      <c r="O341" s="242"/>
      <c r="P341" s="242"/>
      <c r="Q341" s="242"/>
      <c r="R341" s="242"/>
      <c r="S341" s="242"/>
      <c r="T341" s="243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T341" s="244" t="s">
        <v>138</v>
      </c>
      <c r="AU341" s="244" t="s">
        <v>84</v>
      </c>
      <c r="AV341" s="13" t="s">
        <v>82</v>
      </c>
      <c r="AW341" s="13" t="s">
        <v>31</v>
      </c>
      <c r="AX341" s="13" t="s">
        <v>74</v>
      </c>
      <c r="AY341" s="244" t="s">
        <v>129</v>
      </c>
    </row>
    <row r="342" s="14" customFormat="1">
      <c r="A342" s="14"/>
      <c r="B342" s="245"/>
      <c r="C342" s="246"/>
      <c r="D342" s="236" t="s">
        <v>138</v>
      </c>
      <c r="E342" s="247" t="s">
        <v>1</v>
      </c>
      <c r="F342" s="248" t="s">
        <v>539</v>
      </c>
      <c r="G342" s="246"/>
      <c r="H342" s="249">
        <v>68</v>
      </c>
      <c r="I342" s="250"/>
      <c r="J342" s="246"/>
      <c r="K342" s="246"/>
      <c r="L342" s="251"/>
      <c r="M342" s="252"/>
      <c r="N342" s="253"/>
      <c r="O342" s="253"/>
      <c r="P342" s="253"/>
      <c r="Q342" s="253"/>
      <c r="R342" s="253"/>
      <c r="S342" s="253"/>
      <c r="T342" s="254"/>
      <c r="U342" s="14"/>
      <c r="V342" s="14"/>
      <c r="W342" s="14"/>
      <c r="X342" s="14"/>
      <c r="Y342" s="14"/>
      <c r="Z342" s="14"/>
      <c r="AA342" s="14"/>
      <c r="AB342" s="14"/>
      <c r="AC342" s="14"/>
      <c r="AD342" s="14"/>
      <c r="AE342" s="14"/>
      <c r="AT342" s="255" t="s">
        <v>138</v>
      </c>
      <c r="AU342" s="255" t="s">
        <v>84</v>
      </c>
      <c r="AV342" s="14" t="s">
        <v>84</v>
      </c>
      <c r="AW342" s="14" t="s">
        <v>31</v>
      </c>
      <c r="AX342" s="14" t="s">
        <v>82</v>
      </c>
      <c r="AY342" s="255" t="s">
        <v>129</v>
      </c>
    </row>
    <row r="343" s="2" customFormat="1" ht="24.15" customHeight="1">
      <c r="A343" s="39"/>
      <c r="B343" s="40"/>
      <c r="C343" s="220" t="s">
        <v>462</v>
      </c>
      <c r="D343" s="220" t="s">
        <v>132</v>
      </c>
      <c r="E343" s="221" t="s">
        <v>480</v>
      </c>
      <c r="F343" s="222" t="s">
        <v>481</v>
      </c>
      <c r="G343" s="223" t="s">
        <v>317</v>
      </c>
      <c r="H343" s="289"/>
      <c r="I343" s="225"/>
      <c r="J343" s="226">
        <f>ROUND(I343*H343,2)</f>
        <v>0</v>
      </c>
      <c r="K343" s="227"/>
      <c r="L343" s="45"/>
      <c r="M343" s="228" t="s">
        <v>1</v>
      </c>
      <c r="N343" s="229" t="s">
        <v>39</v>
      </c>
      <c r="O343" s="92"/>
      <c r="P343" s="230">
        <f>O343*H343</f>
        <v>0</v>
      </c>
      <c r="Q343" s="230">
        <v>0</v>
      </c>
      <c r="R343" s="230">
        <f>Q343*H343</f>
        <v>0</v>
      </c>
      <c r="S343" s="230">
        <v>0</v>
      </c>
      <c r="T343" s="231">
        <f>S343*H343</f>
        <v>0</v>
      </c>
      <c r="U343" s="39"/>
      <c r="V343" s="39"/>
      <c r="W343" s="39"/>
      <c r="X343" s="39"/>
      <c r="Y343" s="39"/>
      <c r="Z343" s="39"/>
      <c r="AA343" s="39"/>
      <c r="AB343" s="39"/>
      <c r="AC343" s="39"/>
      <c r="AD343" s="39"/>
      <c r="AE343" s="39"/>
      <c r="AR343" s="232" t="s">
        <v>181</v>
      </c>
      <c r="AT343" s="232" t="s">
        <v>132</v>
      </c>
      <c r="AU343" s="232" t="s">
        <v>84</v>
      </c>
      <c r="AY343" s="18" t="s">
        <v>129</v>
      </c>
      <c r="BE343" s="233">
        <f>IF(N343="základní",J343,0)</f>
        <v>0</v>
      </c>
      <c r="BF343" s="233">
        <f>IF(N343="snížená",J343,0)</f>
        <v>0</v>
      </c>
      <c r="BG343" s="233">
        <f>IF(N343="zákl. přenesená",J343,0)</f>
        <v>0</v>
      </c>
      <c r="BH343" s="233">
        <f>IF(N343="sníž. přenesená",J343,0)</f>
        <v>0</v>
      </c>
      <c r="BI343" s="233">
        <f>IF(N343="nulová",J343,0)</f>
        <v>0</v>
      </c>
      <c r="BJ343" s="18" t="s">
        <v>82</v>
      </c>
      <c r="BK343" s="233">
        <f>ROUND(I343*H343,2)</f>
        <v>0</v>
      </c>
      <c r="BL343" s="18" t="s">
        <v>181</v>
      </c>
      <c r="BM343" s="232" t="s">
        <v>482</v>
      </c>
    </row>
    <row r="344" s="12" customFormat="1" ht="25.92" customHeight="1">
      <c r="A344" s="12"/>
      <c r="B344" s="204"/>
      <c r="C344" s="205"/>
      <c r="D344" s="206" t="s">
        <v>73</v>
      </c>
      <c r="E344" s="207" t="s">
        <v>483</v>
      </c>
      <c r="F344" s="207" t="s">
        <v>484</v>
      </c>
      <c r="G344" s="205"/>
      <c r="H344" s="205"/>
      <c r="I344" s="208"/>
      <c r="J344" s="209">
        <f>BK344</f>
        <v>0</v>
      </c>
      <c r="K344" s="205"/>
      <c r="L344" s="210"/>
      <c r="M344" s="211"/>
      <c r="N344" s="212"/>
      <c r="O344" s="212"/>
      <c r="P344" s="213">
        <f>P345+P346</f>
        <v>0</v>
      </c>
      <c r="Q344" s="212"/>
      <c r="R344" s="213">
        <f>R345+R346</f>
        <v>0</v>
      </c>
      <c r="S344" s="212"/>
      <c r="T344" s="214">
        <f>T345+T346</f>
        <v>0</v>
      </c>
      <c r="U344" s="12"/>
      <c r="V344" s="12"/>
      <c r="W344" s="12"/>
      <c r="X344" s="12"/>
      <c r="Y344" s="12"/>
      <c r="Z344" s="12"/>
      <c r="AA344" s="12"/>
      <c r="AB344" s="12"/>
      <c r="AC344" s="12"/>
      <c r="AD344" s="12"/>
      <c r="AE344" s="12"/>
      <c r="AR344" s="215" t="s">
        <v>161</v>
      </c>
      <c r="AT344" s="216" t="s">
        <v>73</v>
      </c>
      <c r="AU344" s="216" t="s">
        <v>74</v>
      </c>
      <c r="AY344" s="215" t="s">
        <v>129</v>
      </c>
      <c r="BK344" s="217">
        <f>BK345+BK346</f>
        <v>0</v>
      </c>
    </row>
    <row r="345" s="2" customFormat="1" ht="24.15" customHeight="1">
      <c r="A345" s="39"/>
      <c r="B345" s="40"/>
      <c r="C345" s="220" t="s">
        <v>466</v>
      </c>
      <c r="D345" s="220" t="s">
        <v>132</v>
      </c>
      <c r="E345" s="221" t="s">
        <v>486</v>
      </c>
      <c r="F345" s="222" t="s">
        <v>487</v>
      </c>
      <c r="G345" s="223" t="s">
        <v>488</v>
      </c>
      <c r="H345" s="224">
        <v>1</v>
      </c>
      <c r="I345" s="225"/>
      <c r="J345" s="226">
        <f>ROUND(I345*H345,2)</f>
        <v>0</v>
      </c>
      <c r="K345" s="227"/>
      <c r="L345" s="45"/>
      <c r="M345" s="228" t="s">
        <v>1</v>
      </c>
      <c r="N345" s="229" t="s">
        <v>39</v>
      </c>
      <c r="O345" s="92"/>
      <c r="P345" s="230">
        <f>O345*H345</f>
        <v>0</v>
      </c>
      <c r="Q345" s="230">
        <v>0</v>
      </c>
      <c r="R345" s="230">
        <f>Q345*H345</f>
        <v>0</v>
      </c>
      <c r="S345" s="230">
        <v>0</v>
      </c>
      <c r="T345" s="231">
        <f>S345*H345</f>
        <v>0</v>
      </c>
      <c r="U345" s="39"/>
      <c r="V345" s="39"/>
      <c r="W345" s="39"/>
      <c r="X345" s="39"/>
      <c r="Y345" s="39"/>
      <c r="Z345" s="39"/>
      <c r="AA345" s="39"/>
      <c r="AB345" s="39"/>
      <c r="AC345" s="39"/>
      <c r="AD345" s="39"/>
      <c r="AE345" s="39"/>
      <c r="AR345" s="232" t="s">
        <v>136</v>
      </c>
      <c r="AT345" s="232" t="s">
        <v>132</v>
      </c>
      <c r="AU345" s="232" t="s">
        <v>82</v>
      </c>
      <c r="AY345" s="18" t="s">
        <v>129</v>
      </c>
      <c r="BE345" s="233">
        <f>IF(N345="základní",J345,0)</f>
        <v>0</v>
      </c>
      <c r="BF345" s="233">
        <f>IF(N345="snížená",J345,0)</f>
        <v>0</v>
      </c>
      <c r="BG345" s="233">
        <f>IF(N345="zákl. přenesená",J345,0)</f>
        <v>0</v>
      </c>
      <c r="BH345" s="233">
        <f>IF(N345="sníž. přenesená",J345,0)</f>
        <v>0</v>
      </c>
      <c r="BI345" s="233">
        <f>IF(N345="nulová",J345,0)</f>
        <v>0</v>
      </c>
      <c r="BJ345" s="18" t="s">
        <v>82</v>
      </c>
      <c r="BK345" s="233">
        <f>ROUND(I345*H345,2)</f>
        <v>0</v>
      </c>
      <c r="BL345" s="18" t="s">
        <v>136</v>
      </c>
      <c r="BM345" s="232" t="s">
        <v>489</v>
      </c>
    </row>
    <row r="346" s="12" customFormat="1" ht="22.8" customHeight="1">
      <c r="A346" s="12"/>
      <c r="B346" s="204"/>
      <c r="C346" s="205"/>
      <c r="D346" s="206" t="s">
        <v>73</v>
      </c>
      <c r="E346" s="218" t="s">
        <v>490</v>
      </c>
      <c r="F346" s="218" t="s">
        <v>491</v>
      </c>
      <c r="G346" s="205"/>
      <c r="H346" s="205"/>
      <c r="I346" s="208"/>
      <c r="J346" s="219">
        <f>BK346</f>
        <v>0</v>
      </c>
      <c r="K346" s="205"/>
      <c r="L346" s="210"/>
      <c r="M346" s="211"/>
      <c r="N346" s="212"/>
      <c r="O346" s="212"/>
      <c r="P346" s="213">
        <f>P347</f>
        <v>0</v>
      </c>
      <c r="Q346" s="212"/>
      <c r="R346" s="213">
        <f>R347</f>
        <v>0</v>
      </c>
      <c r="S346" s="212"/>
      <c r="T346" s="214">
        <f>T347</f>
        <v>0</v>
      </c>
      <c r="U346" s="12"/>
      <c r="V346" s="12"/>
      <c r="W346" s="12"/>
      <c r="X346" s="12"/>
      <c r="Y346" s="12"/>
      <c r="Z346" s="12"/>
      <c r="AA346" s="12"/>
      <c r="AB346" s="12"/>
      <c r="AC346" s="12"/>
      <c r="AD346" s="12"/>
      <c r="AE346" s="12"/>
      <c r="AR346" s="215" t="s">
        <v>161</v>
      </c>
      <c r="AT346" s="216" t="s">
        <v>73</v>
      </c>
      <c r="AU346" s="216" t="s">
        <v>82</v>
      </c>
      <c r="AY346" s="215" t="s">
        <v>129</v>
      </c>
      <c r="BK346" s="217">
        <f>BK347</f>
        <v>0</v>
      </c>
    </row>
    <row r="347" s="2" customFormat="1" ht="16.5" customHeight="1">
      <c r="A347" s="39"/>
      <c r="B347" s="40"/>
      <c r="C347" s="220" t="s">
        <v>471</v>
      </c>
      <c r="D347" s="220" t="s">
        <v>132</v>
      </c>
      <c r="E347" s="221" t="s">
        <v>493</v>
      </c>
      <c r="F347" s="222" t="s">
        <v>491</v>
      </c>
      <c r="G347" s="223" t="s">
        <v>317</v>
      </c>
      <c r="H347" s="289"/>
      <c r="I347" s="225"/>
      <c r="J347" s="226">
        <f>ROUND(I347*H347,2)</f>
        <v>0</v>
      </c>
      <c r="K347" s="227"/>
      <c r="L347" s="45"/>
      <c r="M347" s="290" t="s">
        <v>1</v>
      </c>
      <c r="N347" s="291" t="s">
        <v>39</v>
      </c>
      <c r="O347" s="292"/>
      <c r="P347" s="293">
        <f>O347*H347</f>
        <v>0</v>
      </c>
      <c r="Q347" s="293">
        <v>0</v>
      </c>
      <c r="R347" s="293">
        <f>Q347*H347</f>
        <v>0</v>
      </c>
      <c r="S347" s="293">
        <v>0</v>
      </c>
      <c r="T347" s="294">
        <f>S347*H347</f>
        <v>0</v>
      </c>
      <c r="U347" s="39"/>
      <c r="V347" s="39"/>
      <c r="W347" s="39"/>
      <c r="X347" s="39"/>
      <c r="Y347" s="39"/>
      <c r="Z347" s="39"/>
      <c r="AA347" s="39"/>
      <c r="AB347" s="39"/>
      <c r="AC347" s="39"/>
      <c r="AD347" s="39"/>
      <c r="AE347" s="39"/>
      <c r="AR347" s="232" t="s">
        <v>494</v>
      </c>
      <c r="AT347" s="232" t="s">
        <v>132</v>
      </c>
      <c r="AU347" s="232" t="s">
        <v>84</v>
      </c>
      <c r="AY347" s="18" t="s">
        <v>129</v>
      </c>
      <c r="BE347" s="233">
        <f>IF(N347="základní",J347,0)</f>
        <v>0</v>
      </c>
      <c r="BF347" s="233">
        <f>IF(N347="snížená",J347,0)</f>
        <v>0</v>
      </c>
      <c r="BG347" s="233">
        <f>IF(N347="zákl. přenesená",J347,0)</f>
        <v>0</v>
      </c>
      <c r="BH347" s="233">
        <f>IF(N347="sníž. přenesená",J347,0)</f>
        <v>0</v>
      </c>
      <c r="BI347" s="233">
        <f>IF(N347="nulová",J347,0)</f>
        <v>0</v>
      </c>
      <c r="BJ347" s="18" t="s">
        <v>82</v>
      </c>
      <c r="BK347" s="233">
        <f>ROUND(I347*H347,2)</f>
        <v>0</v>
      </c>
      <c r="BL347" s="18" t="s">
        <v>494</v>
      </c>
      <c r="BM347" s="232" t="s">
        <v>495</v>
      </c>
    </row>
    <row r="348" s="2" customFormat="1" ht="6.96" customHeight="1">
      <c r="A348" s="39"/>
      <c r="B348" s="67"/>
      <c r="C348" s="68"/>
      <c r="D348" s="68"/>
      <c r="E348" s="68"/>
      <c r="F348" s="68"/>
      <c r="G348" s="68"/>
      <c r="H348" s="68"/>
      <c r="I348" s="68"/>
      <c r="J348" s="68"/>
      <c r="K348" s="68"/>
      <c r="L348" s="45"/>
      <c r="M348" s="39"/>
      <c r="O348" s="39"/>
      <c r="P348" s="39"/>
      <c r="Q348" s="39"/>
      <c r="R348" s="39"/>
      <c r="S348" s="39"/>
      <c r="T348" s="39"/>
      <c r="U348" s="39"/>
      <c r="V348" s="39"/>
      <c r="W348" s="39"/>
      <c r="X348" s="39"/>
      <c r="Y348" s="39"/>
      <c r="Z348" s="39"/>
      <c r="AA348" s="39"/>
      <c r="AB348" s="39"/>
      <c r="AC348" s="39"/>
      <c r="AD348" s="39"/>
      <c r="AE348" s="39"/>
    </row>
  </sheetData>
  <sheetProtection sheet="1" autoFilter="0" formatColumns="0" formatRows="0" objects="1" scenarios="1" spinCount="100000" saltValue="HsUklQ52Jfi2azfqJwuuSdWfgRdOO41blF/QfJ+gMzyowFCKMzi80TnWWzgHHYlyiisBFyla8bf7EjAJNOTEfQ==" hashValue="JJ5+MnGI2ZJ6q5wmsAs0Kd+mFMZjoH/nxtDx+szXIfMKCnmgCyFtna1ti3K+rwNK558upcvSxwQTqLD4wYAPWA==" algorithmName="SHA-512" password="CC35"/>
  <autoFilter ref="C127:K347"/>
  <mergeCells count="9">
    <mergeCell ref="E7:H7"/>
    <mergeCell ref="E9:H9"/>
    <mergeCell ref="E18:H18"/>
    <mergeCell ref="E27:H27"/>
    <mergeCell ref="E85:H85"/>
    <mergeCell ref="E87:H87"/>
    <mergeCell ref="E118:H118"/>
    <mergeCell ref="E120:H12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90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84</v>
      </c>
    </row>
    <row r="4" s="1" customFormat="1" ht="24.96" customHeight="1">
      <c r="B4" s="21"/>
      <c r="D4" s="139" t="s">
        <v>94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16.5" customHeight="1">
      <c r="B7" s="21"/>
      <c r="E7" s="142" t="str">
        <f>'Rekapitulace stavby'!K6</f>
        <v>Zatelení budov MŠ Předškolní 624/1, Ostrava-Výškovice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95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544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20</v>
      </c>
      <c r="E12" s="39"/>
      <c r="F12" s="144" t="s">
        <v>21</v>
      </c>
      <c r="G12" s="39"/>
      <c r="H12" s="39"/>
      <c r="I12" s="141" t="s">
        <v>22</v>
      </c>
      <c r="J12" s="145" t="str">
        <f>'Rekapitulace stavby'!AN8</f>
        <v>28. 6. 2021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">
        <v>26</v>
      </c>
      <c r="F15" s="39"/>
      <c r="G15" s="39"/>
      <c r="H15" s="39"/>
      <c r="I15" s="141" t="s">
        <v>27</v>
      </c>
      <c r="J15" s="144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28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27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30</v>
      </c>
      <c r="E20" s="39"/>
      <c r="F20" s="39"/>
      <c r="G20" s="39"/>
      <c r="H20" s="39"/>
      <c r="I20" s="141" t="s">
        <v>25</v>
      </c>
      <c r="J20" s="144" t="str">
        <f>IF('Rekapitulace stavby'!AN16="","",'Rekapitulace stavby'!AN16)</f>
        <v/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tr">
        <f>IF('Rekapitulace stavby'!E17="","",'Rekapitulace stavby'!E17)</f>
        <v xml:space="preserve"> </v>
      </c>
      <c r="F21" s="39"/>
      <c r="G21" s="39"/>
      <c r="H21" s="39"/>
      <c r="I21" s="141" t="s">
        <v>27</v>
      </c>
      <c r="J21" s="144" t="str">
        <f>IF('Rekapitulace stavby'!AN17="","",'Rekapitulace stavby'!AN17)</f>
        <v/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32</v>
      </c>
      <c r="E23" s="39"/>
      <c r="F23" s="39"/>
      <c r="G23" s="39"/>
      <c r="H23" s="39"/>
      <c r="I23" s="141" t="s">
        <v>25</v>
      </c>
      <c r="J23" s="144" t="str">
        <f>IF('Rekapitulace stavby'!AN19="","",'Rekapitulace stavby'!AN19)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tr">
        <f>IF('Rekapitulace stavby'!E20="","",'Rekapitulace stavby'!E20)</f>
        <v xml:space="preserve"> </v>
      </c>
      <c r="F24" s="39"/>
      <c r="G24" s="39"/>
      <c r="H24" s="39"/>
      <c r="I24" s="141" t="s">
        <v>27</v>
      </c>
      <c r="J24" s="144" t="str">
        <f>IF('Rekapitulace stavby'!AN20="","",'Rekapitulace stavby'!AN20)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33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34</v>
      </c>
      <c r="E30" s="39"/>
      <c r="F30" s="39"/>
      <c r="G30" s="39"/>
      <c r="H30" s="39"/>
      <c r="I30" s="39"/>
      <c r="J30" s="152">
        <f>ROUND(J127,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36</v>
      </c>
      <c r="G32" s="39"/>
      <c r="H32" s="39"/>
      <c r="I32" s="153" t="s">
        <v>35</v>
      </c>
      <c r="J32" s="153" t="s">
        <v>37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38</v>
      </c>
      <c r="E33" s="141" t="s">
        <v>39</v>
      </c>
      <c r="F33" s="155">
        <f>ROUND((SUM(BE127:BE350)),  2)</f>
        <v>0</v>
      </c>
      <c r="G33" s="39"/>
      <c r="H33" s="39"/>
      <c r="I33" s="156">
        <v>0.20999999999999999</v>
      </c>
      <c r="J33" s="155">
        <f>ROUND(((SUM(BE127:BE350))*I33),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40</v>
      </c>
      <c r="F34" s="155">
        <f>ROUND((SUM(BF127:BF350)),  2)</f>
        <v>0</v>
      </c>
      <c r="G34" s="39"/>
      <c r="H34" s="39"/>
      <c r="I34" s="156">
        <v>0.14999999999999999</v>
      </c>
      <c r="J34" s="155">
        <f>ROUND(((SUM(BF127:BF350))*I34),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41</v>
      </c>
      <c r="F35" s="155">
        <f>ROUND((SUM(BG127:BG350)),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42</v>
      </c>
      <c r="F36" s="155">
        <f>ROUND((SUM(BH127:BH350)),  2)</f>
        <v>0</v>
      </c>
      <c r="G36" s="39"/>
      <c r="H36" s="39"/>
      <c r="I36" s="156">
        <v>0.14999999999999999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43</v>
      </c>
      <c r="F37" s="155">
        <f>ROUND((SUM(BI127:BI350)),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44</v>
      </c>
      <c r="E39" s="159"/>
      <c r="F39" s="159"/>
      <c r="G39" s="160" t="s">
        <v>45</v>
      </c>
      <c r="H39" s="161" t="s">
        <v>46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4" t="s">
        <v>47</v>
      </c>
      <c r="E50" s="165"/>
      <c r="F50" s="165"/>
      <c r="G50" s="164" t="s">
        <v>48</v>
      </c>
      <c r="H50" s="165"/>
      <c r="I50" s="165"/>
      <c r="J50" s="165"/>
      <c r="K50" s="16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6" t="s">
        <v>49</v>
      </c>
      <c r="E61" s="167"/>
      <c r="F61" s="168" t="s">
        <v>50</v>
      </c>
      <c r="G61" s="166" t="s">
        <v>49</v>
      </c>
      <c r="H61" s="167"/>
      <c r="I61" s="167"/>
      <c r="J61" s="169" t="s">
        <v>50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4" t="s">
        <v>51</v>
      </c>
      <c r="E65" s="170"/>
      <c r="F65" s="170"/>
      <c r="G65" s="164" t="s">
        <v>52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6" t="s">
        <v>49</v>
      </c>
      <c r="E76" s="167"/>
      <c r="F76" s="168" t="s">
        <v>50</v>
      </c>
      <c r="G76" s="166" t="s">
        <v>49</v>
      </c>
      <c r="H76" s="167"/>
      <c r="I76" s="167"/>
      <c r="J76" s="169" t="s">
        <v>50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97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5" t="str">
        <f>E7</f>
        <v>Zatelení budov MŠ Předškolní 624/1, Ostrava-Výškovice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95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P03 - Pavlon P3, střecha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 xml:space="preserve"> </v>
      </c>
      <c r="G89" s="41"/>
      <c r="H89" s="41"/>
      <c r="I89" s="33" t="s">
        <v>22</v>
      </c>
      <c r="J89" s="80" t="str">
        <f>IF(J12="","",J12)</f>
        <v>28. 6. 2021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>SMO MOb Jih, Horní 3, Ostrava-Hrabůvka</v>
      </c>
      <c r="G91" s="41"/>
      <c r="H91" s="41"/>
      <c r="I91" s="33" t="s">
        <v>30</v>
      </c>
      <c r="J91" s="37" t="str">
        <f>E21</f>
        <v xml:space="preserve"> 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28</v>
      </c>
      <c r="D92" s="41"/>
      <c r="E92" s="41"/>
      <c r="F92" s="28" t="str">
        <f>IF(E18="","",E18)</f>
        <v>Vyplň údaj</v>
      </c>
      <c r="G92" s="41"/>
      <c r="H92" s="41"/>
      <c r="I92" s="33" t="s">
        <v>32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98</v>
      </c>
      <c r="D94" s="177"/>
      <c r="E94" s="177"/>
      <c r="F94" s="177"/>
      <c r="G94" s="177"/>
      <c r="H94" s="177"/>
      <c r="I94" s="177"/>
      <c r="J94" s="178" t="s">
        <v>99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100</v>
      </c>
      <c r="D96" s="41"/>
      <c r="E96" s="41"/>
      <c r="F96" s="41"/>
      <c r="G96" s="41"/>
      <c r="H96" s="41"/>
      <c r="I96" s="41"/>
      <c r="J96" s="111">
        <f>J127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101</v>
      </c>
    </row>
    <row r="97" s="9" customFormat="1" ht="24.96" customHeight="1">
      <c r="A97" s="9"/>
      <c r="B97" s="180"/>
      <c r="C97" s="181"/>
      <c r="D97" s="182" t="s">
        <v>102</v>
      </c>
      <c r="E97" s="183"/>
      <c r="F97" s="183"/>
      <c r="G97" s="183"/>
      <c r="H97" s="183"/>
      <c r="I97" s="183"/>
      <c r="J97" s="184">
        <f>J128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103</v>
      </c>
      <c r="E98" s="189"/>
      <c r="F98" s="189"/>
      <c r="G98" s="189"/>
      <c r="H98" s="189"/>
      <c r="I98" s="189"/>
      <c r="J98" s="190">
        <f>J129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6"/>
      <c r="C99" s="187"/>
      <c r="D99" s="188" t="s">
        <v>104</v>
      </c>
      <c r="E99" s="189"/>
      <c r="F99" s="189"/>
      <c r="G99" s="189"/>
      <c r="H99" s="189"/>
      <c r="I99" s="189"/>
      <c r="J99" s="190">
        <f>J141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9" customFormat="1" ht="24.96" customHeight="1">
      <c r="A100" s="9"/>
      <c r="B100" s="180"/>
      <c r="C100" s="181"/>
      <c r="D100" s="182" t="s">
        <v>105</v>
      </c>
      <c r="E100" s="183"/>
      <c r="F100" s="183"/>
      <c r="G100" s="183"/>
      <c r="H100" s="183"/>
      <c r="I100" s="183"/>
      <c r="J100" s="184">
        <f>J147</f>
        <v>0</v>
      </c>
      <c r="K100" s="181"/>
      <c r="L100" s="185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10" customFormat="1" ht="19.92" customHeight="1">
      <c r="A101" s="10"/>
      <c r="B101" s="186"/>
      <c r="C101" s="187"/>
      <c r="D101" s="188" t="s">
        <v>106</v>
      </c>
      <c r="E101" s="189"/>
      <c r="F101" s="189"/>
      <c r="G101" s="189"/>
      <c r="H101" s="189"/>
      <c r="I101" s="189"/>
      <c r="J101" s="190">
        <f>J148</f>
        <v>0</v>
      </c>
      <c r="K101" s="187"/>
      <c r="L101" s="19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6"/>
      <c r="C102" s="187"/>
      <c r="D102" s="188" t="s">
        <v>107</v>
      </c>
      <c r="E102" s="189"/>
      <c r="F102" s="189"/>
      <c r="G102" s="189"/>
      <c r="H102" s="189"/>
      <c r="I102" s="189"/>
      <c r="J102" s="190">
        <f>J268</f>
        <v>0</v>
      </c>
      <c r="K102" s="187"/>
      <c r="L102" s="19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6"/>
      <c r="C103" s="187"/>
      <c r="D103" s="188" t="s">
        <v>108</v>
      </c>
      <c r="E103" s="189"/>
      <c r="F103" s="189"/>
      <c r="G103" s="189"/>
      <c r="H103" s="189"/>
      <c r="I103" s="189"/>
      <c r="J103" s="190">
        <f>J316</f>
        <v>0</v>
      </c>
      <c r="K103" s="187"/>
      <c r="L103" s="191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6"/>
      <c r="C104" s="187"/>
      <c r="D104" s="188" t="s">
        <v>110</v>
      </c>
      <c r="E104" s="189"/>
      <c r="F104" s="189"/>
      <c r="G104" s="189"/>
      <c r="H104" s="189"/>
      <c r="I104" s="189"/>
      <c r="J104" s="190">
        <f>J322</f>
        <v>0</v>
      </c>
      <c r="K104" s="187"/>
      <c r="L104" s="191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6"/>
      <c r="C105" s="187"/>
      <c r="D105" s="188" t="s">
        <v>111</v>
      </c>
      <c r="E105" s="189"/>
      <c r="F105" s="189"/>
      <c r="G105" s="189"/>
      <c r="H105" s="189"/>
      <c r="I105" s="189"/>
      <c r="J105" s="190">
        <f>J333</f>
        <v>0</v>
      </c>
      <c r="K105" s="187"/>
      <c r="L105" s="191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9" customFormat="1" ht="24.96" customHeight="1">
      <c r="A106" s="9"/>
      <c r="B106" s="180"/>
      <c r="C106" s="181"/>
      <c r="D106" s="182" t="s">
        <v>112</v>
      </c>
      <c r="E106" s="183"/>
      <c r="F106" s="183"/>
      <c r="G106" s="183"/>
      <c r="H106" s="183"/>
      <c r="I106" s="183"/>
      <c r="J106" s="184">
        <f>J347</f>
        <v>0</v>
      </c>
      <c r="K106" s="181"/>
      <c r="L106" s="185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s="10" customFormat="1" ht="19.92" customHeight="1">
      <c r="A107" s="10"/>
      <c r="B107" s="186"/>
      <c r="C107" s="187"/>
      <c r="D107" s="188" t="s">
        <v>113</v>
      </c>
      <c r="E107" s="189"/>
      <c r="F107" s="189"/>
      <c r="G107" s="189"/>
      <c r="H107" s="189"/>
      <c r="I107" s="189"/>
      <c r="J107" s="190">
        <f>J349</f>
        <v>0</v>
      </c>
      <c r="K107" s="187"/>
      <c r="L107" s="191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2" customFormat="1" ht="21.84" customHeight="1">
      <c r="A108" s="39"/>
      <c r="B108" s="40"/>
      <c r="C108" s="41"/>
      <c r="D108" s="41"/>
      <c r="E108" s="41"/>
      <c r="F108" s="41"/>
      <c r="G108" s="41"/>
      <c r="H108" s="41"/>
      <c r="I108" s="41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6.96" customHeight="1">
      <c r="A109" s="39"/>
      <c r="B109" s="67"/>
      <c r="C109" s="68"/>
      <c r="D109" s="68"/>
      <c r="E109" s="68"/>
      <c r="F109" s="68"/>
      <c r="G109" s="68"/>
      <c r="H109" s="68"/>
      <c r="I109" s="68"/>
      <c r="J109" s="68"/>
      <c r="K109" s="68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3" s="2" customFormat="1" ht="6.96" customHeight="1">
      <c r="A113" s="39"/>
      <c r="B113" s="69"/>
      <c r="C113" s="70"/>
      <c r="D113" s="70"/>
      <c r="E113" s="70"/>
      <c r="F113" s="70"/>
      <c r="G113" s="70"/>
      <c r="H113" s="70"/>
      <c r="I113" s="70"/>
      <c r="J113" s="70"/>
      <c r="K113" s="70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24.96" customHeight="1">
      <c r="A114" s="39"/>
      <c r="B114" s="40"/>
      <c r="C114" s="24" t="s">
        <v>114</v>
      </c>
      <c r="D114" s="41"/>
      <c r="E114" s="41"/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6.96" customHeight="1">
      <c r="A115" s="39"/>
      <c r="B115" s="40"/>
      <c r="C115" s="41"/>
      <c r="D115" s="41"/>
      <c r="E115" s="41"/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2" customHeight="1">
      <c r="A116" s="39"/>
      <c r="B116" s="40"/>
      <c r="C116" s="33" t="s">
        <v>16</v>
      </c>
      <c r="D116" s="41"/>
      <c r="E116" s="41"/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6.5" customHeight="1">
      <c r="A117" s="39"/>
      <c r="B117" s="40"/>
      <c r="C117" s="41"/>
      <c r="D117" s="41"/>
      <c r="E117" s="175" t="str">
        <f>E7</f>
        <v>Zatelení budov MŠ Předškolní 624/1, Ostrava-Výškovice</v>
      </c>
      <c r="F117" s="33"/>
      <c r="G117" s="33"/>
      <c r="H117" s="33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2" customHeight="1">
      <c r="A118" s="39"/>
      <c r="B118" s="40"/>
      <c r="C118" s="33" t="s">
        <v>95</v>
      </c>
      <c r="D118" s="41"/>
      <c r="E118" s="41"/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6.5" customHeight="1">
      <c r="A119" s="39"/>
      <c r="B119" s="40"/>
      <c r="C119" s="41"/>
      <c r="D119" s="41"/>
      <c r="E119" s="77" t="str">
        <f>E9</f>
        <v>P03 - Pavlon P3, střecha</v>
      </c>
      <c r="F119" s="41"/>
      <c r="G119" s="41"/>
      <c r="H119" s="41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6.96" customHeight="1">
      <c r="A120" s="39"/>
      <c r="B120" s="40"/>
      <c r="C120" s="41"/>
      <c r="D120" s="41"/>
      <c r="E120" s="41"/>
      <c r="F120" s="41"/>
      <c r="G120" s="41"/>
      <c r="H120" s="41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2" customHeight="1">
      <c r="A121" s="39"/>
      <c r="B121" s="40"/>
      <c r="C121" s="33" t="s">
        <v>20</v>
      </c>
      <c r="D121" s="41"/>
      <c r="E121" s="41"/>
      <c r="F121" s="28" t="str">
        <f>F12</f>
        <v xml:space="preserve"> </v>
      </c>
      <c r="G121" s="41"/>
      <c r="H121" s="41"/>
      <c r="I121" s="33" t="s">
        <v>22</v>
      </c>
      <c r="J121" s="80" t="str">
        <f>IF(J12="","",J12)</f>
        <v>28. 6. 2021</v>
      </c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6.96" customHeight="1">
      <c r="A122" s="39"/>
      <c r="B122" s="40"/>
      <c r="C122" s="41"/>
      <c r="D122" s="41"/>
      <c r="E122" s="41"/>
      <c r="F122" s="41"/>
      <c r="G122" s="41"/>
      <c r="H122" s="41"/>
      <c r="I122" s="41"/>
      <c r="J122" s="41"/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15.15" customHeight="1">
      <c r="A123" s="39"/>
      <c r="B123" s="40"/>
      <c r="C123" s="33" t="s">
        <v>24</v>
      </c>
      <c r="D123" s="41"/>
      <c r="E123" s="41"/>
      <c r="F123" s="28" t="str">
        <f>E15</f>
        <v>SMO MOb Jih, Horní 3, Ostrava-Hrabůvka</v>
      </c>
      <c r="G123" s="41"/>
      <c r="H123" s="41"/>
      <c r="I123" s="33" t="s">
        <v>30</v>
      </c>
      <c r="J123" s="37" t="str">
        <f>E21</f>
        <v xml:space="preserve"> </v>
      </c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15.15" customHeight="1">
      <c r="A124" s="39"/>
      <c r="B124" s="40"/>
      <c r="C124" s="33" t="s">
        <v>28</v>
      </c>
      <c r="D124" s="41"/>
      <c r="E124" s="41"/>
      <c r="F124" s="28" t="str">
        <f>IF(E18="","",E18)</f>
        <v>Vyplň údaj</v>
      </c>
      <c r="G124" s="41"/>
      <c r="H124" s="41"/>
      <c r="I124" s="33" t="s">
        <v>32</v>
      </c>
      <c r="J124" s="37" t="str">
        <f>E24</f>
        <v xml:space="preserve"> </v>
      </c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2" customFormat="1" ht="10.32" customHeight="1">
      <c r="A125" s="39"/>
      <c r="B125" s="40"/>
      <c r="C125" s="41"/>
      <c r="D125" s="41"/>
      <c r="E125" s="41"/>
      <c r="F125" s="41"/>
      <c r="G125" s="41"/>
      <c r="H125" s="41"/>
      <c r="I125" s="41"/>
      <c r="J125" s="41"/>
      <c r="K125" s="41"/>
      <c r="L125" s="64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11" customFormat="1" ht="29.28" customHeight="1">
      <c r="A126" s="192"/>
      <c r="B126" s="193"/>
      <c r="C126" s="194" t="s">
        <v>115</v>
      </c>
      <c r="D126" s="195" t="s">
        <v>59</v>
      </c>
      <c r="E126" s="195" t="s">
        <v>55</v>
      </c>
      <c r="F126" s="195" t="s">
        <v>56</v>
      </c>
      <c r="G126" s="195" t="s">
        <v>116</v>
      </c>
      <c r="H126" s="195" t="s">
        <v>117</v>
      </c>
      <c r="I126" s="195" t="s">
        <v>118</v>
      </c>
      <c r="J126" s="196" t="s">
        <v>99</v>
      </c>
      <c r="K126" s="197" t="s">
        <v>119</v>
      </c>
      <c r="L126" s="198"/>
      <c r="M126" s="101" t="s">
        <v>1</v>
      </c>
      <c r="N126" s="102" t="s">
        <v>38</v>
      </c>
      <c r="O126" s="102" t="s">
        <v>120</v>
      </c>
      <c r="P126" s="102" t="s">
        <v>121</v>
      </c>
      <c r="Q126" s="102" t="s">
        <v>122</v>
      </c>
      <c r="R126" s="102" t="s">
        <v>123</v>
      </c>
      <c r="S126" s="102" t="s">
        <v>124</v>
      </c>
      <c r="T126" s="103" t="s">
        <v>125</v>
      </c>
      <c r="U126" s="192"/>
      <c r="V126" s="192"/>
      <c r="W126" s="192"/>
      <c r="X126" s="192"/>
      <c r="Y126" s="192"/>
      <c r="Z126" s="192"/>
      <c r="AA126" s="192"/>
      <c r="AB126" s="192"/>
      <c r="AC126" s="192"/>
      <c r="AD126" s="192"/>
      <c r="AE126" s="192"/>
    </row>
    <row r="127" s="2" customFormat="1" ht="22.8" customHeight="1">
      <c r="A127" s="39"/>
      <c r="B127" s="40"/>
      <c r="C127" s="108" t="s">
        <v>126</v>
      </c>
      <c r="D127" s="41"/>
      <c r="E127" s="41"/>
      <c r="F127" s="41"/>
      <c r="G127" s="41"/>
      <c r="H127" s="41"/>
      <c r="I127" s="41"/>
      <c r="J127" s="199">
        <f>BK127</f>
        <v>0</v>
      </c>
      <c r="K127" s="41"/>
      <c r="L127" s="45"/>
      <c r="M127" s="104"/>
      <c r="N127" s="200"/>
      <c r="O127" s="105"/>
      <c r="P127" s="201">
        <f>P128+P147+P347</f>
        <v>0</v>
      </c>
      <c r="Q127" s="105"/>
      <c r="R127" s="201">
        <f>R128+R147+R347</f>
        <v>4.7874983226700003</v>
      </c>
      <c r="S127" s="105"/>
      <c r="T127" s="202">
        <f>T128+T147+T347</f>
        <v>24.781686799999996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18" t="s">
        <v>73</v>
      </c>
      <c r="AU127" s="18" t="s">
        <v>101</v>
      </c>
      <c r="BK127" s="203">
        <f>BK128+BK147+BK347</f>
        <v>0</v>
      </c>
    </row>
    <row r="128" s="12" customFormat="1" ht="25.92" customHeight="1">
      <c r="A128" s="12"/>
      <c r="B128" s="204"/>
      <c r="C128" s="205"/>
      <c r="D128" s="206" t="s">
        <v>73</v>
      </c>
      <c r="E128" s="207" t="s">
        <v>127</v>
      </c>
      <c r="F128" s="207" t="s">
        <v>128</v>
      </c>
      <c r="G128" s="205"/>
      <c r="H128" s="205"/>
      <c r="I128" s="208"/>
      <c r="J128" s="209">
        <f>BK128</f>
        <v>0</v>
      </c>
      <c r="K128" s="205"/>
      <c r="L128" s="210"/>
      <c r="M128" s="211"/>
      <c r="N128" s="212"/>
      <c r="O128" s="212"/>
      <c r="P128" s="213">
        <f>P129+P141</f>
        <v>0</v>
      </c>
      <c r="Q128" s="212"/>
      <c r="R128" s="213">
        <f>R129+R141</f>
        <v>0.036500000000000005</v>
      </c>
      <c r="S128" s="212"/>
      <c r="T128" s="214">
        <f>T129+T141</f>
        <v>20.467679999999998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15" t="s">
        <v>82</v>
      </c>
      <c r="AT128" s="216" t="s">
        <v>73</v>
      </c>
      <c r="AU128" s="216" t="s">
        <v>74</v>
      </c>
      <c r="AY128" s="215" t="s">
        <v>129</v>
      </c>
      <c r="BK128" s="217">
        <f>BK129+BK141</f>
        <v>0</v>
      </c>
    </row>
    <row r="129" s="12" customFormat="1" ht="22.8" customHeight="1">
      <c r="A129" s="12"/>
      <c r="B129" s="204"/>
      <c r="C129" s="205"/>
      <c r="D129" s="206" t="s">
        <v>73</v>
      </c>
      <c r="E129" s="218" t="s">
        <v>130</v>
      </c>
      <c r="F129" s="218" t="s">
        <v>131</v>
      </c>
      <c r="G129" s="205"/>
      <c r="H129" s="205"/>
      <c r="I129" s="208"/>
      <c r="J129" s="219">
        <f>BK129</f>
        <v>0</v>
      </c>
      <c r="K129" s="205"/>
      <c r="L129" s="210"/>
      <c r="M129" s="211"/>
      <c r="N129" s="212"/>
      <c r="O129" s="212"/>
      <c r="P129" s="213">
        <f>SUM(P130:P140)</f>
        <v>0</v>
      </c>
      <c r="Q129" s="212"/>
      <c r="R129" s="213">
        <f>SUM(R130:R140)</f>
        <v>0.036500000000000005</v>
      </c>
      <c r="S129" s="212"/>
      <c r="T129" s="214">
        <f>SUM(T130:T140)</f>
        <v>20.467679999999998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15" t="s">
        <v>82</v>
      </c>
      <c r="AT129" s="216" t="s">
        <v>73</v>
      </c>
      <c r="AU129" s="216" t="s">
        <v>82</v>
      </c>
      <c r="AY129" s="215" t="s">
        <v>129</v>
      </c>
      <c r="BK129" s="217">
        <f>SUM(BK130:BK140)</f>
        <v>0</v>
      </c>
    </row>
    <row r="130" s="2" customFormat="1" ht="24.15" customHeight="1">
      <c r="A130" s="39"/>
      <c r="B130" s="40"/>
      <c r="C130" s="220" t="s">
        <v>82</v>
      </c>
      <c r="D130" s="220" t="s">
        <v>132</v>
      </c>
      <c r="E130" s="221" t="s">
        <v>133</v>
      </c>
      <c r="F130" s="222" t="s">
        <v>134</v>
      </c>
      <c r="G130" s="223" t="s">
        <v>135</v>
      </c>
      <c r="H130" s="224">
        <v>146</v>
      </c>
      <c r="I130" s="225"/>
      <c r="J130" s="226">
        <f>ROUND(I130*H130,2)</f>
        <v>0</v>
      </c>
      <c r="K130" s="227"/>
      <c r="L130" s="45"/>
      <c r="M130" s="228" t="s">
        <v>1</v>
      </c>
      <c r="N130" s="229" t="s">
        <v>39</v>
      </c>
      <c r="O130" s="92"/>
      <c r="P130" s="230">
        <f>O130*H130</f>
        <v>0</v>
      </c>
      <c r="Q130" s="230">
        <v>1.0000000000000001E-05</v>
      </c>
      <c r="R130" s="230">
        <f>Q130*H130</f>
        <v>0.0014600000000000001</v>
      </c>
      <c r="S130" s="230">
        <v>0</v>
      </c>
      <c r="T130" s="231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32" t="s">
        <v>136</v>
      </c>
      <c r="AT130" s="232" t="s">
        <v>132</v>
      </c>
      <c r="AU130" s="232" t="s">
        <v>84</v>
      </c>
      <c r="AY130" s="18" t="s">
        <v>129</v>
      </c>
      <c r="BE130" s="233">
        <f>IF(N130="základní",J130,0)</f>
        <v>0</v>
      </c>
      <c r="BF130" s="233">
        <f>IF(N130="snížená",J130,0)</f>
        <v>0</v>
      </c>
      <c r="BG130" s="233">
        <f>IF(N130="zákl. přenesená",J130,0)</f>
        <v>0</v>
      </c>
      <c r="BH130" s="233">
        <f>IF(N130="sníž. přenesená",J130,0)</f>
        <v>0</v>
      </c>
      <c r="BI130" s="233">
        <f>IF(N130="nulová",J130,0)</f>
        <v>0</v>
      </c>
      <c r="BJ130" s="18" t="s">
        <v>82</v>
      </c>
      <c r="BK130" s="233">
        <f>ROUND(I130*H130,2)</f>
        <v>0</v>
      </c>
      <c r="BL130" s="18" t="s">
        <v>136</v>
      </c>
      <c r="BM130" s="232" t="s">
        <v>137</v>
      </c>
    </row>
    <row r="131" s="13" customFormat="1">
      <c r="A131" s="13"/>
      <c r="B131" s="234"/>
      <c r="C131" s="235"/>
      <c r="D131" s="236" t="s">
        <v>138</v>
      </c>
      <c r="E131" s="237" t="s">
        <v>1</v>
      </c>
      <c r="F131" s="238" t="s">
        <v>139</v>
      </c>
      <c r="G131" s="235"/>
      <c r="H131" s="237" t="s">
        <v>1</v>
      </c>
      <c r="I131" s="239"/>
      <c r="J131" s="235"/>
      <c r="K131" s="235"/>
      <c r="L131" s="240"/>
      <c r="M131" s="241"/>
      <c r="N131" s="242"/>
      <c r="O131" s="242"/>
      <c r="P131" s="242"/>
      <c r="Q131" s="242"/>
      <c r="R131" s="242"/>
      <c r="S131" s="242"/>
      <c r="T131" s="243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4" t="s">
        <v>138</v>
      </c>
      <c r="AU131" s="244" t="s">
        <v>84</v>
      </c>
      <c r="AV131" s="13" t="s">
        <v>82</v>
      </c>
      <c r="AW131" s="13" t="s">
        <v>31</v>
      </c>
      <c r="AX131" s="13" t="s">
        <v>74</v>
      </c>
      <c r="AY131" s="244" t="s">
        <v>129</v>
      </c>
    </row>
    <row r="132" s="14" customFormat="1">
      <c r="A132" s="14"/>
      <c r="B132" s="245"/>
      <c r="C132" s="246"/>
      <c r="D132" s="236" t="s">
        <v>138</v>
      </c>
      <c r="E132" s="247" t="s">
        <v>1</v>
      </c>
      <c r="F132" s="248" t="s">
        <v>545</v>
      </c>
      <c r="G132" s="246"/>
      <c r="H132" s="249">
        <v>146</v>
      </c>
      <c r="I132" s="250"/>
      <c r="J132" s="246"/>
      <c r="K132" s="246"/>
      <c r="L132" s="251"/>
      <c r="M132" s="252"/>
      <c r="N132" s="253"/>
      <c r="O132" s="253"/>
      <c r="P132" s="253"/>
      <c r="Q132" s="253"/>
      <c r="R132" s="253"/>
      <c r="S132" s="253"/>
      <c r="T132" s="254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55" t="s">
        <v>138</v>
      </c>
      <c r="AU132" s="255" t="s">
        <v>84</v>
      </c>
      <c r="AV132" s="14" t="s">
        <v>84</v>
      </c>
      <c r="AW132" s="14" t="s">
        <v>31</v>
      </c>
      <c r="AX132" s="14" t="s">
        <v>82</v>
      </c>
      <c r="AY132" s="255" t="s">
        <v>129</v>
      </c>
    </row>
    <row r="133" s="2" customFormat="1" ht="21.75" customHeight="1">
      <c r="A133" s="39"/>
      <c r="B133" s="40"/>
      <c r="C133" s="220" t="s">
        <v>84</v>
      </c>
      <c r="D133" s="220" t="s">
        <v>132</v>
      </c>
      <c r="E133" s="221" t="s">
        <v>141</v>
      </c>
      <c r="F133" s="222" t="s">
        <v>142</v>
      </c>
      <c r="G133" s="223" t="s">
        <v>135</v>
      </c>
      <c r="H133" s="224">
        <v>146</v>
      </c>
      <c r="I133" s="225"/>
      <c r="J133" s="226">
        <f>ROUND(I133*H133,2)</f>
        <v>0</v>
      </c>
      <c r="K133" s="227"/>
      <c r="L133" s="45"/>
      <c r="M133" s="228" t="s">
        <v>1</v>
      </c>
      <c r="N133" s="229" t="s">
        <v>39</v>
      </c>
      <c r="O133" s="92"/>
      <c r="P133" s="230">
        <f>O133*H133</f>
        <v>0</v>
      </c>
      <c r="Q133" s="230">
        <v>0.00024000000000000001</v>
      </c>
      <c r="R133" s="230">
        <f>Q133*H133</f>
        <v>0.035040000000000002</v>
      </c>
      <c r="S133" s="230">
        <v>0</v>
      </c>
      <c r="T133" s="231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32" t="s">
        <v>136</v>
      </c>
      <c r="AT133" s="232" t="s">
        <v>132</v>
      </c>
      <c r="AU133" s="232" t="s">
        <v>84</v>
      </c>
      <c r="AY133" s="18" t="s">
        <v>129</v>
      </c>
      <c r="BE133" s="233">
        <f>IF(N133="základní",J133,0)</f>
        <v>0</v>
      </c>
      <c r="BF133" s="233">
        <f>IF(N133="snížená",J133,0)</f>
        <v>0</v>
      </c>
      <c r="BG133" s="233">
        <f>IF(N133="zákl. přenesená",J133,0)</f>
        <v>0</v>
      </c>
      <c r="BH133" s="233">
        <f>IF(N133="sníž. přenesená",J133,0)</f>
        <v>0</v>
      </c>
      <c r="BI133" s="233">
        <f>IF(N133="nulová",J133,0)</f>
        <v>0</v>
      </c>
      <c r="BJ133" s="18" t="s">
        <v>82</v>
      </c>
      <c r="BK133" s="233">
        <f>ROUND(I133*H133,2)</f>
        <v>0</v>
      </c>
      <c r="BL133" s="18" t="s">
        <v>136</v>
      </c>
      <c r="BM133" s="232" t="s">
        <v>143</v>
      </c>
    </row>
    <row r="134" s="2" customFormat="1" ht="33" customHeight="1">
      <c r="A134" s="39"/>
      <c r="B134" s="40"/>
      <c r="C134" s="220" t="s">
        <v>144</v>
      </c>
      <c r="D134" s="220" t="s">
        <v>132</v>
      </c>
      <c r="E134" s="221" t="s">
        <v>145</v>
      </c>
      <c r="F134" s="222" t="s">
        <v>146</v>
      </c>
      <c r="G134" s="223" t="s">
        <v>147</v>
      </c>
      <c r="H134" s="224">
        <v>170.56399999999999</v>
      </c>
      <c r="I134" s="225"/>
      <c r="J134" s="226">
        <f>ROUND(I134*H134,2)</f>
        <v>0</v>
      </c>
      <c r="K134" s="227"/>
      <c r="L134" s="45"/>
      <c r="M134" s="228" t="s">
        <v>1</v>
      </c>
      <c r="N134" s="229" t="s">
        <v>39</v>
      </c>
      <c r="O134" s="92"/>
      <c r="P134" s="230">
        <f>O134*H134</f>
        <v>0</v>
      </c>
      <c r="Q134" s="230">
        <v>0</v>
      </c>
      <c r="R134" s="230">
        <f>Q134*H134</f>
        <v>0</v>
      </c>
      <c r="S134" s="230">
        <v>0.12</v>
      </c>
      <c r="T134" s="231">
        <f>S134*H134</f>
        <v>20.467679999999998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32" t="s">
        <v>136</v>
      </c>
      <c r="AT134" s="232" t="s">
        <v>132</v>
      </c>
      <c r="AU134" s="232" t="s">
        <v>84</v>
      </c>
      <c r="AY134" s="18" t="s">
        <v>129</v>
      </c>
      <c r="BE134" s="233">
        <f>IF(N134="základní",J134,0)</f>
        <v>0</v>
      </c>
      <c r="BF134" s="233">
        <f>IF(N134="snížená",J134,0)</f>
        <v>0</v>
      </c>
      <c r="BG134" s="233">
        <f>IF(N134="zákl. přenesená",J134,0)</f>
        <v>0</v>
      </c>
      <c r="BH134" s="233">
        <f>IF(N134="sníž. přenesená",J134,0)</f>
        <v>0</v>
      </c>
      <c r="BI134" s="233">
        <f>IF(N134="nulová",J134,0)</f>
        <v>0</v>
      </c>
      <c r="BJ134" s="18" t="s">
        <v>82</v>
      </c>
      <c r="BK134" s="233">
        <f>ROUND(I134*H134,2)</f>
        <v>0</v>
      </c>
      <c r="BL134" s="18" t="s">
        <v>136</v>
      </c>
      <c r="BM134" s="232" t="s">
        <v>148</v>
      </c>
    </row>
    <row r="135" s="13" customFormat="1">
      <c r="A135" s="13"/>
      <c r="B135" s="234"/>
      <c r="C135" s="235"/>
      <c r="D135" s="236" t="s">
        <v>138</v>
      </c>
      <c r="E135" s="237" t="s">
        <v>1</v>
      </c>
      <c r="F135" s="238" t="s">
        <v>149</v>
      </c>
      <c r="G135" s="235"/>
      <c r="H135" s="237" t="s">
        <v>1</v>
      </c>
      <c r="I135" s="239"/>
      <c r="J135" s="235"/>
      <c r="K135" s="235"/>
      <c r="L135" s="240"/>
      <c r="M135" s="241"/>
      <c r="N135" s="242"/>
      <c r="O135" s="242"/>
      <c r="P135" s="242"/>
      <c r="Q135" s="242"/>
      <c r="R135" s="242"/>
      <c r="S135" s="242"/>
      <c r="T135" s="243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4" t="s">
        <v>138</v>
      </c>
      <c r="AU135" s="244" t="s">
        <v>84</v>
      </c>
      <c r="AV135" s="13" t="s">
        <v>82</v>
      </c>
      <c r="AW135" s="13" t="s">
        <v>31</v>
      </c>
      <c r="AX135" s="13" t="s">
        <v>74</v>
      </c>
      <c r="AY135" s="244" t="s">
        <v>129</v>
      </c>
    </row>
    <row r="136" s="13" customFormat="1">
      <c r="A136" s="13"/>
      <c r="B136" s="234"/>
      <c r="C136" s="235"/>
      <c r="D136" s="236" t="s">
        <v>138</v>
      </c>
      <c r="E136" s="237" t="s">
        <v>1</v>
      </c>
      <c r="F136" s="238" t="s">
        <v>150</v>
      </c>
      <c r="G136" s="235"/>
      <c r="H136" s="237" t="s">
        <v>1</v>
      </c>
      <c r="I136" s="239"/>
      <c r="J136" s="235"/>
      <c r="K136" s="235"/>
      <c r="L136" s="240"/>
      <c r="M136" s="241"/>
      <c r="N136" s="242"/>
      <c r="O136" s="242"/>
      <c r="P136" s="242"/>
      <c r="Q136" s="242"/>
      <c r="R136" s="242"/>
      <c r="S136" s="242"/>
      <c r="T136" s="243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4" t="s">
        <v>138</v>
      </c>
      <c r="AU136" s="244" t="s">
        <v>84</v>
      </c>
      <c r="AV136" s="13" t="s">
        <v>82</v>
      </c>
      <c r="AW136" s="13" t="s">
        <v>31</v>
      </c>
      <c r="AX136" s="13" t="s">
        <v>74</v>
      </c>
      <c r="AY136" s="244" t="s">
        <v>129</v>
      </c>
    </row>
    <row r="137" s="14" customFormat="1">
      <c r="A137" s="14"/>
      <c r="B137" s="245"/>
      <c r="C137" s="246"/>
      <c r="D137" s="236" t="s">
        <v>138</v>
      </c>
      <c r="E137" s="247" t="s">
        <v>1</v>
      </c>
      <c r="F137" s="248" t="s">
        <v>546</v>
      </c>
      <c r="G137" s="246"/>
      <c r="H137" s="249">
        <v>34.990000000000002</v>
      </c>
      <c r="I137" s="250"/>
      <c r="J137" s="246"/>
      <c r="K137" s="246"/>
      <c r="L137" s="251"/>
      <c r="M137" s="252"/>
      <c r="N137" s="253"/>
      <c r="O137" s="253"/>
      <c r="P137" s="253"/>
      <c r="Q137" s="253"/>
      <c r="R137" s="253"/>
      <c r="S137" s="253"/>
      <c r="T137" s="254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55" t="s">
        <v>138</v>
      </c>
      <c r="AU137" s="255" t="s">
        <v>84</v>
      </c>
      <c r="AV137" s="14" t="s">
        <v>84</v>
      </c>
      <c r="AW137" s="14" t="s">
        <v>31</v>
      </c>
      <c r="AX137" s="14" t="s">
        <v>74</v>
      </c>
      <c r="AY137" s="255" t="s">
        <v>129</v>
      </c>
    </row>
    <row r="138" s="13" customFormat="1">
      <c r="A138" s="13"/>
      <c r="B138" s="234"/>
      <c r="C138" s="235"/>
      <c r="D138" s="236" t="s">
        <v>138</v>
      </c>
      <c r="E138" s="237" t="s">
        <v>1</v>
      </c>
      <c r="F138" s="238" t="s">
        <v>152</v>
      </c>
      <c r="G138" s="235"/>
      <c r="H138" s="237" t="s">
        <v>1</v>
      </c>
      <c r="I138" s="239"/>
      <c r="J138" s="235"/>
      <c r="K138" s="235"/>
      <c r="L138" s="240"/>
      <c r="M138" s="241"/>
      <c r="N138" s="242"/>
      <c r="O138" s="242"/>
      <c r="P138" s="242"/>
      <c r="Q138" s="242"/>
      <c r="R138" s="242"/>
      <c r="S138" s="242"/>
      <c r="T138" s="243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4" t="s">
        <v>138</v>
      </c>
      <c r="AU138" s="244" t="s">
        <v>84</v>
      </c>
      <c r="AV138" s="13" t="s">
        <v>82</v>
      </c>
      <c r="AW138" s="13" t="s">
        <v>31</v>
      </c>
      <c r="AX138" s="13" t="s">
        <v>74</v>
      </c>
      <c r="AY138" s="244" t="s">
        <v>129</v>
      </c>
    </row>
    <row r="139" s="14" customFormat="1">
      <c r="A139" s="14"/>
      <c r="B139" s="245"/>
      <c r="C139" s="246"/>
      <c r="D139" s="236" t="s">
        <v>138</v>
      </c>
      <c r="E139" s="247" t="s">
        <v>1</v>
      </c>
      <c r="F139" s="248" t="s">
        <v>547</v>
      </c>
      <c r="G139" s="246"/>
      <c r="H139" s="249">
        <v>135.57400000000001</v>
      </c>
      <c r="I139" s="250"/>
      <c r="J139" s="246"/>
      <c r="K139" s="246"/>
      <c r="L139" s="251"/>
      <c r="M139" s="252"/>
      <c r="N139" s="253"/>
      <c r="O139" s="253"/>
      <c r="P139" s="253"/>
      <c r="Q139" s="253"/>
      <c r="R139" s="253"/>
      <c r="S139" s="253"/>
      <c r="T139" s="254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55" t="s">
        <v>138</v>
      </c>
      <c r="AU139" s="255" t="s">
        <v>84</v>
      </c>
      <c r="AV139" s="14" t="s">
        <v>84</v>
      </c>
      <c r="AW139" s="14" t="s">
        <v>31</v>
      </c>
      <c r="AX139" s="14" t="s">
        <v>74</v>
      </c>
      <c r="AY139" s="255" t="s">
        <v>129</v>
      </c>
    </row>
    <row r="140" s="15" customFormat="1">
      <c r="A140" s="15"/>
      <c r="B140" s="256"/>
      <c r="C140" s="257"/>
      <c r="D140" s="236" t="s">
        <v>138</v>
      </c>
      <c r="E140" s="258" t="s">
        <v>1</v>
      </c>
      <c r="F140" s="259" t="s">
        <v>154</v>
      </c>
      <c r="G140" s="257"/>
      <c r="H140" s="260">
        <v>170.56399999999999</v>
      </c>
      <c r="I140" s="261"/>
      <c r="J140" s="257"/>
      <c r="K140" s="257"/>
      <c r="L140" s="262"/>
      <c r="M140" s="263"/>
      <c r="N140" s="264"/>
      <c r="O140" s="264"/>
      <c r="P140" s="264"/>
      <c r="Q140" s="264"/>
      <c r="R140" s="264"/>
      <c r="S140" s="264"/>
      <c r="T140" s="265"/>
      <c r="U140" s="15"/>
      <c r="V140" s="15"/>
      <c r="W140" s="15"/>
      <c r="X140" s="15"/>
      <c r="Y140" s="15"/>
      <c r="Z140" s="15"/>
      <c r="AA140" s="15"/>
      <c r="AB140" s="15"/>
      <c r="AC140" s="15"/>
      <c r="AD140" s="15"/>
      <c r="AE140" s="15"/>
      <c r="AT140" s="266" t="s">
        <v>138</v>
      </c>
      <c r="AU140" s="266" t="s">
        <v>84</v>
      </c>
      <c r="AV140" s="15" t="s">
        <v>136</v>
      </c>
      <c r="AW140" s="15" t="s">
        <v>31</v>
      </c>
      <c r="AX140" s="15" t="s">
        <v>82</v>
      </c>
      <c r="AY140" s="266" t="s">
        <v>129</v>
      </c>
    </row>
    <row r="141" s="12" customFormat="1" ht="22.8" customHeight="1">
      <c r="A141" s="12"/>
      <c r="B141" s="204"/>
      <c r="C141" s="205"/>
      <c r="D141" s="206" t="s">
        <v>73</v>
      </c>
      <c r="E141" s="218" t="s">
        <v>155</v>
      </c>
      <c r="F141" s="218" t="s">
        <v>156</v>
      </c>
      <c r="G141" s="205"/>
      <c r="H141" s="205"/>
      <c r="I141" s="208"/>
      <c r="J141" s="219">
        <f>BK141</f>
        <v>0</v>
      </c>
      <c r="K141" s="205"/>
      <c r="L141" s="210"/>
      <c r="M141" s="211"/>
      <c r="N141" s="212"/>
      <c r="O141" s="212"/>
      <c r="P141" s="213">
        <f>SUM(P142:P146)</f>
        <v>0</v>
      </c>
      <c r="Q141" s="212"/>
      <c r="R141" s="213">
        <f>SUM(R142:R146)</f>
        <v>0</v>
      </c>
      <c r="S141" s="212"/>
      <c r="T141" s="214">
        <f>SUM(T142:T146)</f>
        <v>0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215" t="s">
        <v>82</v>
      </c>
      <c r="AT141" s="216" t="s">
        <v>73</v>
      </c>
      <c r="AU141" s="216" t="s">
        <v>82</v>
      </c>
      <c r="AY141" s="215" t="s">
        <v>129</v>
      </c>
      <c r="BK141" s="217">
        <f>SUM(BK142:BK146)</f>
        <v>0</v>
      </c>
    </row>
    <row r="142" s="2" customFormat="1" ht="24.15" customHeight="1">
      <c r="A142" s="39"/>
      <c r="B142" s="40"/>
      <c r="C142" s="220" t="s">
        <v>136</v>
      </c>
      <c r="D142" s="220" t="s">
        <v>132</v>
      </c>
      <c r="E142" s="221" t="s">
        <v>157</v>
      </c>
      <c r="F142" s="222" t="s">
        <v>158</v>
      </c>
      <c r="G142" s="223" t="s">
        <v>159</v>
      </c>
      <c r="H142" s="224">
        <v>24.782</v>
      </c>
      <c r="I142" s="225"/>
      <c r="J142" s="226">
        <f>ROUND(I142*H142,2)</f>
        <v>0</v>
      </c>
      <c r="K142" s="227"/>
      <c r="L142" s="45"/>
      <c r="M142" s="228" t="s">
        <v>1</v>
      </c>
      <c r="N142" s="229" t="s">
        <v>39</v>
      </c>
      <c r="O142" s="92"/>
      <c r="P142" s="230">
        <f>O142*H142</f>
        <v>0</v>
      </c>
      <c r="Q142" s="230">
        <v>0</v>
      </c>
      <c r="R142" s="230">
        <f>Q142*H142</f>
        <v>0</v>
      </c>
      <c r="S142" s="230">
        <v>0</v>
      </c>
      <c r="T142" s="231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32" t="s">
        <v>136</v>
      </c>
      <c r="AT142" s="232" t="s">
        <v>132</v>
      </c>
      <c r="AU142" s="232" t="s">
        <v>84</v>
      </c>
      <c r="AY142" s="18" t="s">
        <v>129</v>
      </c>
      <c r="BE142" s="233">
        <f>IF(N142="základní",J142,0)</f>
        <v>0</v>
      </c>
      <c r="BF142" s="233">
        <f>IF(N142="snížená",J142,0)</f>
        <v>0</v>
      </c>
      <c r="BG142" s="233">
        <f>IF(N142="zákl. přenesená",J142,0)</f>
        <v>0</v>
      </c>
      <c r="BH142" s="233">
        <f>IF(N142="sníž. přenesená",J142,0)</f>
        <v>0</v>
      </c>
      <c r="BI142" s="233">
        <f>IF(N142="nulová",J142,0)</f>
        <v>0</v>
      </c>
      <c r="BJ142" s="18" t="s">
        <v>82</v>
      </c>
      <c r="BK142" s="233">
        <f>ROUND(I142*H142,2)</f>
        <v>0</v>
      </c>
      <c r="BL142" s="18" t="s">
        <v>136</v>
      </c>
      <c r="BM142" s="232" t="s">
        <v>160</v>
      </c>
    </row>
    <row r="143" s="2" customFormat="1" ht="24.15" customHeight="1">
      <c r="A143" s="39"/>
      <c r="B143" s="40"/>
      <c r="C143" s="220" t="s">
        <v>161</v>
      </c>
      <c r="D143" s="220" t="s">
        <v>132</v>
      </c>
      <c r="E143" s="221" t="s">
        <v>162</v>
      </c>
      <c r="F143" s="222" t="s">
        <v>163</v>
      </c>
      <c r="G143" s="223" t="s">
        <v>159</v>
      </c>
      <c r="H143" s="224">
        <v>24.782</v>
      </c>
      <c r="I143" s="225"/>
      <c r="J143" s="226">
        <f>ROUND(I143*H143,2)</f>
        <v>0</v>
      </c>
      <c r="K143" s="227"/>
      <c r="L143" s="45"/>
      <c r="M143" s="228" t="s">
        <v>1</v>
      </c>
      <c r="N143" s="229" t="s">
        <v>39</v>
      </c>
      <c r="O143" s="92"/>
      <c r="P143" s="230">
        <f>O143*H143</f>
        <v>0</v>
      </c>
      <c r="Q143" s="230">
        <v>0</v>
      </c>
      <c r="R143" s="230">
        <f>Q143*H143</f>
        <v>0</v>
      </c>
      <c r="S143" s="230">
        <v>0</v>
      </c>
      <c r="T143" s="231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32" t="s">
        <v>136</v>
      </c>
      <c r="AT143" s="232" t="s">
        <v>132</v>
      </c>
      <c r="AU143" s="232" t="s">
        <v>84</v>
      </c>
      <c r="AY143" s="18" t="s">
        <v>129</v>
      </c>
      <c r="BE143" s="233">
        <f>IF(N143="základní",J143,0)</f>
        <v>0</v>
      </c>
      <c r="BF143" s="233">
        <f>IF(N143="snížená",J143,0)</f>
        <v>0</v>
      </c>
      <c r="BG143" s="233">
        <f>IF(N143="zákl. přenesená",J143,0)</f>
        <v>0</v>
      </c>
      <c r="BH143" s="233">
        <f>IF(N143="sníž. přenesená",J143,0)</f>
        <v>0</v>
      </c>
      <c r="BI143" s="233">
        <f>IF(N143="nulová",J143,0)</f>
        <v>0</v>
      </c>
      <c r="BJ143" s="18" t="s">
        <v>82</v>
      </c>
      <c r="BK143" s="233">
        <f>ROUND(I143*H143,2)</f>
        <v>0</v>
      </c>
      <c r="BL143" s="18" t="s">
        <v>136</v>
      </c>
      <c r="BM143" s="232" t="s">
        <v>164</v>
      </c>
    </row>
    <row r="144" s="2" customFormat="1" ht="24.15" customHeight="1">
      <c r="A144" s="39"/>
      <c r="B144" s="40"/>
      <c r="C144" s="220" t="s">
        <v>165</v>
      </c>
      <c r="D144" s="220" t="s">
        <v>132</v>
      </c>
      <c r="E144" s="221" t="s">
        <v>166</v>
      </c>
      <c r="F144" s="222" t="s">
        <v>167</v>
      </c>
      <c r="G144" s="223" t="s">
        <v>159</v>
      </c>
      <c r="H144" s="224">
        <v>247.81999999999999</v>
      </c>
      <c r="I144" s="225"/>
      <c r="J144" s="226">
        <f>ROUND(I144*H144,2)</f>
        <v>0</v>
      </c>
      <c r="K144" s="227"/>
      <c r="L144" s="45"/>
      <c r="M144" s="228" t="s">
        <v>1</v>
      </c>
      <c r="N144" s="229" t="s">
        <v>39</v>
      </c>
      <c r="O144" s="92"/>
      <c r="P144" s="230">
        <f>O144*H144</f>
        <v>0</v>
      </c>
      <c r="Q144" s="230">
        <v>0</v>
      </c>
      <c r="R144" s="230">
        <f>Q144*H144</f>
        <v>0</v>
      </c>
      <c r="S144" s="230">
        <v>0</v>
      </c>
      <c r="T144" s="231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32" t="s">
        <v>136</v>
      </c>
      <c r="AT144" s="232" t="s">
        <v>132</v>
      </c>
      <c r="AU144" s="232" t="s">
        <v>84</v>
      </c>
      <c r="AY144" s="18" t="s">
        <v>129</v>
      </c>
      <c r="BE144" s="233">
        <f>IF(N144="základní",J144,0)</f>
        <v>0</v>
      </c>
      <c r="BF144" s="233">
        <f>IF(N144="snížená",J144,0)</f>
        <v>0</v>
      </c>
      <c r="BG144" s="233">
        <f>IF(N144="zákl. přenesená",J144,0)</f>
        <v>0</v>
      </c>
      <c r="BH144" s="233">
        <f>IF(N144="sníž. přenesená",J144,0)</f>
        <v>0</v>
      </c>
      <c r="BI144" s="233">
        <f>IF(N144="nulová",J144,0)</f>
        <v>0</v>
      </c>
      <c r="BJ144" s="18" t="s">
        <v>82</v>
      </c>
      <c r="BK144" s="233">
        <f>ROUND(I144*H144,2)</f>
        <v>0</v>
      </c>
      <c r="BL144" s="18" t="s">
        <v>136</v>
      </c>
      <c r="BM144" s="232" t="s">
        <v>168</v>
      </c>
    </row>
    <row r="145" s="14" customFormat="1">
      <c r="A145" s="14"/>
      <c r="B145" s="245"/>
      <c r="C145" s="246"/>
      <c r="D145" s="236" t="s">
        <v>138</v>
      </c>
      <c r="E145" s="246"/>
      <c r="F145" s="248" t="s">
        <v>548</v>
      </c>
      <c r="G145" s="246"/>
      <c r="H145" s="249">
        <v>247.81999999999999</v>
      </c>
      <c r="I145" s="250"/>
      <c r="J145" s="246"/>
      <c r="K145" s="246"/>
      <c r="L145" s="251"/>
      <c r="M145" s="252"/>
      <c r="N145" s="253"/>
      <c r="O145" s="253"/>
      <c r="P145" s="253"/>
      <c r="Q145" s="253"/>
      <c r="R145" s="253"/>
      <c r="S145" s="253"/>
      <c r="T145" s="254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55" t="s">
        <v>138</v>
      </c>
      <c r="AU145" s="255" t="s">
        <v>84</v>
      </c>
      <c r="AV145" s="14" t="s">
        <v>84</v>
      </c>
      <c r="AW145" s="14" t="s">
        <v>4</v>
      </c>
      <c r="AX145" s="14" t="s">
        <v>82</v>
      </c>
      <c r="AY145" s="255" t="s">
        <v>129</v>
      </c>
    </row>
    <row r="146" s="2" customFormat="1" ht="33" customHeight="1">
      <c r="A146" s="39"/>
      <c r="B146" s="40"/>
      <c r="C146" s="220" t="s">
        <v>170</v>
      </c>
      <c r="D146" s="220" t="s">
        <v>132</v>
      </c>
      <c r="E146" s="221" t="s">
        <v>171</v>
      </c>
      <c r="F146" s="222" t="s">
        <v>172</v>
      </c>
      <c r="G146" s="223" t="s">
        <v>159</v>
      </c>
      <c r="H146" s="224">
        <v>24.782</v>
      </c>
      <c r="I146" s="225"/>
      <c r="J146" s="226">
        <f>ROUND(I146*H146,2)</f>
        <v>0</v>
      </c>
      <c r="K146" s="227"/>
      <c r="L146" s="45"/>
      <c r="M146" s="228" t="s">
        <v>1</v>
      </c>
      <c r="N146" s="229" t="s">
        <v>39</v>
      </c>
      <c r="O146" s="92"/>
      <c r="P146" s="230">
        <f>O146*H146</f>
        <v>0</v>
      </c>
      <c r="Q146" s="230">
        <v>0</v>
      </c>
      <c r="R146" s="230">
        <f>Q146*H146</f>
        <v>0</v>
      </c>
      <c r="S146" s="230">
        <v>0</v>
      </c>
      <c r="T146" s="231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32" t="s">
        <v>136</v>
      </c>
      <c r="AT146" s="232" t="s">
        <v>132</v>
      </c>
      <c r="AU146" s="232" t="s">
        <v>84</v>
      </c>
      <c r="AY146" s="18" t="s">
        <v>129</v>
      </c>
      <c r="BE146" s="233">
        <f>IF(N146="základní",J146,0)</f>
        <v>0</v>
      </c>
      <c r="BF146" s="233">
        <f>IF(N146="snížená",J146,0)</f>
        <v>0</v>
      </c>
      <c r="BG146" s="233">
        <f>IF(N146="zákl. přenesená",J146,0)</f>
        <v>0</v>
      </c>
      <c r="BH146" s="233">
        <f>IF(N146="sníž. přenesená",J146,0)</f>
        <v>0</v>
      </c>
      <c r="BI146" s="233">
        <f>IF(N146="nulová",J146,0)</f>
        <v>0</v>
      </c>
      <c r="BJ146" s="18" t="s">
        <v>82</v>
      </c>
      <c r="BK146" s="233">
        <f>ROUND(I146*H146,2)</f>
        <v>0</v>
      </c>
      <c r="BL146" s="18" t="s">
        <v>136</v>
      </c>
      <c r="BM146" s="232" t="s">
        <v>173</v>
      </c>
    </row>
    <row r="147" s="12" customFormat="1" ht="25.92" customHeight="1">
      <c r="A147" s="12"/>
      <c r="B147" s="204"/>
      <c r="C147" s="205"/>
      <c r="D147" s="206" t="s">
        <v>73</v>
      </c>
      <c r="E147" s="207" t="s">
        <v>174</v>
      </c>
      <c r="F147" s="207" t="s">
        <v>175</v>
      </c>
      <c r="G147" s="205"/>
      <c r="H147" s="205"/>
      <c r="I147" s="208"/>
      <c r="J147" s="209">
        <f>BK147</f>
        <v>0</v>
      </c>
      <c r="K147" s="205"/>
      <c r="L147" s="210"/>
      <c r="M147" s="211"/>
      <c r="N147" s="212"/>
      <c r="O147" s="212"/>
      <c r="P147" s="213">
        <f>P148+P268+P316+P322+P333</f>
        <v>0</v>
      </c>
      <c r="Q147" s="212"/>
      <c r="R147" s="213">
        <f>R148+R268+R316+R322+R333</f>
        <v>4.7509983226700001</v>
      </c>
      <c r="S147" s="212"/>
      <c r="T147" s="214">
        <f>T148+T268+T316+T322+T333</f>
        <v>4.3140067999999987</v>
      </c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R147" s="215" t="s">
        <v>84</v>
      </c>
      <c r="AT147" s="216" t="s">
        <v>73</v>
      </c>
      <c r="AU147" s="216" t="s">
        <v>74</v>
      </c>
      <c r="AY147" s="215" t="s">
        <v>129</v>
      </c>
      <c r="BK147" s="217">
        <f>BK148+BK268+BK316+BK322+BK333</f>
        <v>0</v>
      </c>
    </row>
    <row r="148" s="12" customFormat="1" ht="22.8" customHeight="1">
      <c r="A148" s="12"/>
      <c r="B148" s="204"/>
      <c r="C148" s="205"/>
      <c r="D148" s="206" t="s">
        <v>73</v>
      </c>
      <c r="E148" s="218" t="s">
        <v>176</v>
      </c>
      <c r="F148" s="218" t="s">
        <v>177</v>
      </c>
      <c r="G148" s="205"/>
      <c r="H148" s="205"/>
      <c r="I148" s="208"/>
      <c r="J148" s="219">
        <f>BK148</f>
        <v>0</v>
      </c>
      <c r="K148" s="205"/>
      <c r="L148" s="210"/>
      <c r="M148" s="211"/>
      <c r="N148" s="212"/>
      <c r="O148" s="212"/>
      <c r="P148" s="213">
        <f>SUM(P149:P267)</f>
        <v>0</v>
      </c>
      <c r="Q148" s="212"/>
      <c r="R148" s="213">
        <f>SUM(R149:R267)</f>
        <v>1.7582500560000001</v>
      </c>
      <c r="S148" s="212"/>
      <c r="T148" s="214">
        <f>SUM(T149:T267)</f>
        <v>2.9591019999999997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215" t="s">
        <v>84</v>
      </c>
      <c r="AT148" s="216" t="s">
        <v>73</v>
      </c>
      <c r="AU148" s="216" t="s">
        <v>82</v>
      </c>
      <c r="AY148" s="215" t="s">
        <v>129</v>
      </c>
      <c r="BK148" s="217">
        <f>SUM(BK149:BK267)</f>
        <v>0</v>
      </c>
    </row>
    <row r="149" s="2" customFormat="1" ht="21.75" customHeight="1">
      <c r="A149" s="39"/>
      <c r="B149" s="40"/>
      <c r="C149" s="220" t="s">
        <v>178</v>
      </c>
      <c r="D149" s="220" t="s">
        <v>132</v>
      </c>
      <c r="E149" s="221" t="s">
        <v>179</v>
      </c>
      <c r="F149" s="222" t="s">
        <v>180</v>
      </c>
      <c r="G149" s="223" t="s">
        <v>147</v>
      </c>
      <c r="H149" s="224">
        <v>354.91699999999997</v>
      </c>
      <c r="I149" s="225"/>
      <c r="J149" s="226">
        <f>ROUND(I149*H149,2)</f>
        <v>0</v>
      </c>
      <c r="K149" s="227"/>
      <c r="L149" s="45"/>
      <c r="M149" s="228" t="s">
        <v>1</v>
      </c>
      <c r="N149" s="229" t="s">
        <v>39</v>
      </c>
      <c r="O149" s="92"/>
      <c r="P149" s="230">
        <f>O149*H149</f>
        <v>0</v>
      </c>
      <c r="Q149" s="230">
        <v>0</v>
      </c>
      <c r="R149" s="230">
        <f>Q149*H149</f>
        <v>0</v>
      </c>
      <c r="S149" s="230">
        <v>0.0060000000000000001</v>
      </c>
      <c r="T149" s="231">
        <f>S149*H149</f>
        <v>2.129502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32" t="s">
        <v>181</v>
      </c>
      <c r="AT149" s="232" t="s">
        <v>132</v>
      </c>
      <c r="AU149" s="232" t="s">
        <v>84</v>
      </c>
      <c r="AY149" s="18" t="s">
        <v>129</v>
      </c>
      <c r="BE149" s="233">
        <f>IF(N149="základní",J149,0)</f>
        <v>0</v>
      </c>
      <c r="BF149" s="233">
        <f>IF(N149="snížená",J149,0)</f>
        <v>0</v>
      </c>
      <c r="BG149" s="233">
        <f>IF(N149="zákl. přenesená",J149,0)</f>
        <v>0</v>
      </c>
      <c r="BH149" s="233">
        <f>IF(N149="sníž. přenesená",J149,0)</f>
        <v>0</v>
      </c>
      <c r="BI149" s="233">
        <f>IF(N149="nulová",J149,0)</f>
        <v>0</v>
      </c>
      <c r="BJ149" s="18" t="s">
        <v>82</v>
      </c>
      <c r="BK149" s="233">
        <f>ROUND(I149*H149,2)</f>
        <v>0</v>
      </c>
      <c r="BL149" s="18" t="s">
        <v>181</v>
      </c>
      <c r="BM149" s="232" t="s">
        <v>182</v>
      </c>
    </row>
    <row r="150" s="13" customFormat="1">
      <c r="A150" s="13"/>
      <c r="B150" s="234"/>
      <c r="C150" s="235"/>
      <c r="D150" s="236" t="s">
        <v>138</v>
      </c>
      <c r="E150" s="237" t="s">
        <v>1</v>
      </c>
      <c r="F150" s="238" t="s">
        <v>183</v>
      </c>
      <c r="G150" s="235"/>
      <c r="H150" s="237" t="s">
        <v>1</v>
      </c>
      <c r="I150" s="239"/>
      <c r="J150" s="235"/>
      <c r="K150" s="235"/>
      <c r="L150" s="240"/>
      <c r="M150" s="241"/>
      <c r="N150" s="242"/>
      <c r="O150" s="242"/>
      <c r="P150" s="242"/>
      <c r="Q150" s="242"/>
      <c r="R150" s="242"/>
      <c r="S150" s="242"/>
      <c r="T150" s="24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4" t="s">
        <v>138</v>
      </c>
      <c r="AU150" s="244" t="s">
        <v>84</v>
      </c>
      <c r="AV150" s="13" t="s">
        <v>82</v>
      </c>
      <c r="AW150" s="13" t="s">
        <v>31</v>
      </c>
      <c r="AX150" s="13" t="s">
        <v>74</v>
      </c>
      <c r="AY150" s="244" t="s">
        <v>129</v>
      </c>
    </row>
    <row r="151" s="13" customFormat="1">
      <c r="A151" s="13"/>
      <c r="B151" s="234"/>
      <c r="C151" s="235"/>
      <c r="D151" s="236" t="s">
        <v>138</v>
      </c>
      <c r="E151" s="237" t="s">
        <v>1</v>
      </c>
      <c r="F151" s="238" t="s">
        <v>184</v>
      </c>
      <c r="G151" s="235"/>
      <c r="H151" s="237" t="s">
        <v>1</v>
      </c>
      <c r="I151" s="239"/>
      <c r="J151" s="235"/>
      <c r="K151" s="235"/>
      <c r="L151" s="240"/>
      <c r="M151" s="241"/>
      <c r="N151" s="242"/>
      <c r="O151" s="242"/>
      <c r="P151" s="242"/>
      <c r="Q151" s="242"/>
      <c r="R151" s="242"/>
      <c r="S151" s="242"/>
      <c r="T151" s="243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4" t="s">
        <v>138</v>
      </c>
      <c r="AU151" s="244" t="s">
        <v>84</v>
      </c>
      <c r="AV151" s="13" t="s">
        <v>82</v>
      </c>
      <c r="AW151" s="13" t="s">
        <v>31</v>
      </c>
      <c r="AX151" s="13" t="s">
        <v>74</v>
      </c>
      <c r="AY151" s="244" t="s">
        <v>129</v>
      </c>
    </row>
    <row r="152" s="14" customFormat="1">
      <c r="A152" s="14"/>
      <c r="B152" s="245"/>
      <c r="C152" s="246"/>
      <c r="D152" s="236" t="s">
        <v>138</v>
      </c>
      <c r="E152" s="247" t="s">
        <v>1</v>
      </c>
      <c r="F152" s="248" t="s">
        <v>549</v>
      </c>
      <c r="G152" s="246"/>
      <c r="H152" s="249">
        <v>306.13799999999998</v>
      </c>
      <c r="I152" s="250"/>
      <c r="J152" s="246"/>
      <c r="K152" s="246"/>
      <c r="L152" s="251"/>
      <c r="M152" s="252"/>
      <c r="N152" s="253"/>
      <c r="O152" s="253"/>
      <c r="P152" s="253"/>
      <c r="Q152" s="253"/>
      <c r="R152" s="253"/>
      <c r="S152" s="253"/>
      <c r="T152" s="254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55" t="s">
        <v>138</v>
      </c>
      <c r="AU152" s="255" t="s">
        <v>84</v>
      </c>
      <c r="AV152" s="14" t="s">
        <v>84</v>
      </c>
      <c r="AW152" s="14" t="s">
        <v>31</v>
      </c>
      <c r="AX152" s="14" t="s">
        <v>74</v>
      </c>
      <c r="AY152" s="255" t="s">
        <v>129</v>
      </c>
    </row>
    <row r="153" s="13" customFormat="1">
      <c r="A153" s="13"/>
      <c r="B153" s="234"/>
      <c r="C153" s="235"/>
      <c r="D153" s="236" t="s">
        <v>138</v>
      </c>
      <c r="E153" s="237" t="s">
        <v>1</v>
      </c>
      <c r="F153" s="238" t="s">
        <v>186</v>
      </c>
      <c r="G153" s="235"/>
      <c r="H153" s="237" t="s">
        <v>1</v>
      </c>
      <c r="I153" s="239"/>
      <c r="J153" s="235"/>
      <c r="K153" s="235"/>
      <c r="L153" s="240"/>
      <c r="M153" s="241"/>
      <c r="N153" s="242"/>
      <c r="O153" s="242"/>
      <c r="P153" s="242"/>
      <c r="Q153" s="242"/>
      <c r="R153" s="242"/>
      <c r="S153" s="242"/>
      <c r="T153" s="243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4" t="s">
        <v>138</v>
      </c>
      <c r="AU153" s="244" t="s">
        <v>84</v>
      </c>
      <c r="AV153" s="13" t="s">
        <v>82</v>
      </c>
      <c r="AW153" s="13" t="s">
        <v>31</v>
      </c>
      <c r="AX153" s="13" t="s">
        <v>74</v>
      </c>
      <c r="AY153" s="244" t="s">
        <v>129</v>
      </c>
    </row>
    <row r="154" s="14" customFormat="1">
      <c r="A154" s="14"/>
      <c r="B154" s="245"/>
      <c r="C154" s="246"/>
      <c r="D154" s="236" t="s">
        <v>138</v>
      </c>
      <c r="E154" s="247" t="s">
        <v>1</v>
      </c>
      <c r="F154" s="248" t="s">
        <v>550</v>
      </c>
      <c r="G154" s="246"/>
      <c r="H154" s="249">
        <v>39.539000000000001</v>
      </c>
      <c r="I154" s="250"/>
      <c r="J154" s="246"/>
      <c r="K154" s="246"/>
      <c r="L154" s="251"/>
      <c r="M154" s="252"/>
      <c r="N154" s="253"/>
      <c r="O154" s="253"/>
      <c r="P154" s="253"/>
      <c r="Q154" s="253"/>
      <c r="R154" s="253"/>
      <c r="S154" s="253"/>
      <c r="T154" s="254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55" t="s">
        <v>138</v>
      </c>
      <c r="AU154" s="255" t="s">
        <v>84</v>
      </c>
      <c r="AV154" s="14" t="s">
        <v>84</v>
      </c>
      <c r="AW154" s="14" t="s">
        <v>31</v>
      </c>
      <c r="AX154" s="14" t="s">
        <v>74</v>
      </c>
      <c r="AY154" s="255" t="s">
        <v>129</v>
      </c>
    </row>
    <row r="155" s="13" customFormat="1">
      <c r="A155" s="13"/>
      <c r="B155" s="234"/>
      <c r="C155" s="235"/>
      <c r="D155" s="236" t="s">
        <v>138</v>
      </c>
      <c r="E155" s="237" t="s">
        <v>1</v>
      </c>
      <c r="F155" s="238" t="s">
        <v>551</v>
      </c>
      <c r="G155" s="235"/>
      <c r="H155" s="237" t="s">
        <v>1</v>
      </c>
      <c r="I155" s="239"/>
      <c r="J155" s="235"/>
      <c r="K155" s="235"/>
      <c r="L155" s="240"/>
      <c r="M155" s="241"/>
      <c r="N155" s="242"/>
      <c r="O155" s="242"/>
      <c r="P155" s="242"/>
      <c r="Q155" s="242"/>
      <c r="R155" s="242"/>
      <c r="S155" s="242"/>
      <c r="T155" s="243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4" t="s">
        <v>138</v>
      </c>
      <c r="AU155" s="244" t="s">
        <v>84</v>
      </c>
      <c r="AV155" s="13" t="s">
        <v>82</v>
      </c>
      <c r="AW155" s="13" t="s">
        <v>31</v>
      </c>
      <c r="AX155" s="13" t="s">
        <v>74</v>
      </c>
      <c r="AY155" s="244" t="s">
        <v>129</v>
      </c>
    </row>
    <row r="156" s="14" customFormat="1">
      <c r="A156" s="14"/>
      <c r="B156" s="245"/>
      <c r="C156" s="246"/>
      <c r="D156" s="236" t="s">
        <v>138</v>
      </c>
      <c r="E156" s="247" t="s">
        <v>1</v>
      </c>
      <c r="F156" s="248" t="s">
        <v>552</v>
      </c>
      <c r="G156" s="246"/>
      <c r="H156" s="249">
        <v>9.2400000000000002</v>
      </c>
      <c r="I156" s="250"/>
      <c r="J156" s="246"/>
      <c r="K156" s="246"/>
      <c r="L156" s="251"/>
      <c r="M156" s="252"/>
      <c r="N156" s="253"/>
      <c r="O156" s="253"/>
      <c r="P156" s="253"/>
      <c r="Q156" s="253"/>
      <c r="R156" s="253"/>
      <c r="S156" s="253"/>
      <c r="T156" s="254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55" t="s">
        <v>138</v>
      </c>
      <c r="AU156" s="255" t="s">
        <v>84</v>
      </c>
      <c r="AV156" s="14" t="s">
        <v>84</v>
      </c>
      <c r="AW156" s="14" t="s">
        <v>31</v>
      </c>
      <c r="AX156" s="14" t="s">
        <v>74</v>
      </c>
      <c r="AY156" s="255" t="s">
        <v>129</v>
      </c>
    </row>
    <row r="157" s="15" customFormat="1">
      <c r="A157" s="15"/>
      <c r="B157" s="256"/>
      <c r="C157" s="257"/>
      <c r="D157" s="236" t="s">
        <v>138</v>
      </c>
      <c r="E157" s="258" t="s">
        <v>1</v>
      </c>
      <c r="F157" s="259" t="s">
        <v>154</v>
      </c>
      <c r="G157" s="257"/>
      <c r="H157" s="260">
        <v>354.91699999999997</v>
      </c>
      <c r="I157" s="261"/>
      <c r="J157" s="257"/>
      <c r="K157" s="257"/>
      <c r="L157" s="262"/>
      <c r="M157" s="263"/>
      <c r="N157" s="264"/>
      <c r="O157" s="264"/>
      <c r="P157" s="264"/>
      <c r="Q157" s="264"/>
      <c r="R157" s="264"/>
      <c r="S157" s="264"/>
      <c r="T157" s="265"/>
      <c r="U157" s="15"/>
      <c r="V157" s="15"/>
      <c r="W157" s="15"/>
      <c r="X157" s="15"/>
      <c r="Y157" s="15"/>
      <c r="Z157" s="15"/>
      <c r="AA157" s="15"/>
      <c r="AB157" s="15"/>
      <c r="AC157" s="15"/>
      <c r="AD157" s="15"/>
      <c r="AE157" s="15"/>
      <c r="AT157" s="266" t="s">
        <v>138</v>
      </c>
      <c r="AU157" s="266" t="s">
        <v>84</v>
      </c>
      <c r="AV157" s="15" t="s">
        <v>136</v>
      </c>
      <c r="AW157" s="15" t="s">
        <v>31</v>
      </c>
      <c r="AX157" s="15" t="s">
        <v>82</v>
      </c>
      <c r="AY157" s="266" t="s">
        <v>129</v>
      </c>
    </row>
    <row r="158" s="2" customFormat="1" ht="33" customHeight="1">
      <c r="A158" s="39"/>
      <c r="B158" s="40"/>
      <c r="C158" s="220" t="s">
        <v>130</v>
      </c>
      <c r="D158" s="220" t="s">
        <v>132</v>
      </c>
      <c r="E158" s="221" t="s">
        <v>190</v>
      </c>
      <c r="F158" s="222" t="s">
        <v>191</v>
      </c>
      <c r="G158" s="223" t="s">
        <v>147</v>
      </c>
      <c r="H158" s="224">
        <v>355.16699999999997</v>
      </c>
      <c r="I158" s="225"/>
      <c r="J158" s="226">
        <f>ROUND(I158*H158,2)</f>
        <v>0</v>
      </c>
      <c r="K158" s="227"/>
      <c r="L158" s="45"/>
      <c r="M158" s="228" t="s">
        <v>1</v>
      </c>
      <c r="N158" s="229" t="s">
        <v>39</v>
      </c>
      <c r="O158" s="92"/>
      <c r="P158" s="230">
        <f>O158*H158</f>
        <v>0</v>
      </c>
      <c r="Q158" s="230">
        <v>0</v>
      </c>
      <c r="R158" s="230">
        <f>Q158*H158</f>
        <v>0</v>
      </c>
      <c r="S158" s="230">
        <v>0.002</v>
      </c>
      <c r="T158" s="231">
        <f>S158*H158</f>
        <v>0.71033399999999991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32" t="s">
        <v>181</v>
      </c>
      <c r="AT158" s="232" t="s">
        <v>132</v>
      </c>
      <c r="AU158" s="232" t="s">
        <v>84</v>
      </c>
      <c r="AY158" s="18" t="s">
        <v>129</v>
      </c>
      <c r="BE158" s="233">
        <f>IF(N158="základní",J158,0)</f>
        <v>0</v>
      </c>
      <c r="BF158" s="233">
        <f>IF(N158="snížená",J158,0)</f>
        <v>0</v>
      </c>
      <c r="BG158" s="233">
        <f>IF(N158="zákl. přenesená",J158,0)</f>
        <v>0</v>
      </c>
      <c r="BH158" s="233">
        <f>IF(N158="sníž. přenesená",J158,0)</f>
        <v>0</v>
      </c>
      <c r="BI158" s="233">
        <f>IF(N158="nulová",J158,0)</f>
        <v>0</v>
      </c>
      <c r="BJ158" s="18" t="s">
        <v>82</v>
      </c>
      <c r="BK158" s="233">
        <f>ROUND(I158*H158,2)</f>
        <v>0</v>
      </c>
      <c r="BL158" s="18" t="s">
        <v>181</v>
      </c>
      <c r="BM158" s="232" t="s">
        <v>192</v>
      </c>
    </row>
    <row r="159" s="13" customFormat="1">
      <c r="A159" s="13"/>
      <c r="B159" s="234"/>
      <c r="C159" s="235"/>
      <c r="D159" s="236" t="s">
        <v>138</v>
      </c>
      <c r="E159" s="237" t="s">
        <v>1</v>
      </c>
      <c r="F159" s="238" t="s">
        <v>193</v>
      </c>
      <c r="G159" s="235"/>
      <c r="H159" s="237" t="s">
        <v>1</v>
      </c>
      <c r="I159" s="239"/>
      <c r="J159" s="235"/>
      <c r="K159" s="235"/>
      <c r="L159" s="240"/>
      <c r="M159" s="241"/>
      <c r="N159" s="242"/>
      <c r="O159" s="242"/>
      <c r="P159" s="242"/>
      <c r="Q159" s="242"/>
      <c r="R159" s="242"/>
      <c r="S159" s="242"/>
      <c r="T159" s="243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4" t="s">
        <v>138</v>
      </c>
      <c r="AU159" s="244" t="s">
        <v>84</v>
      </c>
      <c r="AV159" s="13" t="s">
        <v>82</v>
      </c>
      <c r="AW159" s="13" t="s">
        <v>31</v>
      </c>
      <c r="AX159" s="13" t="s">
        <v>74</v>
      </c>
      <c r="AY159" s="244" t="s">
        <v>129</v>
      </c>
    </row>
    <row r="160" s="13" customFormat="1">
      <c r="A160" s="13"/>
      <c r="B160" s="234"/>
      <c r="C160" s="235"/>
      <c r="D160" s="236" t="s">
        <v>138</v>
      </c>
      <c r="E160" s="237" t="s">
        <v>1</v>
      </c>
      <c r="F160" s="238" t="s">
        <v>184</v>
      </c>
      <c r="G160" s="235"/>
      <c r="H160" s="237" t="s">
        <v>1</v>
      </c>
      <c r="I160" s="239"/>
      <c r="J160" s="235"/>
      <c r="K160" s="235"/>
      <c r="L160" s="240"/>
      <c r="M160" s="241"/>
      <c r="N160" s="242"/>
      <c r="O160" s="242"/>
      <c r="P160" s="242"/>
      <c r="Q160" s="242"/>
      <c r="R160" s="242"/>
      <c r="S160" s="242"/>
      <c r="T160" s="243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4" t="s">
        <v>138</v>
      </c>
      <c r="AU160" s="244" t="s">
        <v>84</v>
      </c>
      <c r="AV160" s="13" t="s">
        <v>82</v>
      </c>
      <c r="AW160" s="13" t="s">
        <v>31</v>
      </c>
      <c r="AX160" s="13" t="s">
        <v>74</v>
      </c>
      <c r="AY160" s="244" t="s">
        <v>129</v>
      </c>
    </row>
    <row r="161" s="14" customFormat="1">
      <c r="A161" s="14"/>
      <c r="B161" s="245"/>
      <c r="C161" s="246"/>
      <c r="D161" s="236" t="s">
        <v>138</v>
      </c>
      <c r="E161" s="247" t="s">
        <v>1</v>
      </c>
      <c r="F161" s="248" t="s">
        <v>553</v>
      </c>
      <c r="G161" s="246"/>
      <c r="H161" s="249">
        <v>288.39299999999997</v>
      </c>
      <c r="I161" s="250"/>
      <c r="J161" s="246"/>
      <c r="K161" s="246"/>
      <c r="L161" s="251"/>
      <c r="M161" s="252"/>
      <c r="N161" s="253"/>
      <c r="O161" s="253"/>
      <c r="P161" s="253"/>
      <c r="Q161" s="253"/>
      <c r="R161" s="253"/>
      <c r="S161" s="253"/>
      <c r="T161" s="254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55" t="s">
        <v>138</v>
      </c>
      <c r="AU161" s="255" t="s">
        <v>84</v>
      </c>
      <c r="AV161" s="14" t="s">
        <v>84</v>
      </c>
      <c r="AW161" s="14" t="s">
        <v>31</v>
      </c>
      <c r="AX161" s="14" t="s">
        <v>74</v>
      </c>
      <c r="AY161" s="255" t="s">
        <v>129</v>
      </c>
    </row>
    <row r="162" s="13" customFormat="1">
      <c r="A162" s="13"/>
      <c r="B162" s="234"/>
      <c r="C162" s="235"/>
      <c r="D162" s="236" t="s">
        <v>138</v>
      </c>
      <c r="E162" s="237" t="s">
        <v>1</v>
      </c>
      <c r="F162" s="238" t="s">
        <v>194</v>
      </c>
      <c r="G162" s="235"/>
      <c r="H162" s="237" t="s">
        <v>1</v>
      </c>
      <c r="I162" s="239"/>
      <c r="J162" s="235"/>
      <c r="K162" s="235"/>
      <c r="L162" s="240"/>
      <c r="M162" s="241"/>
      <c r="N162" s="242"/>
      <c r="O162" s="242"/>
      <c r="P162" s="242"/>
      <c r="Q162" s="242"/>
      <c r="R162" s="242"/>
      <c r="S162" s="242"/>
      <c r="T162" s="243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4" t="s">
        <v>138</v>
      </c>
      <c r="AU162" s="244" t="s">
        <v>84</v>
      </c>
      <c r="AV162" s="13" t="s">
        <v>82</v>
      </c>
      <c r="AW162" s="13" t="s">
        <v>31</v>
      </c>
      <c r="AX162" s="13" t="s">
        <v>74</v>
      </c>
      <c r="AY162" s="244" t="s">
        <v>129</v>
      </c>
    </row>
    <row r="163" s="14" customFormat="1">
      <c r="A163" s="14"/>
      <c r="B163" s="245"/>
      <c r="C163" s="246"/>
      <c r="D163" s="236" t="s">
        <v>138</v>
      </c>
      <c r="E163" s="247" t="s">
        <v>1</v>
      </c>
      <c r="F163" s="248" t="s">
        <v>554</v>
      </c>
      <c r="G163" s="246"/>
      <c r="H163" s="249">
        <v>17.995000000000001</v>
      </c>
      <c r="I163" s="250"/>
      <c r="J163" s="246"/>
      <c r="K163" s="246"/>
      <c r="L163" s="251"/>
      <c r="M163" s="252"/>
      <c r="N163" s="253"/>
      <c r="O163" s="253"/>
      <c r="P163" s="253"/>
      <c r="Q163" s="253"/>
      <c r="R163" s="253"/>
      <c r="S163" s="253"/>
      <c r="T163" s="254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55" t="s">
        <v>138</v>
      </c>
      <c r="AU163" s="255" t="s">
        <v>84</v>
      </c>
      <c r="AV163" s="14" t="s">
        <v>84</v>
      </c>
      <c r="AW163" s="14" t="s">
        <v>31</v>
      </c>
      <c r="AX163" s="14" t="s">
        <v>74</v>
      </c>
      <c r="AY163" s="255" t="s">
        <v>129</v>
      </c>
    </row>
    <row r="164" s="13" customFormat="1">
      <c r="A164" s="13"/>
      <c r="B164" s="234"/>
      <c r="C164" s="235"/>
      <c r="D164" s="236" t="s">
        <v>138</v>
      </c>
      <c r="E164" s="237" t="s">
        <v>1</v>
      </c>
      <c r="F164" s="238" t="s">
        <v>186</v>
      </c>
      <c r="G164" s="235"/>
      <c r="H164" s="237" t="s">
        <v>1</v>
      </c>
      <c r="I164" s="239"/>
      <c r="J164" s="235"/>
      <c r="K164" s="235"/>
      <c r="L164" s="240"/>
      <c r="M164" s="241"/>
      <c r="N164" s="242"/>
      <c r="O164" s="242"/>
      <c r="P164" s="242"/>
      <c r="Q164" s="242"/>
      <c r="R164" s="242"/>
      <c r="S164" s="242"/>
      <c r="T164" s="243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4" t="s">
        <v>138</v>
      </c>
      <c r="AU164" s="244" t="s">
        <v>84</v>
      </c>
      <c r="AV164" s="13" t="s">
        <v>82</v>
      </c>
      <c r="AW164" s="13" t="s">
        <v>31</v>
      </c>
      <c r="AX164" s="13" t="s">
        <v>74</v>
      </c>
      <c r="AY164" s="244" t="s">
        <v>129</v>
      </c>
    </row>
    <row r="165" s="14" customFormat="1">
      <c r="A165" s="14"/>
      <c r="B165" s="245"/>
      <c r="C165" s="246"/>
      <c r="D165" s="236" t="s">
        <v>138</v>
      </c>
      <c r="E165" s="247" t="s">
        <v>1</v>
      </c>
      <c r="F165" s="248" t="s">
        <v>550</v>
      </c>
      <c r="G165" s="246"/>
      <c r="H165" s="249">
        <v>39.539000000000001</v>
      </c>
      <c r="I165" s="250"/>
      <c r="J165" s="246"/>
      <c r="K165" s="246"/>
      <c r="L165" s="251"/>
      <c r="M165" s="252"/>
      <c r="N165" s="253"/>
      <c r="O165" s="253"/>
      <c r="P165" s="253"/>
      <c r="Q165" s="253"/>
      <c r="R165" s="253"/>
      <c r="S165" s="253"/>
      <c r="T165" s="254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55" t="s">
        <v>138</v>
      </c>
      <c r="AU165" s="255" t="s">
        <v>84</v>
      </c>
      <c r="AV165" s="14" t="s">
        <v>84</v>
      </c>
      <c r="AW165" s="14" t="s">
        <v>31</v>
      </c>
      <c r="AX165" s="14" t="s">
        <v>74</v>
      </c>
      <c r="AY165" s="255" t="s">
        <v>129</v>
      </c>
    </row>
    <row r="166" s="13" customFormat="1">
      <c r="A166" s="13"/>
      <c r="B166" s="234"/>
      <c r="C166" s="235"/>
      <c r="D166" s="236" t="s">
        <v>138</v>
      </c>
      <c r="E166" s="237" t="s">
        <v>1</v>
      </c>
      <c r="F166" s="238" t="s">
        <v>555</v>
      </c>
      <c r="G166" s="235"/>
      <c r="H166" s="237" t="s">
        <v>1</v>
      </c>
      <c r="I166" s="239"/>
      <c r="J166" s="235"/>
      <c r="K166" s="235"/>
      <c r="L166" s="240"/>
      <c r="M166" s="241"/>
      <c r="N166" s="242"/>
      <c r="O166" s="242"/>
      <c r="P166" s="242"/>
      <c r="Q166" s="242"/>
      <c r="R166" s="242"/>
      <c r="S166" s="242"/>
      <c r="T166" s="243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4" t="s">
        <v>138</v>
      </c>
      <c r="AU166" s="244" t="s">
        <v>84</v>
      </c>
      <c r="AV166" s="13" t="s">
        <v>82</v>
      </c>
      <c r="AW166" s="13" t="s">
        <v>31</v>
      </c>
      <c r="AX166" s="13" t="s">
        <v>74</v>
      </c>
      <c r="AY166" s="244" t="s">
        <v>129</v>
      </c>
    </row>
    <row r="167" s="14" customFormat="1">
      <c r="A167" s="14"/>
      <c r="B167" s="245"/>
      <c r="C167" s="246"/>
      <c r="D167" s="236" t="s">
        <v>138</v>
      </c>
      <c r="E167" s="247" t="s">
        <v>1</v>
      </c>
      <c r="F167" s="248" t="s">
        <v>552</v>
      </c>
      <c r="G167" s="246"/>
      <c r="H167" s="249">
        <v>9.2400000000000002</v>
      </c>
      <c r="I167" s="250"/>
      <c r="J167" s="246"/>
      <c r="K167" s="246"/>
      <c r="L167" s="251"/>
      <c r="M167" s="252"/>
      <c r="N167" s="253"/>
      <c r="O167" s="253"/>
      <c r="P167" s="253"/>
      <c r="Q167" s="253"/>
      <c r="R167" s="253"/>
      <c r="S167" s="253"/>
      <c r="T167" s="254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55" t="s">
        <v>138</v>
      </c>
      <c r="AU167" s="255" t="s">
        <v>84</v>
      </c>
      <c r="AV167" s="14" t="s">
        <v>84</v>
      </c>
      <c r="AW167" s="14" t="s">
        <v>31</v>
      </c>
      <c r="AX167" s="14" t="s">
        <v>74</v>
      </c>
      <c r="AY167" s="255" t="s">
        <v>129</v>
      </c>
    </row>
    <row r="168" s="15" customFormat="1">
      <c r="A168" s="15"/>
      <c r="B168" s="256"/>
      <c r="C168" s="257"/>
      <c r="D168" s="236" t="s">
        <v>138</v>
      </c>
      <c r="E168" s="258" t="s">
        <v>1</v>
      </c>
      <c r="F168" s="259" t="s">
        <v>154</v>
      </c>
      <c r="G168" s="257"/>
      <c r="H168" s="260">
        <v>355.16699999999997</v>
      </c>
      <c r="I168" s="261"/>
      <c r="J168" s="257"/>
      <c r="K168" s="257"/>
      <c r="L168" s="262"/>
      <c r="M168" s="263"/>
      <c r="N168" s="264"/>
      <c r="O168" s="264"/>
      <c r="P168" s="264"/>
      <c r="Q168" s="264"/>
      <c r="R168" s="264"/>
      <c r="S168" s="264"/>
      <c r="T168" s="265"/>
      <c r="U168" s="15"/>
      <c r="V168" s="15"/>
      <c r="W168" s="15"/>
      <c r="X168" s="15"/>
      <c r="Y168" s="15"/>
      <c r="Z168" s="15"/>
      <c r="AA168" s="15"/>
      <c r="AB168" s="15"/>
      <c r="AC168" s="15"/>
      <c r="AD168" s="15"/>
      <c r="AE168" s="15"/>
      <c r="AT168" s="266" t="s">
        <v>138</v>
      </c>
      <c r="AU168" s="266" t="s">
        <v>84</v>
      </c>
      <c r="AV168" s="15" t="s">
        <v>136</v>
      </c>
      <c r="AW168" s="15" t="s">
        <v>31</v>
      </c>
      <c r="AX168" s="15" t="s">
        <v>82</v>
      </c>
      <c r="AY168" s="266" t="s">
        <v>129</v>
      </c>
    </row>
    <row r="169" s="2" customFormat="1" ht="24.15" customHeight="1">
      <c r="A169" s="39"/>
      <c r="B169" s="40"/>
      <c r="C169" s="220" t="s">
        <v>196</v>
      </c>
      <c r="D169" s="220" t="s">
        <v>132</v>
      </c>
      <c r="E169" s="221" t="s">
        <v>197</v>
      </c>
      <c r="F169" s="222" t="s">
        <v>198</v>
      </c>
      <c r="G169" s="223" t="s">
        <v>135</v>
      </c>
      <c r="H169" s="224">
        <v>1</v>
      </c>
      <c r="I169" s="225"/>
      <c r="J169" s="226">
        <f>ROUND(I169*H169,2)</f>
        <v>0</v>
      </c>
      <c r="K169" s="227"/>
      <c r="L169" s="45"/>
      <c r="M169" s="228" t="s">
        <v>1</v>
      </c>
      <c r="N169" s="229" t="s">
        <v>39</v>
      </c>
      <c r="O169" s="92"/>
      <c r="P169" s="230">
        <f>O169*H169</f>
        <v>0</v>
      </c>
      <c r="Q169" s="230">
        <v>0</v>
      </c>
      <c r="R169" s="230">
        <f>Q169*H169</f>
        <v>0</v>
      </c>
      <c r="S169" s="230">
        <v>0.00029999999999999997</v>
      </c>
      <c r="T169" s="231">
        <f>S169*H169</f>
        <v>0.00029999999999999997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32" t="s">
        <v>181</v>
      </c>
      <c r="AT169" s="232" t="s">
        <v>132</v>
      </c>
      <c r="AU169" s="232" t="s">
        <v>84</v>
      </c>
      <c r="AY169" s="18" t="s">
        <v>129</v>
      </c>
      <c r="BE169" s="233">
        <f>IF(N169="základní",J169,0)</f>
        <v>0</v>
      </c>
      <c r="BF169" s="233">
        <f>IF(N169="snížená",J169,0)</f>
        <v>0</v>
      </c>
      <c r="BG169" s="233">
        <f>IF(N169="zákl. přenesená",J169,0)</f>
        <v>0</v>
      </c>
      <c r="BH169" s="233">
        <f>IF(N169="sníž. přenesená",J169,0)</f>
        <v>0</v>
      </c>
      <c r="BI169" s="233">
        <f>IF(N169="nulová",J169,0)</f>
        <v>0</v>
      </c>
      <c r="BJ169" s="18" t="s">
        <v>82</v>
      </c>
      <c r="BK169" s="233">
        <f>ROUND(I169*H169,2)</f>
        <v>0</v>
      </c>
      <c r="BL169" s="18" t="s">
        <v>181</v>
      </c>
      <c r="BM169" s="232" t="s">
        <v>199</v>
      </c>
    </row>
    <row r="170" s="14" customFormat="1">
      <c r="A170" s="14"/>
      <c r="B170" s="245"/>
      <c r="C170" s="246"/>
      <c r="D170" s="236" t="s">
        <v>138</v>
      </c>
      <c r="E170" s="247" t="s">
        <v>1</v>
      </c>
      <c r="F170" s="248" t="s">
        <v>82</v>
      </c>
      <c r="G170" s="246"/>
      <c r="H170" s="249">
        <v>1</v>
      </c>
      <c r="I170" s="250"/>
      <c r="J170" s="246"/>
      <c r="K170" s="246"/>
      <c r="L170" s="251"/>
      <c r="M170" s="252"/>
      <c r="N170" s="253"/>
      <c r="O170" s="253"/>
      <c r="P170" s="253"/>
      <c r="Q170" s="253"/>
      <c r="R170" s="253"/>
      <c r="S170" s="253"/>
      <c r="T170" s="254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55" t="s">
        <v>138</v>
      </c>
      <c r="AU170" s="255" t="s">
        <v>84</v>
      </c>
      <c r="AV170" s="14" t="s">
        <v>84</v>
      </c>
      <c r="AW170" s="14" t="s">
        <v>31</v>
      </c>
      <c r="AX170" s="14" t="s">
        <v>82</v>
      </c>
      <c r="AY170" s="255" t="s">
        <v>129</v>
      </c>
    </row>
    <row r="171" s="2" customFormat="1" ht="16.5" customHeight="1">
      <c r="A171" s="39"/>
      <c r="B171" s="40"/>
      <c r="C171" s="220" t="s">
        <v>202</v>
      </c>
      <c r="D171" s="220" t="s">
        <v>132</v>
      </c>
      <c r="E171" s="221" t="s">
        <v>203</v>
      </c>
      <c r="F171" s="222" t="s">
        <v>204</v>
      </c>
      <c r="G171" s="223" t="s">
        <v>205</v>
      </c>
      <c r="H171" s="224">
        <v>69.980000000000004</v>
      </c>
      <c r="I171" s="225"/>
      <c r="J171" s="226">
        <f>ROUND(I171*H171,2)</f>
        <v>0</v>
      </c>
      <c r="K171" s="227"/>
      <c r="L171" s="45"/>
      <c r="M171" s="228" t="s">
        <v>1</v>
      </c>
      <c r="N171" s="229" t="s">
        <v>39</v>
      </c>
      <c r="O171" s="92"/>
      <c r="P171" s="230">
        <f>O171*H171</f>
        <v>0</v>
      </c>
      <c r="Q171" s="230">
        <v>0</v>
      </c>
      <c r="R171" s="230">
        <f>Q171*H171</f>
        <v>0</v>
      </c>
      <c r="S171" s="230">
        <v>0.0016999999999999999</v>
      </c>
      <c r="T171" s="231">
        <f>S171*H171</f>
        <v>0.118966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32" t="s">
        <v>181</v>
      </c>
      <c r="AT171" s="232" t="s">
        <v>132</v>
      </c>
      <c r="AU171" s="232" t="s">
        <v>84</v>
      </c>
      <c r="AY171" s="18" t="s">
        <v>129</v>
      </c>
      <c r="BE171" s="233">
        <f>IF(N171="základní",J171,0)</f>
        <v>0</v>
      </c>
      <c r="BF171" s="233">
        <f>IF(N171="snížená",J171,0)</f>
        <v>0</v>
      </c>
      <c r="BG171" s="233">
        <f>IF(N171="zákl. přenesená",J171,0)</f>
        <v>0</v>
      </c>
      <c r="BH171" s="233">
        <f>IF(N171="sníž. přenesená",J171,0)</f>
        <v>0</v>
      </c>
      <c r="BI171" s="233">
        <f>IF(N171="nulová",J171,0)</f>
        <v>0</v>
      </c>
      <c r="BJ171" s="18" t="s">
        <v>82</v>
      </c>
      <c r="BK171" s="233">
        <f>ROUND(I171*H171,2)</f>
        <v>0</v>
      </c>
      <c r="BL171" s="18" t="s">
        <v>181</v>
      </c>
      <c r="BM171" s="232" t="s">
        <v>206</v>
      </c>
    </row>
    <row r="172" s="13" customFormat="1">
      <c r="A172" s="13"/>
      <c r="B172" s="234"/>
      <c r="C172" s="235"/>
      <c r="D172" s="236" t="s">
        <v>138</v>
      </c>
      <c r="E172" s="237" t="s">
        <v>1</v>
      </c>
      <c r="F172" s="238" t="s">
        <v>207</v>
      </c>
      <c r="G172" s="235"/>
      <c r="H172" s="237" t="s">
        <v>1</v>
      </c>
      <c r="I172" s="239"/>
      <c r="J172" s="235"/>
      <c r="K172" s="235"/>
      <c r="L172" s="240"/>
      <c r="M172" s="241"/>
      <c r="N172" s="242"/>
      <c r="O172" s="242"/>
      <c r="P172" s="242"/>
      <c r="Q172" s="242"/>
      <c r="R172" s="242"/>
      <c r="S172" s="242"/>
      <c r="T172" s="243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4" t="s">
        <v>138</v>
      </c>
      <c r="AU172" s="244" t="s">
        <v>84</v>
      </c>
      <c r="AV172" s="13" t="s">
        <v>82</v>
      </c>
      <c r="AW172" s="13" t="s">
        <v>31</v>
      </c>
      <c r="AX172" s="13" t="s">
        <v>74</v>
      </c>
      <c r="AY172" s="244" t="s">
        <v>129</v>
      </c>
    </row>
    <row r="173" s="13" customFormat="1">
      <c r="A173" s="13"/>
      <c r="B173" s="234"/>
      <c r="C173" s="235"/>
      <c r="D173" s="236" t="s">
        <v>138</v>
      </c>
      <c r="E173" s="237" t="s">
        <v>1</v>
      </c>
      <c r="F173" s="238" t="s">
        <v>194</v>
      </c>
      <c r="G173" s="235"/>
      <c r="H173" s="237" t="s">
        <v>1</v>
      </c>
      <c r="I173" s="239"/>
      <c r="J173" s="235"/>
      <c r="K173" s="235"/>
      <c r="L173" s="240"/>
      <c r="M173" s="241"/>
      <c r="N173" s="242"/>
      <c r="O173" s="242"/>
      <c r="P173" s="242"/>
      <c r="Q173" s="242"/>
      <c r="R173" s="242"/>
      <c r="S173" s="242"/>
      <c r="T173" s="243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4" t="s">
        <v>138</v>
      </c>
      <c r="AU173" s="244" t="s">
        <v>84</v>
      </c>
      <c r="AV173" s="13" t="s">
        <v>82</v>
      </c>
      <c r="AW173" s="13" t="s">
        <v>31</v>
      </c>
      <c r="AX173" s="13" t="s">
        <v>74</v>
      </c>
      <c r="AY173" s="244" t="s">
        <v>129</v>
      </c>
    </row>
    <row r="174" s="14" customFormat="1">
      <c r="A174" s="14"/>
      <c r="B174" s="245"/>
      <c r="C174" s="246"/>
      <c r="D174" s="236" t="s">
        <v>138</v>
      </c>
      <c r="E174" s="247" t="s">
        <v>1</v>
      </c>
      <c r="F174" s="248" t="s">
        <v>556</v>
      </c>
      <c r="G174" s="246"/>
      <c r="H174" s="249">
        <v>69.980000000000004</v>
      </c>
      <c r="I174" s="250"/>
      <c r="J174" s="246"/>
      <c r="K174" s="246"/>
      <c r="L174" s="251"/>
      <c r="M174" s="252"/>
      <c r="N174" s="253"/>
      <c r="O174" s="253"/>
      <c r="P174" s="253"/>
      <c r="Q174" s="253"/>
      <c r="R174" s="253"/>
      <c r="S174" s="253"/>
      <c r="T174" s="254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55" t="s">
        <v>138</v>
      </c>
      <c r="AU174" s="255" t="s">
        <v>84</v>
      </c>
      <c r="AV174" s="14" t="s">
        <v>84</v>
      </c>
      <c r="AW174" s="14" t="s">
        <v>31</v>
      </c>
      <c r="AX174" s="14" t="s">
        <v>82</v>
      </c>
      <c r="AY174" s="255" t="s">
        <v>129</v>
      </c>
    </row>
    <row r="175" s="2" customFormat="1" ht="33" customHeight="1">
      <c r="A175" s="39"/>
      <c r="B175" s="40"/>
      <c r="C175" s="220" t="s">
        <v>209</v>
      </c>
      <c r="D175" s="220" t="s">
        <v>132</v>
      </c>
      <c r="E175" s="221" t="s">
        <v>210</v>
      </c>
      <c r="F175" s="222" t="s">
        <v>211</v>
      </c>
      <c r="G175" s="223" t="s">
        <v>147</v>
      </c>
      <c r="H175" s="224">
        <v>345.92700000000002</v>
      </c>
      <c r="I175" s="225"/>
      <c r="J175" s="226">
        <f>ROUND(I175*H175,2)</f>
        <v>0</v>
      </c>
      <c r="K175" s="227"/>
      <c r="L175" s="45"/>
      <c r="M175" s="228" t="s">
        <v>1</v>
      </c>
      <c r="N175" s="229" t="s">
        <v>39</v>
      </c>
      <c r="O175" s="92"/>
      <c r="P175" s="230">
        <f>O175*H175</f>
        <v>0</v>
      </c>
      <c r="Q175" s="230">
        <v>0.0040000000000000001</v>
      </c>
      <c r="R175" s="230">
        <f>Q175*H175</f>
        <v>1.3837080000000002</v>
      </c>
      <c r="S175" s="230">
        <v>0</v>
      </c>
      <c r="T175" s="231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32" t="s">
        <v>181</v>
      </c>
      <c r="AT175" s="232" t="s">
        <v>132</v>
      </c>
      <c r="AU175" s="232" t="s">
        <v>84</v>
      </c>
      <c r="AY175" s="18" t="s">
        <v>129</v>
      </c>
      <c r="BE175" s="233">
        <f>IF(N175="základní",J175,0)</f>
        <v>0</v>
      </c>
      <c r="BF175" s="233">
        <f>IF(N175="snížená",J175,0)</f>
        <v>0</v>
      </c>
      <c r="BG175" s="233">
        <f>IF(N175="zákl. přenesená",J175,0)</f>
        <v>0</v>
      </c>
      <c r="BH175" s="233">
        <f>IF(N175="sníž. přenesená",J175,0)</f>
        <v>0</v>
      </c>
      <c r="BI175" s="233">
        <f>IF(N175="nulová",J175,0)</f>
        <v>0</v>
      </c>
      <c r="BJ175" s="18" t="s">
        <v>82</v>
      </c>
      <c r="BK175" s="233">
        <f>ROUND(I175*H175,2)</f>
        <v>0</v>
      </c>
      <c r="BL175" s="18" t="s">
        <v>181</v>
      </c>
      <c r="BM175" s="232" t="s">
        <v>212</v>
      </c>
    </row>
    <row r="176" s="13" customFormat="1">
      <c r="A176" s="13"/>
      <c r="B176" s="234"/>
      <c r="C176" s="235"/>
      <c r="D176" s="236" t="s">
        <v>138</v>
      </c>
      <c r="E176" s="237" t="s">
        <v>1</v>
      </c>
      <c r="F176" s="238" t="s">
        <v>213</v>
      </c>
      <c r="G176" s="235"/>
      <c r="H176" s="237" t="s">
        <v>1</v>
      </c>
      <c r="I176" s="239"/>
      <c r="J176" s="235"/>
      <c r="K176" s="235"/>
      <c r="L176" s="240"/>
      <c r="M176" s="241"/>
      <c r="N176" s="242"/>
      <c r="O176" s="242"/>
      <c r="P176" s="242"/>
      <c r="Q176" s="242"/>
      <c r="R176" s="242"/>
      <c r="S176" s="242"/>
      <c r="T176" s="243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4" t="s">
        <v>138</v>
      </c>
      <c r="AU176" s="244" t="s">
        <v>84</v>
      </c>
      <c r="AV176" s="13" t="s">
        <v>82</v>
      </c>
      <c r="AW176" s="13" t="s">
        <v>31</v>
      </c>
      <c r="AX176" s="13" t="s">
        <v>74</v>
      </c>
      <c r="AY176" s="244" t="s">
        <v>129</v>
      </c>
    </row>
    <row r="177" s="13" customFormat="1">
      <c r="A177" s="13"/>
      <c r="B177" s="234"/>
      <c r="C177" s="235"/>
      <c r="D177" s="236" t="s">
        <v>138</v>
      </c>
      <c r="E177" s="237" t="s">
        <v>1</v>
      </c>
      <c r="F177" s="238" t="s">
        <v>184</v>
      </c>
      <c r="G177" s="235"/>
      <c r="H177" s="237" t="s">
        <v>1</v>
      </c>
      <c r="I177" s="239"/>
      <c r="J177" s="235"/>
      <c r="K177" s="235"/>
      <c r="L177" s="240"/>
      <c r="M177" s="241"/>
      <c r="N177" s="242"/>
      <c r="O177" s="242"/>
      <c r="P177" s="242"/>
      <c r="Q177" s="242"/>
      <c r="R177" s="242"/>
      <c r="S177" s="242"/>
      <c r="T177" s="243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4" t="s">
        <v>138</v>
      </c>
      <c r="AU177" s="244" t="s">
        <v>84</v>
      </c>
      <c r="AV177" s="13" t="s">
        <v>82</v>
      </c>
      <c r="AW177" s="13" t="s">
        <v>31</v>
      </c>
      <c r="AX177" s="13" t="s">
        <v>74</v>
      </c>
      <c r="AY177" s="244" t="s">
        <v>129</v>
      </c>
    </row>
    <row r="178" s="14" customFormat="1">
      <c r="A178" s="14"/>
      <c r="B178" s="245"/>
      <c r="C178" s="246"/>
      <c r="D178" s="236" t="s">
        <v>138</v>
      </c>
      <c r="E178" s="247" t="s">
        <v>1</v>
      </c>
      <c r="F178" s="248" t="s">
        <v>553</v>
      </c>
      <c r="G178" s="246"/>
      <c r="H178" s="249">
        <v>288.39299999999997</v>
      </c>
      <c r="I178" s="250"/>
      <c r="J178" s="246"/>
      <c r="K178" s="246"/>
      <c r="L178" s="251"/>
      <c r="M178" s="252"/>
      <c r="N178" s="253"/>
      <c r="O178" s="253"/>
      <c r="P178" s="253"/>
      <c r="Q178" s="253"/>
      <c r="R178" s="253"/>
      <c r="S178" s="253"/>
      <c r="T178" s="254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55" t="s">
        <v>138</v>
      </c>
      <c r="AU178" s="255" t="s">
        <v>84</v>
      </c>
      <c r="AV178" s="14" t="s">
        <v>84</v>
      </c>
      <c r="AW178" s="14" t="s">
        <v>31</v>
      </c>
      <c r="AX178" s="14" t="s">
        <v>74</v>
      </c>
      <c r="AY178" s="255" t="s">
        <v>129</v>
      </c>
    </row>
    <row r="179" s="14" customFormat="1">
      <c r="A179" s="14"/>
      <c r="B179" s="245"/>
      <c r="C179" s="246"/>
      <c r="D179" s="236" t="s">
        <v>138</v>
      </c>
      <c r="E179" s="247" t="s">
        <v>1</v>
      </c>
      <c r="F179" s="248" t="s">
        <v>554</v>
      </c>
      <c r="G179" s="246"/>
      <c r="H179" s="249">
        <v>17.995000000000001</v>
      </c>
      <c r="I179" s="250"/>
      <c r="J179" s="246"/>
      <c r="K179" s="246"/>
      <c r="L179" s="251"/>
      <c r="M179" s="252"/>
      <c r="N179" s="253"/>
      <c r="O179" s="253"/>
      <c r="P179" s="253"/>
      <c r="Q179" s="253"/>
      <c r="R179" s="253"/>
      <c r="S179" s="253"/>
      <c r="T179" s="254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55" t="s">
        <v>138</v>
      </c>
      <c r="AU179" s="255" t="s">
        <v>84</v>
      </c>
      <c r="AV179" s="14" t="s">
        <v>84</v>
      </c>
      <c r="AW179" s="14" t="s">
        <v>31</v>
      </c>
      <c r="AX179" s="14" t="s">
        <v>74</v>
      </c>
      <c r="AY179" s="255" t="s">
        <v>129</v>
      </c>
    </row>
    <row r="180" s="13" customFormat="1">
      <c r="A180" s="13"/>
      <c r="B180" s="234"/>
      <c r="C180" s="235"/>
      <c r="D180" s="236" t="s">
        <v>138</v>
      </c>
      <c r="E180" s="237" t="s">
        <v>1</v>
      </c>
      <c r="F180" s="238" t="s">
        <v>186</v>
      </c>
      <c r="G180" s="235"/>
      <c r="H180" s="237" t="s">
        <v>1</v>
      </c>
      <c r="I180" s="239"/>
      <c r="J180" s="235"/>
      <c r="K180" s="235"/>
      <c r="L180" s="240"/>
      <c r="M180" s="241"/>
      <c r="N180" s="242"/>
      <c r="O180" s="242"/>
      <c r="P180" s="242"/>
      <c r="Q180" s="242"/>
      <c r="R180" s="242"/>
      <c r="S180" s="242"/>
      <c r="T180" s="243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4" t="s">
        <v>138</v>
      </c>
      <c r="AU180" s="244" t="s">
        <v>84</v>
      </c>
      <c r="AV180" s="13" t="s">
        <v>82</v>
      </c>
      <c r="AW180" s="13" t="s">
        <v>31</v>
      </c>
      <c r="AX180" s="13" t="s">
        <v>74</v>
      </c>
      <c r="AY180" s="244" t="s">
        <v>129</v>
      </c>
    </row>
    <row r="181" s="14" customFormat="1">
      <c r="A181" s="14"/>
      <c r="B181" s="245"/>
      <c r="C181" s="246"/>
      <c r="D181" s="236" t="s">
        <v>138</v>
      </c>
      <c r="E181" s="247" t="s">
        <v>1</v>
      </c>
      <c r="F181" s="248" t="s">
        <v>550</v>
      </c>
      <c r="G181" s="246"/>
      <c r="H181" s="249">
        <v>39.539000000000001</v>
      </c>
      <c r="I181" s="250"/>
      <c r="J181" s="246"/>
      <c r="K181" s="246"/>
      <c r="L181" s="251"/>
      <c r="M181" s="252"/>
      <c r="N181" s="253"/>
      <c r="O181" s="253"/>
      <c r="P181" s="253"/>
      <c r="Q181" s="253"/>
      <c r="R181" s="253"/>
      <c r="S181" s="253"/>
      <c r="T181" s="254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55" t="s">
        <v>138</v>
      </c>
      <c r="AU181" s="255" t="s">
        <v>84</v>
      </c>
      <c r="AV181" s="14" t="s">
        <v>84</v>
      </c>
      <c r="AW181" s="14" t="s">
        <v>31</v>
      </c>
      <c r="AX181" s="14" t="s">
        <v>74</v>
      </c>
      <c r="AY181" s="255" t="s">
        <v>129</v>
      </c>
    </row>
    <row r="182" s="13" customFormat="1">
      <c r="A182" s="13"/>
      <c r="B182" s="234"/>
      <c r="C182" s="235"/>
      <c r="D182" s="236" t="s">
        <v>138</v>
      </c>
      <c r="E182" s="237" t="s">
        <v>1</v>
      </c>
      <c r="F182" s="238" t="s">
        <v>555</v>
      </c>
      <c r="G182" s="235"/>
      <c r="H182" s="237" t="s">
        <v>1</v>
      </c>
      <c r="I182" s="239"/>
      <c r="J182" s="235"/>
      <c r="K182" s="235"/>
      <c r="L182" s="240"/>
      <c r="M182" s="241"/>
      <c r="N182" s="242"/>
      <c r="O182" s="242"/>
      <c r="P182" s="242"/>
      <c r="Q182" s="242"/>
      <c r="R182" s="242"/>
      <c r="S182" s="242"/>
      <c r="T182" s="243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4" t="s">
        <v>138</v>
      </c>
      <c r="AU182" s="244" t="s">
        <v>84</v>
      </c>
      <c r="AV182" s="13" t="s">
        <v>82</v>
      </c>
      <c r="AW182" s="13" t="s">
        <v>31</v>
      </c>
      <c r="AX182" s="13" t="s">
        <v>74</v>
      </c>
      <c r="AY182" s="244" t="s">
        <v>129</v>
      </c>
    </row>
    <row r="183" s="15" customFormat="1">
      <c r="A183" s="15"/>
      <c r="B183" s="256"/>
      <c r="C183" s="257"/>
      <c r="D183" s="236" t="s">
        <v>138</v>
      </c>
      <c r="E183" s="258" t="s">
        <v>1</v>
      </c>
      <c r="F183" s="259" t="s">
        <v>154</v>
      </c>
      <c r="G183" s="257"/>
      <c r="H183" s="260">
        <v>345.92700000000002</v>
      </c>
      <c r="I183" s="261"/>
      <c r="J183" s="257"/>
      <c r="K183" s="257"/>
      <c r="L183" s="262"/>
      <c r="M183" s="263"/>
      <c r="N183" s="264"/>
      <c r="O183" s="264"/>
      <c r="P183" s="264"/>
      <c r="Q183" s="264"/>
      <c r="R183" s="264"/>
      <c r="S183" s="264"/>
      <c r="T183" s="265"/>
      <c r="U183" s="15"/>
      <c r="V183" s="15"/>
      <c r="W183" s="15"/>
      <c r="X183" s="15"/>
      <c r="Y183" s="15"/>
      <c r="Z183" s="15"/>
      <c r="AA183" s="15"/>
      <c r="AB183" s="15"/>
      <c r="AC183" s="15"/>
      <c r="AD183" s="15"/>
      <c r="AE183" s="15"/>
      <c r="AT183" s="266" t="s">
        <v>138</v>
      </c>
      <c r="AU183" s="266" t="s">
        <v>84</v>
      </c>
      <c r="AV183" s="15" t="s">
        <v>136</v>
      </c>
      <c r="AW183" s="15" t="s">
        <v>31</v>
      </c>
      <c r="AX183" s="15" t="s">
        <v>82</v>
      </c>
      <c r="AY183" s="266" t="s">
        <v>129</v>
      </c>
    </row>
    <row r="184" s="2" customFormat="1" ht="24.15" customHeight="1">
      <c r="A184" s="39"/>
      <c r="B184" s="40"/>
      <c r="C184" s="220" t="s">
        <v>214</v>
      </c>
      <c r="D184" s="220" t="s">
        <v>132</v>
      </c>
      <c r="E184" s="221" t="s">
        <v>215</v>
      </c>
      <c r="F184" s="222" t="s">
        <v>216</v>
      </c>
      <c r="G184" s="223" t="s">
        <v>147</v>
      </c>
      <c r="H184" s="224">
        <v>367.053</v>
      </c>
      <c r="I184" s="225"/>
      <c r="J184" s="226">
        <f>ROUND(I184*H184,2)</f>
        <v>0</v>
      </c>
      <c r="K184" s="227"/>
      <c r="L184" s="45"/>
      <c r="M184" s="228" t="s">
        <v>1</v>
      </c>
      <c r="N184" s="229" t="s">
        <v>39</v>
      </c>
      <c r="O184" s="92"/>
      <c r="P184" s="230">
        <f>O184*H184</f>
        <v>0</v>
      </c>
      <c r="Q184" s="230">
        <v>0</v>
      </c>
      <c r="R184" s="230">
        <f>Q184*H184</f>
        <v>0</v>
      </c>
      <c r="S184" s="230">
        <v>0</v>
      </c>
      <c r="T184" s="231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32" t="s">
        <v>181</v>
      </c>
      <c r="AT184" s="232" t="s">
        <v>132</v>
      </c>
      <c r="AU184" s="232" t="s">
        <v>84</v>
      </c>
      <c r="AY184" s="18" t="s">
        <v>129</v>
      </c>
      <c r="BE184" s="233">
        <f>IF(N184="základní",J184,0)</f>
        <v>0</v>
      </c>
      <c r="BF184" s="233">
        <f>IF(N184="snížená",J184,0)</f>
        <v>0</v>
      </c>
      <c r="BG184" s="233">
        <f>IF(N184="zákl. přenesená",J184,0)</f>
        <v>0</v>
      </c>
      <c r="BH184" s="233">
        <f>IF(N184="sníž. přenesená",J184,0)</f>
        <v>0</v>
      </c>
      <c r="BI184" s="233">
        <f>IF(N184="nulová",J184,0)</f>
        <v>0</v>
      </c>
      <c r="BJ184" s="18" t="s">
        <v>82</v>
      </c>
      <c r="BK184" s="233">
        <f>ROUND(I184*H184,2)</f>
        <v>0</v>
      </c>
      <c r="BL184" s="18" t="s">
        <v>181</v>
      </c>
      <c r="BM184" s="232" t="s">
        <v>217</v>
      </c>
    </row>
    <row r="185" s="13" customFormat="1">
      <c r="A185" s="13"/>
      <c r="B185" s="234"/>
      <c r="C185" s="235"/>
      <c r="D185" s="236" t="s">
        <v>138</v>
      </c>
      <c r="E185" s="237" t="s">
        <v>1</v>
      </c>
      <c r="F185" s="238" t="s">
        <v>218</v>
      </c>
      <c r="G185" s="235"/>
      <c r="H185" s="237" t="s">
        <v>1</v>
      </c>
      <c r="I185" s="239"/>
      <c r="J185" s="235"/>
      <c r="K185" s="235"/>
      <c r="L185" s="240"/>
      <c r="M185" s="241"/>
      <c r="N185" s="242"/>
      <c r="O185" s="242"/>
      <c r="P185" s="242"/>
      <c r="Q185" s="242"/>
      <c r="R185" s="242"/>
      <c r="S185" s="242"/>
      <c r="T185" s="243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4" t="s">
        <v>138</v>
      </c>
      <c r="AU185" s="244" t="s">
        <v>84</v>
      </c>
      <c r="AV185" s="13" t="s">
        <v>82</v>
      </c>
      <c r="AW185" s="13" t="s">
        <v>31</v>
      </c>
      <c r="AX185" s="13" t="s">
        <v>74</v>
      </c>
      <c r="AY185" s="244" t="s">
        <v>129</v>
      </c>
    </row>
    <row r="186" s="13" customFormat="1">
      <c r="A186" s="13"/>
      <c r="B186" s="234"/>
      <c r="C186" s="235"/>
      <c r="D186" s="236" t="s">
        <v>138</v>
      </c>
      <c r="E186" s="237" t="s">
        <v>1</v>
      </c>
      <c r="F186" s="238" t="s">
        <v>184</v>
      </c>
      <c r="G186" s="235"/>
      <c r="H186" s="237" t="s">
        <v>1</v>
      </c>
      <c r="I186" s="239"/>
      <c r="J186" s="235"/>
      <c r="K186" s="235"/>
      <c r="L186" s="240"/>
      <c r="M186" s="241"/>
      <c r="N186" s="242"/>
      <c r="O186" s="242"/>
      <c r="P186" s="242"/>
      <c r="Q186" s="242"/>
      <c r="R186" s="242"/>
      <c r="S186" s="242"/>
      <c r="T186" s="243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4" t="s">
        <v>138</v>
      </c>
      <c r="AU186" s="244" t="s">
        <v>84</v>
      </c>
      <c r="AV186" s="13" t="s">
        <v>82</v>
      </c>
      <c r="AW186" s="13" t="s">
        <v>31</v>
      </c>
      <c r="AX186" s="13" t="s">
        <v>74</v>
      </c>
      <c r="AY186" s="244" t="s">
        <v>129</v>
      </c>
    </row>
    <row r="187" s="14" customFormat="1">
      <c r="A187" s="14"/>
      <c r="B187" s="245"/>
      <c r="C187" s="246"/>
      <c r="D187" s="236" t="s">
        <v>138</v>
      </c>
      <c r="E187" s="247" t="s">
        <v>1</v>
      </c>
      <c r="F187" s="248" t="s">
        <v>553</v>
      </c>
      <c r="G187" s="246"/>
      <c r="H187" s="249">
        <v>288.39299999999997</v>
      </c>
      <c r="I187" s="250"/>
      <c r="J187" s="246"/>
      <c r="K187" s="246"/>
      <c r="L187" s="251"/>
      <c r="M187" s="252"/>
      <c r="N187" s="253"/>
      <c r="O187" s="253"/>
      <c r="P187" s="253"/>
      <c r="Q187" s="253"/>
      <c r="R187" s="253"/>
      <c r="S187" s="253"/>
      <c r="T187" s="254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55" t="s">
        <v>138</v>
      </c>
      <c r="AU187" s="255" t="s">
        <v>84</v>
      </c>
      <c r="AV187" s="14" t="s">
        <v>84</v>
      </c>
      <c r="AW187" s="14" t="s">
        <v>31</v>
      </c>
      <c r="AX187" s="14" t="s">
        <v>74</v>
      </c>
      <c r="AY187" s="255" t="s">
        <v>129</v>
      </c>
    </row>
    <row r="188" s="13" customFormat="1">
      <c r="A188" s="13"/>
      <c r="B188" s="234"/>
      <c r="C188" s="235"/>
      <c r="D188" s="236" t="s">
        <v>138</v>
      </c>
      <c r="E188" s="237" t="s">
        <v>1</v>
      </c>
      <c r="F188" s="238" t="s">
        <v>194</v>
      </c>
      <c r="G188" s="235"/>
      <c r="H188" s="237" t="s">
        <v>1</v>
      </c>
      <c r="I188" s="239"/>
      <c r="J188" s="235"/>
      <c r="K188" s="235"/>
      <c r="L188" s="240"/>
      <c r="M188" s="241"/>
      <c r="N188" s="242"/>
      <c r="O188" s="242"/>
      <c r="P188" s="242"/>
      <c r="Q188" s="242"/>
      <c r="R188" s="242"/>
      <c r="S188" s="242"/>
      <c r="T188" s="243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44" t="s">
        <v>138</v>
      </c>
      <c r="AU188" s="244" t="s">
        <v>84</v>
      </c>
      <c r="AV188" s="13" t="s">
        <v>82</v>
      </c>
      <c r="AW188" s="13" t="s">
        <v>31</v>
      </c>
      <c r="AX188" s="13" t="s">
        <v>74</v>
      </c>
      <c r="AY188" s="244" t="s">
        <v>129</v>
      </c>
    </row>
    <row r="189" s="14" customFormat="1">
      <c r="A189" s="14"/>
      <c r="B189" s="245"/>
      <c r="C189" s="246"/>
      <c r="D189" s="236" t="s">
        <v>138</v>
      </c>
      <c r="E189" s="247" t="s">
        <v>1</v>
      </c>
      <c r="F189" s="248" t="s">
        <v>557</v>
      </c>
      <c r="G189" s="246"/>
      <c r="H189" s="249">
        <v>35.270000000000003</v>
      </c>
      <c r="I189" s="250"/>
      <c r="J189" s="246"/>
      <c r="K189" s="246"/>
      <c r="L189" s="251"/>
      <c r="M189" s="252"/>
      <c r="N189" s="253"/>
      <c r="O189" s="253"/>
      <c r="P189" s="253"/>
      <c r="Q189" s="253"/>
      <c r="R189" s="253"/>
      <c r="S189" s="253"/>
      <c r="T189" s="254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55" t="s">
        <v>138</v>
      </c>
      <c r="AU189" s="255" t="s">
        <v>84</v>
      </c>
      <c r="AV189" s="14" t="s">
        <v>84</v>
      </c>
      <c r="AW189" s="14" t="s">
        <v>31</v>
      </c>
      <c r="AX189" s="14" t="s">
        <v>74</v>
      </c>
      <c r="AY189" s="255" t="s">
        <v>129</v>
      </c>
    </row>
    <row r="190" s="16" customFormat="1">
      <c r="A190" s="16"/>
      <c r="B190" s="267"/>
      <c r="C190" s="268"/>
      <c r="D190" s="236" t="s">
        <v>138</v>
      </c>
      <c r="E190" s="269" t="s">
        <v>1</v>
      </c>
      <c r="F190" s="270" t="s">
        <v>220</v>
      </c>
      <c r="G190" s="268"/>
      <c r="H190" s="271">
        <v>323.66300000000001</v>
      </c>
      <c r="I190" s="272"/>
      <c r="J190" s="268"/>
      <c r="K190" s="268"/>
      <c r="L190" s="273"/>
      <c r="M190" s="274"/>
      <c r="N190" s="275"/>
      <c r="O190" s="275"/>
      <c r="P190" s="275"/>
      <c r="Q190" s="275"/>
      <c r="R190" s="275"/>
      <c r="S190" s="275"/>
      <c r="T190" s="276"/>
      <c r="U190" s="16"/>
      <c r="V190" s="16"/>
      <c r="W190" s="16"/>
      <c r="X190" s="16"/>
      <c r="Y190" s="16"/>
      <c r="Z190" s="16"/>
      <c r="AA190" s="16"/>
      <c r="AB190" s="16"/>
      <c r="AC190" s="16"/>
      <c r="AD190" s="16"/>
      <c r="AE190" s="16"/>
      <c r="AT190" s="277" t="s">
        <v>138</v>
      </c>
      <c r="AU190" s="277" t="s">
        <v>84</v>
      </c>
      <c r="AV190" s="16" t="s">
        <v>144</v>
      </c>
      <c r="AW190" s="16" t="s">
        <v>31</v>
      </c>
      <c r="AX190" s="16" t="s">
        <v>74</v>
      </c>
      <c r="AY190" s="277" t="s">
        <v>129</v>
      </c>
    </row>
    <row r="191" s="13" customFormat="1">
      <c r="A191" s="13"/>
      <c r="B191" s="234"/>
      <c r="C191" s="235"/>
      <c r="D191" s="236" t="s">
        <v>138</v>
      </c>
      <c r="E191" s="237" t="s">
        <v>1</v>
      </c>
      <c r="F191" s="238" t="s">
        <v>221</v>
      </c>
      <c r="G191" s="235"/>
      <c r="H191" s="237" t="s">
        <v>1</v>
      </c>
      <c r="I191" s="239"/>
      <c r="J191" s="235"/>
      <c r="K191" s="235"/>
      <c r="L191" s="240"/>
      <c r="M191" s="241"/>
      <c r="N191" s="242"/>
      <c r="O191" s="242"/>
      <c r="P191" s="242"/>
      <c r="Q191" s="242"/>
      <c r="R191" s="242"/>
      <c r="S191" s="242"/>
      <c r="T191" s="243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4" t="s">
        <v>138</v>
      </c>
      <c r="AU191" s="244" t="s">
        <v>84</v>
      </c>
      <c r="AV191" s="13" t="s">
        <v>82</v>
      </c>
      <c r="AW191" s="13" t="s">
        <v>31</v>
      </c>
      <c r="AX191" s="13" t="s">
        <v>74</v>
      </c>
      <c r="AY191" s="244" t="s">
        <v>129</v>
      </c>
    </row>
    <row r="192" s="14" customFormat="1">
      <c r="A192" s="14"/>
      <c r="B192" s="245"/>
      <c r="C192" s="246"/>
      <c r="D192" s="236" t="s">
        <v>138</v>
      </c>
      <c r="E192" s="247" t="s">
        <v>1</v>
      </c>
      <c r="F192" s="248" t="s">
        <v>558</v>
      </c>
      <c r="G192" s="246"/>
      <c r="H192" s="249">
        <v>43.390000000000001</v>
      </c>
      <c r="I192" s="250"/>
      <c r="J192" s="246"/>
      <c r="K192" s="246"/>
      <c r="L192" s="251"/>
      <c r="M192" s="252"/>
      <c r="N192" s="253"/>
      <c r="O192" s="253"/>
      <c r="P192" s="253"/>
      <c r="Q192" s="253"/>
      <c r="R192" s="253"/>
      <c r="S192" s="253"/>
      <c r="T192" s="254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55" t="s">
        <v>138</v>
      </c>
      <c r="AU192" s="255" t="s">
        <v>84</v>
      </c>
      <c r="AV192" s="14" t="s">
        <v>84</v>
      </c>
      <c r="AW192" s="14" t="s">
        <v>31</v>
      </c>
      <c r="AX192" s="14" t="s">
        <v>74</v>
      </c>
      <c r="AY192" s="255" t="s">
        <v>129</v>
      </c>
    </row>
    <row r="193" s="15" customFormat="1">
      <c r="A193" s="15"/>
      <c r="B193" s="256"/>
      <c r="C193" s="257"/>
      <c r="D193" s="236" t="s">
        <v>138</v>
      </c>
      <c r="E193" s="258" t="s">
        <v>1</v>
      </c>
      <c r="F193" s="259" t="s">
        <v>154</v>
      </c>
      <c r="G193" s="257"/>
      <c r="H193" s="260">
        <v>367.053</v>
      </c>
      <c r="I193" s="261"/>
      <c r="J193" s="257"/>
      <c r="K193" s="257"/>
      <c r="L193" s="262"/>
      <c r="M193" s="263"/>
      <c r="N193" s="264"/>
      <c r="O193" s="264"/>
      <c r="P193" s="264"/>
      <c r="Q193" s="264"/>
      <c r="R193" s="264"/>
      <c r="S193" s="264"/>
      <c r="T193" s="265"/>
      <c r="U193" s="15"/>
      <c r="V193" s="15"/>
      <c r="W193" s="15"/>
      <c r="X193" s="15"/>
      <c r="Y193" s="15"/>
      <c r="Z193" s="15"/>
      <c r="AA193" s="15"/>
      <c r="AB193" s="15"/>
      <c r="AC193" s="15"/>
      <c r="AD193" s="15"/>
      <c r="AE193" s="15"/>
      <c r="AT193" s="266" t="s">
        <v>138</v>
      </c>
      <c r="AU193" s="266" t="s">
        <v>84</v>
      </c>
      <c r="AV193" s="15" t="s">
        <v>136</v>
      </c>
      <c r="AW193" s="15" t="s">
        <v>31</v>
      </c>
      <c r="AX193" s="15" t="s">
        <v>82</v>
      </c>
      <c r="AY193" s="266" t="s">
        <v>129</v>
      </c>
    </row>
    <row r="194" s="2" customFormat="1" ht="16.5" customHeight="1">
      <c r="A194" s="39"/>
      <c r="B194" s="40"/>
      <c r="C194" s="278" t="s">
        <v>201</v>
      </c>
      <c r="D194" s="278" t="s">
        <v>223</v>
      </c>
      <c r="E194" s="279" t="s">
        <v>224</v>
      </c>
      <c r="F194" s="280" t="s">
        <v>225</v>
      </c>
      <c r="G194" s="281" t="s">
        <v>147</v>
      </c>
      <c r="H194" s="282">
        <v>415.60199999999998</v>
      </c>
      <c r="I194" s="283"/>
      <c r="J194" s="284">
        <f>ROUND(I194*H194,2)</f>
        <v>0</v>
      </c>
      <c r="K194" s="285"/>
      <c r="L194" s="286"/>
      <c r="M194" s="287" t="s">
        <v>1</v>
      </c>
      <c r="N194" s="288" t="s">
        <v>39</v>
      </c>
      <c r="O194" s="92"/>
      <c r="P194" s="230">
        <f>O194*H194</f>
        <v>0</v>
      </c>
      <c r="Q194" s="230">
        <v>0</v>
      </c>
      <c r="R194" s="230">
        <f>Q194*H194</f>
        <v>0</v>
      </c>
      <c r="S194" s="230">
        <v>0</v>
      </c>
      <c r="T194" s="231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32" t="s">
        <v>226</v>
      </c>
      <c r="AT194" s="232" t="s">
        <v>223</v>
      </c>
      <c r="AU194" s="232" t="s">
        <v>84</v>
      </c>
      <c r="AY194" s="18" t="s">
        <v>129</v>
      </c>
      <c r="BE194" s="233">
        <f>IF(N194="základní",J194,0)</f>
        <v>0</v>
      </c>
      <c r="BF194" s="233">
        <f>IF(N194="snížená",J194,0)</f>
        <v>0</v>
      </c>
      <c r="BG194" s="233">
        <f>IF(N194="zákl. přenesená",J194,0)</f>
        <v>0</v>
      </c>
      <c r="BH194" s="233">
        <f>IF(N194="sníž. přenesená",J194,0)</f>
        <v>0</v>
      </c>
      <c r="BI194" s="233">
        <f>IF(N194="nulová",J194,0)</f>
        <v>0</v>
      </c>
      <c r="BJ194" s="18" t="s">
        <v>82</v>
      </c>
      <c r="BK194" s="233">
        <f>ROUND(I194*H194,2)</f>
        <v>0</v>
      </c>
      <c r="BL194" s="18" t="s">
        <v>181</v>
      </c>
      <c r="BM194" s="232" t="s">
        <v>227</v>
      </c>
    </row>
    <row r="195" s="14" customFormat="1">
      <c r="A195" s="14"/>
      <c r="B195" s="245"/>
      <c r="C195" s="246"/>
      <c r="D195" s="236" t="s">
        <v>138</v>
      </c>
      <c r="E195" s="247" t="s">
        <v>1</v>
      </c>
      <c r="F195" s="248" t="s">
        <v>559</v>
      </c>
      <c r="G195" s="246"/>
      <c r="H195" s="249">
        <v>372.21199999999999</v>
      </c>
      <c r="I195" s="250"/>
      <c r="J195" s="246"/>
      <c r="K195" s="246"/>
      <c r="L195" s="251"/>
      <c r="M195" s="252"/>
      <c r="N195" s="253"/>
      <c r="O195" s="253"/>
      <c r="P195" s="253"/>
      <c r="Q195" s="253"/>
      <c r="R195" s="253"/>
      <c r="S195" s="253"/>
      <c r="T195" s="254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55" t="s">
        <v>138</v>
      </c>
      <c r="AU195" s="255" t="s">
        <v>84</v>
      </c>
      <c r="AV195" s="14" t="s">
        <v>84</v>
      </c>
      <c r="AW195" s="14" t="s">
        <v>31</v>
      </c>
      <c r="AX195" s="14" t="s">
        <v>74</v>
      </c>
      <c r="AY195" s="255" t="s">
        <v>129</v>
      </c>
    </row>
    <row r="196" s="13" customFormat="1">
      <c r="A196" s="13"/>
      <c r="B196" s="234"/>
      <c r="C196" s="235"/>
      <c r="D196" s="236" t="s">
        <v>138</v>
      </c>
      <c r="E196" s="237" t="s">
        <v>1</v>
      </c>
      <c r="F196" s="238" t="s">
        <v>229</v>
      </c>
      <c r="G196" s="235"/>
      <c r="H196" s="237" t="s">
        <v>1</v>
      </c>
      <c r="I196" s="239"/>
      <c r="J196" s="235"/>
      <c r="K196" s="235"/>
      <c r="L196" s="240"/>
      <c r="M196" s="241"/>
      <c r="N196" s="242"/>
      <c r="O196" s="242"/>
      <c r="P196" s="242"/>
      <c r="Q196" s="242"/>
      <c r="R196" s="242"/>
      <c r="S196" s="242"/>
      <c r="T196" s="243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44" t="s">
        <v>138</v>
      </c>
      <c r="AU196" s="244" t="s">
        <v>84</v>
      </c>
      <c r="AV196" s="13" t="s">
        <v>82</v>
      </c>
      <c r="AW196" s="13" t="s">
        <v>31</v>
      </c>
      <c r="AX196" s="13" t="s">
        <v>74</v>
      </c>
      <c r="AY196" s="244" t="s">
        <v>129</v>
      </c>
    </row>
    <row r="197" s="14" customFormat="1">
      <c r="A197" s="14"/>
      <c r="B197" s="245"/>
      <c r="C197" s="246"/>
      <c r="D197" s="236" t="s">
        <v>138</v>
      </c>
      <c r="E197" s="247" t="s">
        <v>1</v>
      </c>
      <c r="F197" s="248" t="s">
        <v>558</v>
      </c>
      <c r="G197" s="246"/>
      <c r="H197" s="249">
        <v>43.390000000000001</v>
      </c>
      <c r="I197" s="250"/>
      <c r="J197" s="246"/>
      <c r="K197" s="246"/>
      <c r="L197" s="251"/>
      <c r="M197" s="252"/>
      <c r="N197" s="253"/>
      <c r="O197" s="253"/>
      <c r="P197" s="253"/>
      <c r="Q197" s="253"/>
      <c r="R197" s="253"/>
      <c r="S197" s="253"/>
      <c r="T197" s="254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55" t="s">
        <v>138</v>
      </c>
      <c r="AU197" s="255" t="s">
        <v>84</v>
      </c>
      <c r="AV197" s="14" t="s">
        <v>84</v>
      </c>
      <c r="AW197" s="14" t="s">
        <v>31</v>
      </c>
      <c r="AX197" s="14" t="s">
        <v>74</v>
      </c>
      <c r="AY197" s="255" t="s">
        <v>129</v>
      </c>
    </row>
    <row r="198" s="15" customFormat="1">
      <c r="A198" s="15"/>
      <c r="B198" s="256"/>
      <c r="C198" s="257"/>
      <c r="D198" s="236" t="s">
        <v>138</v>
      </c>
      <c r="E198" s="258" t="s">
        <v>1</v>
      </c>
      <c r="F198" s="259" t="s">
        <v>154</v>
      </c>
      <c r="G198" s="257"/>
      <c r="H198" s="260">
        <v>415.60199999999998</v>
      </c>
      <c r="I198" s="261"/>
      <c r="J198" s="257"/>
      <c r="K198" s="257"/>
      <c r="L198" s="262"/>
      <c r="M198" s="263"/>
      <c r="N198" s="264"/>
      <c r="O198" s="264"/>
      <c r="P198" s="264"/>
      <c r="Q198" s="264"/>
      <c r="R198" s="264"/>
      <c r="S198" s="264"/>
      <c r="T198" s="265"/>
      <c r="U198" s="15"/>
      <c r="V198" s="15"/>
      <c r="W198" s="15"/>
      <c r="X198" s="15"/>
      <c r="Y198" s="15"/>
      <c r="Z198" s="15"/>
      <c r="AA198" s="15"/>
      <c r="AB198" s="15"/>
      <c r="AC198" s="15"/>
      <c r="AD198" s="15"/>
      <c r="AE198" s="15"/>
      <c r="AT198" s="266" t="s">
        <v>138</v>
      </c>
      <c r="AU198" s="266" t="s">
        <v>84</v>
      </c>
      <c r="AV198" s="15" t="s">
        <v>136</v>
      </c>
      <c r="AW198" s="15" t="s">
        <v>31</v>
      </c>
      <c r="AX198" s="15" t="s">
        <v>82</v>
      </c>
      <c r="AY198" s="266" t="s">
        <v>129</v>
      </c>
    </row>
    <row r="199" s="2" customFormat="1" ht="33" customHeight="1">
      <c r="A199" s="39"/>
      <c r="B199" s="40"/>
      <c r="C199" s="220" t="s">
        <v>8</v>
      </c>
      <c r="D199" s="220" t="s">
        <v>132</v>
      </c>
      <c r="E199" s="221" t="s">
        <v>230</v>
      </c>
      <c r="F199" s="222" t="s">
        <v>231</v>
      </c>
      <c r="G199" s="223" t="s">
        <v>135</v>
      </c>
      <c r="H199" s="224">
        <v>24</v>
      </c>
      <c r="I199" s="225"/>
      <c r="J199" s="226">
        <f>ROUND(I199*H199,2)</f>
        <v>0</v>
      </c>
      <c r="K199" s="227"/>
      <c r="L199" s="45"/>
      <c r="M199" s="228" t="s">
        <v>1</v>
      </c>
      <c r="N199" s="229" t="s">
        <v>39</v>
      </c>
      <c r="O199" s="92"/>
      <c r="P199" s="230">
        <f>O199*H199</f>
        <v>0</v>
      </c>
      <c r="Q199" s="230">
        <v>0</v>
      </c>
      <c r="R199" s="230">
        <f>Q199*H199</f>
        <v>0</v>
      </c>
      <c r="S199" s="230">
        <v>0</v>
      </c>
      <c r="T199" s="231">
        <f>S199*H199</f>
        <v>0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232" t="s">
        <v>181</v>
      </c>
      <c r="AT199" s="232" t="s">
        <v>132</v>
      </c>
      <c r="AU199" s="232" t="s">
        <v>84</v>
      </c>
      <c r="AY199" s="18" t="s">
        <v>129</v>
      </c>
      <c r="BE199" s="233">
        <f>IF(N199="základní",J199,0)</f>
        <v>0</v>
      </c>
      <c r="BF199" s="233">
        <f>IF(N199="snížená",J199,0)</f>
        <v>0</v>
      </c>
      <c r="BG199" s="233">
        <f>IF(N199="zákl. přenesená",J199,0)</f>
        <v>0</v>
      </c>
      <c r="BH199" s="233">
        <f>IF(N199="sníž. přenesená",J199,0)</f>
        <v>0</v>
      </c>
      <c r="BI199" s="233">
        <f>IF(N199="nulová",J199,0)</f>
        <v>0</v>
      </c>
      <c r="BJ199" s="18" t="s">
        <v>82</v>
      </c>
      <c r="BK199" s="233">
        <f>ROUND(I199*H199,2)</f>
        <v>0</v>
      </c>
      <c r="BL199" s="18" t="s">
        <v>181</v>
      </c>
      <c r="BM199" s="232" t="s">
        <v>232</v>
      </c>
    </row>
    <row r="200" s="13" customFormat="1">
      <c r="A200" s="13"/>
      <c r="B200" s="234"/>
      <c r="C200" s="235"/>
      <c r="D200" s="236" t="s">
        <v>138</v>
      </c>
      <c r="E200" s="237" t="s">
        <v>1</v>
      </c>
      <c r="F200" s="238" t="s">
        <v>233</v>
      </c>
      <c r="G200" s="235"/>
      <c r="H200" s="237" t="s">
        <v>1</v>
      </c>
      <c r="I200" s="239"/>
      <c r="J200" s="235"/>
      <c r="K200" s="235"/>
      <c r="L200" s="240"/>
      <c r="M200" s="241"/>
      <c r="N200" s="242"/>
      <c r="O200" s="242"/>
      <c r="P200" s="242"/>
      <c r="Q200" s="242"/>
      <c r="R200" s="242"/>
      <c r="S200" s="242"/>
      <c r="T200" s="243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44" t="s">
        <v>138</v>
      </c>
      <c r="AU200" s="244" t="s">
        <v>84</v>
      </c>
      <c r="AV200" s="13" t="s">
        <v>82</v>
      </c>
      <c r="AW200" s="13" t="s">
        <v>31</v>
      </c>
      <c r="AX200" s="13" t="s">
        <v>74</v>
      </c>
      <c r="AY200" s="244" t="s">
        <v>129</v>
      </c>
    </row>
    <row r="201" s="14" customFormat="1">
      <c r="A201" s="14"/>
      <c r="B201" s="245"/>
      <c r="C201" s="246"/>
      <c r="D201" s="236" t="s">
        <v>138</v>
      </c>
      <c r="E201" s="247" t="s">
        <v>1</v>
      </c>
      <c r="F201" s="248" t="s">
        <v>560</v>
      </c>
      <c r="G201" s="246"/>
      <c r="H201" s="249">
        <v>16</v>
      </c>
      <c r="I201" s="250"/>
      <c r="J201" s="246"/>
      <c r="K201" s="246"/>
      <c r="L201" s="251"/>
      <c r="M201" s="252"/>
      <c r="N201" s="253"/>
      <c r="O201" s="253"/>
      <c r="P201" s="253"/>
      <c r="Q201" s="253"/>
      <c r="R201" s="253"/>
      <c r="S201" s="253"/>
      <c r="T201" s="254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55" t="s">
        <v>138</v>
      </c>
      <c r="AU201" s="255" t="s">
        <v>84</v>
      </c>
      <c r="AV201" s="14" t="s">
        <v>84</v>
      </c>
      <c r="AW201" s="14" t="s">
        <v>31</v>
      </c>
      <c r="AX201" s="14" t="s">
        <v>74</v>
      </c>
      <c r="AY201" s="255" t="s">
        <v>129</v>
      </c>
    </row>
    <row r="202" s="13" customFormat="1">
      <c r="A202" s="13"/>
      <c r="B202" s="234"/>
      <c r="C202" s="235"/>
      <c r="D202" s="236" t="s">
        <v>138</v>
      </c>
      <c r="E202" s="237" t="s">
        <v>1</v>
      </c>
      <c r="F202" s="238" t="s">
        <v>235</v>
      </c>
      <c r="G202" s="235"/>
      <c r="H202" s="237" t="s">
        <v>1</v>
      </c>
      <c r="I202" s="239"/>
      <c r="J202" s="235"/>
      <c r="K202" s="235"/>
      <c r="L202" s="240"/>
      <c r="M202" s="241"/>
      <c r="N202" s="242"/>
      <c r="O202" s="242"/>
      <c r="P202" s="242"/>
      <c r="Q202" s="242"/>
      <c r="R202" s="242"/>
      <c r="S202" s="242"/>
      <c r="T202" s="243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44" t="s">
        <v>138</v>
      </c>
      <c r="AU202" s="244" t="s">
        <v>84</v>
      </c>
      <c r="AV202" s="13" t="s">
        <v>82</v>
      </c>
      <c r="AW202" s="13" t="s">
        <v>31</v>
      </c>
      <c r="AX202" s="13" t="s">
        <v>74</v>
      </c>
      <c r="AY202" s="244" t="s">
        <v>129</v>
      </c>
    </row>
    <row r="203" s="14" customFormat="1">
      <c r="A203" s="14"/>
      <c r="B203" s="245"/>
      <c r="C203" s="246"/>
      <c r="D203" s="236" t="s">
        <v>138</v>
      </c>
      <c r="E203" s="247" t="s">
        <v>1</v>
      </c>
      <c r="F203" s="248" t="s">
        <v>236</v>
      </c>
      <c r="G203" s="246"/>
      <c r="H203" s="249">
        <v>8</v>
      </c>
      <c r="I203" s="250"/>
      <c r="J203" s="246"/>
      <c r="K203" s="246"/>
      <c r="L203" s="251"/>
      <c r="M203" s="252"/>
      <c r="N203" s="253"/>
      <c r="O203" s="253"/>
      <c r="P203" s="253"/>
      <c r="Q203" s="253"/>
      <c r="R203" s="253"/>
      <c r="S203" s="253"/>
      <c r="T203" s="254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55" t="s">
        <v>138</v>
      </c>
      <c r="AU203" s="255" t="s">
        <v>84</v>
      </c>
      <c r="AV203" s="14" t="s">
        <v>84</v>
      </c>
      <c r="AW203" s="14" t="s">
        <v>31</v>
      </c>
      <c r="AX203" s="14" t="s">
        <v>74</v>
      </c>
      <c r="AY203" s="255" t="s">
        <v>129</v>
      </c>
    </row>
    <row r="204" s="15" customFormat="1">
      <c r="A204" s="15"/>
      <c r="B204" s="256"/>
      <c r="C204" s="257"/>
      <c r="D204" s="236" t="s">
        <v>138</v>
      </c>
      <c r="E204" s="258" t="s">
        <v>1</v>
      </c>
      <c r="F204" s="259" t="s">
        <v>154</v>
      </c>
      <c r="G204" s="257"/>
      <c r="H204" s="260">
        <v>24</v>
      </c>
      <c r="I204" s="261"/>
      <c r="J204" s="257"/>
      <c r="K204" s="257"/>
      <c r="L204" s="262"/>
      <c r="M204" s="263"/>
      <c r="N204" s="264"/>
      <c r="O204" s="264"/>
      <c r="P204" s="264"/>
      <c r="Q204" s="264"/>
      <c r="R204" s="264"/>
      <c r="S204" s="264"/>
      <c r="T204" s="265"/>
      <c r="U204" s="15"/>
      <c r="V204" s="15"/>
      <c r="W204" s="15"/>
      <c r="X204" s="15"/>
      <c r="Y204" s="15"/>
      <c r="Z204" s="15"/>
      <c r="AA204" s="15"/>
      <c r="AB204" s="15"/>
      <c r="AC204" s="15"/>
      <c r="AD204" s="15"/>
      <c r="AE204" s="15"/>
      <c r="AT204" s="266" t="s">
        <v>138</v>
      </c>
      <c r="AU204" s="266" t="s">
        <v>84</v>
      </c>
      <c r="AV204" s="15" t="s">
        <v>136</v>
      </c>
      <c r="AW204" s="15" t="s">
        <v>31</v>
      </c>
      <c r="AX204" s="15" t="s">
        <v>82</v>
      </c>
      <c r="AY204" s="266" t="s">
        <v>129</v>
      </c>
    </row>
    <row r="205" s="2" customFormat="1" ht="16.5" customHeight="1">
      <c r="A205" s="39"/>
      <c r="B205" s="40"/>
      <c r="C205" s="278" t="s">
        <v>181</v>
      </c>
      <c r="D205" s="278" t="s">
        <v>223</v>
      </c>
      <c r="E205" s="279" t="s">
        <v>237</v>
      </c>
      <c r="F205" s="280" t="s">
        <v>238</v>
      </c>
      <c r="G205" s="281" t="s">
        <v>135</v>
      </c>
      <c r="H205" s="282">
        <v>8</v>
      </c>
      <c r="I205" s="283"/>
      <c r="J205" s="284">
        <f>ROUND(I205*H205,2)</f>
        <v>0</v>
      </c>
      <c r="K205" s="285"/>
      <c r="L205" s="286"/>
      <c r="M205" s="287" t="s">
        <v>1</v>
      </c>
      <c r="N205" s="288" t="s">
        <v>39</v>
      </c>
      <c r="O205" s="92"/>
      <c r="P205" s="230">
        <f>O205*H205</f>
        <v>0</v>
      </c>
      <c r="Q205" s="230">
        <v>0.00020000000000000001</v>
      </c>
      <c r="R205" s="230">
        <f>Q205*H205</f>
        <v>0.0016000000000000001</v>
      </c>
      <c r="S205" s="230">
        <v>0</v>
      </c>
      <c r="T205" s="231">
        <f>S205*H205</f>
        <v>0</v>
      </c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R205" s="232" t="s">
        <v>226</v>
      </c>
      <c r="AT205" s="232" t="s">
        <v>223</v>
      </c>
      <c r="AU205" s="232" t="s">
        <v>84</v>
      </c>
      <c r="AY205" s="18" t="s">
        <v>129</v>
      </c>
      <c r="BE205" s="233">
        <f>IF(N205="základní",J205,0)</f>
        <v>0</v>
      </c>
      <c r="BF205" s="233">
        <f>IF(N205="snížená",J205,0)</f>
        <v>0</v>
      </c>
      <c r="BG205" s="233">
        <f>IF(N205="zákl. přenesená",J205,0)</f>
        <v>0</v>
      </c>
      <c r="BH205" s="233">
        <f>IF(N205="sníž. přenesená",J205,0)</f>
        <v>0</v>
      </c>
      <c r="BI205" s="233">
        <f>IF(N205="nulová",J205,0)</f>
        <v>0</v>
      </c>
      <c r="BJ205" s="18" t="s">
        <v>82</v>
      </c>
      <c r="BK205" s="233">
        <f>ROUND(I205*H205,2)</f>
        <v>0</v>
      </c>
      <c r="BL205" s="18" t="s">
        <v>181</v>
      </c>
      <c r="BM205" s="232" t="s">
        <v>239</v>
      </c>
    </row>
    <row r="206" s="13" customFormat="1">
      <c r="A206" s="13"/>
      <c r="B206" s="234"/>
      <c r="C206" s="235"/>
      <c r="D206" s="236" t="s">
        <v>138</v>
      </c>
      <c r="E206" s="237" t="s">
        <v>1</v>
      </c>
      <c r="F206" s="238" t="s">
        <v>235</v>
      </c>
      <c r="G206" s="235"/>
      <c r="H206" s="237" t="s">
        <v>1</v>
      </c>
      <c r="I206" s="239"/>
      <c r="J206" s="235"/>
      <c r="K206" s="235"/>
      <c r="L206" s="240"/>
      <c r="M206" s="241"/>
      <c r="N206" s="242"/>
      <c r="O206" s="242"/>
      <c r="P206" s="242"/>
      <c r="Q206" s="242"/>
      <c r="R206" s="242"/>
      <c r="S206" s="242"/>
      <c r="T206" s="243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44" t="s">
        <v>138</v>
      </c>
      <c r="AU206" s="244" t="s">
        <v>84</v>
      </c>
      <c r="AV206" s="13" t="s">
        <v>82</v>
      </c>
      <c r="AW206" s="13" t="s">
        <v>31</v>
      </c>
      <c r="AX206" s="13" t="s">
        <v>74</v>
      </c>
      <c r="AY206" s="244" t="s">
        <v>129</v>
      </c>
    </row>
    <row r="207" s="14" customFormat="1">
      <c r="A207" s="14"/>
      <c r="B207" s="245"/>
      <c r="C207" s="246"/>
      <c r="D207" s="236" t="s">
        <v>138</v>
      </c>
      <c r="E207" s="247" t="s">
        <v>1</v>
      </c>
      <c r="F207" s="248" t="s">
        <v>236</v>
      </c>
      <c r="G207" s="246"/>
      <c r="H207" s="249">
        <v>8</v>
      </c>
      <c r="I207" s="250"/>
      <c r="J207" s="246"/>
      <c r="K207" s="246"/>
      <c r="L207" s="251"/>
      <c r="M207" s="252"/>
      <c r="N207" s="253"/>
      <c r="O207" s="253"/>
      <c r="P207" s="253"/>
      <c r="Q207" s="253"/>
      <c r="R207" s="253"/>
      <c r="S207" s="253"/>
      <c r="T207" s="254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55" t="s">
        <v>138</v>
      </c>
      <c r="AU207" s="255" t="s">
        <v>84</v>
      </c>
      <c r="AV207" s="14" t="s">
        <v>84</v>
      </c>
      <c r="AW207" s="14" t="s">
        <v>31</v>
      </c>
      <c r="AX207" s="14" t="s">
        <v>82</v>
      </c>
      <c r="AY207" s="255" t="s">
        <v>129</v>
      </c>
    </row>
    <row r="208" s="2" customFormat="1" ht="16.5" customHeight="1">
      <c r="A208" s="39"/>
      <c r="B208" s="40"/>
      <c r="C208" s="278" t="s">
        <v>240</v>
      </c>
      <c r="D208" s="278" t="s">
        <v>223</v>
      </c>
      <c r="E208" s="279" t="s">
        <v>241</v>
      </c>
      <c r="F208" s="280" t="s">
        <v>242</v>
      </c>
      <c r="G208" s="281" t="s">
        <v>135</v>
      </c>
      <c r="H208" s="282">
        <v>16</v>
      </c>
      <c r="I208" s="283"/>
      <c r="J208" s="284">
        <f>ROUND(I208*H208,2)</f>
        <v>0</v>
      </c>
      <c r="K208" s="285"/>
      <c r="L208" s="286"/>
      <c r="M208" s="287" t="s">
        <v>1</v>
      </c>
      <c r="N208" s="288" t="s">
        <v>39</v>
      </c>
      <c r="O208" s="92"/>
      <c r="P208" s="230">
        <f>O208*H208</f>
        <v>0</v>
      </c>
      <c r="Q208" s="230">
        <v>0.00020000000000000001</v>
      </c>
      <c r="R208" s="230">
        <f>Q208*H208</f>
        <v>0.0032000000000000002</v>
      </c>
      <c r="S208" s="230">
        <v>0</v>
      </c>
      <c r="T208" s="231">
        <f>S208*H208</f>
        <v>0</v>
      </c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R208" s="232" t="s">
        <v>226</v>
      </c>
      <c r="AT208" s="232" t="s">
        <v>223</v>
      </c>
      <c r="AU208" s="232" t="s">
        <v>84</v>
      </c>
      <c r="AY208" s="18" t="s">
        <v>129</v>
      </c>
      <c r="BE208" s="233">
        <f>IF(N208="základní",J208,0)</f>
        <v>0</v>
      </c>
      <c r="BF208" s="233">
        <f>IF(N208="snížená",J208,0)</f>
        <v>0</v>
      </c>
      <c r="BG208" s="233">
        <f>IF(N208="zákl. přenesená",J208,0)</f>
        <v>0</v>
      </c>
      <c r="BH208" s="233">
        <f>IF(N208="sníž. přenesená",J208,0)</f>
        <v>0</v>
      </c>
      <c r="BI208" s="233">
        <f>IF(N208="nulová",J208,0)</f>
        <v>0</v>
      </c>
      <c r="BJ208" s="18" t="s">
        <v>82</v>
      </c>
      <c r="BK208" s="233">
        <f>ROUND(I208*H208,2)</f>
        <v>0</v>
      </c>
      <c r="BL208" s="18" t="s">
        <v>181</v>
      </c>
      <c r="BM208" s="232" t="s">
        <v>243</v>
      </c>
    </row>
    <row r="209" s="13" customFormat="1">
      <c r="A209" s="13"/>
      <c r="B209" s="234"/>
      <c r="C209" s="235"/>
      <c r="D209" s="236" t="s">
        <v>138</v>
      </c>
      <c r="E209" s="237" t="s">
        <v>1</v>
      </c>
      <c r="F209" s="238" t="s">
        <v>233</v>
      </c>
      <c r="G209" s="235"/>
      <c r="H209" s="237" t="s">
        <v>1</v>
      </c>
      <c r="I209" s="239"/>
      <c r="J209" s="235"/>
      <c r="K209" s="235"/>
      <c r="L209" s="240"/>
      <c r="M209" s="241"/>
      <c r="N209" s="242"/>
      <c r="O209" s="242"/>
      <c r="P209" s="242"/>
      <c r="Q209" s="242"/>
      <c r="R209" s="242"/>
      <c r="S209" s="242"/>
      <c r="T209" s="243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44" t="s">
        <v>138</v>
      </c>
      <c r="AU209" s="244" t="s">
        <v>84</v>
      </c>
      <c r="AV209" s="13" t="s">
        <v>82</v>
      </c>
      <c r="AW209" s="13" t="s">
        <v>31</v>
      </c>
      <c r="AX209" s="13" t="s">
        <v>74</v>
      </c>
      <c r="AY209" s="244" t="s">
        <v>129</v>
      </c>
    </row>
    <row r="210" s="14" customFormat="1">
      <c r="A210" s="14"/>
      <c r="B210" s="245"/>
      <c r="C210" s="246"/>
      <c r="D210" s="236" t="s">
        <v>138</v>
      </c>
      <c r="E210" s="247" t="s">
        <v>1</v>
      </c>
      <c r="F210" s="248" t="s">
        <v>560</v>
      </c>
      <c r="G210" s="246"/>
      <c r="H210" s="249">
        <v>16</v>
      </c>
      <c r="I210" s="250"/>
      <c r="J210" s="246"/>
      <c r="K210" s="246"/>
      <c r="L210" s="251"/>
      <c r="M210" s="252"/>
      <c r="N210" s="253"/>
      <c r="O210" s="253"/>
      <c r="P210" s="253"/>
      <c r="Q210" s="253"/>
      <c r="R210" s="253"/>
      <c r="S210" s="253"/>
      <c r="T210" s="254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55" t="s">
        <v>138</v>
      </c>
      <c r="AU210" s="255" t="s">
        <v>84</v>
      </c>
      <c r="AV210" s="14" t="s">
        <v>84</v>
      </c>
      <c r="AW210" s="14" t="s">
        <v>31</v>
      </c>
      <c r="AX210" s="14" t="s">
        <v>82</v>
      </c>
      <c r="AY210" s="255" t="s">
        <v>129</v>
      </c>
    </row>
    <row r="211" s="2" customFormat="1" ht="37.8" customHeight="1">
      <c r="A211" s="39"/>
      <c r="B211" s="40"/>
      <c r="C211" s="220" t="s">
        <v>244</v>
      </c>
      <c r="D211" s="220" t="s">
        <v>132</v>
      </c>
      <c r="E211" s="221" t="s">
        <v>245</v>
      </c>
      <c r="F211" s="222" t="s">
        <v>246</v>
      </c>
      <c r="G211" s="223" t="s">
        <v>205</v>
      </c>
      <c r="H211" s="224">
        <v>86.780000000000001</v>
      </c>
      <c r="I211" s="225"/>
      <c r="J211" s="226">
        <f>ROUND(I211*H211,2)</f>
        <v>0</v>
      </c>
      <c r="K211" s="227"/>
      <c r="L211" s="45"/>
      <c r="M211" s="228" t="s">
        <v>1</v>
      </c>
      <c r="N211" s="229" t="s">
        <v>39</v>
      </c>
      <c r="O211" s="92"/>
      <c r="P211" s="230">
        <f>O211*H211</f>
        <v>0</v>
      </c>
      <c r="Q211" s="230">
        <v>0</v>
      </c>
      <c r="R211" s="230">
        <f>Q211*H211</f>
        <v>0</v>
      </c>
      <c r="S211" s="230">
        <v>0</v>
      </c>
      <c r="T211" s="231">
        <f>S211*H211</f>
        <v>0</v>
      </c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R211" s="232" t="s">
        <v>181</v>
      </c>
      <c r="AT211" s="232" t="s">
        <v>132</v>
      </c>
      <c r="AU211" s="232" t="s">
        <v>84</v>
      </c>
      <c r="AY211" s="18" t="s">
        <v>129</v>
      </c>
      <c r="BE211" s="233">
        <f>IF(N211="základní",J211,0)</f>
        <v>0</v>
      </c>
      <c r="BF211" s="233">
        <f>IF(N211="snížená",J211,0)</f>
        <v>0</v>
      </c>
      <c r="BG211" s="233">
        <f>IF(N211="zákl. přenesená",J211,0)</f>
        <v>0</v>
      </c>
      <c r="BH211" s="233">
        <f>IF(N211="sníž. přenesená",J211,0)</f>
        <v>0</v>
      </c>
      <c r="BI211" s="233">
        <f>IF(N211="nulová",J211,0)</f>
        <v>0</v>
      </c>
      <c r="BJ211" s="18" t="s">
        <v>82</v>
      </c>
      <c r="BK211" s="233">
        <f>ROUND(I211*H211,2)</f>
        <v>0</v>
      </c>
      <c r="BL211" s="18" t="s">
        <v>181</v>
      </c>
      <c r="BM211" s="232" t="s">
        <v>247</v>
      </c>
    </row>
    <row r="212" s="13" customFormat="1">
      <c r="A212" s="13"/>
      <c r="B212" s="234"/>
      <c r="C212" s="235"/>
      <c r="D212" s="236" t="s">
        <v>138</v>
      </c>
      <c r="E212" s="237" t="s">
        <v>1</v>
      </c>
      <c r="F212" s="238" t="s">
        <v>248</v>
      </c>
      <c r="G212" s="235"/>
      <c r="H212" s="237" t="s">
        <v>1</v>
      </c>
      <c r="I212" s="239"/>
      <c r="J212" s="235"/>
      <c r="K212" s="235"/>
      <c r="L212" s="240"/>
      <c r="M212" s="241"/>
      <c r="N212" s="242"/>
      <c r="O212" s="242"/>
      <c r="P212" s="242"/>
      <c r="Q212" s="242"/>
      <c r="R212" s="242"/>
      <c r="S212" s="242"/>
      <c r="T212" s="243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44" t="s">
        <v>138</v>
      </c>
      <c r="AU212" s="244" t="s">
        <v>84</v>
      </c>
      <c r="AV212" s="13" t="s">
        <v>82</v>
      </c>
      <c r="AW212" s="13" t="s">
        <v>31</v>
      </c>
      <c r="AX212" s="13" t="s">
        <v>74</v>
      </c>
      <c r="AY212" s="244" t="s">
        <v>129</v>
      </c>
    </row>
    <row r="213" s="14" customFormat="1">
      <c r="A213" s="14"/>
      <c r="B213" s="245"/>
      <c r="C213" s="246"/>
      <c r="D213" s="236" t="s">
        <v>138</v>
      </c>
      <c r="E213" s="247" t="s">
        <v>1</v>
      </c>
      <c r="F213" s="248" t="s">
        <v>556</v>
      </c>
      <c r="G213" s="246"/>
      <c r="H213" s="249">
        <v>69.980000000000004</v>
      </c>
      <c r="I213" s="250"/>
      <c r="J213" s="246"/>
      <c r="K213" s="246"/>
      <c r="L213" s="251"/>
      <c r="M213" s="252"/>
      <c r="N213" s="253"/>
      <c r="O213" s="253"/>
      <c r="P213" s="253"/>
      <c r="Q213" s="253"/>
      <c r="R213" s="253"/>
      <c r="S213" s="253"/>
      <c r="T213" s="254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55" t="s">
        <v>138</v>
      </c>
      <c r="AU213" s="255" t="s">
        <v>84</v>
      </c>
      <c r="AV213" s="14" t="s">
        <v>84</v>
      </c>
      <c r="AW213" s="14" t="s">
        <v>31</v>
      </c>
      <c r="AX213" s="14" t="s">
        <v>74</v>
      </c>
      <c r="AY213" s="255" t="s">
        <v>129</v>
      </c>
    </row>
    <row r="214" s="13" customFormat="1">
      <c r="A214" s="13"/>
      <c r="B214" s="234"/>
      <c r="C214" s="235"/>
      <c r="D214" s="236" t="s">
        <v>138</v>
      </c>
      <c r="E214" s="237" t="s">
        <v>1</v>
      </c>
      <c r="F214" s="238" t="s">
        <v>561</v>
      </c>
      <c r="G214" s="235"/>
      <c r="H214" s="237" t="s">
        <v>1</v>
      </c>
      <c r="I214" s="239"/>
      <c r="J214" s="235"/>
      <c r="K214" s="235"/>
      <c r="L214" s="240"/>
      <c r="M214" s="241"/>
      <c r="N214" s="242"/>
      <c r="O214" s="242"/>
      <c r="P214" s="242"/>
      <c r="Q214" s="242"/>
      <c r="R214" s="242"/>
      <c r="S214" s="242"/>
      <c r="T214" s="243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44" t="s">
        <v>138</v>
      </c>
      <c r="AU214" s="244" t="s">
        <v>84</v>
      </c>
      <c r="AV214" s="13" t="s">
        <v>82</v>
      </c>
      <c r="AW214" s="13" t="s">
        <v>31</v>
      </c>
      <c r="AX214" s="13" t="s">
        <v>74</v>
      </c>
      <c r="AY214" s="244" t="s">
        <v>129</v>
      </c>
    </row>
    <row r="215" s="14" customFormat="1">
      <c r="A215" s="14"/>
      <c r="B215" s="245"/>
      <c r="C215" s="246"/>
      <c r="D215" s="236" t="s">
        <v>138</v>
      </c>
      <c r="E215" s="247" t="s">
        <v>1</v>
      </c>
      <c r="F215" s="248" t="s">
        <v>562</v>
      </c>
      <c r="G215" s="246"/>
      <c r="H215" s="249">
        <v>16.800000000000001</v>
      </c>
      <c r="I215" s="250"/>
      <c r="J215" s="246"/>
      <c r="K215" s="246"/>
      <c r="L215" s="251"/>
      <c r="M215" s="252"/>
      <c r="N215" s="253"/>
      <c r="O215" s="253"/>
      <c r="P215" s="253"/>
      <c r="Q215" s="253"/>
      <c r="R215" s="253"/>
      <c r="S215" s="253"/>
      <c r="T215" s="254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55" t="s">
        <v>138</v>
      </c>
      <c r="AU215" s="255" t="s">
        <v>84</v>
      </c>
      <c r="AV215" s="14" t="s">
        <v>84</v>
      </c>
      <c r="AW215" s="14" t="s">
        <v>31</v>
      </c>
      <c r="AX215" s="14" t="s">
        <v>74</v>
      </c>
      <c r="AY215" s="255" t="s">
        <v>129</v>
      </c>
    </row>
    <row r="216" s="15" customFormat="1">
      <c r="A216" s="15"/>
      <c r="B216" s="256"/>
      <c r="C216" s="257"/>
      <c r="D216" s="236" t="s">
        <v>138</v>
      </c>
      <c r="E216" s="258" t="s">
        <v>1</v>
      </c>
      <c r="F216" s="259" t="s">
        <v>154</v>
      </c>
      <c r="G216" s="257"/>
      <c r="H216" s="260">
        <v>86.780000000000001</v>
      </c>
      <c r="I216" s="261"/>
      <c r="J216" s="257"/>
      <c r="K216" s="257"/>
      <c r="L216" s="262"/>
      <c r="M216" s="263"/>
      <c r="N216" s="264"/>
      <c r="O216" s="264"/>
      <c r="P216" s="264"/>
      <c r="Q216" s="264"/>
      <c r="R216" s="264"/>
      <c r="S216" s="264"/>
      <c r="T216" s="265"/>
      <c r="U216" s="15"/>
      <c r="V216" s="15"/>
      <c r="W216" s="15"/>
      <c r="X216" s="15"/>
      <c r="Y216" s="15"/>
      <c r="Z216" s="15"/>
      <c r="AA216" s="15"/>
      <c r="AB216" s="15"/>
      <c r="AC216" s="15"/>
      <c r="AD216" s="15"/>
      <c r="AE216" s="15"/>
      <c r="AT216" s="266" t="s">
        <v>138</v>
      </c>
      <c r="AU216" s="266" t="s">
        <v>84</v>
      </c>
      <c r="AV216" s="15" t="s">
        <v>136</v>
      </c>
      <c r="AW216" s="15" t="s">
        <v>31</v>
      </c>
      <c r="AX216" s="15" t="s">
        <v>82</v>
      </c>
      <c r="AY216" s="266" t="s">
        <v>129</v>
      </c>
    </row>
    <row r="217" s="2" customFormat="1" ht="16.5" customHeight="1">
      <c r="A217" s="39"/>
      <c r="B217" s="40"/>
      <c r="C217" s="278" t="s">
        <v>251</v>
      </c>
      <c r="D217" s="278" t="s">
        <v>223</v>
      </c>
      <c r="E217" s="279" t="s">
        <v>252</v>
      </c>
      <c r="F217" s="280" t="s">
        <v>253</v>
      </c>
      <c r="G217" s="281" t="s">
        <v>205</v>
      </c>
      <c r="H217" s="282">
        <v>93</v>
      </c>
      <c r="I217" s="283"/>
      <c r="J217" s="284">
        <f>ROUND(I217*H217,2)</f>
        <v>0</v>
      </c>
      <c r="K217" s="285"/>
      <c r="L217" s="286"/>
      <c r="M217" s="287" t="s">
        <v>1</v>
      </c>
      <c r="N217" s="288" t="s">
        <v>39</v>
      </c>
      <c r="O217" s="92"/>
      <c r="P217" s="230">
        <f>O217*H217</f>
        <v>0</v>
      </c>
      <c r="Q217" s="230">
        <v>0</v>
      </c>
      <c r="R217" s="230">
        <f>Q217*H217</f>
        <v>0</v>
      </c>
      <c r="S217" s="230">
        <v>0</v>
      </c>
      <c r="T217" s="231">
        <f>S217*H217</f>
        <v>0</v>
      </c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R217" s="232" t="s">
        <v>226</v>
      </c>
      <c r="AT217" s="232" t="s">
        <v>223</v>
      </c>
      <c r="AU217" s="232" t="s">
        <v>84</v>
      </c>
      <c r="AY217" s="18" t="s">
        <v>129</v>
      </c>
      <c r="BE217" s="233">
        <f>IF(N217="základní",J217,0)</f>
        <v>0</v>
      </c>
      <c r="BF217" s="233">
        <f>IF(N217="snížená",J217,0)</f>
        <v>0</v>
      </c>
      <c r="BG217" s="233">
        <f>IF(N217="zákl. přenesená",J217,0)</f>
        <v>0</v>
      </c>
      <c r="BH217" s="233">
        <f>IF(N217="sníž. přenesená",J217,0)</f>
        <v>0</v>
      </c>
      <c r="BI217" s="233">
        <f>IF(N217="nulová",J217,0)</f>
        <v>0</v>
      </c>
      <c r="BJ217" s="18" t="s">
        <v>82</v>
      </c>
      <c r="BK217" s="233">
        <f>ROUND(I217*H217,2)</f>
        <v>0</v>
      </c>
      <c r="BL217" s="18" t="s">
        <v>181</v>
      </c>
      <c r="BM217" s="232" t="s">
        <v>254</v>
      </c>
    </row>
    <row r="218" s="13" customFormat="1">
      <c r="A218" s="13"/>
      <c r="B218" s="234"/>
      <c r="C218" s="235"/>
      <c r="D218" s="236" t="s">
        <v>138</v>
      </c>
      <c r="E218" s="237" t="s">
        <v>1</v>
      </c>
      <c r="F218" s="238" t="s">
        <v>255</v>
      </c>
      <c r="G218" s="235"/>
      <c r="H218" s="237" t="s">
        <v>1</v>
      </c>
      <c r="I218" s="239"/>
      <c r="J218" s="235"/>
      <c r="K218" s="235"/>
      <c r="L218" s="240"/>
      <c r="M218" s="241"/>
      <c r="N218" s="242"/>
      <c r="O218" s="242"/>
      <c r="P218" s="242"/>
      <c r="Q218" s="242"/>
      <c r="R218" s="242"/>
      <c r="S218" s="242"/>
      <c r="T218" s="243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44" t="s">
        <v>138</v>
      </c>
      <c r="AU218" s="244" t="s">
        <v>84</v>
      </c>
      <c r="AV218" s="13" t="s">
        <v>82</v>
      </c>
      <c r="AW218" s="13" t="s">
        <v>31</v>
      </c>
      <c r="AX218" s="13" t="s">
        <v>74</v>
      </c>
      <c r="AY218" s="244" t="s">
        <v>129</v>
      </c>
    </row>
    <row r="219" s="14" customFormat="1">
      <c r="A219" s="14"/>
      <c r="B219" s="245"/>
      <c r="C219" s="246"/>
      <c r="D219" s="236" t="s">
        <v>138</v>
      </c>
      <c r="E219" s="247" t="s">
        <v>1</v>
      </c>
      <c r="F219" s="248" t="s">
        <v>563</v>
      </c>
      <c r="G219" s="246"/>
      <c r="H219" s="249">
        <v>91.119</v>
      </c>
      <c r="I219" s="250"/>
      <c r="J219" s="246"/>
      <c r="K219" s="246"/>
      <c r="L219" s="251"/>
      <c r="M219" s="252"/>
      <c r="N219" s="253"/>
      <c r="O219" s="253"/>
      <c r="P219" s="253"/>
      <c r="Q219" s="253"/>
      <c r="R219" s="253"/>
      <c r="S219" s="253"/>
      <c r="T219" s="254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55" t="s">
        <v>138</v>
      </c>
      <c r="AU219" s="255" t="s">
        <v>84</v>
      </c>
      <c r="AV219" s="14" t="s">
        <v>84</v>
      </c>
      <c r="AW219" s="14" t="s">
        <v>31</v>
      </c>
      <c r="AX219" s="14" t="s">
        <v>74</v>
      </c>
      <c r="AY219" s="255" t="s">
        <v>129</v>
      </c>
    </row>
    <row r="220" s="13" customFormat="1">
      <c r="A220" s="13"/>
      <c r="B220" s="234"/>
      <c r="C220" s="235"/>
      <c r="D220" s="236" t="s">
        <v>138</v>
      </c>
      <c r="E220" s="237" t="s">
        <v>1</v>
      </c>
      <c r="F220" s="238" t="s">
        <v>257</v>
      </c>
      <c r="G220" s="235"/>
      <c r="H220" s="237" t="s">
        <v>1</v>
      </c>
      <c r="I220" s="239"/>
      <c r="J220" s="235"/>
      <c r="K220" s="235"/>
      <c r="L220" s="240"/>
      <c r="M220" s="241"/>
      <c r="N220" s="242"/>
      <c r="O220" s="242"/>
      <c r="P220" s="242"/>
      <c r="Q220" s="242"/>
      <c r="R220" s="242"/>
      <c r="S220" s="242"/>
      <c r="T220" s="243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44" t="s">
        <v>138</v>
      </c>
      <c r="AU220" s="244" t="s">
        <v>84</v>
      </c>
      <c r="AV220" s="13" t="s">
        <v>82</v>
      </c>
      <c r="AW220" s="13" t="s">
        <v>31</v>
      </c>
      <c r="AX220" s="13" t="s">
        <v>74</v>
      </c>
      <c r="AY220" s="244" t="s">
        <v>129</v>
      </c>
    </row>
    <row r="221" s="14" customFormat="1">
      <c r="A221" s="14"/>
      <c r="B221" s="245"/>
      <c r="C221" s="246"/>
      <c r="D221" s="236" t="s">
        <v>138</v>
      </c>
      <c r="E221" s="247" t="s">
        <v>1</v>
      </c>
      <c r="F221" s="248" t="s">
        <v>564</v>
      </c>
      <c r="G221" s="246"/>
      <c r="H221" s="249">
        <v>1.881</v>
      </c>
      <c r="I221" s="250"/>
      <c r="J221" s="246"/>
      <c r="K221" s="246"/>
      <c r="L221" s="251"/>
      <c r="M221" s="252"/>
      <c r="N221" s="253"/>
      <c r="O221" s="253"/>
      <c r="P221" s="253"/>
      <c r="Q221" s="253"/>
      <c r="R221" s="253"/>
      <c r="S221" s="253"/>
      <c r="T221" s="254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55" t="s">
        <v>138</v>
      </c>
      <c r="AU221" s="255" t="s">
        <v>84</v>
      </c>
      <c r="AV221" s="14" t="s">
        <v>84</v>
      </c>
      <c r="AW221" s="14" t="s">
        <v>31</v>
      </c>
      <c r="AX221" s="14" t="s">
        <v>74</v>
      </c>
      <c r="AY221" s="255" t="s">
        <v>129</v>
      </c>
    </row>
    <row r="222" s="15" customFormat="1">
      <c r="A222" s="15"/>
      <c r="B222" s="256"/>
      <c r="C222" s="257"/>
      <c r="D222" s="236" t="s">
        <v>138</v>
      </c>
      <c r="E222" s="258" t="s">
        <v>1</v>
      </c>
      <c r="F222" s="259" t="s">
        <v>154</v>
      </c>
      <c r="G222" s="257"/>
      <c r="H222" s="260">
        <v>93</v>
      </c>
      <c r="I222" s="261"/>
      <c r="J222" s="257"/>
      <c r="K222" s="257"/>
      <c r="L222" s="262"/>
      <c r="M222" s="263"/>
      <c r="N222" s="264"/>
      <c r="O222" s="264"/>
      <c r="P222" s="264"/>
      <c r="Q222" s="264"/>
      <c r="R222" s="264"/>
      <c r="S222" s="264"/>
      <c r="T222" s="265"/>
      <c r="U222" s="15"/>
      <c r="V222" s="15"/>
      <c r="W222" s="15"/>
      <c r="X222" s="15"/>
      <c r="Y222" s="15"/>
      <c r="Z222" s="15"/>
      <c r="AA222" s="15"/>
      <c r="AB222" s="15"/>
      <c r="AC222" s="15"/>
      <c r="AD222" s="15"/>
      <c r="AE222" s="15"/>
      <c r="AT222" s="266" t="s">
        <v>138</v>
      </c>
      <c r="AU222" s="266" t="s">
        <v>84</v>
      </c>
      <c r="AV222" s="15" t="s">
        <v>136</v>
      </c>
      <c r="AW222" s="15" t="s">
        <v>31</v>
      </c>
      <c r="AX222" s="15" t="s">
        <v>82</v>
      </c>
      <c r="AY222" s="266" t="s">
        <v>129</v>
      </c>
    </row>
    <row r="223" s="2" customFormat="1" ht="21.75" customHeight="1">
      <c r="A223" s="39"/>
      <c r="B223" s="40"/>
      <c r="C223" s="278" t="s">
        <v>259</v>
      </c>
      <c r="D223" s="278" t="s">
        <v>223</v>
      </c>
      <c r="E223" s="279" t="s">
        <v>260</v>
      </c>
      <c r="F223" s="280" t="s">
        <v>261</v>
      </c>
      <c r="G223" s="281" t="s">
        <v>262</v>
      </c>
      <c r="H223" s="282">
        <v>105</v>
      </c>
      <c r="I223" s="283"/>
      <c r="J223" s="284">
        <f>ROUND(I223*H223,2)</f>
        <v>0</v>
      </c>
      <c r="K223" s="285"/>
      <c r="L223" s="286"/>
      <c r="M223" s="287" t="s">
        <v>1</v>
      </c>
      <c r="N223" s="288" t="s">
        <v>39</v>
      </c>
      <c r="O223" s="92"/>
      <c r="P223" s="230">
        <f>O223*H223</f>
        <v>0</v>
      </c>
      <c r="Q223" s="230">
        <v>0</v>
      </c>
      <c r="R223" s="230">
        <f>Q223*H223</f>
        <v>0</v>
      </c>
      <c r="S223" s="230">
        <v>0</v>
      </c>
      <c r="T223" s="231">
        <f>S223*H223</f>
        <v>0</v>
      </c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R223" s="232" t="s">
        <v>226</v>
      </c>
      <c r="AT223" s="232" t="s">
        <v>223</v>
      </c>
      <c r="AU223" s="232" t="s">
        <v>84</v>
      </c>
      <c r="AY223" s="18" t="s">
        <v>129</v>
      </c>
      <c r="BE223" s="233">
        <f>IF(N223="základní",J223,0)</f>
        <v>0</v>
      </c>
      <c r="BF223" s="233">
        <f>IF(N223="snížená",J223,0)</f>
        <v>0</v>
      </c>
      <c r="BG223" s="233">
        <f>IF(N223="zákl. přenesená",J223,0)</f>
        <v>0</v>
      </c>
      <c r="BH223" s="233">
        <f>IF(N223="sníž. přenesená",J223,0)</f>
        <v>0</v>
      </c>
      <c r="BI223" s="233">
        <f>IF(N223="nulová",J223,0)</f>
        <v>0</v>
      </c>
      <c r="BJ223" s="18" t="s">
        <v>82</v>
      </c>
      <c r="BK223" s="233">
        <f>ROUND(I223*H223,2)</f>
        <v>0</v>
      </c>
      <c r="BL223" s="18" t="s">
        <v>181</v>
      </c>
      <c r="BM223" s="232" t="s">
        <v>263</v>
      </c>
    </row>
    <row r="224" s="14" customFormat="1">
      <c r="A224" s="14"/>
      <c r="B224" s="245"/>
      <c r="C224" s="246"/>
      <c r="D224" s="236" t="s">
        <v>138</v>
      </c>
      <c r="E224" s="247" t="s">
        <v>1</v>
      </c>
      <c r="F224" s="248" t="s">
        <v>563</v>
      </c>
      <c r="G224" s="246"/>
      <c r="H224" s="249">
        <v>91.119</v>
      </c>
      <c r="I224" s="250"/>
      <c r="J224" s="246"/>
      <c r="K224" s="246"/>
      <c r="L224" s="251"/>
      <c r="M224" s="252"/>
      <c r="N224" s="253"/>
      <c r="O224" s="253"/>
      <c r="P224" s="253"/>
      <c r="Q224" s="253"/>
      <c r="R224" s="253"/>
      <c r="S224" s="253"/>
      <c r="T224" s="254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55" t="s">
        <v>138</v>
      </c>
      <c r="AU224" s="255" t="s">
        <v>84</v>
      </c>
      <c r="AV224" s="14" t="s">
        <v>84</v>
      </c>
      <c r="AW224" s="14" t="s">
        <v>31</v>
      </c>
      <c r="AX224" s="14" t="s">
        <v>74</v>
      </c>
      <c r="AY224" s="255" t="s">
        <v>129</v>
      </c>
    </row>
    <row r="225" s="13" customFormat="1">
      <c r="A225" s="13"/>
      <c r="B225" s="234"/>
      <c r="C225" s="235"/>
      <c r="D225" s="236" t="s">
        <v>138</v>
      </c>
      <c r="E225" s="237" t="s">
        <v>1</v>
      </c>
      <c r="F225" s="238" t="s">
        <v>264</v>
      </c>
      <c r="G225" s="235"/>
      <c r="H225" s="237" t="s">
        <v>1</v>
      </c>
      <c r="I225" s="239"/>
      <c r="J225" s="235"/>
      <c r="K225" s="235"/>
      <c r="L225" s="240"/>
      <c r="M225" s="241"/>
      <c r="N225" s="242"/>
      <c r="O225" s="242"/>
      <c r="P225" s="242"/>
      <c r="Q225" s="242"/>
      <c r="R225" s="242"/>
      <c r="S225" s="242"/>
      <c r="T225" s="243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44" t="s">
        <v>138</v>
      </c>
      <c r="AU225" s="244" t="s">
        <v>84</v>
      </c>
      <c r="AV225" s="13" t="s">
        <v>82</v>
      </c>
      <c r="AW225" s="13" t="s">
        <v>31</v>
      </c>
      <c r="AX225" s="13" t="s">
        <v>74</v>
      </c>
      <c r="AY225" s="244" t="s">
        <v>129</v>
      </c>
    </row>
    <row r="226" s="14" customFormat="1">
      <c r="A226" s="14"/>
      <c r="B226" s="245"/>
      <c r="C226" s="246"/>
      <c r="D226" s="236" t="s">
        <v>138</v>
      </c>
      <c r="E226" s="247" t="s">
        <v>1</v>
      </c>
      <c r="F226" s="248" t="s">
        <v>565</v>
      </c>
      <c r="G226" s="246"/>
      <c r="H226" s="249">
        <v>13.881</v>
      </c>
      <c r="I226" s="250"/>
      <c r="J226" s="246"/>
      <c r="K226" s="246"/>
      <c r="L226" s="251"/>
      <c r="M226" s="252"/>
      <c r="N226" s="253"/>
      <c r="O226" s="253"/>
      <c r="P226" s="253"/>
      <c r="Q226" s="253"/>
      <c r="R226" s="253"/>
      <c r="S226" s="253"/>
      <c r="T226" s="254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55" t="s">
        <v>138</v>
      </c>
      <c r="AU226" s="255" t="s">
        <v>84</v>
      </c>
      <c r="AV226" s="14" t="s">
        <v>84</v>
      </c>
      <c r="AW226" s="14" t="s">
        <v>31</v>
      </c>
      <c r="AX226" s="14" t="s">
        <v>74</v>
      </c>
      <c r="AY226" s="255" t="s">
        <v>129</v>
      </c>
    </row>
    <row r="227" s="15" customFormat="1">
      <c r="A227" s="15"/>
      <c r="B227" s="256"/>
      <c r="C227" s="257"/>
      <c r="D227" s="236" t="s">
        <v>138</v>
      </c>
      <c r="E227" s="258" t="s">
        <v>1</v>
      </c>
      <c r="F227" s="259" t="s">
        <v>154</v>
      </c>
      <c r="G227" s="257"/>
      <c r="H227" s="260">
        <v>105</v>
      </c>
      <c r="I227" s="261"/>
      <c r="J227" s="257"/>
      <c r="K227" s="257"/>
      <c r="L227" s="262"/>
      <c r="M227" s="263"/>
      <c r="N227" s="264"/>
      <c r="O227" s="264"/>
      <c r="P227" s="264"/>
      <c r="Q227" s="264"/>
      <c r="R227" s="264"/>
      <c r="S227" s="264"/>
      <c r="T227" s="265"/>
      <c r="U227" s="15"/>
      <c r="V227" s="15"/>
      <c r="W227" s="15"/>
      <c r="X227" s="15"/>
      <c r="Y227" s="15"/>
      <c r="Z227" s="15"/>
      <c r="AA227" s="15"/>
      <c r="AB227" s="15"/>
      <c r="AC227" s="15"/>
      <c r="AD227" s="15"/>
      <c r="AE227" s="15"/>
      <c r="AT227" s="266" t="s">
        <v>138</v>
      </c>
      <c r="AU227" s="266" t="s">
        <v>84</v>
      </c>
      <c r="AV227" s="15" t="s">
        <v>136</v>
      </c>
      <c r="AW227" s="15" t="s">
        <v>31</v>
      </c>
      <c r="AX227" s="15" t="s">
        <v>82</v>
      </c>
      <c r="AY227" s="266" t="s">
        <v>129</v>
      </c>
    </row>
    <row r="228" s="2" customFormat="1" ht="21.75" customHeight="1">
      <c r="A228" s="39"/>
      <c r="B228" s="40"/>
      <c r="C228" s="220" t="s">
        <v>7</v>
      </c>
      <c r="D228" s="220" t="s">
        <v>132</v>
      </c>
      <c r="E228" s="221" t="s">
        <v>266</v>
      </c>
      <c r="F228" s="222" t="s">
        <v>267</v>
      </c>
      <c r="G228" s="223" t="s">
        <v>135</v>
      </c>
      <c r="H228" s="224">
        <v>12</v>
      </c>
      <c r="I228" s="225"/>
      <c r="J228" s="226">
        <f>ROUND(I228*H228,2)</f>
        <v>0</v>
      </c>
      <c r="K228" s="227"/>
      <c r="L228" s="45"/>
      <c r="M228" s="228" t="s">
        <v>1</v>
      </c>
      <c r="N228" s="229" t="s">
        <v>39</v>
      </c>
      <c r="O228" s="92"/>
      <c r="P228" s="230">
        <f>O228*H228</f>
        <v>0</v>
      </c>
      <c r="Q228" s="230">
        <v>0.0080000000000000002</v>
      </c>
      <c r="R228" s="230">
        <f>Q228*H228</f>
        <v>0.096000000000000002</v>
      </c>
      <c r="S228" s="230">
        <v>0</v>
      </c>
      <c r="T228" s="231">
        <f>S228*H228</f>
        <v>0</v>
      </c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R228" s="232" t="s">
        <v>181</v>
      </c>
      <c r="AT228" s="232" t="s">
        <v>132</v>
      </c>
      <c r="AU228" s="232" t="s">
        <v>84</v>
      </c>
      <c r="AY228" s="18" t="s">
        <v>129</v>
      </c>
      <c r="BE228" s="233">
        <f>IF(N228="základní",J228,0)</f>
        <v>0</v>
      </c>
      <c r="BF228" s="233">
        <f>IF(N228="snížená",J228,0)</f>
        <v>0</v>
      </c>
      <c r="BG228" s="233">
        <f>IF(N228="zákl. přenesená",J228,0)</f>
        <v>0</v>
      </c>
      <c r="BH228" s="233">
        <f>IF(N228="sníž. přenesená",J228,0)</f>
        <v>0</v>
      </c>
      <c r="BI228" s="233">
        <f>IF(N228="nulová",J228,0)</f>
        <v>0</v>
      </c>
      <c r="BJ228" s="18" t="s">
        <v>82</v>
      </c>
      <c r="BK228" s="233">
        <f>ROUND(I228*H228,2)</f>
        <v>0</v>
      </c>
      <c r="BL228" s="18" t="s">
        <v>181</v>
      </c>
      <c r="BM228" s="232" t="s">
        <v>268</v>
      </c>
    </row>
    <row r="229" s="14" customFormat="1">
      <c r="A229" s="14"/>
      <c r="B229" s="245"/>
      <c r="C229" s="246"/>
      <c r="D229" s="236" t="s">
        <v>138</v>
      </c>
      <c r="E229" s="247" t="s">
        <v>1</v>
      </c>
      <c r="F229" s="248" t="s">
        <v>510</v>
      </c>
      <c r="G229" s="246"/>
      <c r="H229" s="249">
        <v>12</v>
      </c>
      <c r="I229" s="250"/>
      <c r="J229" s="246"/>
      <c r="K229" s="246"/>
      <c r="L229" s="251"/>
      <c r="M229" s="252"/>
      <c r="N229" s="253"/>
      <c r="O229" s="253"/>
      <c r="P229" s="253"/>
      <c r="Q229" s="253"/>
      <c r="R229" s="253"/>
      <c r="S229" s="253"/>
      <c r="T229" s="254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55" t="s">
        <v>138</v>
      </c>
      <c r="AU229" s="255" t="s">
        <v>84</v>
      </c>
      <c r="AV229" s="14" t="s">
        <v>84</v>
      </c>
      <c r="AW229" s="14" t="s">
        <v>31</v>
      </c>
      <c r="AX229" s="14" t="s">
        <v>82</v>
      </c>
      <c r="AY229" s="255" t="s">
        <v>129</v>
      </c>
    </row>
    <row r="230" s="2" customFormat="1" ht="21.75" customHeight="1">
      <c r="A230" s="39"/>
      <c r="B230" s="40"/>
      <c r="C230" s="278" t="s">
        <v>270</v>
      </c>
      <c r="D230" s="278" t="s">
        <v>223</v>
      </c>
      <c r="E230" s="279" t="s">
        <v>271</v>
      </c>
      <c r="F230" s="280" t="s">
        <v>272</v>
      </c>
      <c r="G230" s="281" t="s">
        <v>135</v>
      </c>
      <c r="H230" s="282">
        <v>12</v>
      </c>
      <c r="I230" s="283"/>
      <c r="J230" s="284">
        <f>ROUND(I230*H230,2)</f>
        <v>0</v>
      </c>
      <c r="K230" s="285"/>
      <c r="L230" s="286"/>
      <c r="M230" s="287" t="s">
        <v>1</v>
      </c>
      <c r="N230" s="288" t="s">
        <v>39</v>
      </c>
      <c r="O230" s="92"/>
      <c r="P230" s="230">
        <f>O230*H230</f>
        <v>0</v>
      </c>
      <c r="Q230" s="230">
        <v>0</v>
      </c>
      <c r="R230" s="230">
        <f>Q230*H230</f>
        <v>0</v>
      </c>
      <c r="S230" s="230">
        <v>0</v>
      </c>
      <c r="T230" s="231">
        <f>S230*H230</f>
        <v>0</v>
      </c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R230" s="232" t="s">
        <v>226</v>
      </c>
      <c r="AT230" s="232" t="s">
        <v>223</v>
      </c>
      <c r="AU230" s="232" t="s">
        <v>84</v>
      </c>
      <c r="AY230" s="18" t="s">
        <v>129</v>
      </c>
      <c r="BE230" s="233">
        <f>IF(N230="základní",J230,0)</f>
        <v>0</v>
      </c>
      <c r="BF230" s="233">
        <f>IF(N230="snížená",J230,0)</f>
        <v>0</v>
      </c>
      <c r="BG230" s="233">
        <f>IF(N230="zákl. přenesená",J230,0)</f>
        <v>0</v>
      </c>
      <c r="BH230" s="233">
        <f>IF(N230="sníž. přenesená",J230,0)</f>
        <v>0</v>
      </c>
      <c r="BI230" s="233">
        <f>IF(N230="nulová",J230,0)</f>
        <v>0</v>
      </c>
      <c r="BJ230" s="18" t="s">
        <v>82</v>
      </c>
      <c r="BK230" s="233">
        <f>ROUND(I230*H230,2)</f>
        <v>0</v>
      </c>
      <c r="BL230" s="18" t="s">
        <v>181</v>
      </c>
      <c r="BM230" s="232" t="s">
        <v>273</v>
      </c>
    </row>
    <row r="231" s="2" customFormat="1" ht="16.5" customHeight="1">
      <c r="A231" s="39"/>
      <c r="B231" s="40"/>
      <c r="C231" s="278" t="s">
        <v>274</v>
      </c>
      <c r="D231" s="278" t="s">
        <v>223</v>
      </c>
      <c r="E231" s="279" t="s">
        <v>275</v>
      </c>
      <c r="F231" s="280" t="s">
        <v>276</v>
      </c>
      <c r="G231" s="281" t="s">
        <v>135</v>
      </c>
      <c r="H231" s="282">
        <v>12</v>
      </c>
      <c r="I231" s="283"/>
      <c r="J231" s="284">
        <f>ROUND(I231*H231,2)</f>
        <v>0</v>
      </c>
      <c r="K231" s="285"/>
      <c r="L231" s="286"/>
      <c r="M231" s="287" t="s">
        <v>1</v>
      </c>
      <c r="N231" s="288" t="s">
        <v>39</v>
      </c>
      <c r="O231" s="92"/>
      <c r="P231" s="230">
        <f>O231*H231</f>
        <v>0</v>
      </c>
      <c r="Q231" s="230">
        <v>0</v>
      </c>
      <c r="R231" s="230">
        <f>Q231*H231</f>
        <v>0</v>
      </c>
      <c r="S231" s="230">
        <v>0</v>
      </c>
      <c r="T231" s="231">
        <f>S231*H231</f>
        <v>0</v>
      </c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R231" s="232" t="s">
        <v>226</v>
      </c>
      <c r="AT231" s="232" t="s">
        <v>223</v>
      </c>
      <c r="AU231" s="232" t="s">
        <v>84</v>
      </c>
      <c r="AY231" s="18" t="s">
        <v>129</v>
      </c>
      <c r="BE231" s="233">
        <f>IF(N231="základní",J231,0)</f>
        <v>0</v>
      </c>
      <c r="BF231" s="233">
        <f>IF(N231="snížená",J231,0)</f>
        <v>0</v>
      </c>
      <c r="BG231" s="233">
        <f>IF(N231="zákl. přenesená",J231,0)</f>
        <v>0</v>
      </c>
      <c r="BH231" s="233">
        <f>IF(N231="sníž. přenesená",J231,0)</f>
        <v>0</v>
      </c>
      <c r="BI231" s="233">
        <f>IF(N231="nulová",J231,0)</f>
        <v>0</v>
      </c>
      <c r="BJ231" s="18" t="s">
        <v>82</v>
      </c>
      <c r="BK231" s="233">
        <f>ROUND(I231*H231,2)</f>
        <v>0</v>
      </c>
      <c r="BL231" s="18" t="s">
        <v>181</v>
      </c>
      <c r="BM231" s="232" t="s">
        <v>277</v>
      </c>
    </row>
    <row r="232" s="2" customFormat="1" ht="33" customHeight="1">
      <c r="A232" s="39"/>
      <c r="B232" s="40"/>
      <c r="C232" s="220" t="s">
        <v>278</v>
      </c>
      <c r="D232" s="220" t="s">
        <v>132</v>
      </c>
      <c r="E232" s="221" t="s">
        <v>279</v>
      </c>
      <c r="F232" s="222" t="s">
        <v>280</v>
      </c>
      <c r="G232" s="223" t="s">
        <v>205</v>
      </c>
      <c r="H232" s="224">
        <v>91.119</v>
      </c>
      <c r="I232" s="225"/>
      <c r="J232" s="226">
        <f>ROUND(I232*H232,2)</f>
        <v>0</v>
      </c>
      <c r="K232" s="227"/>
      <c r="L232" s="45"/>
      <c r="M232" s="228" t="s">
        <v>1</v>
      </c>
      <c r="N232" s="229" t="s">
        <v>39</v>
      </c>
      <c r="O232" s="92"/>
      <c r="P232" s="230">
        <f>O232*H232</f>
        <v>0</v>
      </c>
      <c r="Q232" s="230">
        <v>0.00058799999999999998</v>
      </c>
      <c r="R232" s="230">
        <f>Q232*H232</f>
        <v>0.053577972000000001</v>
      </c>
      <c r="S232" s="230">
        <v>0</v>
      </c>
      <c r="T232" s="231">
        <f>S232*H232</f>
        <v>0</v>
      </c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R232" s="232" t="s">
        <v>181</v>
      </c>
      <c r="AT232" s="232" t="s">
        <v>132</v>
      </c>
      <c r="AU232" s="232" t="s">
        <v>84</v>
      </c>
      <c r="AY232" s="18" t="s">
        <v>129</v>
      </c>
      <c r="BE232" s="233">
        <f>IF(N232="základní",J232,0)</f>
        <v>0</v>
      </c>
      <c r="BF232" s="233">
        <f>IF(N232="snížená",J232,0)</f>
        <v>0</v>
      </c>
      <c r="BG232" s="233">
        <f>IF(N232="zákl. přenesená",J232,0)</f>
        <v>0</v>
      </c>
      <c r="BH232" s="233">
        <f>IF(N232="sníž. přenesená",J232,0)</f>
        <v>0</v>
      </c>
      <c r="BI232" s="233">
        <f>IF(N232="nulová",J232,0)</f>
        <v>0</v>
      </c>
      <c r="BJ232" s="18" t="s">
        <v>82</v>
      </c>
      <c r="BK232" s="233">
        <f>ROUND(I232*H232,2)</f>
        <v>0</v>
      </c>
      <c r="BL232" s="18" t="s">
        <v>181</v>
      </c>
      <c r="BM232" s="232" t="s">
        <v>281</v>
      </c>
    </row>
    <row r="233" s="13" customFormat="1">
      <c r="A233" s="13"/>
      <c r="B233" s="234"/>
      <c r="C233" s="235"/>
      <c r="D233" s="236" t="s">
        <v>138</v>
      </c>
      <c r="E233" s="237" t="s">
        <v>1</v>
      </c>
      <c r="F233" s="238" t="s">
        <v>248</v>
      </c>
      <c r="G233" s="235"/>
      <c r="H233" s="237" t="s">
        <v>1</v>
      </c>
      <c r="I233" s="239"/>
      <c r="J233" s="235"/>
      <c r="K233" s="235"/>
      <c r="L233" s="240"/>
      <c r="M233" s="241"/>
      <c r="N233" s="242"/>
      <c r="O233" s="242"/>
      <c r="P233" s="242"/>
      <c r="Q233" s="242"/>
      <c r="R233" s="242"/>
      <c r="S233" s="242"/>
      <c r="T233" s="243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44" t="s">
        <v>138</v>
      </c>
      <c r="AU233" s="244" t="s">
        <v>84</v>
      </c>
      <c r="AV233" s="13" t="s">
        <v>82</v>
      </c>
      <c r="AW233" s="13" t="s">
        <v>31</v>
      </c>
      <c r="AX233" s="13" t="s">
        <v>74</v>
      </c>
      <c r="AY233" s="244" t="s">
        <v>129</v>
      </c>
    </row>
    <row r="234" s="14" customFormat="1">
      <c r="A234" s="14"/>
      <c r="B234" s="245"/>
      <c r="C234" s="246"/>
      <c r="D234" s="236" t="s">
        <v>138</v>
      </c>
      <c r="E234" s="247" t="s">
        <v>1</v>
      </c>
      <c r="F234" s="248" t="s">
        <v>556</v>
      </c>
      <c r="G234" s="246"/>
      <c r="H234" s="249">
        <v>69.980000000000004</v>
      </c>
      <c r="I234" s="250"/>
      <c r="J234" s="246"/>
      <c r="K234" s="246"/>
      <c r="L234" s="251"/>
      <c r="M234" s="252"/>
      <c r="N234" s="253"/>
      <c r="O234" s="253"/>
      <c r="P234" s="253"/>
      <c r="Q234" s="253"/>
      <c r="R234" s="253"/>
      <c r="S234" s="253"/>
      <c r="T234" s="254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55" t="s">
        <v>138</v>
      </c>
      <c r="AU234" s="255" t="s">
        <v>84</v>
      </c>
      <c r="AV234" s="14" t="s">
        <v>84</v>
      </c>
      <c r="AW234" s="14" t="s">
        <v>31</v>
      </c>
      <c r="AX234" s="14" t="s">
        <v>74</v>
      </c>
      <c r="AY234" s="255" t="s">
        <v>129</v>
      </c>
    </row>
    <row r="235" s="13" customFormat="1">
      <c r="A235" s="13"/>
      <c r="B235" s="234"/>
      <c r="C235" s="235"/>
      <c r="D235" s="236" t="s">
        <v>138</v>
      </c>
      <c r="E235" s="237" t="s">
        <v>1</v>
      </c>
      <c r="F235" s="238" t="s">
        <v>561</v>
      </c>
      <c r="G235" s="235"/>
      <c r="H235" s="237" t="s">
        <v>1</v>
      </c>
      <c r="I235" s="239"/>
      <c r="J235" s="235"/>
      <c r="K235" s="235"/>
      <c r="L235" s="240"/>
      <c r="M235" s="241"/>
      <c r="N235" s="242"/>
      <c r="O235" s="242"/>
      <c r="P235" s="242"/>
      <c r="Q235" s="242"/>
      <c r="R235" s="242"/>
      <c r="S235" s="242"/>
      <c r="T235" s="243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44" t="s">
        <v>138</v>
      </c>
      <c r="AU235" s="244" t="s">
        <v>84</v>
      </c>
      <c r="AV235" s="13" t="s">
        <v>82</v>
      </c>
      <c r="AW235" s="13" t="s">
        <v>31</v>
      </c>
      <c r="AX235" s="13" t="s">
        <v>74</v>
      </c>
      <c r="AY235" s="244" t="s">
        <v>129</v>
      </c>
    </row>
    <row r="236" s="14" customFormat="1">
      <c r="A236" s="14"/>
      <c r="B236" s="245"/>
      <c r="C236" s="246"/>
      <c r="D236" s="236" t="s">
        <v>138</v>
      </c>
      <c r="E236" s="247" t="s">
        <v>1</v>
      </c>
      <c r="F236" s="248" t="s">
        <v>566</v>
      </c>
      <c r="G236" s="246"/>
      <c r="H236" s="249">
        <v>16.800000000000001</v>
      </c>
      <c r="I236" s="250"/>
      <c r="J236" s="246"/>
      <c r="K236" s="246"/>
      <c r="L236" s="251"/>
      <c r="M236" s="252"/>
      <c r="N236" s="253"/>
      <c r="O236" s="253"/>
      <c r="P236" s="253"/>
      <c r="Q236" s="253"/>
      <c r="R236" s="253"/>
      <c r="S236" s="253"/>
      <c r="T236" s="254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55" t="s">
        <v>138</v>
      </c>
      <c r="AU236" s="255" t="s">
        <v>84</v>
      </c>
      <c r="AV236" s="14" t="s">
        <v>84</v>
      </c>
      <c r="AW236" s="14" t="s">
        <v>31</v>
      </c>
      <c r="AX236" s="14" t="s">
        <v>74</v>
      </c>
      <c r="AY236" s="255" t="s">
        <v>129</v>
      </c>
    </row>
    <row r="237" s="16" customFormat="1">
      <c r="A237" s="16"/>
      <c r="B237" s="267"/>
      <c r="C237" s="268"/>
      <c r="D237" s="236" t="s">
        <v>138</v>
      </c>
      <c r="E237" s="269" t="s">
        <v>1</v>
      </c>
      <c r="F237" s="270" t="s">
        <v>220</v>
      </c>
      <c r="G237" s="268"/>
      <c r="H237" s="271">
        <v>86.780000000000001</v>
      </c>
      <c r="I237" s="272"/>
      <c r="J237" s="268"/>
      <c r="K237" s="268"/>
      <c r="L237" s="273"/>
      <c r="M237" s="274"/>
      <c r="N237" s="275"/>
      <c r="O237" s="275"/>
      <c r="P237" s="275"/>
      <c r="Q237" s="275"/>
      <c r="R237" s="275"/>
      <c r="S237" s="275"/>
      <c r="T237" s="276"/>
      <c r="U237" s="16"/>
      <c r="V237" s="16"/>
      <c r="W237" s="16"/>
      <c r="X237" s="16"/>
      <c r="Y237" s="16"/>
      <c r="Z237" s="16"/>
      <c r="AA237" s="16"/>
      <c r="AB237" s="16"/>
      <c r="AC237" s="16"/>
      <c r="AD237" s="16"/>
      <c r="AE237" s="16"/>
      <c r="AT237" s="277" t="s">
        <v>138</v>
      </c>
      <c r="AU237" s="277" t="s">
        <v>84</v>
      </c>
      <c r="AV237" s="16" t="s">
        <v>144</v>
      </c>
      <c r="AW237" s="16" t="s">
        <v>31</v>
      </c>
      <c r="AX237" s="16" t="s">
        <v>74</v>
      </c>
      <c r="AY237" s="277" t="s">
        <v>129</v>
      </c>
    </row>
    <row r="238" s="13" customFormat="1">
      <c r="A238" s="13"/>
      <c r="B238" s="234"/>
      <c r="C238" s="235"/>
      <c r="D238" s="236" t="s">
        <v>138</v>
      </c>
      <c r="E238" s="237" t="s">
        <v>1</v>
      </c>
      <c r="F238" s="238" t="s">
        <v>283</v>
      </c>
      <c r="G238" s="235"/>
      <c r="H238" s="237" t="s">
        <v>1</v>
      </c>
      <c r="I238" s="239"/>
      <c r="J238" s="235"/>
      <c r="K238" s="235"/>
      <c r="L238" s="240"/>
      <c r="M238" s="241"/>
      <c r="N238" s="242"/>
      <c r="O238" s="242"/>
      <c r="P238" s="242"/>
      <c r="Q238" s="242"/>
      <c r="R238" s="242"/>
      <c r="S238" s="242"/>
      <c r="T238" s="243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44" t="s">
        <v>138</v>
      </c>
      <c r="AU238" s="244" t="s">
        <v>84</v>
      </c>
      <c r="AV238" s="13" t="s">
        <v>82</v>
      </c>
      <c r="AW238" s="13" t="s">
        <v>31</v>
      </c>
      <c r="AX238" s="13" t="s">
        <v>74</v>
      </c>
      <c r="AY238" s="244" t="s">
        <v>129</v>
      </c>
    </row>
    <row r="239" s="14" customFormat="1">
      <c r="A239" s="14"/>
      <c r="B239" s="245"/>
      <c r="C239" s="246"/>
      <c r="D239" s="236" t="s">
        <v>138</v>
      </c>
      <c r="E239" s="247" t="s">
        <v>1</v>
      </c>
      <c r="F239" s="248" t="s">
        <v>567</v>
      </c>
      <c r="G239" s="246"/>
      <c r="H239" s="249">
        <v>4.3390000000000004</v>
      </c>
      <c r="I239" s="250"/>
      <c r="J239" s="246"/>
      <c r="K239" s="246"/>
      <c r="L239" s="251"/>
      <c r="M239" s="252"/>
      <c r="N239" s="253"/>
      <c r="O239" s="253"/>
      <c r="P239" s="253"/>
      <c r="Q239" s="253"/>
      <c r="R239" s="253"/>
      <c r="S239" s="253"/>
      <c r="T239" s="254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55" t="s">
        <v>138</v>
      </c>
      <c r="AU239" s="255" t="s">
        <v>84</v>
      </c>
      <c r="AV239" s="14" t="s">
        <v>84</v>
      </c>
      <c r="AW239" s="14" t="s">
        <v>31</v>
      </c>
      <c r="AX239" s="14" t="s">
        <v>74</v>
      </c>
      <c r="AY239" s="255" t="s">
        <v>129</v>
      </c>
    </row>
    <row r="240" s="15" customFormat="1">
      <c r="A240" s="15"/>
      <c r="B240" s="256"/>
      <c r="C240" s="257"/>
      <c r="D240" s="236" t="s">
        <v>138</v>
      </c>
      <c r="E240" s="258" t="s">
        <v>1</v>
      </c>
      <c r="F240" s="259" t="s">
        <v>154</v>
      </c>
      <c r="G240" s="257"/>
      <c r="H240" s="260">
        <v>91.119</v>
      </c>
      <c r="I240" s="261"/>
      <c r="J240" s="257"/>
      <c r="K240" s="257"/>
      <c r="L240" s="262"/>
      <c r="M240" s="263"/>
      <c r="N240" s="264"/>
      <c r="O240" s="264"/>
      <c r="P240" s="264"/>
      <c r="Q240" s="264"/>
      <c r="R240" s="264"/>
      <c r="S240" s="264"/>
      <c r="T240" s="265"/>
      <c r="U240" s="15"/>
      <c r="V240" s="15"/>
      <c r="W240" s="15"/>
      <c r="X240" s="15"/>
      <c r="Y240" s="15"/>
      <c r="Z240" s="15"/>
      <c r="AA240" s="15"/>
      <c r="AB240" s="15"/>
      <c r="AC240" s="15"/>
      <c r="AD240" s="15"/>
      <c r="AE240" s="15"/>
      <c r="AT240" s="266" t="s">
        <v>138</v>
      </c>
      <c r="AU240" s="266" t="s">
        <v>84</v>
      </c>
      <c r="AV240" s="15" t="s">
        <v>136</v>
      </c>
      <c r="AW240" s="15" t="s">
        <v>31</v>
      </c>
      <c r="AX240" s="15" t="s">
        <v>82</v>
      </c>
      <c r="AY240" s="266" t="s">
        <v>129</v>
      </c>
    </row>
    <row r="241" s="2" customFormat="1" ht="33" customHeight="1">
      <c r="A241" s="39"/>
      <c r="B241" s="40"/>
      <c r="C241" s="220" t="s">
        <v>285</v>
      </c>
      <c r="D241" s="220" t="s">
        <v>132</v>
      </c>
      <c r="E241" s="221" t="s">
        <v>286</v>
      </c>
      <c r="F241" s="222" t="s">
        <v>287</v>
      </c>
      <c r="G241" s="223" t="s">
        <v>205</v>
      </c>
      <c r="H241" s="224">
        <v>166.69800000000001</v>
      </c>
      <c r="I241" s="225"/>
      <c r="J241" s="226">
        <f>ROUND(I241*H241,2)</f>
        <v>0</v>
      </c>
      <c r="K241" s="227"/>
      <c r="L241" s="45"/>
      <c r="M241" s="228" t="s">
        <v>1</v>
      </c>
      <c r="N241" s="229" t="s">
        <v>39</v>
      </c>
      <c r="O241" s="92"/>
      <c r="P241" s="230">
        <f>O241*H241</f>
        <v>0</v>
      </c>
      <c r="Q241" s="230">
        <v>0.00058799999999999998</v>
      </c>
      <c r="R241" s="230">
        <f>Q241*H241</f>
        <v>0.098018424000000007</v>
      </c>
      <c r="S241" s="230">
        <v>0</v>
      </c>
      <c r="T241" s="231">
        <f>S241*H241</f>
        <v>0</v>
      </c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R241" s="232" t="s">
        <v>181</v>
      </c>
      <c r="AT241" s="232" t="s">
        <v>132</v>
      </c>
      <c r="AU241" s="232" t="s">
        <v>84</v>
      </c>
      <c r="AY241" s="18" t="s">
        <v>129</v>
      </c>
      <c r="BE241" s="233">
        <f>IF(N241="základní",J241,0)</f>
        <v>0</v>
      </c>
      <c r="BF241" s="233">
        <f>IF(N241="snížená",J241,0)</f>
        <v>0</v>
      </c>
      <c r="BG241" s="233">
        <f>IF(N241="zákl. přenesená",J241,0)</f>
        <v>0</v>
      </c>
      <c r="BH241" s="233">
        <f>IF(N241="sníž. přenesená",J241,0)</f>
        <v>0</v>
      </c>
      <c r="BI241" s="233">
        <f>IF(N241="nulová",J241,0)</f>
        <v>0</v>
      </c>
      <c r="BJ241" s="18" t="s">
        <v>82</v>
      </c>
      <c r="BK241" s="233">
        <f>ROUND(I241*H241,2)</f>
        <v>0</v>
      </c>
      <c r="BL241" s="18" t="s">
        <v>181</v>
      </c>
      <c r="BM241" s="232" t="s">
        <v>288</v>
      </c>
    </row>
    <row r="242" s="13" customFormat="1">
      <c r="A242" s="13"/>
      <c r="B242" s="234"/>
      <c r="C242" s="235"/>
      <c r="D242" s="236" t="s">
        <v>138</v>
      </c>
      <c r="E242" s="237" t="s">
        <v>1</v>
      </c>
      <c r="F242" s="238" t="s">
        <v>248</v>
      </c>
      <c r="G242" s="235"/>
      <c r="H242" s="237" t="s">
        <v>1</v>
      </c>
      <c r="I242" s="239"/>
      <c r="J242" s="235"/>
      <c r="K242" s="235"/>
      <c r="L242" s="240"/>
      <c r="M242" s="241"/>
      <c r="N242" s="242"/>
      <c r="O242" s="242"/>
      <c r="P242" s="242"/>
      <c r="Q242" s="242"/>
      <c r="R242" s="242"/>
      <c r="S242" s="242"/>
      <c r="T242" s="243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44" t="s">
        <v>138</v>
      </c>
      <c r="AU242" s="244" t="s">
        <v>84</v>
      </c>
      <c r="AV242" s="13" t="s">
        <v>82</v>
      </c>
      <c r="AW242" s="13" t="s">
        <v>31</v>
      </c>
      <c r="AX242" s="13" t="s">
        <v>74</v>
      </c>
      <c r="AY242" s="244" t="s">
        <v>129</v>
      </c>
    </row>
    <row r="243" s="14" customFormat="1">
      <c r="A243" s="14"/>
      <c r="B243" s="245"/>
      <c r="C243" s="246"/>
      <c r="D243" s="236" t="s">
        <v>138</v>
      </c>
      <c r="E243" s="247" t="s">
        <v>1</v>
      </c>
      <c r="F243" s="248" t="s">
        <v>568</v>
      </c>
      <c r="G243" s="246"/>
      <c r="H243" s="249">
        <v>69.980000000000004</v>
      </c>
      <c r="I243" s="250"/>
      <c r="J243" s="246"/>
      <c r="K243" s="246"/>
      <c r="L243" s="251"/>
      <c r="M243" s="252"/>
      <c r="N243" s="253"/>
      <c r="O243" s="253"/>
      <c r="P243" s="253"/>
      <c r="Q243" s="253"/>
      <c r="R243" s="253"/>
      <c r="S243" s="253"/>
      <c r="T243" s="254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55" t="s">
        <v>138</v>
      </c>
      <c r="AU243" s="255" t="s">
        <v>84</v>
      </c>
      <c r="AV243" s="14" t="s">
        <v>84</v>
      </c>
      <c r="AW243" s="14" t="s">
        <v>31</v>
      </c>
      <c r="AX243" s="14" t="s">
        <v>74</v>
      </c>
      <c r="AY243" s="255" t="s">
        <v>129</v>
      </c>
    </row>
    <row r="244" s="14" customFormat="1">
      <c r="A244" s="14"/>
      <c r="B244" s="245"/>
      <c r="C244" s="246"/>
      <c r="D244" s="236" t="s">
        <v>138</v>
      </c>
      <c r="E244" s="247" t="s">
        <v>1</v>
      </c>
      <c r="F244" s="248" t="s">
        <v>569</v>
      </c>
      <c r="G244" s="246"/>
      <c r="H244" s="249">
        <v>71.980000000000004</v>
      </c>
      <c r="I244" s="250"/>
      <c r="J244" s="246"/>
      <c r="K244" s="246"/>
      <c r="L244" s="251"/>
      <c r="M244" s="252"/>
      <c r="N244" s="253"/>
      <c r="O244" s="253"/>
      <c r="P244" s="253"/>
      <c r="Q244" s="253"/>
      <c r="R244" s="253"/>
      <c r="S244" s="253"/>
      <c r="T244" s="254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55" t="s">
        <v>138</v>
      </c>
      <c r="AU244" s="255" t="s">
        <v>84</v>
      </c>
      <c r="AV244" s="14" t="s">
        <v>84</v>
      </c>
      <c r="AW244" s="14" t="s">
        <v>31</v>
      </c>
      <c r="AX244" s="14" t="s">
        <v>74</v>
      </c>
      <c r="AY244" s="255" t="s">
        <v>129</v>
      </c>
    </row>
    <row r="245" s="13" customFormat="1">
      <c r="A245" s="13"/>
      <c r="B245" s="234"/>
      <c r="C245" s="235"/>
      <c r="D245" s="236" t="s">
        <v>138</v>
      </c>
      <c r="E245" s="237" t="s">
        <v>1</v>
      </c>
      <c r="F245" s="238" t="s">
        <v>249</v>
      </c>
      <c r="G245" s="235"/>
      <c r="H245" s="237" t="s">
        <v>1</v>
      </c>
      <c r="I245" s="239"/>
      <c r="J245" s="235"/>
      <c r="K245" s="235"/>
      <c r="L245" s="240"/>
      <c r="M245" s="241"/>
      <c r="N245" s="242"/>
      <c r="O245" s="242"/>
      <c r="P245" s="242"/>
      <c r="Q245" s="242"/>
      <c r="R245" s="242"/>
      <c r="S245" s="242"/>
      <c r="T245" s="243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44" t="s">
        <v>138</v>
      </c>
      <c r="AU245" s="244" t="s">
        <v>84</v>
      </c>
      <c r="AV245" s="13" t="s">
        <v>82</v>
      </c>
      <c r="AW245" s="13" t="s">
        <v>31</v>
      </c>
      <c r="AX245" s="13" t="s">
        <v>74</v>
      </c>
      <c r="AY245" s="244" t="s">
        <v>129</v>
      </c>
    </row>
    <row r="246" s="14" customFormat="1">
      <c r="A246" s="14"/>
      <c r="B246" s="245"/>
      <c r="C246" s="246"/>
      <c r="D246" s="236" t="s">
        <v>138</v>
      </c>
      <c r="E246" s="247" t="s">
        <v>1</v>
      </c>
      <c r="F246" s="248" t="s">
        <v>566</v>
      </c>
      <c r="G246" s="246"/>
      <c r="H246" s="249">
        <v>16.800000000000001</v>
      </c>
      <c r="I246" s="250"/>
      <c r="J246" s="246"/>
      <c r="K246" s="246"/>
      <c r="L246" s="251"/>
      <c r="M246" s="252"/>
      <c r="N246" s="253"/>
      <c r="O246" s="253"/>
      <c r="P246" s="253"/>
      <c r="Q246" s="253"/>
      <c r="R246" s="253"/>
      <c r="S246" s="253"/>
      <c r="T246" s="254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55" t="s">
        <v>138</v>
      </c>
      <c r="AU246" s="255" t="s">
        <v>84</v>
      </c>
      <c r="AV246" s="14" t="s">
        <v>84</v>
      </c>
      <c r="AW246" s="14" t="s">
        <v>31</v>
      </c>
      <c r="AX246" s="14" t="s">
        <v>74</v>
      </c>
      <c r="AY246" s="255" t="s">
        <v>129</v>
      </c>
    </row>
    <row r="247" s="16" customFormat="1">
      <c r="A247" s="16"/>
      <c r="B247" s="267"/>
      <c r="C247" s="268"/>
      <c r="D247" s="236" t="s">
        <v>138</v>
      </c>
      <c r="E247" s="269" t="s">
        <v>1</v>
      </c>
      <c r="F247" s="270" t="s">
        <v>220</v>
      </c>
      <c r="G247" s="268"/>
      <c r="H247" s="271">
        <v>158.75999999999999</v>
      </c>
      <c r="I247" s="272"/>
      <c r="J247" s="268"/>
      <c r="K247" s="268"/>
      <c r="L247" s="273"/>
      <c r="M247" s="274"/>
      <c r="N247" s="275"/>
      <c r="O247" s="275"/>
      <c r="P247" s="275"/>
      <c r="Q247" s="275"/>
      <c r="R247" s="275"/>
      <c r="S247" s="275"/>
      <c r="T247" s="276"/>
      <c r="U247" s="16"/>
      <c r="V247" s="16"/>
      <c r="W247" s="16"/>
      <c r="X247" s="16"/>
      <c r="Y247" s="16"/>
      <c r="Z247" s="16"/>
      <c r="AA247" s="16"/>
      <c r="AB247" s="16"/>
      <c r="AC247" s="16"/>
      <c r="AD247" s="16"/>
      <c r="AE247" s="16"/>
      <c r="AT247" s="277" t="s">
        <v>138</v>
      </c>
      <c r="AU247" s="277" t="s">
        <v>84</v>
      </c>
      <c r="AV247" s="16" t="s">
        <v>144</v>
      </c>
      <c r="AW247" s="16" t="s">
        <v>31</v>
      </c>
      <c r="AX247" s="16" t="s">
        <v>74</v>
      </c>
      <c r="AY247" s="277" t="s">
        <v>129</v>
      </c>
    </row>
    <row r="248" s="13" customFormat="1">
      <c r="A248" s="13"/>
      <c r="B248" s="234"/>
      <c r="C248" s="235"/>
      <c r="D248" s="236" t="s">
        <v>138</v>
      </c>
      <c r="E248" s="237" t="s">
        <v>1</v>
      </c>
      <c r="F248" s="238" t="s">
        <v>283</v>
      </c>
      <c r="G248" s="235"/>
      <c r="H248" s="237" t="s">
        <v>1</v>
      </c>
      <c r="I248" s="239"/>
      <c r="J248" s="235"/>
      <c r="K248" s="235"/>
      <c r="L248" s="240"/>
      <c r="M248" s="241"/>
      <c r="N248" s="242"/>
      <c r="O248" s="242"/>
      <c r="P248" s="242"/>
      <c r="Q248" s="242"/>
      <c r="R248" s="242"/>
      <c r="S248" s="242"/>
      <c r="T248" s="243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44" t="s">
        <v>138</v>
      </c>
      <c r="AU248" s="244" t="s">
        <v>84</v>
      </c>
      <c r="AV248" s="13" t="s">
        <v>82</v>
      </c>
      <c r="AW248" s="13" t="s">
        <v>31</v>
      </c>
      <c r="AX248" s="13" t="s">
        <v>74</v>
      </c>
      <c r="AY248" s="244" t="s">
        <v>129</v>
      </c>
    </row>
    <row r="249" s="14" customFormat="1">
      <c r="A249" s="14"/>
      <c r="B249" s="245"/>
      <c r="C249" s="246"/>
      <c r="D249" s="236" t="s">
        <v>138</v>
      </c>
      <c r="E249" s="247" t="s">
        <v>1</v>
      </c>
      <c r="F249" s="248" t="s">
        <v>570</v>
      </c>
      <c r="G249" s="246"/>
      <c r="H249" s="249">
        <v>7.9379999999999997</v>
      </c>
      <c r="I249" s="250"/>
      <c r="J249" s="246"/>
      <c r="K249" s="246"/>
      <c r="L249" s="251"/>
      <c r="M249" s="252"/>
      <c r="N249" s="253"/>
      <c r="O249" s="253"/>
      <c r="P249" s="253"/>
      <c r="Q249" s="253"/>
      <c r="R249" s="253"/>
      <c r="S249" s="253"/>
      <c r="T249" s="254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55" t="s">
        <v>138</v>
      </c>
      <c r="AU249" s="255" t="s">
        <v>84</v>
      </c>
      <c r="AV249" s="14" t="s">
        <v>84</v>
      </c>
      <c r="AW249" s="14" t="s">
        <v>31</v>
      </c>
      <c r="AX249" s="14" t="s">
        <v>74</v>
      </c>
      <c r="AY249" s="255" t="s">
        <v>129</v>
      </c>
    </row>
    <row r="250" s="15" customFormat="1">
      <c r="A250" s="15"/>
      <c r="B250" s="256"/>
      <c r="C250" s="257"/>
      <c r="D250" s="236" t="s">
        <v>138</v>
      </c>
      <c r="E250" s="258" t="s">
        <v>1</v>
      </c>
      <c r="F250" s="259" t="s">
        <v>154</v>
      </c>
      <c r="G250" s="257"/>
      <c r="H250" s="260">
        <v>166.69800000000001</v>
      </c>
      <c r="I250" s="261"/>
      <c r="J250" s="257"/>
      <c r="K250" s="257"/>
      <c r="L250" s="262"/>
      <c r="M250" s="263"/>
      <c r="N250" s="264"/>
      <c r="O250" s="264"/>
      <c r="P250" s="264"/>
      <c r="Q250" s="264"/>
      <c r="R250" s="264"/>
      <c r="S250" s="264"/>
      <c r="T250" s="265"/>
      <c r="U250" s="15"/>
      <c r="V250" s="15"/>
      <c r="W250" s="15"/>
      <c r="X250" s="15"/>
      <c r="Y250" s="15"/>
      <c r="Z250" s="15"/>
      <c r="AA250" s="15"/>
      <c r="AB250" s="15"/>
      <c r="AC250" s="15"/>
      <c r="AD250" s="15"/>
      <c r="AE250" s="15"/>
      <c r="AT250" s="266" t="s">
        <v>138</v>
      </c>
      <c r="AU250" s="266" t="s">
        <v>84</v>
      </c>
      <c r="AV250" s="15" t="s">
        <v>136</v>
      </c>
      <c r="AW250" s="15" t="s">
        <v>31</v>
      </c>
      <c r="AX250" s="15" t="s">
        <v>82</v>
      </c>
      <c r="AY250" s="266" t="s">
        <v>129</v>
      </c>
    </row>
    <row r="251" s="2" customFormat="1" ht="24.15" customHeight="1">
      <c r="A251" s="39"/>
      <c r="B251" s="40"/>
      <c r="C251" s="220" t="s">
        <v>292</v>
      </c>
      <c r="D251" s="220" t="s">
        <v>132</v>
      </c>
      <c r="E251" s="221" t="s">
        <v>293</v>
      </c>
      <c r="F251" s="222" t="s">
        <v>294</v>
      </c>
      <c r="G251" s="223" t="s">
        <v>147</v>
      </c>
      <c r="H251" s="224">
        <v>351.61500000000001</v>
      </c>
      <c r="I251" s="225"/>
      <c r="J251" s="226">
        <f>ROUND(I251*H251,2)</f>
        <v>0</v>
      </c>
      <c r="K251" s="227"/>
      <c r="L251" s="45"/>
      <c r="M251" s="228" t="s">
        <v>1</v>
      </c>
      <c r="N251" s="229" t="s">
        <v>39</v>
      </c>
      <c r="O251" s="92"/>
      <c r="P251" s="230">
        <f>O251*H251</f>
        <v>0</v>
      </c>
      <c r="Q251" s="230">
        <v>0</v>
      </c>
      <c r="R251" s="230">
        <f>Q251*H251</f>
        <v>0</v>
      </c>
      <c r="S251" s="230">
        <v>0</v>
      </c>
      <c r="T251" s="231">
        <f>S251*H251</f>
        <v>0</v>
      </c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R251" s="232" t="s">
        <v>181</v>
      </c>
      <c r="AT251" s="232" t="s">
        <v>132</v>
      </c>
      <c r="AU251" s="232" t="s">
        <v>84</v>
      </c>
      <c r="AY251" s="18" t="s">
        <v>129</v>
      </c>
      <c r="BE251" s="233">
        <f>IF(N251="základní",J251,0)</f>
        <v>0</v>
      </c>
      <c r="BF251" s="233">
        <f>IF(N251="snížená",J251,0)</f>
        <v>0</v>
      </c>
      <c r="BG251" s="233">
        <f>IF(N251="zákl. přenesená",J251,0)</f>
        <v>0</v>
      </c>
      <c r="BH251" s="233">
        <f>IF(N251="sníž. přenesená",J251,0)</f>
        <v>0</v>
      </c>
      <c r="BI251" s="233">
        <f>IF(N251="nulová",J251,0)</f>
        <v>0</v>
      </c>
      <c r="BJ251" s="18" t="s">
        <v>82</v>
      </c>
      <c r="BK251" s="233">
        <f>ROUND(I251*H251,2)</f>
        <v>0</v>
      </c>
      <c r="BL251" s="18" t="s">
        <v>181</v>
      </c>
      <c r="BM251" s="232" t="s">
        <v>295</v>
      </c>
    </row>
    <row r="252" s="13" customFormat="1">
      <c r="A252" s="13"/>
      <c r="B252" s="234"/>
      <c r="C252" s="235"/>
      <c r="D252" s="236" t="s">
        <v>138</v>
      </c>
      <c r="E252" s="237" t="s">
        <v>1</v>
      </c>
      <c r="F252" s="238" t="s">
        <v>296</v>
      </c>
      <c r="G252" s="235"/>
      <c r="H252" s="237" t="s">
        <v>1</v>
      </c>
      <c r="I252" s="239"/>
      <c r="J252" s="235"/>
      <c r="K252" s="235"/>
      <c r="L252" s="240"/>
      <c r="M252" s="241"/>
      <c r="N252" s="242"/>
      <c r="O252" s="242"/>
      <c r="P252" s="242"/>
      <c r="Q252" s="242"/>
      <c r="R252" s="242"/>
      <c r="S252" s="242"/>
      <c r="T252" s="243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44" t="s">
        <v>138</v>
      </c>
      <c r="AU252" s="244" t="s">
        <v>84</v>
      </c>
      <c r="AV252" s="13" t="s">
        <v>82</v>
      </c>
      <c r="AW252" s="13" t="s">
        <v>31</v>
      </c>
      <c r="AX252" s="13" t="s">
        <v>74</v>
      </c>
      <c r="AY252" s="244" t="s">
        <v>129</v>
      </c>
    </row>
    <row r="253" s="14" customFormat="1">
      <c r="A253" s="14"/>
      <c r="B253" s="245"/>
      <c r="C253" s="246"/>
      <c r="D253" s="236" t="s">
        <v>138</v>
      </c>
      <c r="E253" s="247" t="s">
        <v>1</v>
      </c>
      <c r="F253" s="248" t="s">
        <v>571</v>
      </c>
      <c r="G253" s="246"/>
      <c r="H253" s="249">
        <v>323.66300000000001</v>
      </c>
      <c r="I253" s="250"/>
      <c r="J253" s="246"/>
      <c r="K253" s="246"/>
      <c r="L253" s="251"/>
      <c r="M253" s="252"/>
      <c r="N253" s="253"/>
      <c r="O253" s="253"/>
      <c r="P253" s="253"/>
      <c r="Q253" s="253"/>
      <c r="R253" s="253"/>
      <c r="S253" s="253"/>
      <c r="T253" s="254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55" t="s">
        <v>138</v>
      </c>
      <c r="AU253" s="255" t="s">
        <v>84</v>
      </c>
      <c r="AV253" s="14" t="s">
        <v>84</v>
      </c>
      <c r="AW253" s="14" t="s">
        <v>31</v>
      </c>
      <c r="AX253" s="14" t="s">
        <v>74</v>
      </c>
      <c r="AY253" s="255" t="s">
        <v>129</v>
      </c>
    </row>
    <row r="254" s="13" customFormat="1">
      <c r="A254" s="13"/>
      <c r="B254" s="234"/>
      <c r="C254" s="235"/>
      <c r="D254" s="236" t="s">
        <v>138</v>
      </c>
      <c r="E254" s="237" t="s">
        <v>1</v>
      </c>
      <c r="F254" s="238" t="s">
        <v>298</v>
      </c>
      <c r="G254" s="235"/>
      <c r="H254" s="237" t="s">
        <v>1</v>
      </c>
      <c r="I254" s="239"/>
      <c r="J254" s="235"/>
      <c r="K254" s="235"/>
      <c r="L254" s="240"/>
      <c r="M254" s="241"/>
      <c r="N254" s="242"/>
      <c r="O254" s="242"/>
      <c r="P254" s="242"/>
      <c r="Q254" s="242"/>
      <c r="R254" s="242"/>
      <c r="S254" s="242"/>
      <c r="T254" s="243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44" t="s">
        <v>138</v>
      </c>
      <c r="AU254" s="244" t="s">
        <v>84</v>
      </c>
      <c r="AV254" s="13" t="s">
        <v>82</v>
      </c>
      <c r="AW254" s="13" t="s">
        <v>31</v>
      </c>
      <c r="AX254" s="13" t="s">
        <v>74</v>
      </c>
      <c r="AY254" s="244" t="s">
        <v>129</v>
      </c>
    </row>
    <row r="255" s="14" customFormat="1">
      <c r="A255" s="14"/>
      <c r="B255" s="245"/>
      <c r="C255" s="246"/>
      <c r="D255" s="236" t="s">
        <v>138</v>
      </c>
      <c r="E255" s="247" t="s">
        <v>1</v>
      </c>
      <c r="F255" s="248" t="s">
        <v>572</v>
      </c>
      <c r="G255" s="246"/>
      <c r="H255" s="249">
        <v>27.952000000000002</v>
      </c>
      <c r="I255" s="250"/>
      <c r="J255" s="246"/>
      <c r="K255" s="246"/>
      <c r="L255" s="251"/>
      <c r="M255" s="252"/>
      <c r="N255" s="253"/>
      <c r="O255" s="253"/>
      <c r="P255" s="253"/>
      <c r="Q255" s="253"/>
      <c r="R255" s="253"/>
      <c r="S255" s="253"/>
      <c r="T255" s="254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55" t="s">
        <v>138</v>
      </c>
      <c r="AU255" s="255" t="s">
        <v>84</v>
      </c>
      <c r="AV255" s="14" t="s">
        <v>84</v>
      </c>
      <c r="AW255" s="14" t="s">
        <v>31</v>
      </c>
      <c r="AX255" s="14" t="s">
        <v>74</v>
      </c>
      <c r="AY255" s="255" t="s">
        <v>129</v>
      </c>
    </row>
    <row r="256" s="15" customFormat="1">
      <c r="A256" s="15"/>
      <c r="B256" s="256"/>
      <c r="C256" s="257"/>
      <c r="D256" s="236" t="s">
        <v>138</v>
      </c>
      <c r="E256" s="258" t="s">
        <v>1</v>
      </c>
      <c r="F256" s="259" t="s">
        <v>154</v>
      </c>
      <c r="G256" s="257"/>
      <c r="H256" s="260">
        <v>351.61500000000001</v>
      </c>
      <c r="I256" s="261"/>
      <c r="J256" s="257"/>
      <c r="K256" s="257"/>
      <c r="L256" s="262"/>
      <c r="M256" s="263"/>
      <c r="N256" s="264"/>
      <c r="O256" s="264"/>
      <c r="P256" s="264"/>
      <c r="Q256" s="264"/>
      <c r="R256" s="264"/>
      <c r="S256" s="264"/>
      <c r="T256" s="265"/>
      <c r="U256" s="15"/>
      <c r="V256" s="15"/>
      <c r="W256" s="15"/>
      <c r="X256" s="15"/>
      <c r="Y256" s="15"/>
      <c r="Z256" s="15"/>
      <c r="AA256" s="15"/>
      <c r="AB256" s="15"/>
      <c r="AC256" s="15"/>
      <c r="AD256" s="15"/>
      <c r="AE256" s="15"/>
      <c r="AT256" s="266" t="s">
        <v>138</v>
      </c>
      <c r="AU256" s="266" t="s">
        <v>84</v>
      </c>
      <c r="AV256" s="15" t="s">
        <v>136</v>
      </c>
      <c r="AW256" s="15" t="s">
        <v>31</v>
      </c>
      <c r="AX256" s="15" t="s">
        <v>82</v>
      </c>
      <c r="AY256" s="266" t="s">
        <v>129</v>
      </c>
    </row>
    <row r="257" s="2" customFormat="1" ht="16.5" customHeight="1">
      <c r="A257" s="39"/>
      <c r="B257" s="40"/>
      <c r="C257" s="278" t="s">
        <v>300</v>
      </c>
      <c r="D257" s="278" t="s">
        <v>223</v>
      </c>
      <c r="E257" s="279" t="s">
        <v>301</v>
      </c>
      <c r="F257" s="280" t="s">
        <v>302</v>
      </c>
      <c r="G257" s="281" t="s">
        <v>147</v>
      </c>
      <c r="H257" s="282">
        <v>404.35700000000003</v>
      </c>
      <c r="I257" s="283"/>
      <c r="J257" s="284">
        <f>ROUND(I257*H257,2)</f>
        <v>0</v>
      </c>
      <c r="K257" s="285"/>
      <c r="L257" s="286"/>
      <c r="M257" s="287" t="s">
        <v>1</v>
      </c>
      <c r="N257" s="288" t="s">
        <v>39</v>
      </c>
      <c r="O257" s="92"/>
      <c r="P257" s="230">
        <f>O257*H257</f>
        <v>0</v>
      </c>
      <c r="Q257" s="230">
        <v>0.00029999999999999997</v>
      </c>
      <c r="R257" s="230">
        <f>Q257*H257</f>
        <v>0.1213071</v>
      </c>
      <c r="S257" s="230">
        <v>0</v>
      </c>
      <c r="T257" s="231">
        <f>S257*H257</f>
        <v>0</v>
      </c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  <c r="AR257" s="232" t="s">
        <v>226</v>
      </c>
      <c r="AT257" s="232" t="s">
        <v>223</v>
      </c>
      <c r="AU257" s="232" t="s">
        <v>84</v>
      </c>
      <c r="AY257" s="18" t="s">
        <v>129</v>
      </c>
      <c r="BE257" s="233">
        <f>IF(N257="základní",J257,0)</f>
        <v>0</v>
      </c>
      <c r="BF257" s="233">
        <f>IF(N257="snížená",J257,0)</f>
        <v>0</v>
      </c>
      <c r="BG257" s="233">
        <f>IF(N257="zákl. přenesená",J257,0)</f>
        <v>0</v>
      </c>
      <c r="BH257" s="233">
        <f>IF(N257="sníž. přenesená",J257,0)</f>
        <v>0</v>
      </c>
      <c r="BI257" s="233">
        <f>IF(N257="nulová",J257,0)</f>
        <v>0</v>
      </c>
      <c r="BJ257" s="18" t="s">
        <v>82</v>
      </c>
      <c r="BK257" s="233">
        <f>ROUND(I257*H257,2)</f>
        <v>0</v>
      </c>
      <c r="BL257" s="18" t="s">
        <v>181</v>
      </c>
      <c r="BM257" s="232" t="s">
        <v>303</v>
      </c>
    </row>
    <row r="258" s="14" customFormat="1">
      <c r="A258" s="14"/>
      <c r="B258" s="245"/>
      <c r="C258" s="246"/>
      <c r="D258" s="236" t="s">
        <v>138</v>
      </c>
      <c r="E258" s="246"/>
      <c r="F258" s="248" t="s">
        <v>573</v>
      </c>
      <c r="G258" s="246"/>
      <c r="H258" s="249">
        <v>404.35700000000003</v>
      </c>
      <c r="I258" s="250"/>
      <c r="J258" s="246"/>
      <c r="K258" s="246"/>
      <c r="L258" s="251"/>
      <c r="M258" s="252"/>
      <c r="N258" s="253"/>
      <c r="O258" s="253"/>
      <c r="P258" s="253"/>
      <c r="Q258" s="253"/>
      <c r="R258" s="253"/>
      <c r="S258" s="253"/>
      <c r="T258" s="254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255" t="s">
        <v>138</v>
      </c>
      <c r="AU258" s="255" t="s">
        <v>84</v>
      </c>
      <c r="AV258" s="14" t="s">
        <v>84</v>
      </c>
      <c r="AW258" s="14" t="s">
        <v>4</v>
      </c>
      <c r="AX258" s="14" t="s">
        <v>82</v>
      </c>
      <c r="AY258" s="255" t="s">
        <v>129</v>
      </c>
    </row>
    <row r="259" s="2" customFormat="1" ht="24.15" customHeight="1">
      <c r="A259" s="39"/>
      <c r="B259" s="40"/>
      <c r="C259" s="220" t="s">
        <v>305</v>
      </c>
      <c r="D259" s="220" t="s">
        <v>132</v>
      </c>
      <c r="E259" s="221" t="s">
        <v>306</v>
      </c>
      <c r="F259" s="222" t="s">
        <v>307</v>
      </c>
      <c r="G259" s="223" t="s">
        <v>147</v>
      </c>
      <c r="H259" s="224">
        <v>27.952000000000002</v>
      </c>
      <c r="I259" s="225"/>
      <c r="J259" s="226">
        <f>ROUND(I259*H259,2)</f>
        <v>0</v>
      </c>
      <c r="K259" s="227"/>
      <c r="L259" s="45"/>
      <c r="M259" s="228" t="s">
        <v>1</v>
      </c>
      <c r="N259" s="229" t="s">
        <v>39</v>
      </c>
      <c r="O259" s="92"/>
      <c r="P259" s="230">
        <f>O259*H259</f>
        <v>0</v>
      </c>
      <c r="Q259" s="230">
        <v>3.0000000000000001E-05</v>
      </c>
      <c r="R259" s="230">
        <f>Q259*H259</f>
        <v>0.00083856000000000002</v>
      </c>
      <c r="S259" s="230">
        <v>0</v>
      </c>
      <c r="T259" s="231">
        <f>S259*H259</f>
        <v>0</v>
      </c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R259" s="232" t="s">
        <v>181</v>
      </c>
      <c r="AT259" s="232" t="s">
        <v>132</v>
      </c>
      <c r="AU259" s="232" t="s">
        <v>84</v>
      </c>
      <c r="AY259" s="18" t="s">
        <v>129</v>
      </c>
      <c r="BE259" s="233">
        <f>IF(N259="základní",J259,0)</f>
        <v>0</v>
      </c>
      <c r="BF259" s="233">
        <f>IF(N259="snížená",J259,0)</f>
        <v>0</v>
      </c>
      <c r="BG259" s="233">
        <f>IF(N259="zákl. přenesená",J259,0)</f>
        <v>0</v>
      </c>
      <c r="BH259" s="233">
        <f>IF(N259="sníž. přenesená",J259,0)</f>
        <v>0</v>
      </c>
      <c r="BI259" s="233">
        <f>IF(N259="nulová",J259,0)</f>
        <v>0</v>
      </c>
      <c r="BJ259" s="18" t="s">
        <v>82</v>
      </c>
      <c r="BK259" s="233">
        <f>ROUND(I259*H259,2)</f>
        <v>0</v>
      </c>
      <c r="BL259" s="18" t="s">
        <v>181</v>
      </c>
      <c r="BM259" s="232" t="s">
        <v>308</v>
      </c>
    </row>
    <row r="260" s="13" customFormat="1">
      <c r="A260" s="13"/>
      <c r="B260" s="234"/>
      <c r="C260" s="235"/>
      <c r="D260" s="236" t="s">
        <v>138</v>
      </c>
      <c r="E260" s="237" t="s">
        <v>1</v>
      </c>
      <c r="F260" s="238" t="s">
        <v>186</v>
      </c>
      <c r="G260" s="235"/>
      <c r="H260" s="237" t="s">
        <v>1</v>
      </c>
      <c r="I260" s="239"/>
      <c r="J260" s="235"/>
      <c r="K260" s="235"/>
      <c r="L260" s="240"/>
      <c r="M260" s="241"/>
      <c r="N260" s="242"/>
      <c r="O260" s="242"/>
      <c r="P260" s="242"/>
      <c r="Q260" s="242"/>
      <c r="R260" s="242"/>
      <c r="S260" s="242"/>
      <c r="T260" s="243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44" t="s">
        <v>138</v>
      </c>
      <c r="AU260" s="244" t="s">
        <v>84</v>
      </c>
      <c r="AV260" s="13" t="s">
        <v>82</v>
      </c>
      <c r="AW260" s="13" t="s">
        <v>31</v>
      </c>
      <c r="AX260" s="13" t="s">
        <v>74</v>
      </c>
      <c r="AY260" s="244" t="s">
        <v>129</v>
      </c>
    </row>
    <row r="261" s="14" customFormat="1">
      <c r="A261" s="14"/>
      <c r="B261" s="245"/>
      <c r="C261" s="246"/>
      <c r="D261" s="236" t="s">
        <v>138</v>
      </c>
      <c r="E261" s="247" t="s">
        <v>1</v>
      </c>
      <c r="F261" s="248" t="s">
        <v>574</v>
      </c>
      <c r="G261" s="246"/>
      <c r="H261" s="249">
        <v>22.744</v>
      </c>
      <c r="I261" s="250"/>
      <c r="J261" s="246"/>
      <c r="K261" s="246"/>
      <c r="L261" s="251"/>
      <c r="M261" s="252"/>
      <c r="N261" s="253"/>
      <c r="O261" s="253"/>
      <c r="P261" s="253"/>
      <c r="Q261" s="253"/>
      <c r="R261" s="253"/>
      <c r="S261" s="253"/>
      <c r="T261" s="254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255" t="s">
        <v>138</v>
      </c>
      <c r="AU261" s="255" t="s">
        <v>84</v>
      </c>
      <c r="AV261" s="14" t="s">
        <v>84</v>
      </c>
      <c r="AW261" s="14" t="s">
        <v>31</v>
      </c>
      <c r="AX261" s="14" t="s">
        <v>74</v>
      </c>
      <c r="AY261" s="255" t="s">
        <v>129</v>
      </c>
    </row>
    <row r="262" s="13" customFormat="1">
      <c r="A262" s="13"/>
      <c r="B262" s="234"/>
      <c r="C262" s="235"/>
      <c r="D262" s="236" t="s">
        <v>138</v>
      </c>
      <c r="E262" s="237" t="s">
        <v>1</v>
      </c>
      <c r="F262" s="238" t="s">
        <v>555</v>
      </c>
      <c r="G262" s="235"/>
      <c r="H262" s="237" t="s">
        <v>1</v>
      </c>
      <c r="I262" s="239"/>
      <c r="J262" s="235"/>
      <c r="K262" s="235"/>
      <c r="L262" s="240"/>
      <c r="M262" s="241"/>
      <c r="N262" s="242"/>
      <c r="O262" s="242"/>
      <c r="P262" s="242"/>
      <c r="Q262" s="242"/>
      <c r="R262" s="242"/>
      <c r="S262" s="242"/>
      <c r="T262" s="243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44" t="s">
        <v>138</v>
      </c>
      <c r="AU262" s="244" t="s">
        <v>84</v>
      </c>
      <c r="AV262" s="13" t="s">
        <v>82</v>
      </c>
      <c r="AW262" s="13" t="s">
        <v>31</v>
      </c>
      <c r="AX262" s="13" t="s">
        <v>74</v>
      </c>
      <c r="AY262" s="244" t="s">
        <v>129</v>
      </c>
    </row>
    <row r="263" s="14" customFormat="1">
      <c r="A263" s="14"/>
      <c r="B263" s="245"/>
      <c r="C263" s="246"/>
      <c r="D263" s="236" t="s">
        <v>138</v>
      </c>
      <c r="E263" s="247" t="s">
        <v>1</v>
      </c>
      <c r="F263" s="248" t="s">
        <v>575</v>
      </c>
      <c r="G263" s="246"/>
      <c r="H263" s="249">
        <v>5.2080000000000002</v>
      </c>
      <c r="I263" s="250"/>
      <c r="J263" s="246"/>
      <c r="K263" s="246"/>
      <c r="L263" s="251"/>
      <c r="M263" s="252"/>
      <c r="N263" s="253"/>
      <c r="O263" s="253"/>
      <c r="P263" s="253"/>
      <c r="Q263" s="253"/>
      <c r="R263" s="253"/>
      <c r="S263" s="253"/>
      <c r="T263" s="254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55" t="s">
        <v>138</v>
      </c>
      <c r="AU263" s="255" t="s">
        <v>84</v>
      </c>
      <c r="AV263" s="14" t="s">
        <v>84</v>
      </c>
      <c r="AW263" s="14" t="s">
        <v>31</v>
      </c>
      <c r="AX263" s="14" t="s">
        <v>74</v>
      </c>
      <c r="AY263" s="255" t="s">
        <v>129</v>
      </c>
    </row>
    <row r="264" s="15" customFormat="1">
      <c r="A264" s="15"/>
      <c r="B264" s="256"/>
      <c r="C264" s="257"/>
      <c r="D264" s="236" t="s">
        <v>138</v>
      </c>
      <c r="E264" s="258" t="s">
        <v>1</v>
      </c>
      <c r="F264" s="259" t="s">
        <v>154</v>
      </c>
      <c r="G264" s="257"/>
      <c r="H264" s="260">
        <v>27.952000000000002</v>
      </c>
      <c r="I264" s="261"/>
      <c r="J264" s="257"/>
      <c r="K264" s="257"/>
      <c r="L264" s="262"/>
      <c r="M264" s="263"/>
      <c r="N264" s="264"/>
      <c r="O264" s="264"/>
      <c r="P264" s="264"/>
      <c r="Q264" s="264"/>
      <c r="R264" s="264"/>
      <c r="S264" s="264"/>
      <c r="T264" s="265"/>
      <c r="U264" s="15"/>
      <c r="V264" s="15"/>
      <c r="W264" s="15"/>
      <c r="X264" s="15"/>
      <c r="Y264" s="15"/>
      <c r="Z264" s="15"/>
      <c r="AA264" s="15"/>
      <c r="AB264" s="15"/>
      <c r="AC264" s="15"/>
      <c r="AD264" s="15"/>
      <c r="AE264" s="15"/>
      <c r="AT264" s="266" t="s">
        <v>138</v>
      </c>
      <c r="AU264" s="266" t="s">
        <v>84</v>
      </c>
      <c r="AV264" s="15" t="s">
        <v>136</v>
      </c>
      <c r="AW264" s="15" t="s">
        <v>31</v>
      </c>
      <c r="AX264" s="15" t="s">
        <v>82</v>
      </c>
      <c r="AY264" s="266" t="s">
        <v>129</v>
      </c>
    </row>
    <row r="265" s="2" customFormat="1" ht="16.5" customHeight="1">
      <c r="A265" s="39"/>
      <c r="B265" s="40"/>
      <c r="C265" s="278" t="s">
        <v>311</v>
      </c>
      <c r="D265" s="278" t="s">
        <v>223</v>
      </c>
      <c r="E265" s="279" t="s">
        <v>224</v>
      </c>
      <c r="F265" s="280" t="s">
        <v>225</v>
      </c>
      <c r="G265" s="281" t="s">
        <v>147</v>
      </c>
      <c r="H265" s="282">
        <v>33.542000000000002</v>
      </c>
      <c r="I265" s="283"/>
      <c r="J265" s="284">
        <f>ROUND(I265*H265,2)</f>
        <v>0</v>
      </c>
      <c r="K265" s="285"/>
      <c r="L265" s="286"/>
      <c r="M265" s="287" t="s">
        <v>1</v>
      </c>
      <c r="N265" s="288" t="s">
        <v>39</v>
      </c>
      <c r="O265" s="92"/>
      <c r="P265" s="230">
        <f>O265*H265</f>
        <v>0</v>
      </c>
      <c r="Q265" s="230">
        <v>0</v>
      </c>
      <c r="R265" s="230">
        <f>Q265*H265</f>
        <v>0</v>
      </c>
      <c r="S265" s="230">
        <v>0</v>
      </c>
      <c r="T265" s="231">
        <f>S265*H265</f>
        <v>0</v>
      </c>
      <c r="U265" s="39"/>
      <c r="V265" s="39"/>
      <c r="W265" s="39"/>
      <c r="X265" s="39"/>
      <c r="Y265" s="39"/>
      <c r="Z265" s="39"/>
      <c r="AA265" s="39"/>
      <c r="AB265" s="39"/>
      <c r="AC265" s="39"/>
      <c r="AD265" s="39"/>
      <c r="AE265" s="39"/>
      <c r="AR265" s="232" t="s">
        <v>226</v>
      </c>
      <c r="AT265" s="232" t="s">
        <v>223</v>
      </c>
      <c r="AU265" s="232" t="s">
        <v>84</v>
      </c>
      <c r="AY265" s="18" t="s">
        <v>129</v>
      </c>
      <c r="BE265" s="233">
        <f>IF(N265="základní",J265,0)</f>
        <v>0</v>
      </c>
      <c r="BF265" s="233">
        <f>IF(N265="snížená",J265,0)</f>
        <v>0</v>
      </c>
      <c r="BG265" s="233">
        <f>IF(N265="zákl. přenesená",J265,0)</f>
        <v>0</v>
      </c>
      <c r="BH265" s="233">
        <f>IF(N265="sníž. přenesená",J265,0)</f>
        <v>0</v>
      </c>
      <c r="BI265" s="233">
        <f>IF(N265="nulová",J265,0)</f>
        <v>0</v>
      </c>
      <c r="BJ265" s="18" t="s">
        <v>82</v>
      </c>
      <c r="BK265" s="233">
        <f>ROUND(I265*H265,2)</f>
        <v>0</v>
      </c>
      <c r="BL265" s="18" t="s">
        <v>181</v>
      </c>
      <c r="BM265" s="232" t="s">
        <v>312</v>
      </c>
    </row>
    <row r="266" s="14" customFormat="1">
      <c r="A266" s="14"/>
      <c r="B266" s="245"/>
      <c r="C266" s="246"/>
      <c r="D266" s="236" t="s">
        <v>138</v>
      </c>
      <c r="E266" s="246"/>
      <c r="F266" s="248" t="s">
        <v>576</v>
      </c>
      <c r="G266" s="246"/>
      <c r="H266" s="249">
        <v>33.542000000000002</v>
      </c>
      <c r="I266" s="250"/>
      <c r="J266" s="246"/>
      <c r="K266" s="246"/>
      <c r="L266" s="251"/>
      <c r="M266" s="252"/>
      <c r="N266" s="253"/>
      <c r="O266" s="253"/>
      <c r="P266" s="253"/>
      <c r="Q266" s="253"/>
      <c r="R266" s="253"/>
      <c r="S266" s="253"/>
      <c r="T266" s="254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255" t="s">
        <v>138</v>
      </c>
      <c r="AU266" s="255" t="s">
        <v>84</v>
      </c>
      <c r="AV266" s="14" t="s">
        <v>84</v>
      </c>
      <c r="AW266" s="14" t="s">
        <v>4</v>
      </c>
      <c r="AX266" s="14" t="s">
        <v>82</v>
      </c>
      <c r="AY266" s="255" t="s">
        <v>129</v>
      </c>
    </row>
    <row r="267" s="2" customFormat="1" ht="24.15" customHeight="1">
      <c r="A267" s="39"/>
      <c r="B267" s="40"/>
      <c r="C267" s="220" t="s">
        <v>314</v>
      </c>
      <c r="D267" s="220" t="s">
        <v>132</v>
      </c>
      <c r="E267" s="221" t="s">
        <v>315</v>
      </c>
      <c r="F267" s="222" t="s">
        <v>316</v>
      </c>
      <c r="G267" s="223" t="s">
        <v>317</v>
      </c>
      <c r="H267" s="289"/>
      <c r="I267" s="225"/>
      <c r="J267" s="226">
        <f>ROUND(I267*H267,2)</f>
        <v>0</v>
      </c>
      <c r="K267" s="227"/>
      <c r="L267" s="45"/>
      <c r="M267" s="228" t="s">
        <v>1</v>
      </c>
      <c r="N267" s="229" t="s">
        <v>39</v>
      </c>
      <c r="O267" s="92"/>
      <c r="P267" s="230">
        <f>O267*H267</f>
        <v>0</v>
      </c>
      <c r="Q267" s="230">
        <v>0</v>
      </c>
      <c r="R267" s="230">
        <f>Q267*H267</f>
        <v>0</v>
      </c>
      <c r="S267" s="230">
        <v>0</v>
      </c>
      <c r="T267" s="231">
        <f>S267*H267</f>
        <v>0</v>
      </c>
      <c r="U267" s="39"/>
      <c r="V267" s="39"/>
      <c r="W267" s="39"/>
      <c r="X267" s="39"/>
      <c r="Y267" s="39"/>
      <c r="Z267" s="39"/>
      <c r="AA267" s="39"/>
      <c r="AB267" s="39"/>
      <c r="AC267" s="39"/>
      <c r="AD267" s="39"/>
      <c r="AE267" s="39"/>
      <c r="AR267" s="232" t="s">
        <v>181</v>
      </c>
      <c r="AT267" s="232" t="s">
        <v>132</v>
      </c>
      <c r="AU267" s="232" t="s">
        <v>84</v>
      </c>
      <c r="AY267" s="18" t="s">
        <v>129</v>
      </c>
      <c r="BE267" s="233">
        <f>IF(N267="základní",J267,0)</f>
        <v>0</v>
      </c>
      <c r="BF267" s="233">
        <f>IF(N267="snížená",J267,0)</f>
        <v>0</v>
      </c>
      <c r="BG267" s="233">
        <f>IF(N267="zákl. přenesená",J267,0)</f>
        <v>0</v>
      </c>
      <c r="BH267" s="233">
        <f>IF(N267="sníž. přenesená",J267,0)</f>
        <v>0</v>
      </c>
      <c r="BI267" s="233">
        <f>IF(N267="nulová",J267,0)</f>
        <v>0</v>
      </c>
      <c r="BJ267" s="18" t="s">
        <v>82</v>
      </c>
      <c r="BK267" s="233">
        <f>ROUND(I267*H267,2)</f>
        <v>0</v>
      </c>
      <c r="BL267" s="18" t="s">
        <v>181</v>
      </c>
      <c r="BM267" s="232" t="s">
        <v>318</v>
      </c>
    </row>
    <row r="268" s="12" customFormat="1" ht="22.8" customHeight="1">
      <c r="A268" s="12"/>
      <c r="B268" s="204"/>
      <c r="C268" s="205"/>
      <c r="D268" s="206" t="s">
        <v>73</v>
      </c>
      <c r="E268" s="218" t="s">
        <v>319</v>
      </c>
      <c r="F268" s="218" t="s">
        <v>320</v>
      </c>
      <c r="G268" s="205"/>
      <c r="H268" s="205"/>
      <c r="I268" s="208"/>
      <c r="J268" s="219">
        <f>BK268</f>
        <v>0</v>
      </c>
      <c r="K268" s="205"/>
      <c r="L268" s="210"/>
      <c r="M268" s="211"/>
      <c r="N268" s="212"/>
      <c r="O268" s="212"/>
      <c r="P268" s="213">
        <f>SUM(P269:P315)</f>
        <v>0</v>
      </c>
      <c r="Q268" s="212"/>
      <c r="R268" s="213">
        <f>SUM(R269:R315)</f>
        <v>2.2229207600000001</v>
      </c>
      <c r="S268" s="212"/>
      <c r="T268" s="214">
        <f>SUM(T269:T315)</f>
        <v>1.0382147999999998</v>
      </c>
      <c r="U268" s="12"/>
      <c r="V268" s="12"/>
      <c r="W268" s="12"/>
      <c r="X268" s="12"/>
      <c r="Y268" s="12"/>
      <c r="Z268" s="12"/>
      <c r="AA268" s="12"/>
      <c r="AB268" s="12"/>
      <c r="AC268" s="12"/>
      <c r="AD268" s="12"/>
      <c r="AE268" s="12"/>
      <c r="AR268" s="215" t="s">
        <v>84</v>
      </c>
      <c r="AT268" s="216" t="s">
        <v>73</v>
      </c>
      <c r="AU268" s="216" t="s">
        <v>82</v>
      </c>
      <c r="AY268" s="215" t="s">
        <v>129</v>
      </c>
      <c r="BK268" s="217">
        <f>SUM(BK269:BK315)</f>
        <v>0</v>
      </c>
    </row>
    <row r="269" s="2" customFormat="1" ht="24.15" customHeight="1">
      <c r="A269" s="39"/>
      <c r="B269" s="40"/>
      <c r="C269" s="220" t="s">
        <v>321</v>
      </c>
      <c r="D269" s="220" t="s">
        <v>132</v>
      </c>
      <c r="E269" s="221" t="s">
        <v>322</v>
      </c>
      <c r="F269" s="222" t="s">
        <v>323</v>
      </c>
      <c r="G269" s="223" t="s">
        <v>147</v>
      </c>
      <c r="H269" s="224">
        <v>26.033999999999999</v>
      </c>
      <c r="I269" s="225"/>
      <c r="J269" s="226">
        <f>ROUND(I269*H269,2)</f>
        <v>0</v>
      </c>
      <c r="K269" s="227"/>
      <c r="L269" s="45"/>
      <c r="M269" s="228" t="s">
        <v>1</v>
      </c>
      <c r="N269" s="229" t="s">
        <v>39</v>
      </c>
      <c r="O269" s="92"/>
      <c r="P269" s="230">
        <f>O269*H269</f>
        <v>0</v>
      </c>
      <c r="Q269" s="230">
        <v>0.0060000000000000001</v>
      </c>
      <c r="R269" s="230">
        <f>Q269*H269</f>
        <v>0.15620400000000001</v>
      </c>
      <c r="S269" s="230">
        <v>0</v>
      </c>
      <c r="T269" s="231">
        <f>S269*H269</f>
        <v>0</v>
      </c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  <c r="AR269" s="232" t="s">
        <v>181</v>
      </c>
      <c r="AT269" s="232" t="s">
        <v>132</v>
      </c>
      <c r="AU269" s="232" t="s">
        <v>84</v>
      </c>
      <c r="AY269" s="18" t="s">
        <v>129</v>
      </c>
      <c r="BE269" s="233">
        <f>IF(N269="základní",J269,0)</f>
        <v>0</v>
      </c>
      <c r="BF269" s="233">
        <f>IF(N269="snížená",J269,0)</f>
        <v>0</v>
      </c>
      <c r="BG269" s="233">
        <f>IF(N269="zákl. přenesená",J269,0)</f>
        <v>0</v>
      </c>
      <c r="BH269" s="233">
        <f>IF(N269="sníž. přenesená",J269,0)</f>
        <v>0</v>
      </c>
      <c r="BI269" s="233">
        <f>IF(N269="nulová",J269,0)</f>
        <v>0</v>
      </c>
      <c r="BJ269" s="18" t="s">
        <v>82</v>
      </c>
      <c r="BK269" s="233">
        <f>ROUND(I269*H269,2)</f>
        <v>0</v>
      </c>
      <c r="BL269" s="18" t="s">
        <v>181</v>
      </c>
      <c r="BM269" s="232" t="s">
        <v>324</v>
      </c>
    </row>
    <row r="270" s="13" customFormat="1">
      <c r="A270" s="13"/>
      <c r="B270" s="234"/>
      <c r="C270" s="235"/>
      <c r="D270" s="236" t="s">
        <v>138</v>
      </c>
      <c r="E270" s="237" t="s">
        <v>1</v>
      </c>
      <c r="F270" s="238" t="s">
        <v>248</v>
      </c>
      <c r="G270" s="235"/>
      <c r="H270" s="237" t="s">
        <v>1</v>
      </c>
      <c r="I270" s="239"/>
      <c r="J270" s="235"/>
      <c r="K270" s="235"/>
      <c r="L270" s="240"/>
      <c r="M270" s="241"/>
      <c r="N270" s="242"/>
      <c r="O270" s="242"/>
      <c r="P270" s="242"/>
      <c r="Q270" s="242"/>
      <c r="R270" s="242"/>
      <c r="S270" s="242"/>
      <c r="T270" s="243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44" t="s">
        <v>138</v>
      </c>
      <c r="AU270" s="244" t="s">
        <v>84</v>
      </c>
      <c r="AV270" s="13" t="s">
        <v>82</v>
      </c>
      <c r="AW270" s="13" t="s">
        <v>31</v>
      </c>
      <c r="AX270" s="13" t="s">
        <v>74</v>
      </c>
      <c r="AY270" s="244" t="s">
        <v>129</v>
      </c>
    </row>
    <row r="271" s="14" customFormat="1">
      <c r="A271" s="14"/>
      <c r="B271" s="245"/>
      <c r="C271" s="246"/>
      <c r="D271" s="236" t="s">
        <v>138</v>
      </c>
      <c r="E271" s="247" t="s">
        <v>1</v>
      </c>
      <c r="F271" s="248" t="s">
        <v>577</v>
      </c>
      <c r="G271" s="246"/>
      <c r="H271" s="249">
        <v>20.994</v>
      </c>
      <c r="I271" s="250"/>
      <c r="J271" s="246"/>
      <c r="K271" s="246"/>
      <c r="L271" s="251"/>
      <c r="M271" s="252"/>
      <c r="N271" s="253"/>
      <c r="O271" s="253"/>
      <c r="P271" s="253"/>
      <c r="Q271" s="253"/>
      <c r="R271" s="253"/>
      <c r="S271" s="253"/>
      <c r="T271" s="254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T271" s="255" t="s">
        <v>138</v>
      </c>
      <c r="AU271" s="255" t="s">
        <v>84</v>
      </c>
      <c r="AV271" s="14" t="s">
        <v>84</v>
      </c>
      <c r="AW271" s="14" t="s">
        <v>31</v>
      </c>
      <c r="AX271" s="14" t="s">
        <v>74</v>
      </c>
      <c r="AY271" s="255" t="s">
        <v>129</v>
      </c>
    </row>
    <row r="272" s="13" customFormat="1">
      <c r="A272" s="13"/>
      <c r="B272" s="234"/>
      <c r="C272" s="235"/>
      <c r="D272" s="236" t="s">
        <v>138</v>
      </c>
      <c r="E272" s="237" t="s">
        <v>1</v>
      </c>
      <c r="F272" s="238" t="s">
        <v>578</v>
      </c>
      <c r="G272" s="235"/>
      <c r="H272" s="237" t="s">
        <v>1</v>
      </c>
      <c r="I272" s="239"/>
      <c r="J272" s="235"/>
      <c r="K272" s="235"/>
      <c r="L272" s="240"/>
      <c r="M272" s="241"/>
      <c r="N272" s="242"/>
      <c r="O272" s="242"/>
      <c r="P272" s="242"/>
      <c r="Q272" s="242"/>
      <c r="R272" s="242"/>
      <c r="S272" s="242"/>
      <c r="T272" s="243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44" t="s">
        <v>138</v>
      </c>
      <c r="AU272" s="244" t="s">
        <v>84</v>
      </c>
      <c r="AV272" s="13" t="s">
        <v>82</v>
      </c>
      <c r="AW272" s="13" t="s">
        <v>31</v>
      </c>
      <c r="AX272" s="13" t="s">
        <v>74</v>
      </c>
      <c r="AY272" s="244" t="s">
        <v>129</v>
      </c>
    </row>
    <row r="273" s="14" customFormat="1">
      <c r="A273" s="14"/>
      <c r="B273" s="245"/>
      <c r="C273" s="246"/>
      <c r="D273" s="236" t="s">
        <v>138</v>
      </c>
      <c r="E273" s="247" t="s">
        <v>1</v>
      </c>
      <c r="F273" s="248" t="s">
        <v>579</v>
      </c>
      <c r="G273" s="246"/>
      <c r="H273" s="249">
        <v>5.04</v>
      </c>
      <c r="I273" s="250"/>
      <c r="J273" s="246"/>
      <c r="K273" s="246"/>
      <c r="L273" s="251"/>
      <c r="M273" s="252"/>
      <c r="N273" s="253"/>
      <c r="O273" s="253"/>
      <c r="P273" s="253"/>
      <c r="Q273" s="253"/>
      <c r="R273" s="253"/>
      <c r="S273" s="253"/>
      <c r="T273" s="254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255" t="s">
        <v>138</v>
      </c>
      <c r="AU273" s="255" t="s">
        <v>84</v>
      </c>
      <c r="AV273" s="14" t="s">
        <v>84</v>
      </c>
      <c r="AW273" s="14" t="s">
        <v>31</v>
      </c>
      <c r="AX273" s="14" t="s">
        <v>74</v>
      </c>
      <c r="AY273" s="255" t="s">
        <v>129</v>
      </c>
    </row>
    <row r="274" s="15" customFormat="1">
      <c r="A274" s="15"/>
      <c r="B274" s="256"/>
      <c r="C274" s="257"/>
      <c r="D274" s="236" t="s">
        <v>138</v>
      </c>
      <c r="E274" s="258" t="s">
        <v>1</v>
      </c>
      <c r="F274" s="259" t="s">
        <v>154</v>
      </c>
      <c r="G274" s="257"/>
      <c r="H274" s="260">
        <v>26.033999999999999</v>
      </c>
      <c r="I274" s="261"/>
      <c r="J274" s="257"/>
      <c r="K274" s="257"/>
      <c r="L274" s="262"/>
      <c r="M274" s="263"/>
      <c r="N274" s="264"/>
      <c r="O274" s="264"/>
      <c r="P274" s="264"/>
      <c r="Q274" s="264"/>
      <c r="R274" s="264"/>
      <c r="S274" s="264"/>
      <c r="T274" s="265"/>
      <c r="U274" s="15"/>
      <c r="V274" s="15"/>
      <c r="W274" s="15"/>
      <c r="X274" s="15"/>
      <c r="Y274" s="15"/>
      <c r="Z274" s="15"/>
      <c r="AA274" s="15"/>
      <c r="AB274" s="15"/>
      <c r="AC274" s="15"/>
      <c r="AD274" s="15"/>
      <c r="AE274" s="15"/>
      <c r="AT274" s="266" t="s">
        <v>138</v>
      </c>
      <c r="AU274" s="266" t="s">
        <v>84</v>
      </c>
      <c r="AV274" s="15" t="s">
        <v>136</v>
      </c>
      <c r="AW274" s="15" t="s">
        <v>31</v>
      </c>
      <c r="AX274" s="15" t="s">
        <v>82</v>
      </c>
      <c r="AY274" s="266" t="s">
        <v>129</v>
      </c>
    </row>
    <row r="275" s="2" customFormat="1" ht="24.15" customHeight="1">
      <c r="A275" s="39"/>
      <c r="B275" s="40"/>
      <c r="C275" s="278" t="s">
        <v>226</v>
      </c>
      <c r="D275" s="278" t="s">
        <v>223</v>
      </c>
      <c r="E275" s="279" t="s">
        <v>327</v>
      </c>
      <c r="F275" s="280" t="s">
        <v>328</v>
      </c>
      <c r="G275" s="281" t="s">
        <v>147</v>
      </c>
      <c r="H275" s="282">
        <v>27.335999999999999</v>
      </c>
      <c r="I275" s="283"/>
      <c r="J275" s="284">
        <f>ROUND(I275*H275,2)</f>
        <v>0</v>
      </c>
      <c r="K275" s="285"/>
      <c r="L275" s="286"/>
      <c r="M275" s="287" t="s">
        <v>1</v>
      </c>
      <c r="N275" s="288" t="s">
        <v>39</v>
      </c>
      <c r="O275" s="92"/>
      <c r="P275" s="230">
        <f>O275*H275</f>
        <v>0</v>
      </c>
      <c r="Q275" s="230">
        <v>0.0030000000000000001</v>
      </c>
      <c r="R275" s="230">
        <f>Q275*H275</f>
        <v>0.082007999999999998</v>
      </c>
      <c r="S275" s="230">
        <v>0</v>
      </c>
      <c r="T275" s="231">
        <f>S275*H275</f>
        <v>0</v>
      </c>
      <c r="U275" s="39"/>
      <c r="V275" s="39"/>
      <c r="W275" s="39"/>
      <c r="X275" s="39"/>
      <c r="Y275" s="39"/>
      <c r="Z275" s="39"/>
      <c r="AA275" s="39"/>
      <c r="AB275" s="39"/>
      <c r="AC275" s="39"/>
      <c r="AD275" s="39"/>
      <c r="AE275" s="39"/>
      <c r="AR275" s="232" t="s">
        <v>226</v>
      </c>
      <c r="AT275" s="232" t="s">
        <v>223</v>
      </c>
      <c r="AU275" s="232" t="s">
        <v>84</v>
      </c>
      <c r="AY275" s="18" t="s">
        <v>129</v>
      </c>
      <c r="BE275" s="233">
        <f>IF(N275="základní",J275,0)</f>
        <v>0</v>
      </c>
      <c r="BF275" s="233">
        <f>IF(N275="snížená",J275,0)</f>
        <v>0</v>
      </c>
      <c r="BG275" s="233">
        <f>IF(N275="zákl. přenesená",J275,0)</f>
        <v>0</v>
      </c>
      <c r="BH275" s="233">
        <f>IF(N275="sníž. přenesená",J275,0)</f>
        <v>0</v>
      </c>
      <c r="BI275" s="233">
        <f>IF(N275="nulová",J275,0)</f>
        <v>0</v>
      </c>
      <c r="BJ275" s="18" t="s">
        <v>82</v>
      </c>
      <c r="BK275" s="233">
        <f>ROUND(I275*H275,2)</f>
        <v>0</v>
      </c>
      <c r="BL275" s="18" t="s">
        <v>181</v>
      </c>
      <c r="BM275" s="232" t="s">
        <v>329</v>
      </c>
    </row>
    <row r="276" s="14" customFormat="1">
      <c r="A276" s="14"/>
      <c r="B276" s="245"/>
      <c r="C276" s="246"/>
      <c r="D276" s="236" t="s">
        <v>138</v>
      </c>
      <c r="E276" s="246"/>
      <c r="F276" s="248" t="s">
        <v>580</v>
      </c>
      <c r="G276" s="246"/>
      <c r="H276" s="249">
        <v>27.335999999999999</v>
      </c>
      <c r="I276" s="250"/>
      <c r="J276" s="246"/>
      <c r="K276" s="246"/>
      <c r="L276" s="251"/>
      <c r="M276" s="252"/>
      <c r="N276" s="253"/>
      <c r="O276" s="253"/>
      <c r="P276" s="253"/>
      <c r="Q276" s="253"/>
      <c r="R276" s="253"/>
      <c r="S276" s="253"/>
      <c r="T276" s="254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T276" s="255" t="s">
        <v>138</v>
      </c>
      <c r="AU276" s="255" t="s">
        <v>84</v>
      </c>
      <c r="AV276" s="14" t="s">
        <v>84</v>
      </c>
      <c r="AW276" s="14" t="s">
        <v>4</v>
      </c>
      <c r="AX276" s="14" t="s">
        <v>82</v>
      </c>
      <c r="AY276" s="255" t="s">
        <v>129</v>
      </c>
    </row>
    <row r="277" s="2" customFormat="1" ht="33" customHeight="1">
      <c r="A277" s="39"/>
      <c r="B277" s="40"/>
      <c r="C277" s="220" t="s">
        <v>331</v>
      </c>
      <c r="D277" s="220" t="s">
        <v>132</v>
      </c>
      <c r="E277" s="221" t="s">
        <v>332</v>
      </c>
      <c r="F277" s="222" t="s">
        <v>333</v>
      </c>
      <c r="G277" s="223" t="s">
        <v>147</v>
      </c>
      <c r="H277" s="224">
        <v>576.78599999999994</v>
      </c>
      <c r="I277" s="225"/>
      <c r="J277" s="226">
        <f>ROUND(I277*H277,2)</f>
        <v>0</v>
      </c>
      <c r="K277" s="227"/>
      <c r="L277" s="45"/>
      <c r="M277" s="228" t="s">
        <v>1</v>
      </c>
      <c r="N277" s="229" t="s">
        <v>39</v>
      </c>
      <c r="O277" s="92"/>
      <c r="P277" s="230">
        <f>O277*H277</f>
        <v>0</v>
      </c>
      <c r="Q277" s="230">
        <v>0</v>
      </c>
      <c r="R277" s="230">
        <f>Q277*H277</f>
        <v>0</v>
      </c>
      <c r="S277" s="230">
        <v>0.0018</v>
      </c>
      <c r="T277" s="231">
        <f>S277*H277</f>
        <v>1.0382147999999998</v>
      </c>
      <c r="U277" s="39"/>
      <c r="V277" s="39"/>
      <c r="W277" s="39"/>
      <c r="X277" s="39"/>
      <c r="Y277" s="39"/>
      <c r="Z277" s="39"/>
      <c r="AA277" s="39"/>
      <c r="AB277" s="39"/>
      <c r="AC277" s="39"/>
      <c r="AD277" s="39"/>
      <c r="AE277" s="39"/>
      <c r="AR277" s="232" t="s">
        <v>181</v>
      </c>
      <c r="AT277" s="232" t="s">
        <v>132</v>
      </c>
      <c r="AU277" s="232" t="s">
        <v>84</v>
      </c>
      <c r="AY277" s="18" t="s">
        <v>129</v>
      </c>
      <c r="BE277" s="233">
        <f>IF(N277="základní",J277,0)</f>
        <v>0</v>
      </c>
      <c r="BF277" s="233">
        <f>IF(N277="snížená",J277,0)</f>
        <v>0</v>
      </c>
      <c r="BG277" s="233">
        <f>IF(N277="zákl. přenesená",J277,0)</f>
        <v>0</v>
      </c>
      <c r="BH277" s="233">
        <f>IF(N277="sníž. přenesená",J277,0)</f>
        <v>0</v>
      </c>
      <c r="BI277" s="233">
        <f>IF(N277="nulová",J277,0)</f>
        <v>0</v>
      </c>
      <c r="BJ277" s="18" t="s">
        <v>82</v>
      </c>
      <c r="BK277" s="233">
        <f>ROUND(I277*H277,2)</f>
        <v>0</v>
      </c>
      <c r="BL277" s="18" t="s">
        <v>181</v>
      </c>
      <c r="BM277" s="232" t="s">
        <v>334</v>
      </c>
    </row>
    <row r="278" s="13" customFormat="1">
      <c r="A278" s="13"/>
      <c r="B278" s="234"/>
      <c r="C278" s="235"/>
      <c r="D278" s="236" t="s">
        <v>138</v>
      </c>
      <c r="E278" s="237" t="s">
        <v>1</v>
      </c>
      <c r="F278" s="238" t="s">
        <v>335</v>
      </c>
      <c r="G278" s="235"/>
      <c r="H278" s="237" t="s">
        <v>1</v>
      </c>
      <c r="I278" s="239"/>
      <c r="J278" s="235"/>
      <c r="K278" s="235"/>
      <c r="L278" s="240"/>
      <c r="M278" s="241"/>
      <c r="N278" s="242"/>
      <c r="O278" s="242"/>
      <c r="P278" s="242"/>
      <c r="Q278" s="242"/>
      <c r="R278" s="242"/>
      <c r="S278" s="242"/>
      <c r="T278" s="243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44" t="s">
        <v>138</v>
      </c>
      <c r="AU278" s="244" t="s">
        <v>84</v>
      </c>
      <c r="AV278" s="13" t="s">
        <v>82</v>
      </c>
      <c r="AW278" s="13" t="s">
        <v>31</v>
      </c>
      <c r="AX278" s="13" t="s">
        <v>74</v>
      </c>
      <c r="AY278" s="244" t="s">
        <v>129</v>
      </c>
    </row>
    <row r="279" s="13" customFormat="1">
      <c r="A279" s="13"/>
      <c r="B279" s="234"/>
      <c r="C279" s="235"/>
      <c r="D279" s="236" t="s">
        <v>138</v>
      </c>
      <c r="E279" s="237" t="s">
        <v>1</v>
      </c>
      <c r="F279" s="238" t="s">
        <v>336</v>
      </c>
      <c r="G279" s="235"/>
      <c r="H279" s="237" t="s">
        <v>1</v>
      </c>
      <c r="I279" s="239"/>
      <c r="J279" s="235"/>
      <c r="K279" s="235"/>
      <c r="L279" s="240"/>
      <c r="M279" s="241"/>
      <c r="N279" s="242"/>
      <c r="O279" s="242"/>
      <c r="P279" s="242"/>
      <c r="Q279" s="242"/>
      <c r="R279" s="242"/>
      <c r="S279" s="242"/>
      <c r="T279" s="243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44" t="s">
        <v>138</v>
      </c>
      <c r="AU279" s="244" t="s">
        <v>84</v>
      </c>
      <c r="AV279" s="13" t="s">
        <v>82</v>
      </c>
      <c r="AW279" s="13" t="s">
        <v>31</v>
      </c>
      <c r="AX279" s="13" t="s">
        <v>74</v>
      </c>
      <c r="AY279" s="244" t="s">
        <v>129</v>
      </c>
    </row>
    <row r="280" s="14" customFormat="1">
      <c r="A280" s="14"/>
      <c r="B280" s="245"/>
      <c r="C280" s="246"/>
      <c r="D280" s="236" t="s">
        <v>138</v>
      </c>
      <c r="E280" s="247" t="s">
        <v>1</v>
      </c>
      <c r="F280" s="248" t="s">
        <v>553</v>
      </c>
      <c r="G280" s="246"/>
      <c r="H280" s="249">
        <v>288.39299999999997</v>
      </c>
      <c r="I280" s="250"/>
      <c r="J280" s="246"/>
      <c r="K280" s="246"/>
      <c r="L280" s="251"/>
      <c r="M280" s="252"/>
      <c r="N280" s="253"/>
      <c r="O280" s="253"/>
      <c r="P280" s="253"/>
      <c r="Q280" s="253"/>
      <c r="R280" s="253"/>
      <c r="S280" s="253"/>
      <c r="T280" s="254"/>
      <c r="U280" s="14"/>
      <c r="V280" s="14"/>
      <c r="W280" s="14"/>
      <c r="X280" s="14"/>
      <c r="Y280" s="14"/>
      <c r="Z280" s="14"/>
      <c r="AA280" s="14"/>
      <c r="AB280" s="14"/>
      <c r="AC280" s="14"/>
      <c r="AD280" s="14"/>
      <c r="AE280" s="14"/>
      <c r="AT280" s="255" t="s">
        <v>138</v>
      </c>
      <c r="AU280" s="255" t="s">
        <v>84</v>
      </c>
      <c r="AV280" s="14" t="s">
        <v>84</v>
      </c>
      <c r="AW280" s="14" t="s">
        <v>31</v>
      </c>
      <c r="AX280" s="14" t="s">
        <v>74</v>
      </c>
      <c r="AY280" s="255" t="s">
        <v>129</v>
      </c>
    </row>
    <row r="281" s="13" customFormat="1">
      <c r="A281" s="13"/>
      <c r="B281" s="234"/>
      <c r="C281" s="235"/>
      <c r="D281" s="236" t="s">
        <v>138</v>
      </c>
      <c r="E281" s="237" t="s">
        <v>1</v>
      </c>
      <c r="F281" s="238" t="s">
        <v>338</v>
      </c>
      <c r="G281" s="235"/>
      <c r="H281" s="237" t="s">
        <v>1</v>
      </c>
      <c r="I281" s="239"/>
      <c r="J281" s="235"/>
      <c r="K281" s="235"/>
      <c r="L281" s="240"/>
      <c r="M281" s="241"/>
      <c r="N281" s="242"/>
      <c r="O281" s="242"/>
      <c r="P281" s="242"/>
      <c r="Q281" s="242"/>
      <c r="R281" s="242"/>
      <c r="S281" s="242"/>
      <c r="T281" s="243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44" t="s">
        <v>138</v>
      </c>
      <c r="AU281" s="244" t="s">
        <v>84</v>
      </c>
      <c r="AV281" s="13" t="s">
        <v>82</v>
      </c>
      <c r="AW281" s="13" t="s">
        <v>31</v>
      </c>
      <c r="AX281" s="13" t="s">
        <v>74</v>
      </c>
      <c r="AY281" s="244" t="s">
        <v>129</v>
      </c>
    </row>
    <row r="282" s="14" customFormat="1">
      <c r="A282" s="14"/>
      <c r="B282" s="245"/>
      <c r="C282" s="246"/>
      <c r="D282" s="236" t="s">
        <v>138</v>
      </c>
      <c r="E282" s="247" t="s">
        <v>1</v>
      </c>
      <c r="F282" s="248" t="s">
        <v>581</v>
      </c>
      <c r="G282" s="246"/>
      <c r="H282" s="249">
        <v>288.39299999999997</v>
      </c>
      <c r="I282" s="250"/>
      <c r="J282" s="246"/>
      <c r="K282" s="246"/>
      <c r="L282" s="251"/>
      <c r="M282" s="252"/>
      <c r="N282" s="253"/>
      <c r="O282" s="253"/>
      <c r="P282" s="253"/>
      <c r="Q282" s="253"/>
      <c r="R282" s="253"/>
      <c r="S282" s="253"/>
      <c r="T282" s="254"/>
      <c r="U282" s="14"/>
      <c r="V282" s="14"/>
      <c r="W282" s="14"/>
      <c r="X282" s="14"/>
      <c r="Y282" s="14"/>
      <c r="Z282" s="14"/>
      <c r="AA282" s="14"/>
      <c r="AB282" s="14"/>
      <c r="AC282" s="14"/>
      <c r="AD282" s="14"/>
      <c r="AE282" s="14"/>
      <c r="AT282" s="255" t="s">
        <v>138</v>
      </c>
      <c r="AU282" s="255" t="s">
        <v>84</v>
      </c>
      <c r="AV282" s="14" t="s">
        <v>84</v>
      </c>
      <c r="AW282" s="14" t="s">
        <v>31</v>
      </c>
      <c r="AX282" s="14" t="s">
        <v>74</v>
      </c>
      <c r="AY282" s="255" t="s">
        <v>129</v>
      </c>
    </row>
    <row r="283" s="15" customFormat="1">
      <c r="A283" s="15"/>
      <c r="B283" s="256"/>
      <c r="C283" s="257"/>
      <c r="D283" s="236" t="s">
        <v>138</v>
      </c>
      <c r="E283" s="258" t="s">
        <v>1</v>
      </c>
      <c r="F283" s="259" t="s">
        <v>154</v>
      </c>
      <c r="G283" s="257"/>
      <c r="H283" s="260">
        <v>576.78599999999994</v>
      </c>
      <c r="I283" s="261"/>
      <c r="J283" s="257"/>
      <c r="K283" s="257"/>
      <c r="L283" s="262"/>
      <c r="M283" s="263"/>
      <c r="N283" s="264"/>
      <c r="O283" s="264"/>
      <c r="P283" s="264"/>
      <c r="Q283" s="264"/>
      <c r="R283" s="264"/>
      <c r="S283" s="264"/>
      <c r="T283" s="265"/>
      <c r="U283" s="15"/>
      <c r="V283" s="15"/>
      <c r="W283" s="15"/>
      <c r="X283" s="15"/>
      <c r="Y283" s="15"/>
      <c r="Z283" s="15"/>
      <c r="AA283" s="15"/>
      <c r="AB283" s="15"/>
      <c r="AC283" s="15"/>
      <c r="AD283" s="15"/>
      <c r="AE283" s="15"/>
      <c r="AT283" s="266" t="s">
        <v>138</v>
      </c>
      <c r="AU283" s="266" t="s">
        <v>84</v>
      </c>
      <c r="AV283" s="15" t="s">
        <v>136</v>
      </c>
      <c r="AW283" s="15" t="s">
        <v>31</v>
      </c>
      <c r="AX283" s="15" t="s">
        <v>82</v>
      </c>
      <c r="AY283" s="266" t="s">
        <v>129</v>
      </c>
    </row>
    <row r="284" s="2" customFormat="1" ht="24.15" customHeight="1">
      <c r="A284" s="39"/>
      <c r="B284" s="40"/>
      <c r="C284" s="220" t="s">
        <v>339</v>
      </c>
      <c r="D284" s="220" t="s">
        <v>132</v>
      </c>
      <c r="E284" s="221" t="s">
        <v>340</v>
      </c>
      <c r="F284" s="222" t="s">
        <v>341</v>
      </c>
      <c r="G284" s="223" t="s">
        <v>147</v>
      </c>
      <c r="H284" s="224">
        <v>288.39299999999997</v>
      </c>
      <c r="I284" s="225"/>
      <c r="J284" s="226">
        <f>ROUND(I284*H284,2)</f>
        <v>0</v>
      </c>
      <c r="K284" s="227"/>
      <c r="L284" s="45"/>
      <c r="M284" s="228" t="s">
        <v>1</v>
      </c>
      <c r="N284" s="229" t="s">
        <v>39</v>
      </c>
      <c r="O284" s="92"/>
      <c r="P284" s="230">
        <f>O284*H284</f>
        <v>0</v>
      </c>
      <c r="Q284" s="230">
        <v>0.00116</v>
      </c>
      <c r="R284" s="230">
        <f>Q284*H284</f>
        <v>0.33453587999999995</v>
      </c>
      <c r="S284" s="230">
        <v>0</v>
      </c>
      <c r="T284" s="231">
        <f>S284*H284</f>
        <v>0</v>
      </c>
      <c r="U284" s="39"/>
      <c r="V284" s="39"/>
      <c r="W284" s="39"/>
      <c r="X284" s="39"/>
      <c r="Y284" s="39"/>
      <c r="Z284" s="39"/>
      <c r="AA284" s="39"/>
      <c r="AB284" s="39"/>
      <c r="AC284" s="39"/>
      <c r="AD284" s="39"/>
      <c r="AE284" s="39"/>
      <c r="AR284" s="232" t="s">
        <v>181</v>
      </c>
      <c r="AT284" s="232" t="s">
        <v>132</v>
      </c>
      <c r="AU284" s="232" t="s">
        <v>84</v>
      </c>
      <c r="AY284" s="18" t="s">
        <v>129</v>
      </c>
      <c r="BE284" s="233">
        <f>IF(N284="základní",J284,0)</f>
        <v>0</v>
      </c>
      <c r="BF284" s="233">
        <f>IF(N284="snížená",J284,0)</f>
        <v>0</v>
      </c>
      <c r="BG284" s="233">
        <f>IF(N284="zákl. přenesená",J284,0)</f>
        <v>0</v>
      </c>
      <c r="BH284" s="233">
        <f>IF(N284="sníž. přenesená",J284,0)</f>
        <v>0</v>
      </c>
      <c r="BI284" s="233">
        <f>IF(N284="nulová",J284,0)</f>
        <v>0</v>
      </c>
      <c r="BJ284" s="18" t="s">
        <v>82</v>
      </c>
      <c r="BK284" s="233">
        <f>ROUND(I284*H284,2)</f>
        <v>0</v>
      </c>
      <c r="BL284" s="18" t="s">
        <v>181</v>
      </c>
      <c r="BM284" s="232" t="s">
        <v>342</v>
      </c>
    </row>
    <row r="285" s="13" customFormat="1">
      <c r="A285" s="13"/>
      <c r="B285" s="234"/>
      <c r="C285" s="235"/>
      <c r="D285" s="236" t="s">
        <v>138</v>
      </c>
      <c r="E285" s="237" t="s">
        <v>1</v>
      </c>
      <c r="F285" s="238" t="s">
        <v>343</v>
      </c>
      <c r="G285" s="235"/>
      <c r="H285" s="237" t="s">
        <v>1</v>
      </c>
      <c r="I285" s="239"/>
      <c r="J285" s="235"/>
      <c r="K285" s="235"/>
      <c r="L285" s="240"/>
      <c r="M285" s="241"/>
      <c r="N285" s="242"/>
      <c r="O285" s="242"/>
      <c r="P285" s="242"/>
      <c r="Q285" s="242"/>
      <c r="R285" s="242"/>
      <c r="S285" s="242"/>
      <c r="T285" s="243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44" t="s">
        <v>138</v>
      </c>
      <c r="AU285" s="244" t="s">
        <v>84</v>
      </c>
      <c r="AV285" s="13" t="s">
        <v>82</v>
      </c>
      <c r="AW285" s="13" t="s">
        <v>31</v>
      </c>
      <c r="AX285" s="13" t="s">
        <v>74</v>
      </c>
      <c r="AY285" s="244" t="s">
        <v>129</v>
      </c>
    </row>
    <row r="286" s="14" customFormat="1">
      <c r="A286" s="14"/>
      <c r="B286" s="245"/>
      <c r="C286" s="246"/>
      <c r="D286" s="236" t="s">
        <v>138</v>
      </c>
      <c r="E286" s="247" t="s">
        <v>1</v>
      </c>
      <c r="F286" s="248" t="s">
        <v>553</v>
      </c>
      <c r="G286" s="246"/>
      <c r="H286" s="249">
        <v>288.39299999999997</v>
      </c>
      <c r="I286" s="250"/>
      <c r="J286" s="246"/>
      <c r="K286" s="246"/>
      <c r="L286" s="251"/>
      <c r="M286" s="252"/>
      <c r="N286" s="253"/>
      <c r="O286" s="253"/>
      <c r="P286" s="253"/>
      <c r="Q286" s="253"/>
      <c r="R286" s="253"/>
      <c r="S286" s="253"/>
      <c r="T286" s="254"/>
      <c r="U286" s="14"/>
      <c r="V286" s="14"/>
      <c r="W286" s="14"/>
      <c r="X286" s="14"/>
      <c r="Y286" s="14"/>
      <c r="Z286" s="14"/>
      <c r="AA286" s="14"/>
      <c r="AB286" s="14"/>
      <c r="AC286" s="14"/>
      <c r="AD286" s="14"/>
      <c r="AE286" s="14"/>
      <c r="AT286" s="255" t="s">
        <v>138</v>
      </c>
      <c r="AU286" s="255" t="s">
        <v>84</v>
      </c>
      <c r="AV286" s="14" t="s">
        <v>84</v>
      </c>
      <c r="AW286" s="14" t="s">
        <v>31</v>
      </c>
      <c r="AX286" s="14" t="s">
        <v>82</v>
      </c>
      <c r="AY286" s="255" t="s">
        <v>129</v>
      </c>
    </row>
    <row r="287" s="2" customFormat="1" ht="24.15" customHeight="1">
      <c r="A287" s="39"/>
      <c r="B287" s="40"/>
      <c r="C287" s="278" t="s">
        <v>344</v>
      </c>
      <c r="D287" s="278" t="s">
        <v>223</v>
      </c>
      <c r="E287" s="279" t="s">
        <v>345</v>
      </c>
      <c r="F287" s="280" t="s">
        <v>346</v>
      </c>
      <c r="G287" s="281" t="s">
        <v>147</v>
      </c>
      <c r="H287" s="282">
        <v>30.280999999999999</v>
      </c>
      <c r="I287" s="283"/>
      <c r="J287" s="284">
        <f>ROUND(I287*H287,2)</f>
        <v>0</v>
      </c>
      <c r="K287" s="285"/>
      <c r="L287" s="286"/>
      <c r="M287" s="287" t="s">
        <v>1</v>
      </c>
      <c r="N287" s="288" t="s">
        <v>39</v>
      </c>
      <c r="O287" s="92"/>
      <c r="P287" s="230">
        <f>O287*H287</f>
        <v>0</v>
      </c>
      <c r="Q287" s="230">
        <v>0.002</v>
      </c>
      <c r="R287" s="230">
        <f>Q287*H287</f>
        <v>0.060561999999999998</v>
      </c>
      <c r="S287" s="230">
        <v>0</v>
      </c>
      <c r="T287" s="231">
        <f>S287*H287</f>
        <v>0</v>
      </c>
      <c r="U287" s="39"/>
      <c r="V287" s="39"/>
      <c r="W287" s="39"/>
      <c r="X287" s="39"/>
      <c r="Y287" s="39"/>
      <c r="Z287" s="39"/>
      <c r="AA287" s="39"/>
      <c r="AB287" s="39"/>
      <c r="AC287" s="39"/>
      <c r="AD287" s="39"/>
      <c r="AE287" s="39"/>
      <c r="AR287" s="232" t="s">
        <v>226</v>
      </c>
      <c r="AT287" s="232" t="s">
        <v>223</v>
      </c>
      <c r="AU287" s="232" t="s">
        <v>84</v>
      </c>
      <c r="AY287" s="18" t="s">
        <v>129</v>
      </c>
      <c r="BE287" s="233">
        <f>IF(N287="základní",J287,0)</f>
        <v>0</v>
      </c>
      <c r="BF287" s="233">
        <f>IF(N287="snížená",J287,0)</f>
        <v>0</v>
      </c>
      <c r="BG287" s="233">
        <f>IF(N287="zákl. přenesená",J287,0)</f>
        <v>0</v>
      </c>
      <c r="BH287" s="233">
        <f>IF(N287="sníž. přenesená",J287,0)</f>
        <v>0</v>
      </c>
      <c r="BI287" s="233">
        <f>IF(N287="nulová",J287,0)</f>
        <v>0</v>
      </c>
      <c r="BJ287" s="18" t="s">
        <v>82</v>
      </c>
      <c r="BK287" s="233">
        <f>ROUND(I287*H287,2)</f>
        <v>0</v>
      </c>
      <c r="BL287" s="18" t="s">
        <v>181</v>
      </c>
      <c r="BM287" s="232" t="s">
        <v>347</v>
      </c>
    </row>
    <row r="288" s="13" customFormat="1">
      <c r="A288" s="13"/>
      <c r="B288" s="234"/>
      <c r="C288" s="235"/>
      <c r="D288" s="236" t="s">
        <v>138</v>
      </c>
      <c r="E288" s="237" t="s">
        <v>1</v>
      </c>
      <c r="F288" s="238" t="s">
        <v>348</v>
      </c>
      <c r="G288" s="235"/>
      <c r="H288" s="237" t="s">
        <v>1</v>
      </c>
      <c r="I288" s="239"/>
      <c r="J288" s="235"/>
      <c r="K288" s="235"/>
      <c r="L288" s="240"/>
      <c r="M288" s="241"/>
      <c r="N288" s="242"/>
      <c r="O288" s="242"/>
      <c r="P288" s="242"/>
      <c r="Q288" s="242"/>
      <c r="R288" s="242"/>
      <c r="S288" s="242"/>
      <c r="T288" s="243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44" t="s">
        <v>138</v>
      </c>
      <c r="AU288" s="244" t="s">
        <v>84</v>
      </c>
      <c r="AV288" s="13" t="s">
        <v>82</v>
      </c>
      <c r="AW288" s="13" t="s">
        <v>31</v>
      </c>
      <c r="AX288" s="13" t="s">
        <v>74</v>
      </c>
      <c r="AY288" s="244" t="s">
        <v>129</v>
      </c>
    </row>
    <row r="289" s="13" customFormat="1">
      <c r="A289" s="13"/>
      <c r="B289" s="234"/>
      <c r="C289" s="235"/>
      <c r="D289" s="236" t="s">
        <v>138</v>
      </c>
      <c r="E289" s="237" t="s">
        <v>1</v>
      </c>
      <c r="F289" s="238" t="s">
        <v>349</v>
      </c>
      <c r="G289" s="235"/>
      <c r="H289" s="237" t="s">
        <v>1</v>
      </c>
      <c r="I289" s="239"/>
      <c r="J289" s="235"/>
      <c r="K289" s="235"/>
      <c r="L289" s="240"/>
      <c r="M289" s="241"/>
      <c r="N289" s="242"/>
      <c r="O289" s="242"/>
      <c r="P289" s="242"/>
      <c r="Q289" s="242"/>
      <c r="R289" s="242"/>
      <c r="S289" s="242"/>
      <c r="T289" s="243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44" t="s">
        <v>138</v>
      </c>
      <c r="AU289" s="244" t="s">
        <v>84</v>
      </c>
      <c r="AV289" s="13" t="s">
        <v>82</v>
      </c>
      <c r="AW289" s="13" t="s">
        <v>31</v>
      </c>
      <c r="AX289" s="13" t="s">
        <v>74</v>
      </c>
      <c r="AY289" s="244" t="s">
        <v>129</v>
      </c>
    </row>
    <row r="290" s="14" customFormat="1">
      <c r="A290" s="14"/>
      <c r="B290" s="245"/>
      <c r="C290" s="246"/>
      <c r="D290" s="236" t="s">
        <v>138</v>
      </c>
      <c r="E290" s="247" t="s">
        <v>1</v>
      </c>
      <c r="F290" s="248" t="s">
        <v>582</v>
      </c>
      <c r="G290" s="246"/>
      <c r="H290" s="249">
        <v>30.280999999999999</v>
      </c>
      <c r="I290" s="250"/>
      <c r="J290" s="246"/>
      <c r="K290" s="246"/>
      <c r="L290" s="251"/>
      <c r="M290" s="252"/>
      <c r="N290" s="253"/>
      <c r="O290" s="253"/>
      <c r="P290" s="253"/>
      <c r="Q290" s="253"/>
      <c r="R290" s="253"/>
      <c r="S290" s="253"/>
      <c r="T290" s="254"/>
      <c r="U290" s="14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T290" s="255" t="s">
        <v>138</v>
      </c>
      <c r="AU290" s="255" t="s">
        <v>84</v>
      </c>
      <c r="AV290" s="14" t="s">
        <v>84</v>
      </c>
      <c r="AW290" s="14" t="s">
        <v>31</v>
      </c>
      <c r="AX290" s="14" t="s">
        <v>82</v>
      </c>
      <c r="AY290" s="255" t="s">
        <v>129</v>
      </c>
    </row>
    <row r="291" s="2" customFormat="1" ht="24.15" customHeight="1">
      <c r="A291" s="39"/>
      <c r="B291" s="40"/>
      <c r="C291" s="278" t="s">
        <v>351</v>
      </c>
      <c r="D291" s="278" t="s">
        <v>223</v>
      </c>
      <c r="E291" s="279" t="s">
        <v>352</v>
      </c>
      <c r="F291" s="280" t="s">
        <v>353</v>
      </c>
      <c r="G291" s="281" t="s">
        <v>147</v>
      </c>
      <c r="H291" s="282">
        <v>12.6</v>
      </c>
      <c r="I291" s="283"/>
      <c r="J291" s="284">
        <f>ROUND(I291*H291,2)</f>
        <v>0</v>
      </c>
      <c r="K291" s="285"/>
      <c r="L291" s="286"/>
      <c r="M291" s="287" t="s">
        <v>1</v>
      </c>
      <c r="N291" s="288" t="s">
        <v>39</v>
      </c>
      <c r="O291" s="92"/>
      <c r="P291" s="230">
        <f>O291*H291</f>
        <v>0</v>
      </c>
      <c r="Q291" s="230">
        <v>0.012</v>
      </c>
      <c r="R291" s="230">
        <f>Q291*H291</f>
        <v>0.1512</v>
      </c>
      <c r="S291" s="230">
        <v>0</v>
      </c>
      <c r="T291" s="231">
        <f>S291*H291</f>
        <v>0</v>
      </c>
      <c r="U291" s="39"/>
      <c r="V291" s="39"/>
      <c r="W291" s="39"/>
      <c r="X291" s="39"/>
      <c r="Y291" s="39"/>
      <c r="Z291" s="39"/>
      <c r="AA291" s="39"/>
      <c r="AB291" s="39"/>
      <c r="AC291" s="39"/>
      <c r="AD291" s="39"/>
      <c r="AE291" s="39"/>
      <c r="AR291" s="232" t="s">
        <v>226</v>
      </c>
      <c r="AT291" s="232" t="s">
        <v>223</v>
      </c>
      <c r="AU291" s="232" t="s">
        <v>84</v>
      </c>
      <c r="AY291" s="18" t="s">
        <v>129</v>
      </c>
      <c r="BE291" s="233">
        <f>IF(N291="základní",J291,0)</f>
        <v>0</v>
      </c>
      <c r="BF291" s="233">
        <f>IF(N291="snížená",J291,0)</f>
        <v>0</v>
      </c>
      <c r="BG291" s="233">
        <f>IF(N291="zákl. přenesená",J291,0)</f>
        <v>0</v>
      </c>
      <c r="BH291" s="233">
        <f>IF(N291="sníž. přenesená",J291,0)</f>
        <v>0</v>
      </c>
      <c r="BI291" s="233">
        <f>IF(N291="nulová",J291,0)</f>
        <v>0</v>
      </c>
      <c r="BJ291" s="18" t="s">
        <v>82</v>
      </c>
      <c r="BK291" s="233">
        <f>ROUND(I291*H291,2)</f>
        <v>0</v>
      </c>
      <c r="BL291" s="18" t="s">
        <v>181</v>
      </c>
      <c r="BM291" s="232" t="s">
        <v>354</v>
      </c>
    </row>
    <row r="292" s="13" customFormat="1">
      <c r="A292" s="13"/>
      <c r="B292" s="234"/>
      <c r="C292" s="235"/>
      <c r="D292" s="236" t="s">
        <v>138</v>
      </c>
      <c r="E292" s="237" t="s">
        <v>1</v>
      </c>
      <c r="F292" s="238" t="s">
        <v>355</v>
      </c>
      <c r="G292" s="235"/>
      <c r="H292" s="237" t="s">
        <v>1</v>
      </c>
      <c r="I292" s="239"/>
      <c r="J292" s="235"/>
      <c r="K292" s="235"/>
      <c r="L292" s="240"/>
      <c r="M292" s="241"/>
      <c r="N292" s="242"/>
      <c r="O292" s="242"/>
      <c r="P292" s="242"/>
      <c r="Q292" s="242"/>
      <c r="R292" s="242"/>
      <c r="S292" s="242"/>
      <c r="T292" s="243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44" t="s">
        <v>138</v>
      </c>
      <c r="AU292" s="244" t="s">
        <v>84</v>
      </c>
      <c r="AV292" s="13" t="s">
        <v>82</v>
      </c>
      <c r="AW292" s="13" t="s">
        <v>31</v>
      </c>
      <c r="AX292" s="13" t="s">
        <v>74</v>
      </c>
      <c r="AY292" s="244" t="s">
        <v>129</v>
      </c>
    </row>
    <row r="293" s="14" customFormat="1">
      <c r="A293" s="14"/>
      <c r="B293" s="245"/>
      <c r="C293" s="246"/>
      <c r="D293" s="236" t="s">
        <v>138</v>
      </c>
      <c r="E293" s="247" t="s">
        <v>1</v>
      </c>
      <c r="F293" s="248" t="s">
        <v>532</v>
      </c>
      <c r="G293" s="246"/>
      <c r="H293" s="249">
        <v>12.6</v>
      </c>
      <c r="I293" s="250"/>
      <c r="J293" s="246"/>
      <c r="K293" s="246"/>
      <c r="L293" s="251"/>
      <c r="M293" s="252"/>
      <c r="N293" s="253"/>
      <c r="O293" s="253"/>
      <c r="P293" s="253"/>
      <c r="Q293" s="253"/>
      <c r="R293" s="253"/>
      <c r="S293" s="253"/>
      <c r="T293" s="254"/>
      <c r="U293" s="14"/>
      <c r="V293" s="14"/>
      <c r="W293" s="14"/>
      <c r="X293" s="14"/>
      <c r="Y293" s="14"/>
      <c r="Z293" s="14"/>
      <c r="AA293" s="14"/>
      <c r="AB293" s="14"/>
      <c r="AC293" s="14"/>
      <c r="AD293" s="14"/>
      <c r="AE293" s="14"/>
      <c r="AT293" s="255" t="s">
        <v>138</v>
      </c>
      <c r="AU293" s="255" t="s">
        <v>84</v>
      </c>
      <c r="AV293" s="14" t="s">
        <v>84</v>
      </c>
      <c r="AW293" s="14" t="s">
        <v>31</v>
      </c>
      <c r="AX293" s="14" t="s">
        <v>82</v>
      </c>
      <c r="AY293" s="255" t="s">
        <v>129</v>
      </c>
    </row>
    <row r="294" s="2" customFormat="1" ht="24.15" customHeight="1">
      <c r="A294" s="39"/>
      <c r="B294" s="40"/>
      <c r="C294" s="220" t="s">
        <v>357</v>
      </c>
      <c r="D294" s="220" t="s">
        <v>132</v>
      </c>
      <c r="E294" s="221" t="s">
        <v>358</v>
      </c>
      <c r="F294" s="222" t="s">
        <v>359</v>
      </c>
      <c r="G294" s="223" t="s">
        <v>147</v>
      </c>
      <c r="H294" s="224">
        <v>288.39299999999997</v>
      </c>
      <c r="I294" s="225"/>
      <c r="J294" s="226">
        <f>ROUND(I294*H294,2)</f>
        <v>0</v>
      </c>
      <c r="K294" s="227"/>
      <c r="L294" s="45"/>
      <c r="M294" s="228" t="s">
        <v>1</v>
      </c>
      <c r="N294" s="229" t="s">
        <v>39</v>
      </c>
      <c r="O294" s="92"/>
      <c r="P294" s="230">
        <f>O294*H294</f>
        <v>0</v>
      </c>
      <c r="Q294" s="230">
        <v>0.00116</v>
      </c>
      <c r="R294" s="230">
        <f>Q294*H294</f>
        <v>0.33453587999999995</v>
      </c>
      <c r="S294" s="230">
        <v>0</v>
      </c>
      <c r="T294" s="231">
        <f>S294*H294</f>
        <v>0</v>
      </c>
      <c r="U294" s="39"/>
      <c r="V294" s="39"/>
      <c r="W294" s="39"/>
      <c r="X294" s="39"/>
      <c r="Y294" s="39"/>
      <c r="Z294" s="39"/>
      <c r="AA294" s="39"/>
      <c r="AB294" s="39"/>
      <c r="AC294" s="39"/>
      <c r="AD294" s="39"/>
      <c r="AE294" s="39"/>
      <c r="AR294" s="232" t="s">
        <v>181</v>
      </c>
      <c r="AT294" s="232" t="s">
        <v>132</v>
      </c>
      <c r="AU294" s="232" t="s">
        <v>84</v>
      </c>
      <c r="AY294" s="18" t="s">
        <v>129</v>
      </c>
      <c r="BE294" s="233">
        <f>IF(N294="základní",J294,0)</f>
        <v>0</v>
      </c>
      <c r="BF294" s="233">
        <f>IF(N294="snížená",J294,0)</f>
        <v>0</v>
      </c>
      <c r="BG294" s="233">
        <f>IF(N294="zákl. přenesená",J294,0)</f>
        <v>0</v>
      </c>
      <c r="BH294" s="233">
        <f>IF(N294="sníž. přenesená",J294,0)</f>
        <v>0</v>
      </c>
      <c r="BI294" s="233">
        <f>IF(N294="nulová",J294,0)</f>
        <v>0</v>
      </c>
      <c r="BJ294" s="18" t="s">
        <v>82</v>
      </c>
      <c r="BK294" s="233">
        <f>ROUND(I294*H294,2)</f>
        <v>0</v>
      </c>
      <c r="BL294" s="18" t="s">
        <v>181</v>
      </c>
      <c r="BM294" s="232" t="s">
        <v>360</v>
      </c>
    </row>
    <row r="295" s="13" customFormat="1">
      <c r="A295" s="13"/>
      <c r="B295" s="234"/>
      <c r="C295" s="235"/>
      <c r="D295" s="236" t="s">
        <v>138</v>
      </c>
      <c r="E295" s="237" t="s">
        <v>1</v>
      </c>
      <c r="F295" s="238" t="s">
        <v>361</v>
      </c>
      <c r="G295" s="235"/>
      <c r="H295" s="237" t="s">
        <v>1</v>
      </c>
      <c r="I295" s="239"/>
      <c r="J295" s="235"/>
      <c r="K295" s="235"/>
      <c r="L295" s="240"/>
      <c r="M295" s="241"/>
      <c r="N295" s="242"/>
      <c r="O295" s="242"/>
      <c r="P295" s="242"/>
      <c r="Q295" s="242"/>
      <c r="R295" s="242"/>
      <c r="S295" s="242"/>
      <c r="T295" s="243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44" t="s">
        <v>138</v>
      </c>
      <c r="AU295" s="244" t="s">
        <v>84</v>
      </c>
      <c r="AV295" s="13" t="s">
        <v>82</v>
      </c>
      <c r="AW295" s="13" t="s">
        <v>31</v>
      </c>
      <c r="AX295" s="13" t="s">
        <v>74</v>
      </c>
      <c r="AY295" s="244" t="s">
        <v>129</v>
      </c>
    </row>
    <row r="296" s="14" customFormat="1">
      <c r="A296" s="14"/>
      <c r="B296" s="245"/>
      <c r="C296" s="246"/>
      <c r="D296" s="236" t="s">
        <v>138</v>
      </c>
      <c r="E296" s="247" t="s">
        <v>1</v>
      </c>
      <c r="F296" s="248" t="s">
        <v>581</v>
      </c>
      <c r="G296" s="246"/>
      <c r="H296" s="249">
        <v>288.39299999999997</v>
      </c>
      <c r="I296" s="250"/>
      <c r="J296" s="246"/>
      <c r="K296" s="246"/>
      <c r="L296" s="251"/>
      <c r="M296" s="252"/>
      <c r="N296" s="253"/>
      <c r="O296" s="253"/>
      <c r="P296" s="253"/>
      <c r="Q296" s="253"/>
      <c r="R296" s="253"/>
      <c r="S296" s="253"/>
      <c r="T296" s="254"/>
      <c r="U296" s="14"/>
      <c r="V296" s="14"/>
      <c r="W296" s="14"/>
      <c r="X296" s="14"/>
      <c r="Y296" s="14"/>
      <c r="Z296" s="14"/>
      <c r="AA296" s="14"/>
      <c r="AB296" s="14"/>
      <c r="AC296" s="14"/>
      <c r="AD296" s="14"/>
      <c r="AE296" s="14"/>
      <c r="AT296" s="255" t="s">
        <v>138</v>
      </c>
      <c r="AU296" s="255" t="s">
        <v>84</v>
      </c>
      <c r="AV296" s="14" t="s">
        <v>84</v>
      </c>
      <c r="AW296" s="14" t="s">
        <v>31</v>
      </c>
      <c r="AX296" s="14" t="s">
        <v>82</v>
      </c>
      <c r="AY296" s="255" t="s">
        <v>129</v>
      </c>
    </row>
    <row r="297" s="2" customFormat="1" ht="21.75" customHeight="1">
      <c r="A297" s="39"/>
      <c r="B297" s="40"/>
      <c r="C297" s="278" t="s">
        <v>362</v>
      </c>
      <c r="D297" s="278" t="s">
        <v>223</v>
      </c>
      <c r="E297" s="279" t="s">
        <v>363</v>
      </c>
      <c r="F297" s="280" t="s">
        <v>364</v>
      </c>
      <c r="G297" s="281" t="s">
        <v>365</v>
      </c>
      <c r="H297" s="282">
        <v>46.433999999999998</v>
      </c>
      <c r="I297" s="283"/>
      <c r="J297" s="284">
        <f>ROUND(I297*H297,2)</f>
        <v>0</v>
      </c>
      <c r="K297" s="285"/>
      <c r="L297" s="286"/>
      <c r="M297" s="287" t="s">
        <v>1</v>
      </c>
      <c r="N297" s="288" t="s">
        <v>39</v>
      </c>
      <c r="O297" s="92"/>
      <c r="P297" s="230">
        <f>O297*H297</f>
        <v>0</v>
      </c>
      <c r="Q297" s="230">
        <v>0.02</v>
      </c>
      <c r="R297" s="230">
        <f>Q297*H297</f>
        <v>0.92867999999999995</v>
      </c>
      <c r="S297" s="230">
        <v>0</v>
      </c>
      <c r="T297" s="231">
        <f>S297*H297</f>
        <v>0</v>
      </c>
      <c r="U297" s="39"/>
      <c r="V297" s="39"/>
      <c r="W297" s="39"/>
      <c r="X297" s="39"/>
      <c r="Y297" s="39"/>
      <c r="Z297" s="39"/>
      <c r="AA297" s="39"/>
      <c r="AB297" s="39"/>
      <c r="AC297" s="39"/>
      <c r="AD297" s="39"/>
      <c r="AE297" s="39"/>
      <c r="AR297" s="232" t="s">
        <v>226</v>
      </c>
      <c r="AT297" s="232" t="s">
        <v>223</v>
      </c>
      <c r="AU297" s="232" t="s">
        <v>84</v>
      </c>
      <c r="AY297" s="18" t="s">
        <v>129</v>
      </c>
      <c r="BE297" s="233">
        <f>IF(N297="základní",J297,0)</f>
        <v>0</v>
      </c>
      <c r="BF297" s="233">
        <f>IF(N297="snížená",J297,0)</f>
        <v>0</v>
      </c>
      <c r="BG297" s="233">
        <f>IF(N297="zákl. přenesená",J297,0)</f>
        <v>0</v>
      </c>
      <c r="BH297" s="233">
        <f>IF(N297="sníž. přenesená",J297,0)</f>
        <v>0</v>
      </c>
      <c r="BI297" s="233">
        <f>IF(N297="nulová",J297,0)</f>
        <v>0</v>
      </c>
      <c r="BJ297" s="18" t="s">
        <v>82</v>
      </c>
      <c r="BK297" s="233">
        <f>ROUND(I297*H297,2)</f>
        <v>0</v>
      </c>
      <c r="BL297" s="18" t="s">
        <v>181</v>
      </c>
      <c r="BM297" s="232" t="s">
        <v>366</v>
      </c>
    </row>
    <row r="298" s="13" customFormat="1">
      <c r="A298" s="13"/>
      <c r="B298" s="234"/>
      <c r="C298" s="235"/>
      <c r="D298" s="236" t="s">
        <v>138</v>
      </c>
      <c r="E298" s="237" t="s">
        <v>1</v>
      </c>
      <c r="F298" s="238" t="s">
        <v>367</v>
      </c>
      <c r="G298" s="235"/>
      <c r="H298" s="237" t="s">
        <v>1</v>
      </c>
      <c r="I298" s="239"/>
      <c r="J298" s="235"/>
      <c r="K298" s="235"/>
      <c r="L298" s="240"/>
      <c r="M298" s="241"/>
      <c r="N298" s="242"/>
      <c r="O298" s="242"/>
      <c r="P298" s="242"/>
      <c r="Q298" s="242"/>
      <c r="R298" s="242"/>
      <c r="S298" s="242"/>
      <c r="T298" s="243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44" t="s">
        <v>138</v>
      </c>
      <c r="AU298" s="244" t="s">
        <v>84</v>
      </c>
      <c r="AV298" s="13" t="s">
        <v>82</v>
      </c>
      <c r="AW298" s="13" t="s">
        <v>31</v>
      </c>
      <c r="AX298" s="13" t="s">
        <v>74</v>
      </c>
      <c r="AY298" s="244" t="s">
        <v>129</v>
      </c>
    </row>
    <row r="299" s="14" customFormat="1">
      <c r="A299" s="14"/>
      <c r="B299" s="245"/>
      <c r="C299" s="246"/>
      <c r="D299" s="236" t="s">
        <v>138</v>
      </c>
      <c r="E299" s="247" t="s">
        <v>1</v>
      </c>
      <c r="F299" s="248" t="s">
        <v>583</v>
      </c>
      <c r="G299" s="246"/>
      <c r="H299" s="249">
        <v>46.143000000000001</v>
      </c>
      <c r="I299" s="250"/>
      <c r="J299" s="246"/>
      <c r="K299" s="246"/>
      <c r="L299" s="251"/>
      <c r="M299" s="252"/>
      <c r="N299" s="253"/>
      <c r="O299" s="253"/>
      <c r="P299" s="253"/>
      <c r="Q299" s="253"/>
      <c r="R299" s="253"/>
      <c r="S299" s="253"/>
      <c r="T299" s="254"/>
      <c r="U299" s="14"/>
      <c r="V299" s="14"/>
      <c r="W299" s="14"/>
      <c r="X299" s="14"/>
      <c r="Y299" s="14"/>
      <c r="Z299" s="14"/>
      <c r="AA299" s="14"/>
      <c r="AB299" s="14"/>
      <c r="AC299" s="14"/>
      <c r="AD299" s="14"/>
      <c r="AE299" s="14"/>
      <c r="AT299" s="255" t="s">
        <v>138</v>
      </c>
      <c r="AU299" s="255" t="s">
        <v>84</v>
      </c>
      <c r="AV299" s="14" t="s">
        <v>84</v>
      </c>
      <c r="AW299" s="14" t="s">
        <v>31</v>
      </c>
      <c r="AX299" s="14" t="s">
        <v>74</v>
      </c>
      <c r="AY299" s="255" t="s">
        <v>129</v>
      </c>
    </row>
    <row r="300" s="13" customFormat="1">
      <c r="A300" s="13"/>
      <c r="B300" s="234"/>
      <c r="C300" s="235"/>
      <c r="D300" s="236" t="s">
        <v>138</v>
      </c>
      <c r="E300" s="237" t="s">
        <v>1</v>
      </c>
      <c r="F300" s="238" t="s">
        <v>369</v>
      </c>
      <c r="G300" s="235"/>
      <c r="H300" s="237" t="s">
        <v>1</v>
      </c>
      <c r="I300" s="239"/>
      <c r="J300" s="235"/>
      <c r="K300" s="235"/>
      <c r="L300" s="240"/>
      <c r="M300" s="241"/>
      <c r="N300" s="242"/>
      <c r="O300" s="242"/>
      <c r="P300" s="242"/>
      <c r="Q300" s="242"/>
      <c r="R300" s="242"/>
      <c r="S300" s="242"/>
      <c r="T300" s="243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44" t="s">
        <v>138</v>
      </c>
      <c r="AU300" s="244" t="s">
        <v>84</v>
      </c>
      <c r="AV300" s="13" t="s">
        <v>82</v>
      </c>
      <c r="AW300" s="13" t="s">
        <v>31</v>
      </c>
      <c r="AX300" s="13" t="s">
        <v>74</v>
      </c>
      <c r="AY300" s="244" t="s">
        <v>129</v>
      </c>
    </row>
    <row r="301" s="14" customFormat="1">
      <c r="A301" s="14"/>
      <c r="B301" s="245"/>
      <c r="C301" s="246"/>
      <c r="D301" s="236" t="s">
        <v>138</v>
      </c>
      <c r="E301" s="247" t="s">
        <v>1</v>
      </c>
      <c r="F301" s="248" t="s">
        <v>584</v>
      </c>
      <c r="G301" s="246"/>
      <c r="H301" s="249">
        <v>-1.9199999999999999</v>
      </c>
      <c r="I301" s="250"/>
      <c r="J301" s="246"/>
      <c r="K301" s="246"/>
      <c r="L301" s="251"/>
      <c r="M301" s="252"/>
      <c r="N301" s="253"/>
      <c r="O301" s="253"/>
      <c r="P301" s="253"/>
      <c r="Q301" s="253"/>
      <c r="R301" s="253"/>
      <c r="S301" s="253"/>
      <c r="T301" s="254"/>
      <c r="U301" s="14"/>
      <c r="V301" s="14"/>
      <c r="W301" s="14"/>
      <c r="X301" s="14"/>
      <c r="Y301" s="14"/>
      <c r="Z301" s="14"/>
      <c r="AA301" s="14"/>
      <c r="AB301" s="14"/>
      <c r="AC301" s="14"/>
      <c r="AD301" s="14"/>
      <c r="AE301" s="14"/>
      <c r="AT301" s="255" t="s">
        <v>138</v>
      </c>
      <c r="AU301" s="255" t="s">
        <v>84</v>
      </c>
      <c r="AV301" s="14" t="s">
        <v>84</v>
      </c>
      <c r="AW301" s="14" t="s">
        <v>31</v>
      </c>
      <c r="AX301" s="14" t="s">
        <v>74</v>
      </c>
      <c r="AY301" s="255" t="s">
        <v>129</v>
      </c>
    </row>
    <row r="302" s="16" customFormat="1">
      <c r="A302" s="16"/>
      <c r="B302" s="267"/>
      <c r="C302" s="268"/>
      <c r="D302" s="236" t="s">
        <v>138</v>
      </c>
      <c r="E302" s="269" t="s">
        <v>1</v>
      </c>
      <c r="F302" s="270" t="s">
        <v>220</v>
      </c>
      <c r="G302" s="268"/>
      <c r="H302" s="271">
        <v>44.222999999999999</v>
      </c>
      <c r="I302" s="272"/>
      <c r="J302" s="268"/>
      <c r="K302" s="268"/>
      <c r="L302" s="273"/>
      <c r="M302" s="274"/>
      <c r="N302" s="275"/>
      <c r="O302" s="275"/>
      <c r="P302" s="275"/>
      <c r="Q302" s="275"/>
      <c r="R302" s="275"/>
      <c r="S302" s="275"/>
      <c r="T302" s="276"/>
      <c r="U302" s="16"/>
      <c r="V302" s="16"/>
      <c r="W302" s="16"/>
      <c r="X302" s="16"/>
      <c r="Y302" s="16"/>
      <c r="Z302" s="16"/>
      <c r="AA302" s="16"/>
      <c r="AB302" s="16"/>
      <c r="AC302" s="16"/>
      <c r="AD302" s="16"/>
      <c r="AE302" s="16"/>
      <c r="AT302" s="277" t="s">
        <v>138</v>
      </c>
      <c r="AU302" s="277" t="s">
        <v>84</v>
      </c>
      <c r="AV302" s="16" t="s">
        <v>144</v>
      </c>
      <c r="AW302" s="16" t="s">
        <v>31</v>
      </c>
      <c r="AX302" s="16" t="s">
        <v>74</v>
      </c>
      <c r="AY302" s="277" t="s">
        <v>129</v>
      </c>
    </row>
    <row r="303" s="13" customFormat="1">
      <c r="A303" s="13"/>
      <c r="B303" s="234"/>
      <c r="C303" s="235"/>
      <c r="D303" s="236" t="s">
        <v>138</v>
      </c>
      <c r="E303" s="237" t="s">
        <v>1</v>
      </c>
      <c r="F303" s="238" t="s">
        <v>283</v>
      </c>
      <c r="G303" s="235"/>
      <c r="H303" s="237" t="s">
        <v>1</v>
      </c>
      <c r="I303" s="239"/>
      <c r="J303" s="235"/>
      <c r="K303" s="235"/>
      <c r="L303" s="240"/>
      <c r="M303" s="241"/>
      <c r="N303" s="242"/>
      <c r="O303" s="242"/>
      <c r="P303" s="242"/>
      <c r="Q303" s="242"/>
      <c r="R303" s="242"/>
      <c r="S303" s="242"/>
      <c r="T303" s="243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44" t="s">
        <v>138</v>
      </c>
      <c r="AU303" s="244" t="s">
        <v>84</v>
      </c>
      <c r="AV303" s="13" t="s">
        <v>82</v>
      </c>
      <c r="AW303" s="13" t="s">
        <v>31</v>
      </c>
      <c r="AX303" s="13" t="s">
        <v>74</v>
      </c>
      <c r="AY303" s="244" t="s">
        <v>129</v>
      </c>
    </row>
    <row r="304" s="14" customFormat="1">
      <c r="A304" s="14"/>
      <c r="B304" s="245"/>
      <c r="C304" s="246"/>
      <c r="D304" s="236" t="s">
        <v>138</v>
      </c>
      <c r="E304" s="247" t="s">
        <v>1</v>
      </c>
      <c r="F304" s="248" t="s">
        <v>585</v>
      </c>
      <c r="G304" s="246"/>
      <c r="H304" s="249">
        <v>2.2109999999999999</v>
      </c>
      <c r="I304" s="250"/>
      <c r="J304" s="246"/>
      <c r="K304" s="246"/>
      <c r="L304" s="251"/>
      <c r="M304" s="252"/>
      <c r="N304" s="253"/>
      <c r="O304" s="253"/>
      <c r="P304" s="253"/>
      <c r="Q304" s="253"/>
      <c r="R304" s="253"/>
      <c r="S304" s="253"/>
      <c r="T304" s="254"/>
      <c r="U304" s="14"/>
      <c r="V304" s="14"/>
      <c r="W304" s="14"/>
      <c r="X304" s="14"/>
      <c r="Y304" s="14"/>
      <c r="Z304" s="14"/>
      <c r="AA304" s="14"/>
      <c r="AB304" s="14"/>
      <c r="AC304" s="14"/>
      <c r="AD304" s="14"/>
      <c r="AE304" s="14"/>
      <c r="AT304" s="255" t="s">
        <v>138</v>
      </c>
      <c r="AU304" s="255" t="s">
        <v>84</v>
      </c>
      <c r="AV304" s="14" t="s">
        <v>84</v>
      </c>
      <c r="AW304" s="14" t="s">
        <v>31</v>
      </c>
      <c r="AX304" s="14" t="s">
        <v>74</v>
      </c>
      <c r="AY304" s="255" t="s">
        <v>129</v>
      </c>
    </row>
    <row r="305" s="15" customFormat="1">
      <c r="A305" s="15"/>
      <c r="B305" s="256"/>
      <c r="C305" s="257"/>
      <c r="D305" s="236" t="s">
        <v>138</v>
      </c>
      <c r="E305" s="258" t="s">
        <v>1</v>
      </c>
      <c r="F305" s="259" t="s">
        <v>154</v>
      </c>
      <c r="G305" s="257"/>
      <c r="H305" s="260">
        <v>46.433999999999998</v>
      </c>
      <c r="I305" s="261"/>
      <c r="J305" s="257"/>
      <c r="K305" s="257"/>
      <c r="L305" s="262"/>
      <c r="M305" s="263"/>
      <c r="N305" s="264"/>
      <c r="O305" s="264"/>
      <c r="P305" s="264"/>
      <c r="Q305" s="264"/>
      <c r="R305" s="264"/>
      <c r="S305" s="264"/>
      <c r="T305" s="265"/>
      <c r="U305" s="15"/>
      <c r="V305" s="15"/>
      <c r="W305" s="15"/>
      <c r="X305" s="15"/>
      <c r="Y305" s="15"/>
      <c r="Z305" s="15"/>
      <c r="AA305" s="15"/>
      <c r="AB305" s="15"/>
      <c r="AC305" s="15"/>
      <c r="AD305" s="15"/>
      <c r="AE305" s="15"/>
      <c r="AT305" s="266" t="s">
        <v>138</v>
      </c>
      <c r="AU305" s="266" t="s">
        <v>84</v>
      </c>
      <c r="AV305" s="15" t="s">
        <v>136</v>
      </c>
      <c r="AW305" s="15" t="s">
        <v>31</v>
      </c>
      <c r="AX305" s="15" t="s">
        <v>82</v>
      </c>
      <c r="AY305" s="266" t="s">
        <v>129</v>
      </c>
    </row>
    <row r="306" s="2" customFormat="1" ht="21.75" customHeight="1">
      <c r="A306" s="39"/>
      <c r="B306" s="40"/>
      <c r="C306" s="278" t="s">
        <v>372</v>
      </c>
      <c r="D306" s="278" t="s">
        <v>223</v>
      </c>
      <c r="E306" s="279" t="s">
        <v>373</v>
      </c>
      <c r="F306" s="280" t="s">
        <v>374</v>
      </c>
      <c r="G306" s="281" t="s">
        <v>365</v>
      </c>
      <c r="H306" s="282">
        <v>2.016</v>
      </c>
      <c r="I306" s="283"/>
      <c r="J306" s="284">
        <f>ROUND(I306*H306,2)</f>
        <v>0</v>
      </c>
      <c r="K306" s="285"/>
      <c r="L306" s="286"/>
      <c r="M306" s="287" t="s">
        <v>1</v>
      </c>
      <c r="N306" s="288" t="s">
        <v>39</v>
      </c>
      <c r="O306" s="92"/>
      <c r="P306" s="230">
        <f>O306*H306</f>
        <v>0</v>
      </c>
      <c r="Q306" s="230">
        <v>0.026249999999999999</v>
      </c>
      <c r="R306" s="230">
        <f>Q306*H306</f>
        <v>0.052920000000000002</v>
      </c>
      <c r="S306" s="230">
        <v>0</v>
      </c>
      <c r="T306" s="231">
        <f>S306*H306</f>
        <v>0</v>
      </c>
      <c r="U306" s="39"/>
      <c r="V306" s="39"/>
      <c r="W306" s="39"/>
      <c r="X306" s="39"/>
      <c r="Y306" s="39"/>
      <c r="Z306" s="39"/>
      <c r="AA306" s="39"/>
      <c r="AB306" s="39"/>
      <c r="AC306" s="39"/>
      <c r="AD306" s="39"/>
      <c r="AE306" s="39"/>
      <c r="AR306" s="232" t="s">
        <v>226</v>
      </c>
      <c r="AT306" s="232" t="s">
        <v>223</v>
      </c>
      <c r="AU306" s="232" t="s">
        <v>84</v>
      </c>
      <c r="AY306" s="18" t="s">
        <v>129</v>
      </c>
      <c r="BE306" s="233">
        <f>IF(N306="základní",J306,0)</f>
        <v>0</v>
      </c>
      <c r="BF306" s="233">
        <f>IF(N306="snížená",J306,0)</f>
        <v>0</v>
      </c>
      <c r="BG306" s="233">
        <f>IF(N306="zákl. přenesená",J306,0)</f>
        <v>0</v>
      </c>
      <c r="BH306" s="233">
        <f>IF(N306="sníž. přenesená",J306,0)</f>
        <v>0</v>
      </c>
      <c r="BI306" s="233">
        <f>IF(N306="nulová",J306,0)</f>
        <v>0</v>
      </c>
      <c r="BJ306" s="18" t="s">
        <v>82</v>
      </c>
      <c r="BK306" s="233">
        <f>ROUND(I306*H306,2)</f>
        <v>0</v>
      </c>
      <c r="BL306" s="18" t="s">
        <v>181</v>
      </c>
      <c r="BM306" s="232" t="s">
        <v>375</v>
      </c>
    </row>
    <row r="307" s="13" customFormat="1">
      <c r="A307" s="13"/>
      <c r="B307" s="234"/>
      <c r="C307" s="235"/>
      <c r="D307" s="236" t="s">
        <v>138</v>
      </c>
      <c r="E307" s="237" t="s">
        <v>1</v>
      </c>
      <c r="F307" s="238" t="s">
        <v>376</v>
      </c>
      <c r="G307" s="235"/>
      <c r="H307" s="237" t="s">
        <v>1</v>
      </c>
      <c r="I307" s="239"/>
      <c r="J307" s="235"/>
      <c r="K307" s="235"/>
      <c r="L307" s="240"/>
      <c r="M307" s="241"/>
      <c r="N307" s="242"/>
      <c r="O307" s="242"/>
      <c r="P307" s="242"/>
      <c r="Q307" s="242"/>
      <c r="R307" s="242"/>
      <c r="S307" s="242"/>
      <c r="T307" s="243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44" t="s">
        <v>138</v>
      </c>
      <c r="AU307" s="244" t="s">
        <v>84</v>
      </c>
      <c r="AV307" s="13" t="s">
        <v>82</v>
      </c>
      <c r="AW307" s="13" t="s">
        <v>31</v>
      </c>
      <c r="AX307" s="13" t="s">
        <v>74</v>
      </c>
      <c r="AY307" s="244" t="s">
        <v>129</v>
      </c>
    </row>
    <row r="308" s="14" customFormat="1">
      <c r="A308" s="14"/>
      <c r="B308" s="245"/>
      <c r="C308" s="246"/>
      <c r="D308" s="236" t="s">
        <v>138</v>
      </c>
      <c r="E308" s="247" t="s">
        <v>1</v>
      </c>
      <c r="F308" s="248" t="s">
        <v>586</v>
      </c>
      <c r="G308" s="246"/>
      <c r="H308" s="249">
        <v>2.016</v>
      </c>
      <c r="I308" s="250"/>
      <c r="J308" s="246"/>
      <c r="K308" s="246"/>
      <c r="L308" s="251"/>
      <c r="M308" s="252"/>
      <c r="N308" s="253"/>
      <c r="O308" s="253"/>
      <c r="P308" s="253"/>
      <c r="Q308" s="253"/>
      <c r="R308" s="253"/>
      <c r="S308" s="253"/>
      <c r="T308" s="254"/>
      <c r="U308" s="14"/>
      <c r="V308" s="14"/>
      <c r="W308" s="14"/>
      <c r="X308" s="14"/>
      <c r="Y308" s="14"/>
      <c r="Z308" s="14"/>
      <c r="AA308" s="14"/>
      <c r="AB308" s="14"/>
      <c r="AC308" s="14"/>
      <c r="AD308" s="14"/>
      <c r="AE308" s="14"/>
      <c r="AT308" s="255" t="s">
        <v>138</v>
      </c>
      <c r="AU308" s="255" t="s">
        <v>84</v>
      </c>
      <c r="AV308" s="14" t="s">
        <v>84</v>
      </c>
      <c r="AW308" s="14" t="s">
        <v>31</v>
      </c>
      <c r="AX308" s="14" t="s">
        <v>82</v>
      </c>
      <c r="AY308" s="255" t="s">
        <v>129</v>
      </c>
    </row>
    <row r="309" s="2" customFormat="1" ht="33" customHeight="1">
      <c r="A309" s="39"/>
      <c r="B309" s="40"/>
      <c r="C309" s="220" t="s">
        <v>378</v>
      </c>
      <c r="D309" s="220" t="s">
        <v>132</v>
      </c>
      <c r="E309" s="221" t="s">
        <v>379</v>
      </c>
      <c r="F309" s="222" t="s">
        <v>380</v>
      </c>
      <c r="G309" s="223" t="s">
        <v>205</v>
      </c>
      <c r="H309" s="224">
        <v>73</v>
      </c>
      <c r="I309" s="225"/>
      <c r="J309" s="226">
        <f>ROUND(I309*H309,2)</f>
        <v>0</v>
      </c>
      <c r="K309" s="227"/>
      <c r="L309" s="45"/>
      <c r="M309" s="228" t="s">
        <v>1</v>
      </c>
      <c r="N309" s="229" t="s">
        <v>39</v>
      </c>
      <c r="O309" s="92"/>
      <c r="P309" s="230">
        <f>O309*H309</f>
        <v>0</v>
      </c>
      <c r="Q309" s="230">
        <v>0.00010000000000000001</v>
      </c>
      <c r="R309" s="230">
        <f>Q309*H309</f>
        <v>0.0073000000000000001</v>
      </c>
      <c r="S309" s="230">
        <v>0</v>
      </c>
      <c r="T309" s="231">
        <f>S309*H309</f>
        <v>0</v>
      </c>
      <c r="U309" s="39"/>
      <c r="V309" s="39"/>
      <c r="W309" s="39"/>
      <c r="X309" s="39"/>
      <c r="Y309" s="39"/>
      <c r="Z309" s="39"/>
      <c r="AA309" s="39"/>
      <c r="AB309" s="39"/>
      <c r="AC309" s="39"/>
      <c r="AD309" s="39"/>
      <c r="AE309" s="39"/>
      <c r="AR309" s="232" t="s">
        <v>181</v>
      </c>
      <c r="AT309" s="232" t="s">
        <v>132</v>
      </c>
      <c r="AU309" s="232" t="s">
        <v>84</v>
      </c>
      <c r="AY309" s="18" t="s">
        <v>129</v>
      </c>
      <c r="BE309" s="233">
        <f>IF(N309="základní",J309,0)</f>
        <v>0</v>
      </c>
      <c r="BF309" s="233">
        <f>IF(N309="snížená",J309,0)</f>
        <v>0</v>
      </c>
      <c r="BG309" s="233">
        <f>IF(N309="zákl. přenesená",J309,0)</f>
        <v>0</v>
      </c>
      <c r="BH309" s="233">
        <f>IF(N309="sníž. přenesená",J309,0)</f>
        <v>0</v>
      </c>
      <c r="BI309" s="233">
        <f>IF(N309="nulová",J309,0)</f>
        <v>0</v>
      </c>
      <c r="BJ309" s="18" t="s">
        <v>82</v>
      </c>
      <c r="BK309" s="233">
        <f>ROUND(I309*H309,2)</f>
        <v>0</v>
      </c>
      <c r="BL309" s="18" t="s">
        <v>181</v>
      </c>
      <c r="BM309" s="232" t="s">
        <v>381</v>
      </c>
    </row>
    <row r="310" s="13" customFormat="1">
      <c r="A310" s="13"/>
      <c r="B310" s="234"/>
      <c r="C310" s="235"/>
      <c r="D310" s="236" t="s">
        <v>138</v>
      </c>
      <c r="E310" s="237" t="s">
        <v>1</v>
      </c>
      <c r="F310" s="238" t="s">
        <v>382</v>
      </c>
      <c r="G310" s="235"/>
      <c r="H310" s="237" t="s">
        <v>1</v>
      </c>
      <c r="I310" s="239"/>
      <c r="J310" s="235"/>
      <c r="K310" s="235"/>
      <c r="L310" s="240"/>
      <c r="M310" s="241"/>
      <c r="N310" s="242"/>
      <c r="O310" s="242"/>
      <c r="P310" s="242"/>
      <c r="Q310" s="242"/>
      <c r="R310" s="242"/>
      <c r="S310" s="242"/>
      <c r="T310" s="243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44" t="s">
        <v>138</v>
      </c>
      <c r="AU310" s="244" t="s">
        <v>84</v>
      </c>
      <c r="AV310" s="13" t="s">
        <v>82</v>
      </c>
      <c r="AW310" s="13" t="s">
        <v>31</v>
      </c>
      <c r="AX310" s="13" t="s">
        <v>74</v>
      </c>
      <c r="AY310" s="244" t="s">
        <v>129</v>
      </c>
    </row>
    <row r="311" s="14" customFormat="1">
      <c r="A311" s="14"/>
      <c r="B311" s="245"/>
      <c r="C311" s="246"/>
      <c r="D311" s="236" t="s">
        <v>138</v>
      </c>
      <c r="E311" s="247" t="s">
        <v>1</v>
      </c>
      <c r="F311" s="248" t="s">
        <v>587</v>
      </c>
      <c r="G311" s="246"/>
      <c r="H311" s="249">
        <v>73</v>
      </c>
      <c r="I311" s="250"/>
      <c r="J311" s="246"/>
      <c r="K311" s="246"/>
      <c r="L311" s="251"/>
      <c r="M311" s="252"/>
      <c r="N311" s="253"/>
      <c r="O311" s="253"/>
      <c r="P311" s="253"/>
      <c r="Q311" s="253"/>
      <c r="R311" s="253"/>
      <c r="S311" s="253"/>
      <c r="T311" s="254"/>
      <c r="U311" s="14"/>
      <c r="V311" s="14"/>
      <c r="W311" s="14"/>
      <c r="X311" s="14"/>
      <c r="Y311" s="14"/>
      <c r="Z311" s="14"/>
      <c r="AA311" s="14"/>
      <c r="AB311" s="14"/>
      <c r="AC311" s="14"/>
      <c r="AD311" s="14"/>
      <c r="AE311" s="14"/>
      <c r="AT311" s="255" t="s">
        <v>138</v>
      </c>
      <c r="AU311" s="255" t="s">
        <v>84</v>
      </c>
      <c r="AV311" s="14" t="s">
        <v>84</v>
      </c>
      <c r="AW311" s="14" t="s">
        <v>31</v>
      </c>
      <c r="AX311" s="14" t="s">
        <v>82</v>
      </c>
      <c r="AY311" s="255" t="s">
        <v>129</v>
      </c>
    </row>
    <row r="312" s="2" customFormat="1" ht="24.15" customHeight="1">
      <c r="A312" s="39"/>
      <c r="B312" s="40"/>
      <c r="C312" s="278" t="s">
        <v>384</v>
      </c>
      <c r="D312" s="278" t="s">
        <v>223</v>
      </c>
      <c r="E312" s="279" t="s">
        <v>385</v>
      </c>
      <c r="F312" s="280" t="s">
        <v>386</v>
      </c>
      <c r="G312" s="281" t="s">
        <v>147</v>
      </c>
      <c r="H312" s="282">
        <v>38.325000000000003</v>
      </c>
      <c r="I312" s="283"/>
      <c r="J312" s="284">
        <f>ROUND(I312*H312,2)</f>
        <v>0</v>
      </c>
      <c r="K312" s="285"/>
      <c r="L312" s="286"/>
      <c r="M312" s="287" t="s">
        <v>1</v>
      </c>
      <c r="N312" s="288" t="s">
        <v>39</v>
      </c>
      <c r="O312" s="92"/>
      <c r="P312" s="230">
        <f>O312*H312</f>
        <v>0</v>
      </c>
      <c r="Q312" s="230">
        <v>0.0030000000000000001</v>
      </c>
      <c r="R312" s="230">
        <f>Q312*H312</f>
        <v>0.11497500000000001</v>
      </c>
      <c r="S312" s="230">
        <v>0</v>
      </c>
      <c r="T312" s="231">
        <f>S312*H312</f>
        <v>0</v>
      </c>
      <c r="U312" s="39"/>
      <c r="V312" s="39"/>
      <c r="W312" s="39"/>
      <c r="X312" s="39"/>
      <c r="Y312" s="39"/>
      <c r="Z312" s="39"/>
      <c r="AA312" s="39"/>
      <c r="AB312" s="39"/>
      <c r="AC312" s="39"/>
      <c r="AD312" s="39"/>
      <c r="AE312" s="39"/>
      <c r="AR312" s="232" t="s">
        <v>226</v>
      </c>
      <c r="AT312" s="232" t="s">
        <v>223</v>
      </c>
      <c r="AU312" s="232" t="s">
        <v>84</v>
      </c>
      <c r="AY312" s="18" t="s">
        <v>129</v>
      </c>
      <c r="BE312" s="233">
        <f>IF(N312="základní",J312,0)</f>
        <v>0</v>
      </c>
      <c r="BF312" s="233">
        <f>IF(N312="snížená",J312,0)</f>
        <v>0</v>
      </c>
      <c r="BG312" s="233">
        <f>IF(N312="zákl. přenesená",J312,0)</f>
        <v>0</v>
      </c>
      <c r="BH312" s="233">
        <f>IF(N312="sníž. přenesená",J312,0)</f>
        <v>0</v>
      </c>
      <c r="BI312" s="233">
        <f>IF(N312="nulová",J312,0)</f>
        <v>0</v>
      </c>
      <c r="BJ312" s="18" t="s">
        <v>82</v>
      </c>
      <c r="BK312" s="233">
        <f>ROUND(I312*H312,2)</f>
        <v>0</v>
      </c>
      <c r="BL312" s="18" t="s">
        <v>181</v>
      </c>
      <c r="BM312" s="232" t="s">
        <v>387</v>
      </c>
    </row>
    <row r="313" s="13" customFormat="1">
      <c r="A313" s="13"/>
      <c r="B313" s="234"/>
      <c r="C313" s="235"/>
      <c r="D313" s="236" t="s">
        <v>138</v>
      </c>
      <c r="E313" s="237" t="s">
        <v>1</v>
      </c>
      <c r="F313" s="238" t="s">
        <v>382</v>
      </c>
      <c r="G313" s="235"/>
      <c r="H313" s="237" t="s">
        <v>1</v>
      </c>
      <c r="I313" s="239"/>
      <c r="J313" s="235"/>
      <c r="K313" s="235"/>
      <c r="L313" s="240"/>
      <c r="M313" s="241"/>
      <c r="N313" s="242"/>
      <c r="O313" s="242"/>
      <c r="P313" s="242"/>
      <c r="Q313" s="242"/>
      <c r="R313" s="242"/>
      <c r="S313" s="242"/>
      <c r="T313" s="243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44" t="s">
        <v>138</v>
      </c>
      <c r="AU313" s="244" t="s">
        <v>84</v>
      </c>
      <c r="AV313" s="13" t="s">
        <v>82</v>
      </c>
      <c r="AW313" s="13" t="s">
        <v>31</v>
      </c>
      <c r="AX313" s="13" t="s">
        <v>74</v>
      </c>
      <c r="AY313" s="244" t="s">
        <v>129</v>
      </c>
    </row>
    <row r="314" s="14" customFormat="1">
      <c r="A314" s="14"/>
      <c r="B314" s="245"/>
      <c r="C314" s="246"/>
      <c r="D314" s="236" t="s">
        <v>138</v>
      </c>
      <c r="E314" s="247" t="s">
        <v>1</v>
      </c>
      <c r="F314" s="248" t="s">
        <v>588</v>
      </c>
      <c r="G314" s="246"/>
      <c r="H314" s="249">
        <v>38.325000000000003</v>
      </c>
      <c r="I314" s="250"/>
      <c r="J314" s="246"/>
      <c r="K314" s="246"/>
      <c r="L314" s="251"/>
      <c r="M314" s="252"/>
      <c r="N314" s="253"/>
      <c r="O314" s="253"/>
      <c r="P314" s="253"/>
      <c r="Q314" s="253"/>
      <c r="R314" s="253"/>
      <c r="S314" s="253"/>
      <c r="T314" s="254"/>
      <c r="U314" s="14"/>
      <c r="V314" s="14"/>
      <c r="W314" s="14"/>
      <c r="X314" s="14"/>
      <c r="Y314" s="14"/>
      <c r="Z314" s="14"/>
      <c r="AA314" s="14"/>
      <c r="AB314" s="14"/>
      <c r="AC314" s="14"/>
      <c r="AD314" s="14"/>
      <c r="AE314" s="14"/>
      <c r="AT314" s="255" t="s">
        <v>138</v>
      </c>
      <c r="AU314" s="255" t="s">
        <v>84</v>
      </c>
      <c r="AV314" s="14" t="s">
        <v>84</v>
      </c>
      <c r="AW314" s="14" t="s">
        <v>31</v>
      </c>
      <c r="AX314" s="14" t="s">
        <v>82</v>
      </c>
      <c r="AY314" s="255" t="s">
        <v>129</v>
      </c>
    </row>
    <row r="315" s="2" customFormat="1" ht="24.15" customHeight="1">
      <c r="A315" s="39"/>
      <c r="B315" s="40"/>
      <c r="C315" s="220" t="s">
        <v>389</v>
      </c>
      <c r="D315" s="220" t="s">
        <v>132</v>
      </c>
      <c r="E315" s="221" t="s">
        <v>390</v>
      </c>
      <c r="F315" s="222" t="s">
        <v>391</v>
      </c>
      <c r="G315" s="223" t="s">
        <v>317</v>
      </c>
      <c r="H315" s="289"/>
      <c r="I315" s="225"/>
      <c r="J315" s="226">
        <f>ROUND(I315*H315,2)</f>
        <v>0</v>
      </c>
      <c r="K315" s="227"/>
      <c r="L315" s="45"/>
      <c r="M315" s="228" t="s">
        <v>1</v>
      </c>
      <c r="N315" s="229" t="s">
        <v>39</v>
      </c>
      <c r="O315" s="92"/>
      <c r="P315" s="230">
        <f>O315*H315</f>
        <v>0</v>
      </c>
      <c r="Q315" s="230">
        <v>0</v>
      </c>
      <c r="R315" s="230">
        <f>Q315*H315</f>
        <v>0</v>
      </c>
      <c r="S315" s="230">
        <v>0</v>
      </c>
      <c r="T315" s="231">
        <f>S315*H315</f>
        <v>0</v>
      </c>
      <c r="U315" s="39"/>
      <c r="V315" s="39"/>
      <c r="W315" s="39"/>
      <c r="X315" s="39"/>
      <c r="Y315" s="39"/>
      <c r="Z315" s="39"/>
      <c r="AA315" s="39"/>
      <c r="AB315" s="39"/>
      <c r="AC315" s="39"/>
      <c r="AD315" s="39"/>
      <c r="AE315" s="39"/>
      <c r="AR315" s="232" t="s">
        <v>181</v>
      </c>
      <c r="AT315" s="232" t="s">
        <v>132</v>
      </c>
      <c r="AU315" s="232" t="s">
        <v>84</v>
      </c>
      <c r="AY315" s="18" t="s">
        <v>129</v>
      </c>
      <c r="BE315" s="233">
        <f>IF(N315="základní",J315,0)</f>
        <v>0</v>
      </c>
      <c r="BF315" s="233">
        <f>IF(N315="snížená",J315,0)</f>
        <v>0</v>
      </c>
      <c r="BG315" s="233">
        <f>IF(N315="zákl. přenesená",J315,0)</f>
        <v>0</v>
      </c>
      <c r="BH315" s="233">
        <f>IF(N315="sníž. přenesená",J315,0)</f>
        <v>0</v>
      </c>
      <c r="BI315" s="233">
        <f>IF(N315="nulová",J315,0)</f>
        <v>0</v>
      </c>
      <c r="BJ315" s="18" t="s">
        <v>82</v>
      </c>
      <c r="BK315" s="233">
        <f>ROUND(I315*H315,2)</f>
        <v>0</v>
      </c>
      <c r="BL315" s="18" t="s">
        <v>181</v>
      </c>
      <c r="BM315" s="232" t="s">
        <v>392</v>
      </c>
    </row>
    <row r="316" s="12" customFormat="1" ht="22.8" customHeight="1">
      <c r="A316" s="12"/>
      <c r="B316" s="204"/>
      <c r="C316" s="205"/>
      <c r="D316" s="206" t="s">
        <v>73</v>
      </c>
      <c r="E316" s="218" t="s">
        <v>393</v>
      </c>
      <c r="F316" s="218" t="s">
        <v>394</v>
      </c>
      <c r="G316" s="205"/>
      <c r="H316" s="205"/>
      <c r="I316" s="208"/>
      <c r="J316" s="219">
        <f>BK316</f>
        <v>0</v>
      </c>
      <c r="K316" s="205"/>
      <c r="L316" s="210"/>
      <c r="M316" s="211"/>
      <c r="N316" s="212"/>
      <c r="O316" s="212"/>
      <c r="P316" s="213">
        <f>SUM(P317:P321)</f>
        <v>0</v>
      </c>
      <c r="Q316" s="212"/>
      <c r="R316" s="213">
        <f>SUM(R317:R321)</f>
        <v>0.0021299999999999999</v>
      </c>
      <c r="S316" s="212"/>
      <c r="T316" s="214">
        <f>SUM(T317:T321)</f>
        <v>0.020109999999999999</v>
      </c>
      <c r="U316" s="12"/>
      <c r="V316" s="12"/>
      <c r="W316" s="12"/>
      <c r="X316" s="12"/>
      <c r="Y316" s="12"/>
      <c r="Z316" s="12"/>
      <c r="AA316" s="12"/>
      <c r="AB316" s="12"/>
      <c r="AC316" s="12"/>
      <c r="AD316" s="12"/>
      <c r="AE316" s="12"/>
      <c r="AR316" s="215" t="s">
        <v>84</v>
      </c>
      <c r="AT316" s="216" t="s">
        <v>73</v>
      </c>
      <c r="AU316" s="216" t="s">
        <v>82</v>
      </c>
      <c r="AY316" s="215" t="s">
        <v>129</v>
      </c>
      <c r="BK316" s="217">
        <f>SUM(BK317:BK321)</f>
        <v>0</v>
      </c>
    </row>
    <row r="317" s="2" customFormat="1" ht="16.5" customHeight="1">
      <c r="A317" s="39"/>
      <c r="B317" s="40"/>
      <c r="C317" s="220" t="s">
        <v>395</v>
      </c>
      <c r="D317" s="220" t="s">
        <v>132</v>
      </c>
      <c r="E317" s="221" t="s">
        <v>396</v>
      </c>
      <c r="F317" s="222" t="s">
        <v>397</v>
      </c>
      <c r="G317" s="223" t="s">
        <v>135</v>
      </c>
      <c r="H317" s="224">
        <v>1</v>
      </c>
      <c r="I317" s="225"/>
      <c r="J317" s="226">
        <f>ROUND(I317*H317,2)</f>
        <v>0</v>
      </c>
      <c r="K317" s="227"/>
      <c r="L317" s="45"/>
      <c r="M317" s="228" t="s">
        <v>1</v>
      </c>
      <c r="N317" s="229" t="s">
        <v>39</v>
      </c>
      <c r="O317" s="92"/>
      <c r="P317" s="230">
        <f>O317*H317</f>
        <v>0</v>
      </c>
      <c r="Q317" s="230">
        <v>0</v>
      </c>
      <c r="R317" s="230">
        <f>Q317*H317</f>
        <v>0</v>
      </c>
      <c r="S317" s="230">
        <v>0.020109999999999999</v>
      </c>
      <c r="T317" s="231">
        <f>S317*H317</f>
        <v>0.020109999999999999</v>
      </c>
      <c r="U317" s="39"/>
      <c r="V317" s="39"/>
      <c r="W317" s="39"/>
      <c r="X317" s="39"/>
      <c r="Y317" s="39"/>
      <c r="Z317" s="39"/>
      <c r="AA317" s="39"/>
      <c r="AB317" s="39"/>
      <c r="AC317" s="39"/>
      <c r="AD317" s="39"/>
      <c r="AE317" s="39"/>
      <c r="AR317" s="232" t="s">
        <v>181</v>
      </c>
      <c r="AT317" s="232" t="s">
        <v>132</v>
      </c>
      <c r="AU317" s="232" t="s">
        <v>84</v>
      </c>
      <c r="AY317" s="18" t="s">
        <v>129</v>
      </c>
      <c r="BE317" s="233">
        <f>IF(N317="základní",J317,0)</f>
        <v>0</v>
      </c>
      <c r="BF317" s="233">
        <f>IF(N317="snížená",J317,0)</f>
        <v>0</v>
      </c>
      <c r="BG317" s="233">
        <f>IF(N317="zákl. přenesená",J317,0)</f>
        <v>0</v>
      </c>
      <c r="BH317" s="233">
        <f>IF(N317="sníž. přenesená",J317,0)</f>
        <v>0</v>
      </c>
      <c r="BI317" s="233">
        <f>IF(N317="nulová",J317,0)</f>
        <v>0</v>
      </c>
      <c r="BJ317" s="18" t="s">
        <v>82</v>
      </c>
      <c r="BK317" s="233">
        <f>ROUND(I317*H317,2)</f>
        <v>0</v>
      </c>
      <c r="BL317" s="18" t="s">
        <v>181</v>
      </c>
      <c r="BM317" s="232" t="s">
        <v>398</v>
      </c>
    </row>
    <row r="318" s="2" customFormat="1" ht="33" customHeight="1">
      <c r="A318" s="39"/>
      <c r="B318" s="40"/>
      <c r="C318" s="220" t="s">
        <v>399</v>
      </c>
      <c r="D318" s="220" t="s">
        <v>132</v>
      </c>
      <c r="E318" s="221" t="s">
        <v>400</v>
      </c>
      <c r="F318" s="222" t="s">
        <v>401</v>
      </c>
      <c r="G318" s="223" t="s">
        <v>135</v>
      </c>
      <c r="H318" s="224">
        <v>1</v>
      </c>
      <c r="I318" s="225"/>
      <c r="J318" s="226">
        <f>ROUND(I318*H318,2)</f>
        <v>0</v>
      </c>
      <c r="K318" s="227"/>
      <c r="L318" s="45"/>
      <c r="M318" s="228" t="s">
        <v>1</v>
      </c>
      <c r="N318" s="229" t="s">
        <v>39</v>
      </c>
      <c r="O318" s="92"/>
      <c r="P318" s="230">
        <f>O318*H318</f>
        <v>0</v>
      </c>
      <c r="Q318" s="230">
        <v>0.0021299999999999999</v>
      </c>
      <c r="R318" s="230">
        <f>Q318*H318</f>
        <v>0.0021299999999999999</v>
      </c>
      <c r="S318" s="230">
        <v>0</v>
      </c>
      <c r="T318" s="231">
        <f>S318*H318</f>
        <v>0</v>
      </c>
      <c r="U318" s="39"/>
      <c r="V318" s="39"/>
      <c r="W318" s="39"/>
      <c r="X318" s="39"/>
      <c r="Y318" s="39"/>
      <c r="Z318" s="39"/>
      <c r="AA318" s="39"/>
      <c r="AB318" s="39"/>
      <c r="AC318" s="39"/>
      <c r="AD318" s="39"/>
      <c r="AE318" s="39"/>
      <c r="AR318" s="232" t="s">
        <v>181</v>
      </c>
      <c r="AT318" s="232" t="s">
        <v>132</v>
      </c>
      <c r="AU318" s="232" t="s">
        <v>84</v>
      </c>
      <c r="AY318" s="18" t="s">
        <v>129</v>
      </c>
      <c r="BE318" s="233">
        <f>IF(N318="základní",J318,0)</f>
        <v>0</v>
      </c>
      <c r="BF318" s="233">
        <f>IF(N318="snížená",J318,0)</f>
        <v>0</v>
      </c>
      <c r="BG318" s="233">
        <f>IF(N318="zákl. přenesená",J318,0)</f>
        <v>0</v>
      </c>
      <c r="BH318" s="233">
        <f>IF(N318="sníž. přenesená",J318,0)</f>
        <v>0</v>
      </c>
      <c r="BI318" s="233">
        <f>IF(N318="nulová",J318,0)</f>
        <v>0</v>
      </c>
      <c r="BJ318" s="18" t="s">
        <v>82</v>
      </c>
      <c r="BK318" s="233">
        <f>ROUND(I318*H318,2)</f>
        <v>0</v>
      </c>
      <c r="BL318" s="18" t="s">
        <v>181</v>
      </c>
      <c r="BM318" s="232" t="s">
        <v>402</v>
      </c>
    </row>
    <row r="319" s="13" customFormat="1">
      <c r="A319" s="13"/>
      <c r="B319" s="234"/>
      <c r="C319" s="235"/>
      <c r="D319" s="236" t="s">
        <v>138</v>
      </c>
      <c r="E319" s="237" t="s">
        <v>1</v>
      </c>
      <c r="F319" s="238" t="s">
        <v>403</v>
      </c>
      <c r="G319" s="235"/>
      <c r="H319" s="237" t="s">
        <v>1</v>
      </c>
      <c r="I319" s="239"/>
      <c r="J319" s="235"/>
      <c r="K319" s="235"/>
      <c r="L319" s="240"/>
      <c r="M319" s="241"/>
      <c r="N319" s="242"/>
      <c r="O319" s="242"/>
      <c r="P319" s="242"/>
      <c r="Q319" s="242"/>
      <c r="R319" s="242"/>
      <c r="S319" s="242"/>
      <c r="T319" s="243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44" t="s">
        <v>138</v>
      </c>
      <c r="AU319" s="244" t="s">
        <v>84</v>
      </c>
      <c r="AV319" s="13" t="s">
        <v>82</v>
      </c>
      <c r="AW319" s="13" t="s">
        <v>31</v>
      </c>
      <c r="AX319" s="13" t="s">
        <v>74</v>
      </c>
      <c r="AY319" s="244" t="s">
        <v>129</v>
      </c>
    </row>
    <row r="320" s="14" customFormat="1">
      <c r="A320" s="14"/>
      <c r="B320" s="245"/>
      <c r="C320" s="246"/>
      <c r="D320" s="236" t="s">
        <v>138</v>
      </c>
      <c r="E320" s="247" t="s">
        <v>1</v>
      </c>
      <c r="F320" s="248" t="s">
        <v>82</v>
      </c>
      <c r="G320" s="246"/>
      <c r="H320" s="249">
        <v>1</v>
      </c>
      <c r="I320" s="250"/>
      <c r="J320" s="246"/>
      <c r="K320" s="246"/>
      <c r="L320" s="251"/>
      <c r="M320" s="252"/>
      <c r="N320" s="253"/>
      <c r="O320" s="253"/>
      <c r="P320" s="253"/>
      <c r="Q320" s="253"/>
      <c r="R320" s="253"/>
      <c r="S320" s="253"/>
      <c r="T320" s="254"/>
      <c r="U320" s="14"/>
      <c r="V320" s="14"/>
      <c r="W320" s="14"/>
      <c r="X320" s="14"/>
      <c r="Y320" s="14"/>
      <c r="Z320" s="14"/>
      <c r="AA320" s="14"/>
      <c r="AB320" s="14"/>
      <c r="AC320" s="14"/>
      <c r="AD320" s="14"/>
      <c r="AE320" s="14"/>
      <c r="AT320" s="255" t="s">
        <v>138</v>
      </c>
      <c r="AU320" s="255" t="s">
        <v>84</v>
      </c>
      <c r="AV320" s="14" t="s">
        <v>84</v>
      </c>
      <c r="AW320" s="14" t="s">
        <v>31</v>
      </c>
      <c r="AX320" s="14" t="s">
        <v>82</v>
      </c>
      <c r="AY320" s="255" t="s">
        <v>129</v>
      </c>
    </row>
    <row r="321" s="2" customFormat="1" ht="24.15" customHeight="1">
      <c r="A321" s="39"/>
      <c r="B321" s="40"/>
      <c r="C321" s="220" t="s">
        <v>404</v>
      </c>
      <c r="D321" s="220" t="s">
        <v>132</v>
      </c>
      <c r="E321" s="221" t="s">
        <v>409</v>
      </c>
      <c r="F321" s="222" t="s">
        <v>410</v>
      </c>
      <c r="G321" s="223" t="s">
        <v>317</v>
      </c>
      <c r="H321" s="289"/>
      <c r="I321" s="225"/>
      <c r="J321" s="226">
        <f>ROUND(I321*H321,2)</f>
        <v>0</v>
      </c>
      <c r="K321" s="227"/>
      <c r="L321" s="45"/>
      <c r="M321" s="228" t="s">
        <v>1</v>
      </c>
      <c r="N321" s="229" t="s">
        <v>39</v>
      </c>
      <c r="O321" s="92"/>
      <c r="P321" s="230">
        <f>O321*H321</f>
        <v>0</v>
      </c>
      <c r="Q321" s="230">
        <v>0</v>
      </c>
      <c r="R321" s="230">
        <f>Q321*H321</f>
        <v>0</v>
      </c>
      <c r="S321" s="230">
        <v>0</v>
      </c>
      <c r="T321" s="231">
        <f>S321*H321</f>
        <v>0</v>
      </c>
      <c r="U321" s="39"/>
      <c r="V321" s="39"/>
      <c r="W321" s="39"/>
      <c r="X321" s="39"/>
      <c r="Y321" s="39"/>
      <c r="Z321" s="39"/>
      <c r="AA321" s="39"/>
      <c r="AB321" s="39"/>
      <c r="AC321" s="39"/>
      <c r="AD321" s="39"/>
      <c r="AE321" s="39"/>
      <c r="AR321" s="232" t="s">
        <v>181</v>
      </c>
      <c r="AT321" s="232" t="s">
        <v>132</v>
      </c>
      <c r="AU321" s="232" t="s">
        <v>84</v>
      </c>
      <c r="AY321" s="18" t="s">
        <v>129</v>
      </c>
      <c r="BE321" s="233">
        <f>IF(N321="základní",J321,0)</f>
        <v>0</v>
      </c>
      <c r="BF321" s="233">
        <f>IF(N321="snížená",J321,0)</f>
        <v>0</v>
      </c>
      <c r="BG321" s="233">
        <f>IF(N321="zákl. přenesená",J321,0)</f>
        <v>0</v>
      </c>
      <c r="BH321" s="233">
        <f>IF(N321="sníž. přenesená",J321,0)</f>
        <v>0</v>
      </c>
      <c r="BI321" s="233">
        <f>IF(N321="nulová",J321,0)</f>
        <v>0</v>
      </c>
      <c r="BJ321" s="18" t="s">
        <v>82</v>
      </c>
      <c r="BK321" s="233">
        <f>ROUND(I321*H321,2)</f>
        <v>0</v>
      </c>
      <c r="BL321" s="18" t="s">
        <v>181</v>
      </c>
      <c r="BM321" s="232" t="s">
        <v>411</v>
      </c>
    </row>
    <row r="322" s="12" customFormat="1" ht="22.8" customHeight="1">
      <c r="A322" s="12"/>
      <c r="B322" s="204"/>
      <c r="C322" s="205"/>
      <c r="D322" s="206" t="s">
        <v>73</v>
      </c>
      <c r="E322" s="218" t="s">
        <v>427</v>
      </c>
      <c r="F322" s="218" t="s">
        <v>428</v>
      </c>
      <c r="G322" s="205"/>
      <c r="H322" s="205"/>
      <c r="I322" s="208"/>
      <c r="J322" s="219">
        <f>BK322</f>
        <v>0</v>
      </c>
      <c r="K322" s="205"/>
      <c r="L322" s="210"/>
      <c r="M322" s="211"/>
      <c r="N322" s="212"/>
      <c r="O322" s="212"/>
      <c r="P322" s="213">
        <f>SUM(P323:P332)</f>
        <v>0</v>
      </c>
      <c r="Q322" s="212"/>
      <c r="R322" s="213">
        <f>SUM(R323:R332)</f>
        <v>0.47496750667000004</v>
      </c>
      <c r="S322" s="212"/>
      <c r="T322" s="214">
        <f>SUM(T323:T332)</f>
        <v>0</v>
      </c>
      <c r="U322" s="12"/>
      <c r="V322" s="12"/>
      <c r="W322" s="12"/>
      <c r="X322" s="12"/>
      <c r="Y322" s="12"/>
      <c r="Z322" s="12"/>
      <c r="AA322" s="12"/>
      <c r="AB322" s="12"/>
      <c r="AC322" s="12"/>
      <c r="AD322" s="12"/>
      <c r="AE322" s="12"/>
      <c r="AR322" s="215" t="s">
        <v>84</v>
      </c>
      <c r="AT322" s="216" t="s">
        <v>73</v>
      </c>
      <c r="AU322" s="216" t="s">
        <v>82</v>
      </c>
      <c r="AY322" s="215" t="s">
        <v>129</v>
      </c>
      <c r="BK322" s="217">
        <f>SUM(BK323:BK332)</f>
        <v>0</v>
      </c>
    </row>
    <row r="323" s="2" customFormat="1" ht="24.15" customHeight="1">
      <c r="A323" s="39"/>
      <c r="B323" s="40"/>
      <c r="C323" s="220" t="s">
        <v>408</v>
      </c>
      <c r="D323" s="220" t="s">
        <v>132</v>
      </c>
      <c r="E323" s="221" t="s">
        <v>430</v>
      </c>
      <c r="F323" s="222" t="s">
        <v>431</v>
      </c>
      <c r="G323" s="223" t="s">
        <v>147</v>
      </c>
      <c r="H323" s="224">
        <v>36.5</v>
      </c>
      <c r="I323" s="225"/>
      <c r="J323" s="226">
        <f>ROUND(I323*H323,2)</f>
        <v>0</v>
      </c>
      <c r="K323" s="227"/>
      <c r="L323" s="45"/>
      <c r="M323" s="228" t="s">
        <v>1</v>
      </c>
      <c r="N323" s="229" t="s">
        <v>39</v>
      </c>
      <c r="O323" s="92"/>
      <c r="P323" s="230">
        <f>O323*H323</f>
        <v>0</v>
      </c>
      <c r="Q323" s="230">
        <v>0</v>
      </c>
      <c r="R323" s="230">
        <f>Q323*H323</f>
        <v>0</v>
      </c>
      <c r="S323" s="230">
        <v>0</v>
      </c>
      <c r="T323" s="231">
        <f>S323*H323</f>
        <v>0</v>
      </c>
      <c r="U323" s="39"/>
      <c r="V323" s="39"/>
      <c r="W323" s="39"/>
      <c r="X323" s="39"/>
      <c r="Y323" s="39"/>
      <c r="Z323" s="39"/>
      <c r="AA323" s="39"/>
      <c r="AB323" s="39"/>
      <c r="AC323" s="39"/>
      <c r="AD323" s="39"/>
      <c r="AE323" s="39"/>
      <c r="AR323" s="232" t="s">
        <v>181</v>
      </c>
      <c r="AT323" s="232" t="s">
        <v>132</v>
      </c>
      <c r="AU323" s="232" t="s">
        <v>84</v>
      </c>
      <c r="AY323" s="18" t="s">
        <v>129</v>
      </c>
      <c r="BE323" s="233">
        <f>IF(N323="základní",J323,0)</f>
        <v>0</v>
      </c>
      <c r="BF323" s="233">
        <f>IF(N323="snížená",J323,0)</f>
        <v>0</v>
      </c>
      <c r="BG323" s="233">
        <f>IF(N323="zákl. přenesená",J323,0)</f>
        <v>0</v>
      </c>
      <c r="BH323" s="233">
        <f>IF(N323="sníž. přenesená",J323,0)</f>
        <v>0</v>
      </c>
      <c r="BI323" s="233">
        <f>IF(N323="nulová",J323,0)</f>
        <v>0</v>
      </c>
      <c r="BJ323" s="18" t="s">
        <v>82</v>
      </c>
      <c r="BK323" s="233">
        <f>ROUND(I323*H323,2)</f>
        <v>0</v>
      </c>
      <c r="BL323" s="18" t="s">
        <v>181</v>
      </c>
      <c r="BM323" s="232" t="s">
        <v>432</v>
      </c>
    </row>
    <row r="324" s="13" customFormat="1">
      <c r="A324" s="13"/>
      <c r="B324" s="234"/>
      <c r="C324" s="235"/>
      <c r="D324" s="236" t="s">
        <v>138</v>
      </c>
      <c r="E324" s="237" t="s">
        <v>1</v>
      </c>
      <c r="F324" s="238" t="s">
        <v>433</v>
      </c>
      <c r="G324" s="235"/>
      <c r="H324" s="237" t="s">
        <v>1</v>
      </c>
      <c r="I324" s="239"/>
      <c r="J324" s="235"/>
      <c r="K324" s="235"/>
      <c r="L324" s="240"/>
      <c r="M324" s="241"/>
      <c r="N324" s="242"/>
      <c r="O324" s="242"/>
      <c r="P324" s="242"/>
      <c r="Q324" s="242"/>
      <c r="R324" s="242"/>
      <c r="S324" s="242"/>
      <c r="T324" s="243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44" t="s">
        <v>138</v>
      </c>
      <c r="AU324" s="244" t="s">
        <v>84</v>
      </c>
      <c r="AV324" s="13" t="s">
        <v>82</v>
      </c>
      <c r="AW324" s="13" t="s">
        <v>31</v>
      </c>
      <c r="AX324" s="13" t="s">
        <v>74</v>
      </c>
      <c r="AY324" s="244" t="s">
        <v>129</v>
      </c>
    </row>
    <row r="325" s="13" customFormat="1">
      <c r="A325" s="13"/>
      <c r="B325" s="234"/>
      <c r="C325" s="235"/>
      <c r="D325" s="236" t="s">
        <v>138</v>
      </c>
      <c r="E325" s="237" t="s">
        <v>1</v>
      </c>
      <c r="F325" s="238" t="s">
        <v>434</v>
      </c>
      <c r="G325" s="235"/>
      <c r="H325" s="237" t="s">
        <v>1</v>
      </c>
      <c r="I325" s="239"/>
      <c r="J325" s="235"/>
      <c r="K325" s="235"/>
      <c r="L325" s="240"/>
      <c r="M325" s="241"/>
      <c r="N325" s="242"/>
      <c r="O325" s="242"/>
      <c r="P325" s="242"/>
      <c r="Q325" s="242"/>
      <c r="R325" s="242"/>
      <c r="S325" s="242"/>
      <c r="T325" s="243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44" t="s">
        <v>138</v>
      </c>
      <c r="AU325" s="244" t="s">
        <v>84</v>
      </c>
      <c r="AV325" s="13" t="s">
        <v>82</v>
      </c>
      <c r="AW325" s="13" t="s">
        <v>31</v>
      </c>
      <c r="AX325" s="13" t="s">
        <v>74</v>
      </c>
      <c r="AY325" s="244" t="s">
        <v>129</v>
      </c>
    </row>
    <row r="326" s="14" customFormat="1">
      <c r="A326" s="14"/>
      <c r="B326" s="245"/>
      <c r="C326" s="246"/>
      <c r="D326" s="236" t="s">
        <v>138</v>
      </c>
      <c r="E326" s="247" t="s">
        <v>1</v>
      </c>
      <c r="F326" s="248" t="s">
        <v>589</v>
      </c>
      <c r="G326" s="246"/>
      <c r="H326" s="249">
        <v>36.5</v>
      </c>
      <c r="I326" s="250"/>
      <c r="J326" s="246"/>
      <c r="K326" s="246"/>
      <c r="L326" s="251"/>
      <c r="M326" s="252"/>
      <c r="N326" s="253"/>
      <c r="O326" s="253"/>
      <c r="P326" s="253"/>
      <c r="Q326" s="253"/>
      <c r="R326" s="253"/>
      <c r="S326" s="253"/>
      <c r="T326" s="254"/>
      <c r="U326" s="14"/>
      <c r="V326" s="14"/>
      <c r="W326" s="14"/>
      <c r="X326" s="14"/>
      <c r="Y326" s="14"/>
      <c r="Z326" s="14"/>
      <c r="AA326" s="14"/>
      <c r="AB326" s="14"/>
      <c r="AC326" s="14"/>
      <c r="AD326" s="14"/>
      <c r="AE326" s="14"/>
      <c r="AT326" s="255" t="s">
        <v>138</v>
      </c>
      <c r="AU326" s="255" t="s">
        <v>84</v>
      </c>
      <c r="AV326" s="14" t="s">
        <v>84</v>
      </c>
      <c r="AW326" s="14" t="s">
        <v>31</v>
      </c>
      <c r="AX326" s="14" t="s">
        <v>82</v>
      </c>
      <c r="AY326" s="255" t="s">
        <v>129</v>
      </c>
    </row>
    <row r="327" s="2" customFormat="1" ht="24.15" customHeight="1">
      <c r="A327" s="39"/>
      <c r="B327" s="40"/>
      <c r="C327" s="278" t="s">
        <v>414</v>
      </c>
      <c r="D327" s="278" t="s">
        <v>223</v>
      </c>
      <c r="E327" s="279" t="s">
        <v>437</v>
      </c>
      <c r="F327" s="280" t="s">
        <v>438</v>
      </c>
      <c r="G327" s="281" t="s">
        <v>147</v>
      </c>
      <c r="H327" s="282">
        <v>38.325000000000003</v>
      </c>
      <c r="I327" s="283"/>
      <c r="J327" s="284">
        <f>ROUND(I327*H327,2)</f>
        <v>0</v>
      </c>
      <c r="K327" s="285"/>
      <c r="L327" s="286"/>
      <c r="M327" s="287" t="s">
        <v>1</v>
      </c>
      <c r="N327" s="288" t="s">
        <v>39</v>
      </c>
      <c r="O327" s="92"/>
      <c r="P327" s="230">
        <f>O327*H327</f>
        <v>0</v>
      </c>
      <c r="Q327" s="230">
        <v>0.01197</v>
      </c>
      <c r="R327" s="230">
        <f>Q327*H327</f>
        <v>0.45875025000000003</v>
      </c>
      <c r="S327" s="230">
        <v>0</v>
      </c>
      <c r="T327" s="231">
        <f>S327*H327</f>
        <v>0</v>
      </c>
      <c r="U327" s="39"/>
      <c r="V327" s="39"/>
      <c r="W327" s="39"/>
      <c r="X327" s="39"/>
      <c r="Y327" s="39"/>
      <c r="Z327" s="39"/>
      <c r="AA327" s="39"/>
      <c r="AB327" s="39"/>
      <c r="AC327" s="39"/>
      <c r="AD327" s="39"/>
      <c r="AE327" s="39"/>
      <c r="AR327" s="232" t="s">
        <v>226</v>
      </c>
      <c r="AT327" s="232" t="s">
        <v>223</v>
      </c>
      <c r="AU327" s="232" t="s">
        <v>84</v>
      </c>
      <c r="AY327" s="18" t="s">
        <v>129</v>
      </c>
      <c r="BE327" s="233">
        <f>IF(N327="základní",J327,0)</f>
        <v>0</v>
      </c>
      <c r="BF327" s="233">
        <f>IF(N327="snížená",J327,0)</f>
        <v>0</v>
      </c>
      <c r="BG327" s="233">
        <f>IF(N327="zákl. přenesená",J327,0)</f>
        <v>0</v>
      </c>
      <c r="BH327" s="233">
        <f>IF(N327="sníž. přenesená",J327,0)</f>
        <v>0</v>
      </c>
      <c r="BI327" s="233">
        <f>IF(N327="nulová",J327,0)</f>
        <v>0</v>
      </c>
      <c r="BJ327" s="18" t="s">
        <v>82</v>
      </c>
      <c r="BK327" s="233">
        <f>ROUND(I327*H327,2)</f>
        <v>0</v>
      </c>
      <c r="BL327" s="18" t="s">
        <v>181</v>
      </c>
      <c r="BM327" s="232" t="s">
        <v>439</v>
      </c>
    </row>
    <row r="328" s="14" customFormat="1">
      <c r="A328" s="14"/>
      <c r="B328" s="245"/>
      <c r="C328" s="246"/>
      <c r="D328" s="236" t="s">
        <v>138</v>
      </c>
      <c r="E328" s="246"/>
      <c r="F328" s="248" t="s">
        <v>590</v>
      </c>
      <c r="G328" s="246"/>
      <c r="H328" s="249">
        <v>38.325000000000003</v>
      </c>
      <c r="I328" s="250"/>
      <c r="J328" s="246"/>
      <c r="K328" s="246"/>
      <c r="L328" s="251"/>
      <c r="M328" s="252"/>
      <c r="N328" s="253"/>
      <c r="O328" s="253"/>
      <c r="P328" s="253"/>
      <c r="Q328" s="253"/>
      <c r="R328" s="253"/>
      <c r="S328" s="253"/>
      <c r="T328" s="254"/>
      <c r="U328" s="14"/>
      <c r="V328" s="14"/>
      <c r="W328" s="14"/>
      <c r="X328" s="14"/>
      <c r="Y328" s="14"/>
      <c r="Z328" s="14"/>
      <c r="AA328" s="14"/>
      <c r="AB328" s="14"/>
      <c r="AC328" s="14"/>
      <c r="AD328" s="14"/>
      <c r="AE328" s="14"/>
      <c r="AT328" s="255" t="s">
        <v>138</v>
      </c>
      <c r="AU328" s="255" t="s">
        <v>84</v>
      </c>
      <c r="AV328" s="14" t="s">
        <v>84</v>
      </c>
      <c r="AW328" s="14" t="s">
        <v>4</v>
      </c>
      <c r="AX328" s="14" t="s">
        <v>82</v>
      </c>
      <c r="AY328" s="255" t="s">
        <v>129</v>
      </c>
    </row>
    <row r="329" s="2" customFormat="1" ht="24.15" customHeight="1">
      <c r="A329" s="39"/>
      <c r="B329" s="40"/>
      <c r="C329" s="220" t="s">
        <v>419</v>
      </c>
      <c r="D329" s="220" t="s">
        <v>132</v>
      </c>
      <c r="E329" s="221" t="s">
        <v>442</v>
      </c>
      <c r="F329" s="222" t="s">
        <v>443</v>
      </c>
      <c r="G329" s="223" t="s">
        <v>365</v>
      </c>
      <c r="H329" s="224">
        <v>0.69399999999999995</v>
      </c>
      <c r="I329" s="225"/>
      <c r="J329" s="226">
        <f>ROUND(I329*H329,2)</f>
        <v>0</v>
      </c>
      <c r="K329" s="227"/>
      <c r="L329" s="45"/>
      <c r="M329" s="228" t="s">
        <v>1</v>
      </c>
      <c r="N329" s="229" t="s">
        <v>39</v>
      </c>
      <c r="O329" s="92"/>
      <c r="P329" s="230">
        <f>O329*H329</f>
        <v>0</v>
      </c>
      <c r="Q329" s="230">
        <v>0.023367804999999998</v>
      </c>
      <c r="R329" s="230">
        <f>Q329*H329</f>
        <v>0.016217256669999999</v>
      </c>
      <c r="S329" s="230">
        <v>0</v>
      </c>
      <c r="T329" s="231">
        <f>S329*H329</f>
        <v>0</v>
      </c>
      <c r="U329" s="39"/>
      <c r="V329" s="39"/>
      <c r="W329" s="39"/>
      <c r="X329" s="39"/>
      <c r="Y329" s="39"/>
      <c r="Z329" s="39"/>
      <c r="AA329" s="39"/>
      <c r="AB329" s="39"/>
      <c r="AC329" s="39"/>
      <c r="AD329" s="39"/>
      <c r="AE329" s="39"/>
      <c r="AR329" s="232" t="s">
        <v>181</v>
      </c>
      <c r="AT329" s="232" t="s">
        <v>132</v>
      </c>
      <c r="AU329" s="232" t="s">
        <v>84</v>
      </c>
      <c r="AY329" s="18" t="s">
        <v>129</v>
      </c>
      <c r="BE329" s="233">
        <f>IF(N329="základní",J329,0)</f>
        <v>0</v>
      </c>
      <c r="BF329" s="233">
        <f>IF(N329="snížená",J329,0)</f>
        <v>0</v>
      </c>
      <c r="BG329" s="233">
        <f>IF(N329="zákl. přenesená",J329,0)</f>
        <v>0</v>
      </c>
      <c r="BH329" s="233">
        <f>IF(N329="sníž. přenesená",J329,0)</f>
        <v>0</v>
      </c>
      <c r="BI329" s="233">
        <f>IF(N329="nulová",J329,0)</f>
        <v>0</v>
      </c>
      <c r="BJ329" s="18" t="s">
        <v>82</v>
      </c>
      <c r="BK329" s="233">
        <f>ROUND(I329*H329,2)</f>
        <v>0</v>
      </c>
      <c r="BL329" s="18" t="s">
        <v>181</v>
      </c>
      <c r="BM329" s="232" t="s">
        <v>444</v>
      </c>
    </row>
    <row r="330" s="13" customFormat="1">
      <c r="A330" s="13"/>
      <c r="B330" s="234"/>
      <c r="C330" s="235"/>
      <c r="D330" s="236" t="s">
        <v>138</v>
      </c>
      <c r="E330" s="237" t="s">
        <v>1</v>
      </c>
      <c r="F330" s="238" t="s">
        <v>445</v>
      </c>
      <c r="G330" s="235"/>
      <c r="H330" s="237" t="s">
        <v>1</v>
      </c>
      <c r="I330" s="239"/>
      <c r="J330" s="235"/>
      <c r="K330" s="235"/>
      <c r="L330" s="240"/>
      <c r="M330" s="241"/>
      <c r="N330" s="242"/>
      <c r="O330" s="242"/>
      <c r="P330" s="242"/>
      <c r="Q330" s="242"/>
      <c r="R330" s="242"/>
      <c r="S330" s="242"/>
      <c r="T330" s="243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244" t="s">
        <v>138</v>
      </c>
      <c r="AU330" s="244" t="s">
        <v>84</v>
      </c>
      <c r="AV330" s="13" t="s">
        <v>82</v>
      </c>
      <c r="AW330" s="13" t="s">
        <v>31</v>
      </c>
      <c r="AX330" s="13" t="s">
        <v>74</v>
      </c>
      <c r="AY330" s="244" t="s">
        <v>129</v>
      </c>
    </row>
    <row r="331" s="14" customFormat="1">
      <c r="A331" s="14"/>
      <c r="B331" s="245"/>
      <c r="C331" s="246"/>
      <c r="D331" s="236" t="s">
        <v>138</v>
      </c>
      <c r="E331" s="247" t="s">
        <v>1</v>
      </c>
      <c r="F331" s="248" t="s">
        <v>591</v>
      </c>
      <c r="G331" s="246"/>
      <c r="H331" s="249">
        <v>0.69399999999999995</v>
      </c>
      <c r="I331" s="250"/>
      <c r="J331" s="246"/>
      <c r="K331" s="246"/>
      <c r="L331" s="251"/>
      <c r="M331" s="252"/>
      <c r="N331" s="253"/>
      <c r="O331" s="253"/>
      <c r="P331" s="253"/>
      <c r="Q331" s="253"/>
      <c r="R331" s="253"/>
      <c r="S331" s="253"/>
      <c r="T331" s="254"/>
      <c r="U331" s="14"/>
      <c r="V331" s="14"/>
      <c r="W331" s="14"/>
      <c r="X331" s="14"/>
      <c r="Y331" s="14"/>
      <c r="Z331" s="14"/>
      <c r="AA331" s="14"/>
      <c r="AB331" s="14"/>
      <c r="AC331" s="14"/>
      <c r="AD331" s="14"/>
      <c r="AE331" s="14"/>
      <c r="AT331" s="255" t="s">
        <v>138</v>
      </c>
      <c r="AU331" s="255" t="s">
        <v>84</v>
      </c>
      <c r="AV331" s="14" t="s">
        <v>84</v>
      </c>
      <c r="AW331" s="14" t="s">
        <v>31</v>
      </c>
      <c r="AX331" s="14" t="s">
        <v>82</v>
      </c>
      <c r="AY331" s="255" t="s">
        <v>129</v>
      </c>
    </row>
    <row r="332" s="2" customFormat="1" ht="24.15" customHeight="1">
      <c r="A332" s="39"/>
      <c r="B332" s="40"/>
      <c r="C332" s="220" t="s">
        <v>423</v>
      </c>
      <c r="D332" s="220" t="s">
        <v>132</v>
      </c>
      <c r="E332" s="221" t="s">
        <v>448</v>
      </c>
      <c r="F332" s="222" t="s">
        <v>449</v>
      </c>
      <c r="G332" s="223" t="s">
        <v>317</v>
      </c>
      <c r="H332" s="289"/>
      <c r="I332" s="225"/>
      <c r="J332" s="226">
        <f>ROUND(I332*H332,2)</f>
        <v>0</v>
      </c>
      <c r="K332" s="227"/>
      <c r="L332" s="45"/>
      <c r="M332" s="228" t="s">
        <v>1</v>
      </c>
      <c r="N332" s="229" t="s">
        <v>39</v>
      </c>
      <c r="O332" s="92"/>
      <c r="P332" s="230">
        <f>O332*H332</f>
        <v>0</v>
      </c>
      <c r="Q332" s="230">
        <v>0</v>
      </c>
      <c r="R332" s="230">
        <f>Q332*H332</f>
        <v>0</v>
      </c>
      <c r="S332" s="230">
        <v>0</v>
      </c>
      <c r="T332" s="231">
        <f>S332*H332</f>
        <v>0</v>
      </c>
      <c r="U332" s="39"/>
      <c r="V332" s="39"/>
      <c r="W332" s="39"/>
      <c r="X332" s="39"/>
      <c r="Y332" s="39"/>
      <c r="Z332" s="39"/>
      <c r="AA332" s="39"/>
      <c r="AB332" s="39"/>
      <c r="AC332" s="39"/>
      <c r="AD332" s="39"/>
      <c r="AE332" s="39"/>
      <c r="AR332" s="232" t="s">
        <v>181</v>
      </c>
      <c r="AT332" s="232" t="s">
        <v>132</v>
      </c>
      <c r="AU332" s="232" t="s">
        <v>84</v>
      </c>
      <c r="AY332" s="18" t="s">
        <v>129</v>
      </c>
      <c r="BE332" s="233">
        <f>IF(N332="základní",J332,0)</f>
        <v>0</v>
      </c>
      <c r="BF332" s="233">
        <f>IF(N332="snížená",J332,0)</f>
        <v>0</v>
      </c>
      <c r="BG332" s="233">
        <f>IF(N332="zákl. přenesená",J332,0)</f>
        <v>0</v>
      </c>
      <c r="BH332" s="233">
        <f>IF(N332="sníž. přenesená",J332,0)</f>
        <v>0</v>
      </c>
      <c r="BI332" s="233">
        <f>IF(N332="nulová",J332,0)</f>
        <v>0</v>
      </c>
      <c r="BJ332" s="18" t="s">
        <v>82</v>
      </c>
      <c r="BK332" s="233">
        <f>ROUND(I332*H332,2)</f>
        <v>0</v>
      </c>
      <c r="BL332" s="18" t="s">
        <v>181</v>
      </c>
      <c r="BM332" s="232" t="s">
        <v>450</v>
      </c>
    </row>
    <row r="333" s="12" customFormat="1" ht="22.8" customHeight="1">
      <c r="A333" s="12"/>
      <c r="B333" s="204"/>
      <c r="C333" s="205"/>
      <c r="D333" s="206" t="s">
        <v>73</v>
      </c>
      <c r="E333" s="218" t="s">
        <v>451</v>
      </c>
      <c r="F333" s="218" t="s">
        <v>452</v>
      </c>
      <c r="G333" s="205"/>
      <c r="H333" s="205"/>
      <c r="I333" s="208"/>
      <c r="J333" s="219">
        <f>BK333</f>
        <v>0</v>
      </c>
      <c r="K333" s="205"/>
      <c r="L333" s="210"/>
      <c r="M333" s="211"/>
      <c r="N333" s="212"/>
      <c r="O333" s="212"/>
      <c r="P333" s="213">
        <f>SUM(P334:P346)</f>
        <v>0</v>
      </c>
      <c r="Q333" s="212"/>
      <c r="R333" s="213">
        <f>SUM(R334:R346)</f>
        <v>0.29272999999999999</v>
      </c>
      <c r="S333" s="212"/>
      <c r="T333" s="214">
        <f>SUM(T334:T346)</f>
        <v>0.29658000000000001</v>
      </c>
      <c r="U333" s="12"/>
      <c r="V333" s="12"/>
      <c r="W333" s="12"/>
      <c r="X333" s="12"/>
      <c r="Y333" s="12"/>
      <c r="Z333" s="12"/>
      <c r="AA333" s="12"/>
      <c r="AB333" s="12"/>
      <c r="AC333" s="12"/>
      <c r="AD333" s="12"/>
      <c r="AE333" s="12"/>
      <c r="AR333" s="215" t="s">
        <v>84</v>
      </c>
      <c r="AT333" s="216" t="s">
        <v>73</v>
      </c>
      <c r="AU333" s="216" t="s">
        <v>82</v>
      </c>
      <c r="AY333" s="215" t="s">
        <v>129</v>
      </c>
      <c r="BK333" s="217">
        <f>SUM(BK334:BK346)</f>
        <v>0</v>
      </c>
    </row>
    <row r="334" s="2" customFormat="1" ht="24.15" customHeight="1">
      <c r="A334" s="39"/>
      <c r="B334" s="40"/>
      <c r="C334" s="220" t="s">
        <v>429</v>
      </c>
      <c r="D334" s="220" t="s">
        <v>132</v>
      </c>
      <c r="E334" s="221" t="s">
        <v>458</v>
      </c>
      <c r="F334" s="222" t="s">
        <v>459</v>
      </c>
      <c r="G334" s="223" t="s">
        <v>205</v>
      </c>
      <c r="H334" s="224">
        <v>73</v>
      </c>
      <c r="I334" s="225"/>
      <c r="J334" s="226">
        <f>ROUND(I334*H334,2)</f>
        <v>0</v>
      </c>
      <c r="K334" s="227"/>
      <c r="L334" s="45"/>
      <c r="M334" s="228" t="s">
        <v>1</v>
      </c>
      <c r="N334" s="229" t="s">
        <v>39</v>
      </c>
      <c r="O334" s="92"/>
      <c r="P334" s="230">
        <f>O334*H334</f>
        <v>0</v>
      </c>
      <c r="Q334" s="230">
        <v>0</v>
      </c>
      <c r="R334" s="230">
        <f>Q334*H334</f>
        <v>0</v>
      </c>
      <c r="S334" s="230">
        <v>0.00191</v>
      </c>
      <c r="T334" s="231">
        <f>S334*H334</f>
        <v>0.13943</v>
      </c>
      <c r="U334" s="39"/>
      <c r="V334" s="39"/>
      <c r="W334" s="39"/>
      <c r="X334" s="39"/>
      <c r="Y334" s="39"/>
      <c r="Z334" s="39"/>
      <c r="AA334" s="39"/>
      <c r="AB334" s="39"/>
      <c r="AC334" s="39"/>
      <c r="AD334" s="39"/>
      <c r="AE334" s="39"/>
      <c r="AR334" s="232" t="s">
        <v>181</v>
      </c>
      <c r="AT334" s="232" t="s">
        <v>132</v>
      </c>
      <c r="AU334" s="232" t="s">
        <v>84</v>
      </c>
      <c r="AY334" s="18" t="s">
        <v>129</v>
      </c>
      <c r="BE334" s="233">
        <f>IF(N334="základní",J334,0)</f>
        <v>0</v>
      </c>
      <c r="BF334" s="233">
        <f>IF(N334="snížená",J334,0)</f>
        <v>0</v>
      </c>
      <c r="BG334" s="233">
        <f>IF(N334="zákl. přenesená",J334,0)</f>
        <v>0</v>
      </c>
      <c r="BH334" s="233">
        <f>IF(N334="sníž. přenesená",J334,0)</f>
        <v>0</v>
      </c>
      <c r="BI334" s="233">
        <f>IF(N334="nulová",J334,0)</f>
        <v>0</v>
      </c>
      <c r="BJ334" s="18" t="s">
        <v>82</v>
      </c>
      <c r="BK334" s="233">
        <f>ROUND(I334*H334,2)</f>
        <v>0</v>
      </c>
      <c r="BL334" s="18" t="s">
        <v>181</v>
      </c>
      <c r="BM334" s="232" t="s">
        <v>460</v>
      </c>
    </row>
    <row r="335" s="13" customFormat="1">
      <c r="A335" s="13"/>
      <c r="B335" s="234"/>
      <c r="C335" s="235"/>
      <c r="D335" s="236" t="s">
        <v>138</v>
      </c>
      <c r="E335" s="237" t="s">
        <v>1</v>
      </c>
      <c r="F335" s="238" t="s">
        <v>461</v>
      </c>
      <c r="G335" s="235"/>
      <c r="H335" s="237" t="s">
        <v>1</v>
      </c>
      <c r="I335" s="239"/>
      <c r="J335" s="235"/>
      <c r="K335" s="235"/>
      <c r="L335" s="240"/>
      <c r="M335" s="241"/>
      <c r="N335" s="242"/>
      <c r="O335" s="242"/>
      <c r="P335" s="242"/>
      <c r="Q335" s="242"/>
      <c r="R335" s="242"/>
      <c r="S335" s="242"/>
      <c r="T335" s="243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244" t="s">
        <v>138</v>
      </c>
      <c r="AU335" s="244" t="s">
        <v>84</v>
      </c>
      <c r="AV335" s="13" t="s">
        <v>82</v>
      </c>
      <c r="AW335" s="13" t="s">
        <v>31</v>
      </c>
      <c r="AX335" s="13" t="s">
        <v>74</v>
      </c>
      <c r="AY335" s="244" t="s">
        <v>129</v>
      </c>
    </row>
    <row r="336" s="14" customFormat="1">
      <c r="A336" s="14"/>
      <c r="B336" s="245"/>
      <c r="C336" s="246"/>
      <c r="D336" s="236" t="s">
        <v>138</v>
      </c>
      <c r="E336" s="247" t="s">
        <v>1</v>
      </c>
      <c r="F336" s="248" t="s">
        <v>587</v>
      </c>
      <c r="G336" s="246"/>
      <c r="H336" s="249">
        <v>73</v>
      </c>
      <c r="I336" s="250"/>
      <c r="J336" s="246"/>
      <c r="K336" s="246"/>
      <c r="L336" s="251"/>
      <c r="M336" s="252"/>
      <c r="N336" s="253"/>
      <c r="O336" s="253"/>
      <c r="P336" s="253"/>
      <c r="Q336" s="253"/>
      <c r="R336" s="253"/>
      <c r="S336" s="253"/>
      <c r="T336" s="254"/>
      <c r="U336" s="14"/>
      <c r="V336" s="14"/>
      <c r="W336" s="14"/>
      <c r="X336" s="14"/>
      <c r="Y336" s="14"/>
      <c r="Z336" s="14"/>
      <c r="AA336" s="14"/>
      <c r="AB336" s="14"/>
      <c r="AC336" s="14"/>
      <c r="AD336" s="14"/>
      <c r="AE336" s="14"/>
      <c r="AT336" s="255" t="s">
        <v>138</v>
      </c>
      <c r="AU336" s="255" t="s">
        <v>84</v>
      </c>
      <c r="AV336" s="14" t="s">
        <v>84</v>
      </c>
      <c r="AW336" s="14" t="s">
        <v>31</v>
      </c>
      <c r="AX336" s="14" t="s">
        <v>82</v>
      </c>
      <c r="AY336" s="255" t="s">
        <v>129</v>
      </c>
    </row>
    <row r="337" s="2" customFormat="1" ht="16.5" customHeight="1">
      <c r="A337" s="39"/>
      <c r="B337" s="40"/>
      <c r="C337" s="220" t="s">
        <v>436</v>
      </c>
      <c r="D337" s="220" t="s">
        <v>132</v>
      </c>
      <c r="E337" s="221" t="s">
        <v>463</v>
      </c>
      <c r="F337" s="222" t="s">
        <v>464</v>
      </c>
      <c r="G337" s="223" t="s">
        <v>205</v>
      </c>
      <c r="H337" s="224">
        <v>89.799999999999997</v>
      </c>
      <c r="I337" s="225"/>
      <c r="J337" s="226">
        <f>ROUND(I337*H337,2)</f>
        <v>0</v>
      </c>
      <c r="K337" s="227"/>
      <c r="L337" s="45"/>
      <c r="M337" s="228" t="s">
        <v>1</v>
      </c>
      <c r="N337" s="229" t="s">
        <v>39</v>
      </c>
      <c r="O337" s="92"/>
      <c r="P337" s="230">
        <f>O337*H337</f>
        <v>0</v>
      </c>
      <c r="Q337" s="230">
        <v>0</v>
      </c>
      <c r="R337" s="230">
        <f>Q337*H337</f>
        <v>0</v>
      </c>
      <c r="S337" s="230">
        <v>0.00175</v>
      </c>
      <c r="T337" s="231">
        <f>S337*H337</f>
        <v>0.15715000000000001</v>
      </c>
      <c r="U337" s="39"/>
      <c r="V337" s="39"/>
      <c r="W337" s="39"/>
      <c r="X337" s="39"/>
      <c r="Y337" s="39"/>
      <c r="Z337" s="39"/>
      <c r="AA337" s="39"/>
      <c r="AB337" s="39"/>
      <c r="AC337" s="39"/>
      <c r="AD337" s="39"/>
      <c r="AE337" s="39"/>
      <c r="AR337" s="232" t="s">
        <v>181</v>
      </c>
      <c r="AT337" s="232" t="s">
        <v>132</v>
      </c>
      <c r="AU337" s="232" t="s">
        <v>84</v>
      </c>
      <c r="AY337" s="18" t="s">
        <v>129</v>
      </c>
      <c r="BE337" s="233">
        <f>IF(N337="základní",J337,0)</f>
        <v>0</v>
      </c>
      <c r="BF337" s="233">
        <f>IF(N337="snížená",J337,0)</f>
        <v>0</v>
      </c>
      <c r="BG337" s="233">
        <f>IF(N337="zákl. přenesená",J337,0)</f>
        <v>0</v>
      </c>
      <c r="BH337" s="233">
        <f>IF(N337="sníž. přenesená",J337,0)</f>
        <v>0</v>
      </c>
      <c r="BI337" s="233">
        <f>IF(N337="nulová",J337,0)</f>
        <v>0</v>
      </c>
      <c r="BJ337" s="18" t="s">
        <v>82</v>
      </c>
      <c r="BK337" s="233">
        <f>ROUND(I337*H337,2)</f>
        <v>0</v>
      </c>
      <c r="BL337" s="18" t="s">
        <v>181</v>
      </c>
      <c r="BM337" s="232" t="s">
        <v>465</v>
      </c>
    </row>
    <row r="338" s="13" customFormat="1">
      <c r="A338" s="13"/>
      <c r="B338" s="234"/>
      <c r="C338" s="235"/>
      <c r="D338" s="236" t="s">
        <v>138</v>
      </c>
      <c r="E338" s="237" t="s">
        <v>1</v>
      </c>
      <c r="F338" s="238" t="s">
        <v>186</v>
      </c>
      <c r="G338" s="235"/>
      <c r="H338" s="237" t="s">
        <v>1</v>
      </c>
      <c r="I338" s="239"/>
      <c r="J338" s="235"/>
      <c r="K338" s="235"/>
      <c r="L338" s="240"/>
      <c r="M338" s="241"/>
      <c r="N338" s="242"/>
      <c r="O338" s="242"/>
      <c r="P338" s="242"/>
      <c r="Q338" s="242"/>
      <c r="R338" s="242"/>
      <c r="S338" s="242"/>
      <c r="T338" s="243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244" t="s">
        <v>138</v>
      </c>
      <c r="AU338" s="244" t="s">
        <v>84</v>
      </c>
      <c r="AV338" s="13" t="s">
        <v>82</v>
      </c>
      <c r="AW338" s="13" t="s">
        <v>31</v>
      </c>
      <c r="AX338" s="13" t="s">
        <v>74</v>
      </c>
      <c r="AY338" s="244" t="s">
        <v>129</v>
      </c>
    </row>
    <row r="339" s="14" customFormat="1">
      <c r="A339" s="14"/>
      <c r="B339" s="245"/>
      <c r="C339" s="246"/>
      <c r="D339" s="236" t="s">
        <v>138</v>
      </c>
      <c r="E339" s="247" t="s">
        <v>1</v>
      </c>
      <c r="F339" s="248" t="s">
        <v>587</v>
      </c>
      <c r="G339" s="246"/>
      <c r="H339" s="249">
        <v>73</v>
      </c>
      <c r="I339" s="250"/>
      <c r="J339" s="246"/>
      <c r="K339" s="246"/>
      <c r="L339" s="251"/>
      <c r="M339" s="252"/>
      <c r="N339" s="253"/>
      <c r="O339" s="253"/>
      <c r="P339" s="253"/>
      <c r="Q339" s="253"/>
      <c r="R339" s="253"/>
      <c r="S339" s="253"/>
      <c r="T339" s="254"/>
      <c r="U339" s="14"/>
      <c r="V339" s="14"/>
      <c r="W339" s="14"/>
      <c r="X339" s="14"/>
      <c r="Y339" s="14"/>
      <c r="Z339" s="14"/>
      <c r="AA339" s="14"/>
      <c r="AB339" s="14"/>
      <c r="AC339" s="14"/>
      <c r="AD339" s="14"/>
      <c r="AE339" s="14"/>
      <c r="AT339" s="255" t="s">
        <v>138</v>
      </c>
      <c r="AU339" s="255" t="s">
        <v>84</v>
      </c>
      <c r="AV339" s="14" t="s">
        <v>84</v>
      </c>
      <c r="AW339" s="14" t="s">
        <v>31</v>
      </c>
      <c r="AX339" s="14" t="s">
        <v>74</v>
      </c>
      <c r="AY339" s="255" t="s">
        <v>129</v>
      </c>
    </row>
    <row r="340" s="13" customFormat="1">
      <c r="A340" s="13"/>
      <c r="B340" s="234"/>
      <c r="C340" s="235"/>
      <c r="D340" s="236" t="s">
        <v>138</v>
      </c>
      <c r="E340" s="237" t="s">
        <v>1</v>
      </c>
      <c r="F340" s="238" t="s">
        <v>555</v>
      </c>
      <c r="G340" s="235"/>
      <c r="H340" s="237" t="s">
        <v>1</v>
      </c>
      <c r="I340" s="239"/>
      <c r="J340" s="235"/>
      <c r="K340" s="235"/>
      <c r="L340" s="240"/>
      <c r="M340" s="241"/>
      <c r="N340" s="242"/>
      <c r="O340" s="242"/>
      <c r="P340" s="242"/>
      <c r="Q340" s="242"/>
      <c r="R340" s="242"/>
      <c r="S340" s="242"/>
      <c r="T340" s="243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244" t="s">
        <v>138</v>
      </c>
      <c r="AU340" s="244" t="s">
        <v>84</v>
      </c>
      <c r="AV340" s="13" t="s">
        <v>82</v>
      </c>
      <c r="AW340" s="13" t="s">
        <v>31</v>
      </c>
      <c r="AX340" s="13" t="s">
        <v>74</v>
      </c>
      <c r="AY340" s="244" t="s">
        <v>129</v>
      </c>
    </row>
    <row r="341" s="14" customFormat="1">
      <c r="A341" s="14"/>
      <c r="B341" s="245"/>
      <c r="C341" s="246"/>
      <c r="D341" s="236" t="s">
        <v>138</v>
      </c>
      <c r="E341" s="247" t="s">
        <v>1</v>
      </c>
      <c r="F341" s="248" t="s">
        <v>562</v>
      </c>
      <c r="G341" s="246"/>
      <c r="H341" s="249">
        <v>16.800000000000001</v>
      </c>
      <c r="I341" s="250"/>
      <c r="J341" s="246"/>
      <c r="K341" s="246"/>
      <c r="L341" s="251"/>
      <c r="M341" s="252"/>
      <c r="N341" s="253"/>
      <c r="O341" s="253"/>
      <c r="P341" s="253"/>
      <c r="Q341" s="253"/>
      <c r="R341" s="253"/>
      <c r="S341" s="253"/>
      <c r="T341" s="254"/>
      <c r="U341" s="14"/>
      <c r="V341" s="14"/>
      <c r="W341" s="14"/>
      <c r="X341" s="14"/>
      <c r="Y341" s="14"/>
      <c r="Z341" s="14"/>
      <c r="AA341" s="14"/>
      <c r="AB341" s="14"/>
      <c r="AC341" s="14"/>
      <c r="AD341" s="14"/>
      <c r="AE341" s="14"/>
      <c r="AT341" s="255" t="s">
        <v>138</v>
      </c>
      <c r="AU341" s="255" t="s">
        <v>84</v>
      </c>
      <c r="AV341" s="14" t="s">
        <v>84</v>
      </c>
      <c r="AW341" s="14" t="s">
        <v>31</v>
      </c>
      <c r="AX341" s="14" t="s">
        <v>74</v>
      </c>
      <c r="AY341" s="255" t="s">
        <v>129</v>
      </c>
    </row>
    <row r="342" s="15" customFormat="1">
      <c r="A342" s="15"/>
      <c r="B342" s="256"/>
      <c r="C342" s="257"/>
      <c r="D342" s="236" t="s">
        <v>138</v>
      </c>
      <c r="E342" s="258" t="s">
        <v>1</v>
      </c>
      <c r="F342" s="259" t="s">
        <v>154</v>
      </c>
      <c r="G342" s="257"/>
      <c r="H342" s="260">
        <v>89.799999999999997</v>
      </c>
      <c r="I342" s="261"/>
      <c r="J342" s="257"/>
      <c r="K342" s="257"/>
      <c r="L342" s="262"/>
      <c r="M342" s="263"/>
      <c r="N342" s="264"/>
      <c r="O342" s="264"/>
      <c r="P342" s="264"/>
      <c r="Q342" s="264"/>
      <c r="R342" s="264"/>
      <c r="S342" s="264"/>
      <c r="T342" s="265"/>
      <c r="U342" s="15"/>
      <c r="V342" s="15"/>
      <c r="W342" s="15"/>
      <c r="X342" s="15"/>
      <c r="Y342" s="15"/>
      <c r="Z342" s="15"/>
      <c r="AA342" s="15"/>
      <c r="AB342" s="15"/>
      <c r="AC342" s="15"/>
      <c r="AD342" s="15"/>
      <c r="AE342" s="15"/>
      <c r="AT342" s="266" t="s">
        <v>138</v>
      </c>
      <c r="AU342" s="266" t="s">
        <v>84</v>
      </c>
      <c r="AV342" s="15" t="s">
        <v>136</v>
      </c>
      <c r="AW342" s="15" t="s">
        <v>31</v>
      </c>
      <c r="AX342" s="15" t="s">
        <v>82</v>
      </c>
      <c r="AY342" s="266" t="s">
        <v>129</v>
      </c>
    </row>
    <row r="343" s="2" customFormat="1" ht="33" customHeight="1">
      <c r="A343" s="39"/>
      <c r="B343" s="40"/>
      <c r="C343" s="220" t="s">
        <v>441</v>
      </c>
      <c r="D343" s="220" t="s">
        <v>132</v>
      </c>
      <c r="E343" s="221" t="s">
        <v>476</v>
      </c>
      <c r="F343" s="222" t="s">
        <v>477</v>
      </c>
      <c r="G343" s="223" t="s">
        <v>205</v>
      </c>
      <c r="H343" s="224">
        <v>73</v>
      </c>
      <c r="I343" s="225"/>
      <c r="J343" s="226">
        <f>ROUND(I343*H343,2)</f>
        <v>0</v>
      </c>
      <c r="K343" s="227"/>
      <c r="L343" s="45"/>
      <c r="M343" s="228" t="s">
        <v>1</v>
      </c>
      <c r="N343" s="229" t="s">
        <v>39</v>
      </c>
      <c r="O343" s="92"/>
      <c r="P343" s="230">
        <f>O343*H343</f>
        <v>0</v>
      </c>
      <c r="Q343" s="230">
        <v>0.0040099999999999997</v>
      </c>
      <c r="R343" s="230">
        <f>Q343*H343</f>
        <v>0.29272999999999999</v>
      </c>
      <c r="S343" s="230">
        <v>0</v>
      </c>
      <c r="T343" s="231">
        <f>S343*H343</f>
        <v>0</v>
      </c>
      <c r="U343" s="39"/>
      <c r="V343" s="39"/>
      <c r="W343" s="39"/>
      <c r="X343" s="39"/>
      <c r="Y343" s="39"/>
      <c r="Z343" s="39"/>
      <c r="AA343" s="39"/>
      <c r="AB343" s="39"/>
      <c r="AC343" s="39"/>
      <c r="AD343" s="39"/>
      <c r="AE343" s="39"/>
      <c r="AR343" s="232" t="s">
        <v>181</v>
      </c>
      <c r="AT343" s="232" t="s">
        <v>132</v>
      </c>
      <c r="AU343" s="232" t="s">
        <v>84</v>
      </c>
      <c r="AY343" s="18" t="s">
        <v>129</v>
      </c>
      <c r="BE343" s="233">
        <f>IF(N343="základní",J343,0)</f>
        <v>0</v>
      </c>
      <c r="BF343" s="233">
        <f>IF(N343="snížená",J343,0)</f>
        <v>0</v>
      </c>
      <c r="BG343" s="233">
        <f>IF(N343="zákl. přenesená",J343,0)</f>
        <v>0</v>
      </c>
      <c r="BH343" s="233">
        <f>IF(N343="sníž. přenesená",J343,0)</f>
        <v>0</v>
      </c>
      <c r="BI343" s="233">
        <f>IF(N343="nulová",J343,0)</f>
        <v>0</v>
      </c>
      <c r="BJ343" s="18" t="s">
        <v>82</v>
      </c>
      <c r="BK343" s="233">
        <f>ROUND(I343*H343,2)</f>
        <v>0</v>
      </c>
      <c r="BL343" s="18" t="s">
        <v>181</v>
      </c>
      <c r="BM343" s="232" t="s">
        <v>478</v>
      </c>
    </row>
    <row r="344" s="13" customFormat="1">
      <c r="A344" s="13"/>
      <c r="B344" s="234"/>
      <c r="C344" s="235"/>
      <c r="D344" s="236" t="s">
        <v>138</v>
      </c>
      <c r="E344" s="237" t="s">
        <v>1</v>
      </c>
      <c r="F344" s="238" t="s">
        <v>434</v>
      </c>
      <c r="G344" s="235"/>
      <c r="H344" s="237" t="s">
        <v>1</v>
      </c>
      <c r="I344" s="239"/>
      <c r="J344" s="235"/>
      <c r="K344" s="235"/>
      <c r="L344" s="240"/>
      <c r="M344" s="241"/>
      <c r="N344" s="242"/>
      <c r="O344" s="242"/>
      <c r="P344" s="242"/>
      <c r="Q344" s="242"/>
      <c r="R344" s="242"/>
      <c r="S344" s="242"/>
      <c r="T344" s="243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244" t="s">
        <v>138</v>
      </c>
      <c r="AU344" s="244" t="s">
        <v>84</v>
      </c>
      <c r="AV344" s="13" t="s">
        <v>82</v>
      </c>
      <c r="AW344" s="13" t="s">
        <v>31</v>
      </c>
      <c r="AX344" s="13" t="s">
        <v>74</v>
      </c>
      <c r="AY344" s="244" t="s">
        <v>129</v>
      </c>
    </row>
    <row r="345" s="14" customFormat="1">
      <c r="A345" s="14"/>
      <c r="B345" s="245"/>
      <c r="C345" s="246"/>
      <c r="D345" s="236" t="s">
        <v>138</v>
      </c>
      <c r="E345" s="247" t="s">
        <v>1</v>
      </c>
      <c r="F345" s="248" t="s">
        <v>587</v>
      </c>
      <c r="G345" s="246"/>
      <c r="H345" s="249">
        <v>73</v>
      </c>
      <c r="I345" s="250"/>
      <c r="J345" s="246"/>
      <c r="K345" s="246"/>
      <c r="L345" s="251"/>
      <c r="M345" s="252"/>
      <c r="N345" s="253"/>
      <c r="O345" s="253"/>
      <c r="P345" s="253"/>
      <c r="Q345" s="253"/>
      <c r="R345" s="253"/>
      <c r="S345" s="253"/>
      <c r="T345" s="254"/>
      <c r="U345" s="14"/>
      <c r="V345" s="14"/>
      <c r="W345" s="14"/>
      <c r="X345" s="14"/>
      <c r="Y345" s="14"/>
      <c r="Z345" s="14"/>
      <c r="AA345" s="14"/>
      <c r="AB345" s="14"/>
      <c r="AC345" s="14"/>
      <c r="AD345" s="14"/>
      <c r="AE345" s="14"/>
      <c r="AT345" s="255" t="s">
        <v>138</v>
      </c>
      <c r="AU345" s="255" t="s">
        <v>84</v>
      </c>
      <c r="AV345" s="14" t="s">
        <v>84</v>
      </c>
      <c r="AW345" s="14" t="s">
        <v>31</v>
      </c>
      <c r="AX345" s="14" t="s">
        <v>82</v>
      </c>
      <c r="AY345" s="255" t="s">
        <v>129</v>
      </c>
    </row>
    <row r="346" s="2" customFormat="1" ht="24.15" customHeight="1">
      <c r="A346" s="39"/>
      <c r="B346" s="40"/>
      <c r="C346" s="220" t="s">
        <v>447</v>
      </c>
      <c r="D346" s="220" t="s">
        <v>132</v>
      </c>
      <c r="E346" s="221" t="s">
        <v>480</v>
      </c>
      <c r="F346" s="222" t="s">
        <v>481</v>
      </c>
      <c r="G346" s="223" t="s">
        <v>317</v>
      </c>
      <c r="H346" s="289"/>
      <c r="I346" s="225"/>
      <c r="J346" s="226">
        <f>ROUND(I346*H346,2)</f>
        <v>0</v>
      </c>
      <c r="K346" s="227"/>
      <c r="L346" s="45"/>
      <c r="M346" s="228" t="s">
        <v>1</v>
      </c>
      <c r="N346" s="229" t="s">
        <v>39</v>
      </c>
      <c r="O346" s="92"/>
      <c r="P346" s="230">
        <f>O346*H346</f>
        <v>0</v>
      </c>
      <c r="Q346" s="230">
        <v>0</v>
      </c>
      <c r="R346" s="230">
        <f>Q346*H346</f>
        <v>0</v>
      </c>
      <c r="S346" s="230">
        <v>0</v>
      </c>
      <c r="T346" s="231">
        <f>S346*H346</f>
        <v>0</v>
      </c>
      <c r="U346" s="39"/>
      <c r="V346" s="39"/>
      <c r="W346" s="39"/>
      <c r="X346" s="39"/>
      <c r="Y346" s="39"/>
      <c r="Z346" s="39"/>
      <c r="AA346" s="39"/>
      <c r="AB346" s="39"/>
      <c r="AC346" s="39"/>
      <c r="AD346" s="39"/>
      <c r="AE346" s="39"/>
      <c r="AR346" s="232" t="s">
        <v>181</v>
      </c>
      <c r="AT346" s="232" t="s">
        <v>132</v>
      </c>
      <c r="AU346" s="232" t="s">
        <v>84</v>
      </c>
      <c r="AY346" s="18" t="s">
        <v>129</v>
      </c>
      <c r="BE346" s="233">
        <f>IF(N346="základní",J346,0)</f>
        <v>0</v>
      </c>
      <c r="BF346" s="233">
        <f>IF(N346="snížená",J346,0)</f>
        <v>0</v>
      </c>
      <c r="BG346" s="233">
        <f>IF(N346="zákl. přenesená",J346,0)</f>
        <v>0</v>
      </c>
      <c r="BH346" s="233">
        <f>IF(N346="sníž. přenesená",J346,0)</f>
        <v>0</v>
      </c>
      <c r="BI346" s="233">
        <f>IF(N346="nulová",J346,0)</f>
        <v>0</v>
      </c>
      <c r="BJ346" s="18" t="s">
        <v>82</v>
      </c>
      <c r="BK346" s="233">
        <f>ROUND(I346*H346,2)</f>
        <v>0</v>
      </c>
      <c r="BL346" s="18" t="s">
        <v>181</v>
      </c>
      <c r="BM346" s="232" t="s">
        <v>482</v>
      </c>
    </row>
    <row r="347" s="12" customFormat="1" ht="25.92" customHeight="1">
      <c r="A347" s="12"/>
      <c r="B347" s="204"/>
      <c r="C347" s="205"/>
      <c r="D347" s="206" t="s">
        <v>73</v>
      </c>
      <c r="E347" s="207" t="s">
        <v>483</v>
      </c>
      <c r="F347" s="207" t="s">
        <v>484</v>
      </c>
      <c r="G347" s="205"/>
      <c r="H347" s="205"/>
      <c r="I347" s="208"/>
      <c r="J347" s="209">
        <f>BK347</f>
        <v>0</v>
      </c>
      <c r="K347" s="205"/>
      <c r="L347" s="210"/>
      <c r="M347" s="211"/>
      <c r="N347" s="212"/>
      <c r="O347" s="212"/>
      <c r="P347" s="213">
        <f>P348+P349</f>
        <v>0</v>
      </c>
      <c r="Q347" s="212"/>
      <c r="R347" s="213">
        <f>R348+R349</f>
        <v>0</v>
      </c>
      <c r="S347" s="212"/>
      <c r="T347" s="214">
        <f>T348+T349</f>
        <v>0</v>
      </c>
      <c r="U347" s="12"/>
      <c r="V347" s="12"/>
      <c r="W347" s="12"/>
      <c r="X347" s="12"/>
      <c r="Y347" s="12"/>
      <c r="Z347" s="12"/>
      <c r="AA347" s="12"/>
      <c r="AB347" s="12"/>
      <c r="AC347" s="12"/>
      <c r="AD347" s="12"/>
      <c r="AE347" s="12"/>
      <c r="AR347" s="215" t="s">
        <v>161</v>
      </c>
      <c r="AT347" s="216" t="s">
        <v>73</v>
      </c>
      <c r="AU347" s="216" t="s">
        <v>74</v>
      </c>
      <c r="AY347" s="215" t="s">
        <v>129</v>
      </c>
      <c r="BK347" s="217">
        <f>BK348+BK349</f>
        <v>0</v>
      </c>
    </row>
    <row r="348" s="2" customFormat="1" ht="24.15" customHeight="1">
      <c r="A348" s="39"/>
      <c r="B348" s="40"/>
      <c r="C348" s="220" t="s">
        <v>453</v>
      </c>
      <c r="D348" s="220" t="s">
        <v>132</v>
      </c>
      <c r="E348" s="221" t="s">
        <v>486</v>
      </c>
      <c r="F348" s="222" t="s">
        <v>487</v>
      </c>
      <c r="G348" s="223" t="s">
        <v>488</v>
      </c>
      <c r="H348" s="224">
        <v>1</v>
      </c>
      <c r="I348" s="225"/>
      <c r="J348" s="226">
        <f>ROUND(I348*H348,2)</f>
        <v>0</v>
      </c>
      <c r="K348" s="227"/>
      <c r="L348" s="45"/>
      <c r="M348" s="228" t="s">
        <v>1</v>
      </c>
      <c r="N348" s="229" t="s">
        <v>39</v>
      </c>
      <c r="O348" s="92"/>
      <c r="P348" s="230">
        <f>O348*H348</f>
        <v>0</v>
      </c>
      <c r="Q348" s="230">
        <v>0</v>
      </c>
      <c r="R348" s="230">
        <f>Q348*H348</f>
        <v>0</v>
      </c>
      <c r="S348" s="230">
        <v>0</v>
      </c>
      <c r="T348" s="231">
        <f>S348*H348</f>
        <v>0</v>
      </c>
      <c r="U348" s="39"/>
      <c r="V348" s="39"/>
      <c r="W348" s="39"/>
      <c r="X348" s="39"/>
      <c r="Y348" s="39"/>
      <c r="Z348" s="39"/>
      <c r="AA348" s="39"/>
      <c r="AB348" s="39"/>
      <c r="AC348" s="39"/>
      <c r="AD348" s="39"/>
      <c r="AE348" s="39"/>
      <c r="AR348" s="232" t="s">
        <v>136</v>
      </c>
      <c r="AT348" s="232" t="s">
        <v>132</v>
      </c>
      <c r="AU348" s="232" t="s">
        <v>82</v>
      </c>
      <c r="AY348" s="18" t="s">
        <v>129</v>
      </c>
      <c r="BE348" s="233">
        <f>IF(N348="základní",J348,0)</f>
        <v>0</v>
      </c>
      <c r="BF348" s="233">
        <f>IF(N348="snížená",J348,0)</f>
        <v>0</v>
      </c>
      <c r="BG348" s="233">
        <f>IF(N348="zákl. přenesená",J348,0)</f>
        <v>0</v>
      </c>
      <c r="BH348" s="233">
        <f>IF(N348="sníž. přenesená",J348,0)</f>
        <v>0</v>
      </c>
      <c r="BI348" s="233">
        <f>IF(N348="nulová",J348,0)</f>
        <v>0</v>
      </c>
      <c r="BJ348" s="18" t="s">
        <v>82</v>
      </c>
      <c r="BK348" s="233">
        <f>ROUND(I348*H348,2)</f>
        <v>0</v>
      </c>
      <c r="BL348" s="18" t="s">
        <v>136</v>
      </c>
      <c r="BM348" s="232" t="s">
        <v>489</v>
      </c>
    </row>
    <row r="349" s="12" customFormat="1" ht="22.8" customHeight="1">
      <c r="A349" s="12"/>
      <c r="B349" s="204"/>
      <c r="C349" s="205"/>
      <c r="D349" s="206" t="s">
        <v>73</v>
      </c>
      <c r="E349" s="218" t="s">
        <v>490</v>
      </c>
      <c r="F349" s="218" t="s">
        <v>491</v>
      </c>
      <c r="G349" s="205"/>
      <c r="H349" s="205"/>
      <c r="I349" s="208"/>
      <c r="J349" s="219">
        <f>BK349</f>
        <v>0</v>
      </c>
      <c r="K349" s="205"/>
      <c r="L349" s="210"/>
      <c r="M349" s="211"/>
      <c r="N349" s="212"/>
      <c r="O349" s="212"/>
      <c r="P349" s="213">
        <f>P350</f>
        <v>0</v>
      </c>
      <c r="Q349" s="212"/>
      <c r="R349" s="213">
        <f>R350</f>
        <v>0</v>
      </c>
      <c r="S349" s="212"/>
      <c r="T349" s="214">
        <f>T350</f>
        <v>0</v>
      </c>
      <c r="U349" s="12"/>
      <c r="V349" s="12"/>
      <c r="W349" s="12"/>
      <c r="X349" s="12"/>
      <c r="Y349" s="12"/>
      <c r="Z349" s="12"/>
      <c r="AA349" s="12"/>
      <c r="AB349" s="12"/>
      <c r="AC349" s="12"/>
      <c r="AD349" s="12"/>
      <c r="AE349" s="12"/>
      <c r="AR349" s="215" t="s">
        <v>161</v>
      </c>
      <c r="AT349" s="216" t="s">
        <v>73</v>
      </c>
      <c r="AU349" s="216" t="s">
        <v>82</v>
      </c>
      <c r="AY349" s="215" t="s">
        <v>129</v>
      </c>
      <c r="BK349" s="217">
        <f>BK350</f>
        <v>0</v>
      </c>
    </row>
    <row r="350" s="2" customFormat="1" ht="16.5" customHeight="1">
      <c r="A350" s="39"/>
      <c r="B350" s="40"/>
      <c r="C350" s="220" t="s">
        <v>457</v>
      </c>
      <c r="D350" s="220" t="s">
        <v>132</v>
      </c>
      <c r="E350" s="221" t="s">
        <v>493</v>
      </c>
      <c r="F350" s="222" t="s">
        <v>491</v>
      </c>
      <c r="G350" s="223" t="s">
        <v>317</v>
      </c>
      <c r="H350" s="289"/>
      <c r="I350" s="225"/>
      <c r="J350" s="226">
        <f>ROUND(I350*H350,2)</f>
        <v>0</v>
      </c>
      <c r="K350" s="227"/>
      <c r="L350" s="45"/>
      <c r="M350" s="290" t="s">
        <v>1</v>
      </c>
      <c r="N350" s="291" t="s">
        <v>39</v>
      </c>
      <c r="O350" s="292"/>
      <c r="P350" s="293">
        <f>O350*H350</f>
        <v>0</v>
      </c>
      <c r="Q350" s="293">
        <v>0</v>
      </c>
      <c r="R350" s="293">
        <f>Q350*H350</f>
        <v>0</v>
      </c>
      <c r="S350" s="293">
        <v>0</v>
      </c>
      <c r="T350" s="294">
        <f>S350*H350</f>
        <v>0</v>
      </c>
      <c r="U350" s="39"/>
      <c r="V350" s="39"/>
      <c r="W350" s="39"/>
      <c r="X350" s="39"/>
      <c r="Y350" s="39"/>
      <c r="Z350" s="39"/>
      <c r="AA350" s="39"/>
      <c r="AB350" s="39"/>
      <c r="AC350" s="39"/>
      <c r="AD350" s="39"/>
      <c r="AE350" s="39"/>
      <c r="AR350" s="232" t="s">
        <v>494</v>
      </c>
      <c r="AT350" s="232" t="s">
        <v>132</v>
      </c>
      <c r="AU350" s="232" t="s">
        <v>84</v>
      </c>
      <c r="AY350" s="18" t="s">
        <v>129</v>
      </c>
      <c r="BE350" s="233">
        <f>IF(N350="základní",J350,0)</f>
        <v>0</v>
      </c>
      <c r="BF350" s="233">
        <f>IF(N350="snížená",J350,0)</f>
        <v>0</v>
      </c>
      <c r="BG350" s="233">
        <f>IF(N350="zákl. přenesená",J350,0)</f>
        <v>0</v>
      </c>
      <c r="BH350" s="233">
        <f>IF(N350="sníž. přenesená",J350,0)</f>
        <v>0</v>
      </c>
      <c r="BI350" s="233">
        <f>IF(N350="nulová",J350,0)</f>
        <v>0</v>
      </c>
      <c r="BJ350" s="18" t="s">
        <v>82</v>
      </c>
      <c r="BK350" s="233">
        <f>ROUND(I350*H350,2)</f>
        <v>0</v>
      </c>
      <c r="BL350" s="18" t="s">
        <v>494</v>
      </c>
      <c r="BM350" s="232" t="s">
        <v>495</v>
      </c>
    </row>
    <row r="351" s="2" customFormat="1" ht="6.96" customHeight="1">
      <c r="A351" s="39"/>
      <c r="B351" s="67"/>
      <c r="C351" s="68"/>
      <c r="D351" s="68"/>
      <c r="E351" s="68"/>
      <c r="F351" s="68"/>
      <c r="G351" s="68"/>
      <c r="H351" s="68"/>
      <c r="I351" s="68"/>
      <c r="J351" s="68"/>
      <c r="K351" s="68"/>
      <c r="L351" s="45"/>
      <c r="M351" s="39"/>
      <c r="O351" s="39"/>
      <c r="P351" s="39"/>
      <c r="Q351" s="39"/>
      <c r="R351" s="39"/>
      <c r="S351" s="39"/>
      <c r="T351" s="39"/>
      <c r="U351" s="39"/>
      <c r="V351" s="39"/>
      <c r="W351" s="39"/>
      <c r="X351" s="39"/>
      <c r="Y351" s="39"/>
      <c r="Z351" s="39"/>
      <c r="AA351" s="39"/>
      <c r="AB351" s="39"/>
      <c r="AC351" s="39"/>
      <c r="AD351" s="39"/>
      <c r="AE351" s="39"/>
    </row>
  </sheetData>
  <sheetProtection sheet="1" autoFilter="0" formatColumns="0" formatRows="0" objects="1" scenarios="1" spinCount="100000" saltValue="nevNqgUP9/cL/zwPprGJt71PkPFXZklHN9yXPzsHJ3hqyVhanDP3VZWGHrGNOkCLV8O9/OhPs57PH09gDuzAtw==" hashValue="tzbFuw/5I1CIA9vgSVtU8UcB7AKl6qC0Rr5fRySMgyIhJ1U33NVnW0iaqPU/MjFEhtVCyD6oLl00JK+0owkFCg==" algorithmName="SHA-512" password="CC35"/>
  <autoFilter ref="C126:K350"/>
  <mergeCells count="9">
    <mergeCell ref="E7:H7"/>
    <mergeCell ref="E9:H9"/>
    <mergeCell ref="E18:H18"/>
    <mergeCell ref="E27:H27"/>
    <mergeCell ref="E85:H85"/>
    <mergeCell ref="E87:H87"/>
    <mergeCell ref="E117:H117"/>
    <mergeCell ref="E119:H11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93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84</v>
      </c>
    </row>
    <row r="4" s="1" customFormat="1" ht="24.96" customHeight="1">
      <c r="B4" s="21"/>
      <c r="D4" s="139" t="s">
        <v>94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16.5" customHeight="1">
      <c r="B7" s="21"/>
      <c r="E7" s="142" t="str">
        <f>'Rekapitulace stavby'!K6</f>
        <v>Zatelení budov MŠ Předškolní 624/1, Ostrava-Výškovice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95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592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20</v>
      </c>
      <c r="E12" s="39"/>
      <c r="F12" s="144" t="s">
        <v>21</v>
      </c>
      <c r="G12" s="39"/>
      <c r="H12" s="39"/>
      <c r="I12" s="141" t="s">
        <v>22</v>
      </c>
      <c r="J12" s="145" t="str">
        <f>'Rekapitulace stavby'!AN8</f>
        <v>28. 6. 2021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">
        <v>26</v>
      </c>
      <c r="F15" s="39"/>
      <c r="G15" s="39"/>
      <c r="H15" s="39"/>
      <c r="I15" s="141" t="s">
        <v>27</v>
      </c>
      <c r="J15" s="144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28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27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30</v>
      </c>
      <c r="E20" s="39"/>
      <c r="F20" s="39"/>
      <c r="G20" s="39"/>
      <c r="H20" s="39"/>
      <c r="I20" s="141" t="s">
        <v>25</v>
      </c>
      <c r="J20" s="144" t="str">
        <f>IF('Rekapitulace stavby'!AN16="","",'Rekapitulace stavby'!AN16)</f>
        <v/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tr">
        <f>IF('Rekapitulace stavby'!E17="","",'Rekapitulace stavby'!E17)</f>
        <v xml:space="preserve"> </v>
      </c>
      <c r="F21" s="39"/>
      <c r="G21" s="39"/>
      <c r="H21" s="39"/>
      <c r="I21" s="141" t="s">
        <v>27</v>
      </c>
      <c r="J21" s="144" t="str">
        <f>IF('Rekapitulace stavby'!AN17="","",'Rekapitulace stavby'!AN17)</f>
        <v/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32</v>
      </c>
      <c r="E23" s="39"/>
      <c r="F23" s="39"/>
      <c r="G23" s="39"/>
      <c r="H23" s="39"/>
      <c r="I23" s="141" t="s">
        <v>25</v>
      </c>
      <c r="J23" s="144" t="str">
        <f>IF('Rekapitulace stavby'!AN19="","",'Rekapitulace stavby'!AN19)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tr">
        <f>IF('Rekapitulace stavby'!E20="","",'Rekapitulace stavby'!E20)</f>
        <v xml:space="preserve"> </v>
      </c>
      <c r="F24" s="39"/>
      <c r="G24" s="39"/>
      <c r="H24" s="39"/>
      <c r="I24" s="141" t="s">
        <v>27</v>
      </c>
      <c r="J24" s="144" t="str">
        <f>IF('Rekapitulace stavby'!AN20="","",'Rekapitulace stavby'!AN20)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33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34</v>
      </c>
      <c r="E30" s="39"/>
      <c r="F30" s="39"/>
      <c r="G30" s="39"/>
      <c r="H30" s="39"/>
      <c r="I30" s="39"/>
      <c r="J30" s="152">
        <f>ROUND(J128,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36</v>
      </c>
      <c r="G32" s="39"/>
      <c r="H32" s="39"/>
      <c r="I32" s="153" t="s">
        <v>35</v>
      </c>
      <c r="J32" s="153" t="s">
        <v>37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38</v>
      </c>
      <c r="E33" s="141" t="s">
        <v>39</v>
      </c>
      <c r="F33" s="155">
        <f>ROUND((SUM(BE128:BE324)),  2)</f>
        <v>0</v>
      </c>
      <c r="G33" s="39"/>
      <c r="H33" s="39"/>
      <c r="I33" s="156">
        <v>0.20999999999999999</v>
      </c>
      <c r="J33" s="155">
        <f>ROUND(((SUM(BE128:BE324))*I33),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40</v>
      </c>
      <c r="F34" s="155">
        <f>ROUND((SUM(BF128:BF324)),  2)</f>
        <v>0</v>
      </c>
      <c r="G34" s="39"/>
      <c r="H34" s="39"/>
      <c r="I34" s="156">
        <v>0.14999999999999999</v>
      </c>
      <c r="J34" s="155">
        <f>ROUND(((SUM(BF128:BF324))*I34),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41</v>
      </c>
      <c r="F35" s="155">
        <f>ROUND((SUM(BG128:BG324)),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42</v>
      </c>
      <c r="F36" s="155">
        <f>ROUND((SUM(BH128:BH324)),  2)</f>
        <v>0</v>
      </c>
      <c r="G36" s="39"/>
      <c r="H36" s="39"/>
      <c r="I36" s="156">
        <v>0.14999999999999999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43</v>
      </c>
      <c r="F37" s="155">
        <f>ROUND((SUM(BI128:BI324)),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44</v>
      </c>
      <c r="E39" s="159"/>
      <c r="F39" s="159"/>
      <c r="G39" s="160" t="s">
        <v>45</v>
      </c>
      <c r="H39" s="161" t="s">
        <v>46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4" t="s">
        <v>47</v>
      </c>
      <c r="E50" s="165"/>
      <c r="F50" s="165"/>
      <c r="G50" s="164" t="s">
        <v>48</v>
      </c>
      <c r="H50" s="165"/>
      <c r="I50" s="165"/>
      <c r="J50" s="165"/>
      <c r="K50" s="16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6" t="s">
        <v>49</v>
      </c>
      <c r="E61" s="167"/>
      <c r="F61" s="168" t="s">
        <v>50</v>
      </c>
      <c r="G61" s="166" t="s">
        <v>49</v>
      </c>
      <c r="H61" s="167"/>
      <c r="I61" s="167"/>
      <c r="J61" s="169" t="s">
        <v>50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4" t="s">
        <v>51</v>
      </c>
      <c r="E65" s="170"/>
      <c r="F65" s="170"/>
      <c r="G65" s="164" t="s">
        <v>52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6" t="s">
        <v>49</v>
      </c>
      <c r="E76" s="167"/>
      <c r="F76" s="168" t="s">
        <v>50</v>
      </c>
      <c r="G76" s="166" t="s">
        <v>49</v>
      </c>
      <c r="H76" s="167"/>
      <c r="I76" s="167"/>
      <c r="J76" s="169" t="s">
        <v>50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97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5" t="str">
        <f>E7</f>
        <v>Zatelení budov MŠ Předškolní 624/1, Ostrava-Výškovice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95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P04 - Pavlon P4, střecha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 xml:space="preserve"> </v>
      </c>
      <c r="G89" s="41"/>
      <c r="H89" s="41"/>
      <c r="I89" s="33" t="s">
        <v>22</v>
      </c>
      <c r="J89" s="80" t="str">
        <f>IF(J12="","",J12)</f>
        <v>28. 6. 2021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>SMO MOb Jih, Horní 3, Ostrava-Hrabůvka</v>
      </c>
      <c r="G91" s="41"/>
      <c r="H91" s="41"/>
      <c r="I91" s="33" t="s">
        <v>30</v>
      </c>
      <c r="J91" s="37" t="str">
        <f>E21</f>
        <v xml:space="preserve"> 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28</v>
      </c>
      <c r="D92" s="41"/>
      <c r="E92" s="41"/>
      <c r="F92" s="28" t="str">
        <f>IF(E18="","",E18)</f>
        <v>Vyplň údaj</v>
      </c>
      <c r="G92" s="41"/>
      <c r="H92" s="41"/>
      <c r="I92" s="33" t="s">
        <v>32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98</v>
      </c>
      <c r="D94" s="177"/>
      <c r="E94" s="177"/>
      <c r="F94" s="177"/>
      <c r="G94" s="177"/>
      <c r="H94" s="177"/>
      <c r="I94" s="177"/>
      <c r="J94" s="178" t="s">
        <v>99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100</v>
      </c>
      <c r="D96" s="41"/>
      <c r="E96" s="41"/>
      <c r="F96" s="41"/>
      <c r="G96" s="41"/>
      <c r="H96" s="41"/>
      <c r="I96" s="41"/>
      <c r="J96" s="111">
        <f>J128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101</v>
      </c>
    </row>
    <row r="97" s="9" customFormat="1" ht="24.96" customHeight="1">
      <c r="A97" s="9"/>
      <c r="B97" s="180"/>
      <c r="C97" s="181"/>
      <c r="D97" s="182" t="s">
        <v>102</v>
      </c>
      <c r="E97" s="183"/>
      <c r="F97" s="183"/>
      <c r="G97" s="183"/>
      <c r="H97" s="183"/>
      <c r="I97" s="183"/>
      <c r="J97" s="184">
        <f>J129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593</v>
      </c>
      <c r="E98" s="189"/>
      <c r="F98" s="189"/>
      <c r="G98" s="189"/>
      <c r="H98" s="189"/>
      <c r="I98" s="189"/>
      <c r="J98" s="190">
        <f>J130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6"/>
      <c r="C99" s="187"/>
      <c r="D99" s="188" t="s">
        <v>103</v>
      </c>
      <c r="E99" s="189"/>
      <c r="F99" s="189"/>
      <c r="G99" s="189"/>
      <c r="H99" s="189"/>
      <c r="I99" s="189"/>
      <c r="J99" s="190">
        <f>J134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6"/>
      <c r="C100" s="187"/>
      <c r="D100" s="188" t="s">
        <v>104</v>
      </c>
      <c r="E100" s="189"/>
      <c r="F100" s="189"/>
      <c r="G100" s="189"/>
      <c r="H100" s="189"/>
      <c r="I100" s="189"/>
      <c r="J100" s="190">
        <f>J142</f>
        <v>0</v>
      </c>
      <c r="K100" s="187"/>
      <c r="L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9" customFormat="1" ht="24.96" customHeight="1">
      <c r="A101" s="9"/>
      <c r="B101" s="180"/>
      <c r="C101" s="181"/>
      <c r="D101" s="182" t="s">
        <v>105</v>
      </c>
      <c r="E101" s="183"/>
      <c r="F101" s="183"/>
      <c r="G101" s="183"/>
      <c r="H101" s="183"/>
      <c r="I101" s="183"/>
      <c r="J101" s="184">
        <f>J148</f>
        <v>0</v>
      </c>
      <c r="K101" s="181"/>
      <c r="L101" s="185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0" customFormat="1" ht="19.92" customHeight="1">
      <c r="A102" s="10"/>
      <c r="B102" s="186"/>
      <c r="C102" s="187"/>
      <c r="D102" s="188" t="s">
        <v>106</v>
      </c>
      <c r="E102" s="189"/>
      <c r="F102" s="189"/>
      <c r="G102" s="189"/>
      <c r="H102" s="189"/>
      <c r="I102" s="189"/>
      <c r="J102" s="190">
        <f>J149</f>
        <v>0</v>
      </c>
      <c r="K102" s="187"/>
      <c r="L102" s="19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6"/>
      <c r="C103" s="187"/>
      <c r="D103" s="188" t="s">
        <v>107</v>
      </c>
      <c r="E103" s="189"/>
      <c r="F103" s="189"/>
      <c r="G103" s="189"/>
      <c r="H103" s="189"/>
      <c r="I103" s="189"/>
      <c r="J103" s="190">
        <f>J244</f>
        <v>0</v>
      </c>
      <c r="K103" s="187"/>
      <c r="L103" s="191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6"/>
      <c r="C104" s="187"/>
      <c r="D104" s="188" t="s">
        <v>110</v>
      </c>
      <c r="E104" s="189"/>
      <c r="F104" s="189"/>
      <c r="G104" s="189"/>
      <c r="H104" s="189"/>
      <c r="I104" s="189"/>
      <c r="J104" s="190">
        <f>J287</f>
        <v>0</v>
      </c>
      <c r="K104" s="187"/>
      <c r="L104" s="191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6"/>
      <c r="C105" s="187"/>
      <c r="D105" s="188" t="s">
        <v>111</v>
      </c>
      <c r="E105" s="189"/>
      <c r="F105" s="189"/>
      <c r="G105" s="189"/>
      <c r="H105" s="189"/>
      <c r="I105" s="189"/>
      <c r="J105" s="190">
        <f>J298</f>
        <v>0</v>
      </c>
      <c r="K105" s="187"/>
      <c r="L105" s="191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86"/>
      <c r="C106" s="187"/>
      <c r="D106" s="188" t="s">
        <v>594</v>
      </c>
      <c r="E106" s="189"/>
      <c r="F106" s="189"/>
      <c r="G106" s="189"/>
      <c r="H106" s="189"/>
      <c r="I106" s="189"/>
      <c r="J106" s="190">
        <f>J309</f>
        <v>0</v>
      </c>
      <c r="K106" s="187"/>
      <c r="L106" s="191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9" customFormat="1" ht="24.96" customHeight="1">
      <c r="A107" s="9"/>
      <c r="B107" s="180"/>
      <c r="C107" s="181"/>
      <c r="D107" s="182" t="s">
        <v>112</v>
      </c>
      <c r="E107" s="183"/>
      <c r="F107" s="183"/>
      <c r="G107" s="183"/>
      <c r="H107" s="183"/>
      <c r="I107" s="183"/>
      <c r="J107" s="184">
        <f>J322</f>
        <v>0</v>
      </c>
      <c r="K107" s="181"/>
      <c r="L107" s="185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</row>
    <row r="108" s="10" customFormat="1" ht="19.92" customHeight="1">
      <c r="A108" s="10"/>
      <c r="B108" s="186"/>
      <c r="C108" s="187"/>
      <c r="D108" s="188" t="s">
        <v>113</v>
      </c>
      <c r="E108" s="189"/>
      <c r="F108" s="189"/>
      <c r="G108" s="189"/>
      <c r="H108" s="189"/>
      <c r="I108" s="189"/>
      <c r="J108" s="190">
        <f>J323</f>
        <v>0</v>
      </c>
      <c r="K108" s="187"/>
      <c r="L108" s="191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2" customFormat="1" ht="21.84" customHeight="1">
      <c r="A109" s="39"/>
      <c r="B109" s="40"/>
      <c r="C109" s="41"/>
      <c r="D109" s="41"/>
      <c r="E109" s="41"/>
      <c r="F109" s="41"/>
      <c r="G109" s="41"/>
      <c r="H109" s="41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6.96" customHeight="1">
      <c r="A110" s="39"/>
      <c r="B110" s="67"/>
      <c r="C110" s="68"/>
      <c r="D110" s="68"/>
      <c r="E110" s="68"/>
      <c r="F110" s="68"/>
      <c r="G110" s="68"/>
      <c r="H110" s="68"/>
      <c r="I110" s="68"/>
      <c r="J110" s="68"/>
      <c r="K110" s="68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4" s="2" customFormat="1" ht="6.96" customHeight="1">
      <c r="A114" s="39"/>
      <c r="B114" s="69"/>
      <c r="C114" s="70"/>
      <c r="D114" s="70"/>
      <c r="E114" s="70"/>
      <c r="F114" s="70"/>
      <c r="G114" s="70"/>
      <c r="H114" s="70"/>
      <c r="I114" s="70"/>
      <c r="J114" s="70"/>
      <c r="K114" s="70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24.96" customHeight="1">
      <c r="A115" s="39"/>
      <c r="B115" s="40"/>
      <c r="C115" s="24" t="s">
        <v>114</v>
      </c>
      <c r="D115" s="41"/>
      <c r="E115" s="41"/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6.96" customHeight="1">
      <c r="A116" s="39"/>
      <c r="B116" s="40"/>
      <c r="C116" s="41"/>
      <c r="D116" s="41"/>
      <c r="E116" s="41"/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2" customHeight="1">
      <c r="A117" s="39"/>
      <c r="B117" s="40"/>
      <c r="C117" s="33" t="s">
        <v>16</v>
      </c>
      <c r="D117" s="41"/>
      <c r="E117" s="41"/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6.5" customHeight="1">
      <c r="A118" s="39"/>
      <c r="B118" s="40"/>
      <c r="C118" s="41"/>
      <c r="D118" s="41"/>
      <c r="E118" s="175" t="str">
        <f>E7</f>
        <v>Zatelení budov MŠ Předškolní 624/1, Ostrava-Výškovice</v>
      </c>
      <c r="F118" s="33"/>
      <c r="G118" s="33"/>
      <c r="H118" s="33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2" customHeight="1">
      <c r="A119" s="39"/>
      <c r="B119" s="40"/>
      <c r="C119" s="33" t="s">
        <v>95</v>
      </c>
      <c r="D119" s="41"/>
      <c r="E119" s="41"/>
      <c r="F119" s="41"/>
      <c r="G119" s="41"/>
      <c r="H119" s="41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6.5" customHeight="1">
      <c r="A120" s="39"/>
      <c r="B120" s="40"/>
      <c r="C120" s="41"/>
      <c r="D120" s="41"/>
      <c r="E120" s="77" t="str">
        <f>E9</f>
        <v>P04 - Pavlon P4, střecha</v>
      </c>
      <c r="F120" s="41"/>
      <c r="G120" s="41"/>
      <c r="H120" s="41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6.96" customHeight="1">
      <c r="A121" s="39"/>
      <c r="B121" s="40"/>
      <c r="C121" s="41"/>
      <c r="D121" s="41"/>
      <c r="E121" s="41"/>
      <c r="F121" s="41"/>
      <c r="G121" s="41"/>
      <c r="H121" s="41"/>
      <c r="I121" s="41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12" customHeight="1">
      <c r="A122" s="39"/>
      <c r="B122" s="40"/>
      <c r="C122" s="33" t="s">
        <v>20</v>
      </c>
      <c r="D122" s="41"/>
      <c r="E122" s="41"/>
      <c r="F122" s="28" t="str">
        <f>F12</f>
        <v xml:space="preserve"> </v>
      </c>
      <c r="G122" s="41"/>
      <c r="H122" s="41"/>
      <c r="I122" s="33" t="s">
        <v>22</v>
      </c>
      <c r="J122" s="80" t="str">
        <f>IF(J12="","",J12)</f>
        <v>28. 6. 2021</v>
      </c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6.96" customHeight="1">
      <c r="A123" s="39"/>
      <c r="B123" s="40"/>
      <c r="C123" s="41"/>
      <c r="D123" s="41"/>
      <c r="E123" s="41"/>
      <c r="F123" s="41"/>
      <c r="G123" s="41"/>
      <c r="H123" s="41"/>
      <c r="I123" s="41"/>
      <c r="J123" s="41"/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15.15" customHeight="1">
      <c r="A124" s="39"/>
      <c r="B124" s="40"/>
      <c r="C124" s="33" t="s">
        <v>24</v>
      </c>
      <c r="D124" s="41"/>
      <c r="E124" s="41"/>
      <c r="F124" s="28" t="str">
        <f>E15</f>
        <v>SMO MOb Jih, Horní 3, Ostrava-Hrabůvka</v>
      </c>
      <c r="G124" s="41"/>
      <c r="H124" s="41"/>
      <c r="I124" s="33" t="s">
        <v>30</v>
      </c>
      <c r="J124" s="37" t="str">
        <f>E21</f>
        <v xml:space="preserve"> </v>
      </c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2" customFormat="1" ht="15.15" customHeight="1">
      <c r="A125" s="39"/>
      <c r="B125" s="40"/>
      <c r="C125" s="33" t="s">
        <v>28</v>
      </c>
      <c r="D125" s="41"/>
      <c r="E125" s="41"/>
      <c r="F125" s="28" t="str">
        <f>IF(E18="","",E18)</f>
        <v>Vyplň údaj</v>
      </c>
      <c r="G125" s="41"/>
      <c r="H125" s="41"/>
      <c r="I125" s="33" t="s">
        <v>32</v>
      </c>
      <c r="J125" s="37" t="str">
        <f>E24</f>
        <v xml:space="preserve"> </v>
      </c>
      <c r="K125" s="41"/>
      <c r="L125" s="64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2" customFormat="1" ht="10.32" customHeight="1">
      <c r="A126" s="39"/>
      <c r="B126" s="40"/>
      <c r="C126" s="41"/>
      <c r="D126" s="41"/>
      <c r="E126" s="41"/>
      <c r="F126" s="41"/>
      <c r="G126" s="41"/>
      <c r="H126" s="41"/>
      <c r="I126" s="41"/>
      <c r="J126" s="41"/>
      <c r="K126" s="41"/>
      <c r="L126" s="64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  <row r="127" s="11" customFormat="1" ht="29.28" customHeight="1">
      <c r="A127" s="192"/>
      <c r="B127" s="193"/>
      <c r="C127" s="194" t="s">
        <v>115</v>
      </c>
      <c r="D127" s="195" t="s">
        <v>59</v>
      </c>
      <c r="E127" s="195" t="s">
        <v>55</v>
      </c>
      <c r="F127" s="195" t="s">
        <v>56</v>
      </c>
      <c r="G127" s="195" t="s">
        <v>116</v>
      </c>
      <c r="H127" s="195" t="s">
        <v>117</v>
      </c>
      <c r="I127" s="195" t="s">
        <v>118</v>
      </c>
      <c r="J127" s="196" t="s">
        <v>99</v>
      </c>
      <c r="K127" s="197" t="s">
        <v>119</v>
      </c>
      <c r="L127" s="198"/>
      <c r="M127" s="101" t="s">
        <v>1</v>
      </c>
      <c r="N127" s="102" t="s">
        <v>38</v>
      </c>
      <c r="O127" s="102" t="s">
        <v>120</v>
      </c>
      <c r="P127" s="102" t="s">
        <v>121</v>
      </c>
      <c r="Q127" s="102" t="s">
        <v>122</v>
      </c>
      <c r="R127" s="102" t="s">
        <v>123</v>
      </c>
      <c r="S127" s="102" t="s">
        <v>124</v>
      </c>
      <c r="T127" s="103" t="s">
        <v>125</v>
      </c>
      <c r="U127" s="192"/>
      <c r="V127" s="192"/>
      <c r="W127" s="192"/>
      <c r="X127" s="192"/>
      <c r="Y127" s="192"/>
      <c r="Z127" s="192"/>
      <c r="AA127" s="192"/>
      <c r="AB127" s="192"/>
      <c r="AC127" s="192"/>
      <c r="AD127" s="192"/>
      <c r="AE127" s="192"/>
    </row>
    <row r="128" s="2" customFormat="1" ht="22.8" customHeight="1">
      <c r="A128" s="39"/>
      <c r="B128" s="40"/>
      <c r="C128" s="108" t="s">
        <v>126</v>
      </c>
      <c r="D128" s="41"/>
      <c r="E128" s="41"/>
      <c r="F128" s="41"/>
      <c r="G128" s="41"/>
      <c r="H128" s="41"/>
      <c r="I128" s="41"/>
      <c r="J128" s="199">
        <f>BK128</f>
        <v>0</v>
      </c>
      <c r="K128" s="41"/>
      <c r="L128" s="45"/>
      <c r="M128" s="104"/>
      <c r="N128" s="200"/>
      <c r="O128" s="105"/>
      <c r="P128" s="201">
        <f>P129+P148+P322</f>
        <v>0</v>
      </c>
      <c r="Q128" s="105"/>
      <c r="R128" s="201">
        <f>R129+R148+R322</f>
        <v>1.1257942707700002</v>
      </c>
      <c r="S128" s="105"/>
      <c r="T128" s="202">
        <f>T129+T148+T322</f>
        <v>1.2173700000000001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T128" s="18" t="s">
        <v>73</v>
      </c>
      <c r="AU128" s="18" t="s">
        <v>101</v>
      </c>
      <c r="BK128" s="203">
        <f>BK129+BK148+BK322</f>
        <v>0</v>
      </c>
    </row>
    <row r="129" s="12" customFormat="1" ht="25.92" customHeight="1">
      <c r="A129" s="12"/>
      <c r="B129" s="204"/>
      <c r="C129" s="205"/>
      <c r="D129" s="206" t="s">
        <v>73</v>
      </c>
      <c r="E129" s="207" t="s">
        <v>127</v>
      </c>
      <c r="F129" s="207" t="s">
        <v>128</v>
      </c>
      <c r="G129" s="205"/>
      <c r="H129" s="205"/>
      <c r="I129" s="208"/>
      <c r="J129" s="209">
        <f>BK129</f>
        <v>0</v>
      </c>
      <c r="K129" s="205"/>
      <c r="L129" s="210"/>
      <c r="M129" s="211"/>
      <c r="N129" s="212"/>
      <c r="O129" s="212"/>
      <c r="P129" s="213">
        <f>P130+P134+P142</f>
        <v>0</v>
      </c>
      <c r="Q129" s="212"/>
      <c r="R129" s="213">
        <f>R130+R134+R142</f>
        <v>0.016500000000000001</v>
      </c>
      <c r="S129" s="212"/>
      <c r="T129" s="214">
        <f>T130+T134+T142</f>
        <v>0.98999999999999999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15" t="s">
        <v>82</v>
      </c>
      <c r="AT129" s="216" t="s">
        <v>73</v>
      </c>
      <c r="AU129" s="216" t="s">
        <v>74</v>
      </c>
      <c r="AY129" s="215" t="s">
        <v>129</v>
      </c>
      <c r="BK129" s="217">
        <f>BK130+BK134+BK142</f>
        <v>0</v>
      </c>
    </row>
    <row r="130" s="12" customFormat="1" ht="22.8" customHeight="1">
      <c r="A130" s="12"/>
      <c r="B130" s="204"/>
      <c r="C130" s="205"/>
      <c r="D130" s="206" t="s">
        <v>73</v>
      </c>
      <c r="E130" s="218" t="s">
        <v>165</v>
      </c>
      <c r="F130" s="218" t="s">
        <v>595</v>
      </c>
      <c r="G130" s="205"/>
      <c r="H130" s="205"/>
      <c r="I130" s="208"/>
      <c r="J130" s="219">
        <f>BK130</f>
        <v>0</v>
      </c>
      <c r="K130" s="205"/>
      <c r="L130" s="210"/>
      <c r="M130" s="211"/>
      <c r="N130" s="212"/>
      <c r="O130" s="212"/>
      <c r="P130" s="213">
        <f>SUM(P131:P133)</f>
        <v>0</v>
      </c>
      <c r="Q130" s="212"/>
      <c r="R130" s="213">
        <f>SUM(R131:R133)</f>
        <v>0</v>
      </c>
      <c r="S130" s="212"/>
      <c r="T130" s="214">
        <f>SUM(T131:T133)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15" t="s">
        <v>82</v>
      </c>
      <c r="AT130" s="216" t="s">
        <v>73</v>
      </c>
      <c r="AU130" s="216" t="s">
        <v>82</v>
      </c>
      <c r="AY130" s="215" t="s">
        <v>129</v>
      </c>
      <c r="BK130" s="217">
        <f>SUM(BK131:BK133)</f>
        <v>0</v>
      </c>
    </row>
    <row r="131" s="2" customFormat="1" ht="24.15" customHeight="1">
      <c r="A131" s="39"/>
      <c r="B131" s="40"/>
      <c r="C131" s="220" t="s">
        <v>82</v>
      </c>
      <c r="D131" s="220" t="s">
        <v>132</v>
      </c>
      <c r="E131" s="221" t="s">
        <v>596</v>
      </c>
      <c r="F131" s="222" t="s">
        <v>597</v>
      </c>
      <c r="G131" s="223" t="s">
        <v>147</v>
      </c>
      <c r="H131" s="224">
        <v>46.200000000000003</v>
      </c>
      <c r="I131" s="225"/>
      <c r="J131" s="226">
        <f>ROUND(I131*H131,2)</f>
        <v>0</v>
      </c>
      <c r="K131" s="227"/>
      <c r="L131" s="45"/>
      <c r="M131" s="228" t="s">
        <v>1</v>
      </c>
      <c r="N131" s="229" t="s">
        <v>39</v>
      </c>
      <c r="O131" s="92"/>
      <c r="P131" s="230">
        <f>O131*H131</f>
        <v>0</v>
      </c>
      <c r="Q131" s="230">
        <v>0</v>
      </c>
      <c r="R131" s="230">
        <f>Q131*H131</f>
        <v>0</v>
      </c>
      <c r="S131" s="230">
        <v>0</v>
      </c>
      <c r="T131" s="231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32" t="s">
        <v>136</v>
      </c>
      <c r="AT131" s="232" t="s">
        <v>132</v>
      </c>
      <c r="AU131" s="232" t="s">
        <v>84</v>
      </c>
      <c r="AY131" s="18" t="s">
        <v>129</v>
      </c>
      <c r="BE131" s="233">
        <f>IF(N131="základní",J131,0)</f>
        <v>0</v>
      </c>
      <c r="BF131" s="233">
        <f>IF(N131="snížená",J131,0)</f>
        <v>0</v>
      </c>
      <c r="BG131" s="233">
        <f>IF(N131="zákl. přenesená",J131,0)</f>
        <v>0</v>
      </c>
      <c r="BH131" s="233">
        <f>IF(N131="sníž. přenesená",J131,0)</f>
        <v>0</v>
      </c>
      <c r="BI131" s="233">
        <f>IF(N131="nulová",J131,0)</f>
        <v>0</v>
      </c>
      <c r="BJ131" s="18" t="s">
        <v>82</v>
      </c>
      <c r="BK131" s="233">
        <f>ROUND(I131*H131,2)</f>
        <v>0</v>
      </c>
      <c r="BL131" s="18" t="s">
        <v>136</v>
      </c>
      <c r="BM131" s="232" t="s">
        <v>598</v>
      </c>
    </row>
    <row r="132" s="13" customFormat="1">
      <c r="A132" s="13"/>
      <c r="B132" s="234"/>
      <c r="C132" s="235"/>
      <c r="D132" s="236" t="s">
        <v>138</v>
      </c>
      <c r="E132" s="237" t="s">
        <v>1</v>
      </c>
      <c r="F132" s="238" t="s">
        <v>599</v>
      </c>
      <c r="G132" s="235"/>
      <c r="H132" s="237" t="s">
        <v>1</v>
      </c>
      <c r="I132" s="239"/>
      <c r="J132" s="235"/>
      <c r="K132" s="235"/>
      <c r="L132" s="240"/>
      <c r="M132" s="241"/>
      <c r="N132" s="242"/>
      <c r="O132" s="242"/>
      <c r="P132" s="242"/>
      <c r="Q132" s="242"/>
      <c r="R132" s="242"/>
      <c r="S132" s="242"/>
      <c r="T132" s="243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4" t="s">
        <v>138</v>
      </c>
      <c r="AU132" s="244" t="s">
        <v>84</v>
      </c>
      <c r="AV132" s="13" t="s">
        <v>82</v>
      </c>
      <c r="AW132" s="13" t="s">
        <v>31</v>
      </c>
      <c r="AX132" s="13" t="s">
        <v>74</v>
      </c>
      <c r="AY132" s="244" t="s">
        <v>129</v>
      </c>
    </row>
    <row r="133" s="14" customFormat="1">
      <c r="A133" s="14"/>
      <c r="B133" s="245"/>
      <c r="C133" s="246"/>
      <c r="D133" s="236" t="s">
        <v>138</v>
      </c>
      <c r="E133" s="247" t="s">
        <v>1</v>
      </c>
      <c r="F133" s="248" t="s">
        <v>600</v>
      </c>
      <c r="G133" s="246"/>
      <c r="H133" s="249">
        <v>46.200000000000003</v>
      </c>
      <c r="I133" s="250"/>
      <c r="J133" s="246"/>
      <c r="K133" s="246"/>
      <c r="L133" s="251"/>
      <c r="M133" s="252"/>
      <c r="N133" s="253"/>
      <c r="O133" s="253"/>
      <c r="P133" s="253"/>
      <c r="Q133" s="253"/>
      <c r="R133" s="253"/>
      <c r="S133" s="253"/>
      <c r="T133" s="254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55" t="s">
        <v>138</v>
      </c>
      <c r="AU133" s="255" t="s">
        <v>84</v>
      </c>
      <c r="AV133" s="14" t="s">
        <v>84</v>
      </c>
      <c r="AW133" s="14" t="s">
        <v>31</v>
      </c>
      <c r="AX133" s="14" t="s">
        <v>82</v>
      </c>
      <c r="AY133" s="255" t="s">
        <v>129</v>
      </c>
    </row>
    <row r="134" s="12" customFormat="1" ht="22.8" customHeight="1">
      <c r="A134" s="12"/>
      <c r="B134" s="204"/>
      <c r="C134" s="205"/>
      <c r="D134" s="206" t="s">
        <v>73</v>
      </c>
      <c r="E134" s="218" t="s">
        <v>130</v>
      </c>
      <c r="F134" s="218" t="s">
        <v>131</v>
      </c>
      <c r="G134" s="205"/>
      <c r="H134" s="205"/>
      <c r="I134" s="208"/>
      <c r="J134" s="219">
        <f>BK134</f>
        <v>0</v>
      </c>
      <c r="K134" s="205"/>
      <c r="L134" s="210"/>
      <c r="M134" s="211"/>
      <c r="N134" s="212"/>
      <c r="O134" s="212"/>
      <c r="P134" s="213">
        <f>SUM(P135:P141)</f>
        <v>0</v>
      </c>
      <c r="Q134" s="212"/>
      <c r="R134" s="213">
        <f>SUM(R135:R141)</f>
        <v>0.016500000000000001</v>
      </c>
      <c r="S134" s="212"/>
      <c r="T134" s="214">
        <f>SUM(T135:T141)</f>
        <v>0.98999999999999999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15" t="s">
        <v>82</v>
      </c>
      <c r="AT134" s="216" t="s">
        <v>73</v>
      </c>
      <c r="AU134" s="216" t="s">
        <v>82</v>
      </c>
      <c r="AY134" s="215" t="s">
        <v>129</v>
      </c>
      <c r="BK134" s="217">
        <f>SUM(BK135:BK141)</f>
        <v>0</v>
      </c>
    </row>
    <row r="135" s="2" customFormat="1" ht="24.15" customHeight="1">
      <c r="A135" s="39"/>
      <c r="B135" s="40"/>
      <c r="C135" s="220" t="s">
        <v>84</v>
      </c>
      <c r="D135" s="220" t="s">
        <v>132</v>
      </c>
      <c r="E135" s="221" t="s">
        <v>133</v>
      </c>
      <c r="F135" s="222" t="s">
        <v>134</v>
      </c>
      <c r="G135" s="223" t="s">
        <v>135</v>
      </c>
      <c r="H135" s="224">
        <v>66</v>
      </c>
      <c r="I135" s="225"/>
      <c r="J135" s="226">
        <f>ROUND(I135*H135,2)</f>
        <v>0</v>
      </c>
      <c r="K135" s="227"/>
      <c r="L135" s="45"/>
      <c r="M135" s="228" t="s">
        <v>1</v>
      </c>
      <c r="N135" s="229" t="s">
        <v>39</v>
      </c>
      <c r="O135" s="92"/>
      <c r="P135" s="230">
        <f>O135*H135</f>
        <v>0</v>
      </c>
      <c r="Q135" s="230">
        <v>1.0000000000000001E-05</v>
      </c>
      <c r="R135" s="230">
        <f>Q135*H135</f>
        <v>0.0006600000000000001</v>
      </c>
      <c r="S135" s="230">
        <v>0</v>
      </c>
      <c r="T135" s="231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32" t="s">
        <v>136</v>
      </c>
      <c r="AT135" s="232" t="s">
        <v>132</v>
      </c>
      <c r="AU135" s="232" t="s">
        <v>84</v>
      </c>
      <c r="AY135" s="18" t="s">
        <v>129</v>
      </c>
      <c r="BE135" s="233">
        <f>IF(N135="základní",J135,0)</f>
        <v>0</v>
      </c>
      <c r="BF135" s="233">
        <f>IF(N135="snížená",J135,0)</f>
        <v>0</v>
      </c>
      <c r="BG135" s="233">
        <f>IF(N135="zákl. přenesená",J135,0)</f>
        <v>0</v>
      </c>
      <c r="BH135" s="233">
        <f>IF(N135="sníž. přenesená",J135,0)</f>
        <v>0</v>
      </c>
      <c r="BI135" s="233">
        <f>IF(N135="nulová",J135,0)</f>
        <v>0</v>
      </c>
      <c r="BJ135" s="18" t="s">
        <v>82</v>
      </c>
      <c r="BK135" s="233">
        <f>ROUND(I135*H135,2)</f>
        <v>0</v>
      </c>
      <c r="BL135" s="18" t="s">
        <v>136</v>
      </c>
      <c r="BM135" s="232" t="s">
        <v>137</v>
      </c>
    </row>
    <row r="136" s="13" customFormat="1">
      <c r="A136" s="13"/>
      <c r="B136" s="234"/>
      <c r="C136" s="235"/>
      <c r="D136" s="236" t="s">
        <v>138</v>
      </c>
      <c r="E136" s="237" t="s">
        <v>1</v>
      </c>
      <c r="F136" s="238" t="s">
        <v>139</v>
      </c>
      <c r="G136" s="235"/>
      <c r="H136" s="237" t="s">
        <v>1</v>
      </c>
      <c r="I136" s="239"/>
      <c r="J136" s="235"/>
      <c r="K136" s="235"/>
      <c r="L136" s="240"/>
      <c r="M136" s="241"/>
      <c r="N136" s="242"/>
      <c r="O136" s="242"/>
      <c r="P136" s="242"/>
      <c r="Q136" s="242"/>
      <c r="R136" s="242"/>
      <c r="S136" s="242"/>
      <c r="T136" s="243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4" t="s">
        <v>138</v>
      </c>
      <c r="AU136" s="244" t="s">
        <v>84</v>
      </c>
      <c r="AV136" s="13" t="s">
        <v>82</v>
      </c>
      <c r="AW136" s="13" t="s">
        <v>31</v>
      </c>
      <c r="AX136" s="13" t="s">
        <v>74</v>
      </c>
      <c r="AY136" s="244" t="s">
        <v>129</v>
      </c>
    </row>
    <row r="137" s="14" customFormat="1">
      <c r="A137" s="14"/>
      <c r="B137" s="245"/>
      <c r="C137" s="246"/>
      <c r="D137" s="236" t="s">
        <v>138</v>
      </c>
      <c r="E137" s="247" t="s">
        <v>1</v>
      </c>
      <c r="F137" s="248" t="s">
        <v>601</v>
      </c>
      <c r="G137" s="246"/>
      <c r="H137" s="249">
        <v>66</v>
      </c>
      <c r="I137" s="250"/>
      <c r="J137" s="246"/>
      <c r="K137" s="246"/>
      <c r="L137" s="251"/>
      <c r="M137" s="252"/>
      <c r="N137" s="253"/>
      <c r="O137" s="253"/>
      <c r="P137" s="253"/>
      <c r="Q137" s="253"/>
      <c r="R137" s="253"/>
      <c r="S137" s="253"/>
      <c r="T137" s="254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55" t="s">
        <v>138</v>
      </c>
      <c r="AU137" s="255" t="s">
        <v>84</v>
      </c>
      <c r="AV137" s="14" t="s">
        <v>84</v>
      </c>
      <c r="AW137" s="14" t="s">
        <v>31</v>
      </c>
      <c r="AX137" s="14" t="s">
        <v>82</v>
      </c>
      <c r="AY137" s="255" t="s">
        <v>129</v>
      </c>
    </row>
    <row r="138" s="2" customFormat="1" ht="21.75" customHeight="1">
      <c r="A138" s="39"/>
      <c r="B138" s="40"/>
      <c r="C138" s="220" t="s">
        <v>144</v>
      </c>
      <c r="D138" s="220" t="s">
        <v>132</v>
      </c>
      <c r="E138" s="221" t="s">
        <v>141</v>
      </c>
      <c r="F138" s="222" t="s">
        <v>142</v>
      </c>
      <c r="G138" s="223" t="s">
        <v>135</v>
      </c>
      <c r="H138" s="224">
        <v>66</v>
      </c>
      <c r="I138" s="225"/>
      <c r="J138" s="226">
        <f>ROUND(I138*H138,2)</f>
        <v>0</v>
      </c>
      <c r="K138" s="227"/>
      <c r="L138" s="45"/>
      <c r="M138" s="228" t="s">
        <v>1</v>
      </c>
      <c r="N138" s="229" t="s">
        <v>39</v>
      </c>
      <c r="O138" s="92"/>
      <c r="P138" s="230">
        <f>O138*H138</f>
        <v>0</v>
      </c>
      <c r="Q138" s="230">
        <v>0.00024000000000000001</v>
      </c>
      <c r="R138" s="230">
        <f>Q138*H138</f>
        <v>0.01584</v>
      </c>
      <c r="S138" s="230">
        <v>0</v>
      </c>
      <c r="T138" s="231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32" t="s">
        <v>136</v>
      </c>
      <c r="AT138" s="232" t="s">
        <v>132</v>
      </c>
      <c r="AU138" s="232" t="s">
        <v>84</v>
      </c>
      <c r="AY138" s="18" t="s">
        <v>129</v>
      </c>
      <c r="BE138" s="233">
        <f>IF(N138="základní",J138,0)</f>
        <v>0</v>
      </c>
      <c r="BF138" s="233">
        <f>IF(N138="snížená",J138,0)</f>
        <v>0</v>
      </c>
      <c r="BG138" s="233">
        <f>IF(N138="zákl. přenesená",J138,0)</f>
        <v>0</v>
      </c>
      <c r="BH138" s="233">
        <f>IF(N138="sníž. přenesená",J138,0)</f>
        <v>0</v>
      </c>
      <c r="BI138" s="233">
        <f>IF(N138="nulová",J138,0)</f>
        <v>0</v>
      </c>
      <c r="BJ138" s="18" t="s">
        <v>82</v>
      </c>
      <c r="BK138" s="233">
        <f>ROUND(I138*H138,2)</f>
        <v>0</v>
      </c>
      <c r="BL138" s="18" t="s">
        <v>136</v>
      </c>
      <c r="BM138" s="232" t="s">
        <v>143</v>
      </c>
    </row>
    <row r="139" s="2" customFormat="1" ht="33" customHeight="1">
      <c r="A139" s="39"/>
      <c r="B139" s="40"/>
      <c r="C139" s="220" t="s">
        <v>136</v>
      </c>
      <c r="D139" s="220" t="s">
        <v>132</v>
      </c>
      <c r="E139" s="221" t="s">
        <v>145</v>
      </c>
      <c r="F139" s="222" t="s">
        <v>146</v>
      </c>
      <c r="G139" s="223" t="s">
        <v>147</v>
      </c>
      <c r="H139" s="224">
        <v>8.25</v>
      </c>
      <c r="I139" s="225"/>
      <c r="J139" s="226">
        <f>ROUND(I139*H139,2)</f>
        <v>0</v>
      </c>
      <c r="K139" s="227"/>
      <c r="L139" s="45"/>
      <c r="M139" s="228" t="s">
        <v>1</v>
      </c>
      <c r="N139" s="229" t="s">
        <v>39</v>
      </c>
      <c r="O139" s="92"/>
      <c r="P139" s="230">
        <f>O139*H139</f>
        <v>0</v>
      </c>
      <c r="Q139" s="230">
        <v>0</v>
      </c>
      <c r="R139" s="230">
        <f>Q139*H139</f>
        <v>0</v>
      </c>
      <c r="S139" s="230">
        <v>0.12</v>
      </c>
      <c r="T139" s="231">
        <f>S139*H139</f>
        <v>0.98999999999999999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32" t="s">
        <v>136</v>
      </c>
      <c r="AT139" s="232" t="s">
        <v>132</v>
      </c>
      <c r="AU139" s="232" t="s">
        <v>84</v>
      </c>
      <c r="AY139" s="18" t="s">
        <v>129</v>
      </c>
      <c r="BE139" s="233">
        <f>IF(N139="základní",J139,0)</f>
        <v>0</v>
      </c>
      <c r="BF139" s="233">
        <f>IF(N139="snížená",J139,0)</f>
        <v>0</v>
      </c>
      <c r="BG139" s="233">
        <f>IF(N139="zákl. přenesená",J139,0)</f>
        <v>0</v>
      </c>
      <c r="BH139" s="233">
        <f>IF(N139="sníž. přenesená",J139,0)</f>
        <v>0</v>
      </c>
      <c r="BI139" s="233">
        <f>IF(N139="nulová",J139,0)</f>
        <v>0</v>
      </c>
      <c r="BJ139" s="18" t="s">
        <v>82</v>
      </c>
      <c r="BK139" s="233">
        <f>ROUND(I139*H139,2)</f>
        <v>0</v>
      </c>
      <c r="BL139" s="18" t="s">
        <v>136</v>
      </c>
      <c r="BM139" s="232" t="s">
        <v>602</v>
      </c>
    </row>
    <row r="140" s="13" customFormat="1">
      <c r="A140" s="13"/>
      <c r="B140" s="234"/>
      <c r="C140" s="235"/>
      <c r="D140" s="236" t="s">
        <v>138</v>
      </c>
      <c r="E140" s="237" t="s">
        <v>1</v>
      </c>
      <c r="F140" s="238" t="s">
        <v>149</v>
      </c>
      <c r="G140" s="235"/>
      <c r="H140" s="237" t="s">
        <v>1</v>
      </c>
      <c r="I140" s="239"/>
      <c r="J140" s="235"/>
      <c r="K140" s="235"/>
      <c r="L140" s="240"/>
      <c r="M140" s="241"/>
      <c r="N140" s="242"/>
      <c r="O140" s="242"/>
      <c r="P140" s="242"/>
      <c r="Q140" s="242"/>
      <c r="R140" s="242"/>
      <c r="S140" s="242"/>
      <c r="T140" s="243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4" t="s">
        <v>138</v>
      </c>
      <c r="AU140" s="244" t="s">
        <v>84</v>
      </c>
      <c r="AV140" s="13" t="s">
        <v>82</v>
      </c>
      <c r="AW140" s="13" t="s">
        <v>31</v>
      </c>
      <c r="AX140" s="13" t="s">
        <v>74</v>
      </c>
      <c r="AY140" s="244" t="s">
        <v>129</v>
      </c>
    </row>
    <row r="141" s="14" customFormat="1">
      <c r="A141" s="14"/>
      <c r="B141" s="245"/>
      <c r="C141" s="246"/>
      <c r="D141" s="236" t="s">
        <v>138</v>
      </c>
      <c r="E141" s="247" t="s">
        <v>1</v>
      </c>
      <c r="F141" s="248" t="s">
        <v>603</v>
      </c>
      <c r="G141" s="246"/>
      <c r="H141" s="249">
        <v>8.25</v>
      </c>
      <c r="I141" s="250"/>
      <c r="J141" s="246"/>
      <c r="K141" s="246"/>
      <c r="L141" s="251"/>
      <c r="M141" s="252"/>
      <c r="N141" s="253"/>
      <c r="O141" s="253"/>
      <c r="P141" s="253"/>
      <c r="Q141" s="253"/>
      <c r="R141" s="253"/>
      <c r="S141" s="253"/>
      <c r="T141" s="254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55" t="s">
        <v>138</v>
      </c>
      <c r="AU141" s="255" t="s">
        <v>84</v>
      </c>
      <c r="AV141" s="14" t="s">
        <v>84</v>
      </c>
      <c r="AW141" s="14" t="s">
        <v>31</v>
      </c>
      <c r="AX141" s="14" t="s">
        <v>82</v>
      </c>
      <c r="AY141" s="255" t="s">
        <v>129</v>
      </c>
    </row>
    <row r="142" s="12" customFormat="1" ht="22.8" customHeight="1">
      <c r="A142" s="12"/>
      <c r="B142" s="204"/>
      <c r="C142" s="205"/>
      <c r="D142" s="206" t="s">
        <v>73</v>
      </c>
      <c r="E142" s="218" t="s">
        <v>155</v>
      </c>
      <c r="F142" s="218" t="s">
        <v>156</v>
      </c>
      <c r="G142" s="205"/>
      <c r="H142" s="205"/>
      <c r="I142" s="208"/>
      <c r="J142" s="219">
        <f>BK142</f>
        <v>0</v>
      </c>
      <c r="K142" s="205"/>
      <c r="L142" s="210"/>
      <c r="M142" s="211"/>
      <c r="N142" s="212"/>
      <c r="O142" s="212"/>
      <c r="P142" s="213">
        <f>SUM(P143:P147)</f>
        <v>0</v>
      </c>
      <c r="Q142" s="212"/>
      <c r="R142" s="213">
        <f>SUM(R143:R147)</f>
        <v>0</v>
      </c>
      <c r="S142" s="212"/>
      <c r="T142" s="214">
        <f>SUM(T143:T147)</f>
        <v>0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215" t="s">
        <v>82</v>
      </c>
      <c r="AT142" s="216" t="s">
        <v>73</v>
      </c>
      <c r="AU142" s="216" t="s">
        <v>82</v>
      </c>
      <c r="AY142" s="215" t="s">
        <v>129</v>
      </c>
      <c r="BK142" s="217">
        <f>SUM(BK143:BK147)</f>
        <v>0</v>
      </c>
    </row>
    <row r="143" s="2" customFormat="1" ht="24.15" customHeight="1">
      <c r="A143" s="39"/>
      <c r="B143" s="40"/>
      <c r="C143" s="220" t="s">
        <v>161</v>
      </c>
      <c r="D143" s="220" t="s">
        <v>132</v>
      </c>
      <c r="E143" s="221" t="s">
        <v>157</v>
      </c>
      <c r="F143" s="222" t="s">
        <v>158</v>
      </c>
      <c r="G143" s="223" t="s">
        <v>159</v>
      </c>
      <c r="H143" s="224">
        <v>1.2170000000000001</v>
      </c>
      <c r="I143" s="225"/>
      <c r="J143" s="226">
        <f>ROUND(I143*H143,2)</f>
        <v>0</v>
      </c>
      <c r="K143" s="227"/>
      <c r="L143" s="45"/>
      <c r="M143" s="228" t="s">
        <v>1</v>
      </c>
      <c r="N143" s="229" t="s">
        <v>39</v>
      </c>
      <c r="O143" s="92"/>
      <c r="P143" s="230">
        <f>O143*H143</f>
        <v>0</v>
      </c>
      <c r="Q143" s="230">
        <v>0</v>
      </c>
      <c r="R143" s="230">
        <f>Q143*H143</f>
        <v>0</v>
      </c>
      <c r="S143" s="230">
        <v>0</v>
      </c>
      <c r="T143" s="231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32" t="s">
        <v>136</v>
      </c>
      <c r="AT143" s="232" t="s">
        <v>132</v>
      </c>
      <c r="AU143" s="232" t="s">
        <v>84</v>
      </c>
      <c r="AY143" s="18" t="s">
        <v>129</v>
      </c>
      <c r="BE143" s="233">
        <f>IF(N143="základní",J143,0)</f>
        <v>0</v>
      </c>
      <c r="BF143" s="233">
        <f>IF(N143="snížená",J143,0)</f>
        <v>0</v>
      </c>
      <c r="BG143" s="233">
        <f>IF(N143="zákl. přenesená",J143,0)</f>
        <v>0</v>
      </c>
      <c r="BH143" s="233">
        <f>IF(N143="sníž. přenesená",J143,0)</f>
        <v>0</v>
      </c>
      <c r="BI143" s="233">
        <f>IF(N143="nulová",J143,0)</f>
        <v>0</v>
      </c>
      <c r="BJ143" s="18" t="s">
        <v>82</v>
      </c>
      <c r="BK143" s="233">
        <f>ROUND(I143*H143,2)</f>
        <v>0</v>
      </c>
      <c r="BL143" s="18" t="s">
        <v>136</v>
      </c>
      <c r="BM143" s="232" t="s">
        <v>160</v>
      </c>
    </row>
    <row r="144" s="2" customFormat="1" ht="24.15" customHeight="1">
      <c r="A144" s="39"/>
      <c r="B144" s="40"/>
      <c r="C144" s="220" t="s">
        <v>165</v>
      </c>
      <c r="D144" s="220" t="s">
        <v>132</v>
      </c>
      <c r="E144" s="221" t="s">
        <v>162</v>
      </c>
      <c r="F144" s="222" t="s">
        <v>163</v>
      </c>
      <c r="G144" s="223" t="s">
        <v>159</v>
      </c>
      <c r="H144" s="224">
        <v>1.2170000000000001</v>
      </c>
      <c r="I144" s="225"/>
      <c r="J144" s="226">
        <f>ROUND(I144*H144,2)</f>
        <v>0</v>
      </c>
      <c r="K144" s="227"/>
      <c r="L144" s="45"/>
      <c r="M144" s="228" t="s">
        <v>1</v>
      </c>
      <c r="N144" s="229" t="s">
        <v>39</v>
      </c>
      <c r="O144" s="92"/>
      <c r="P144" s="230">
        <f>O144*H144</f>
        <v>0</v>
      </c>
      <c r="Q144" s="230">
        <v>0</v>
      </c>
      <c r="R144" s="230">
        <f>Q144*H144</f>
        <v>0</v>
      </c>
      <c r="S144" s="230">
        <v>0</v>
      </c>
      <c r="T144" s="231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32" t="s">
        <v>136</v>
      </c>
      <c r="AT144" s="232" t="s">
        <v>132</v>
      </c>
      <c r="AU144" s="232" t="s">
        <v>84</v>
      </c>
      <c r="AY144" s="18" t="s">
        <v>129</v>
      </c>
      <c r="BE144" s="233">
        <f>IF(N144="základní",J144,0)</f>
        <v>0</v>
      </c>
      <c r="BF144" s="233">
        <f>IF(N144="snížená",J144,0)</f>
        <v>0</v>
      </c>
      <c r="BG144" s="233">
        <f>IF(N144="zákl. přenesená",J144,0)</f>
        <v>0</v>
      </c>
      <c r="BH144" s="233">
        <f>IF(N144="sníž. přenesená",J144,0)</f>
        <v>0</v>
      </c>
      <c r="BI144" s="233">
        <f>IF(N144="nulová",J144,0)</f>
        <v>0</v>
      </c>
      <c r="BJ144" s="18" t="s">
        <v>82</v>
      </c>
      <c r="BK144" s="233">
        <f>ROUND(I144*H144,2)</f>
        <v>0</v>
      </c>
      <c r="BL144" s="18" t="s">
        <v>136</v>
      </c>
      <c r="BM144" s="232" t="s">
        <v>164</v>
      </c>
    </row>
    <row r="145" s="2" customFormat="1" ht="24.15" customHeight="1">
      <c r="A145" s="39"/>
      <c r="B145" s="40"/>
      <c r="C145" s="220" t="s">
        <v>170</v>
      </c>
      <c r="D145" s="220" t="s">
        <v>132</v>
      </c>
      <c r="E145" s="221" t="s">
        <v>166</v>
      </c>
      <c r="F145" s="222" t="s">
        <v>167</v>
      </c>
      <c r="G145" s="223" t="s">
        <v>159</v>
      </c>
      <c r="H145" s="224">
        <v>12.17</v>
      </c>
      <c r="I145" s="225"/>
      <c r="J145" s="226">
        <f>ROUND(I145*H145,2)</f>
        <v>0</v>
      </c>
      <c r="K145" s="227"/>
      <c r="L145" s="45"/>
      <c r="M145" s="228" t="s">
        <v>1</v>
      </c>
      <c r="N145" s="229" t="s">
        <v>39</v>
      </c>
      <c r="O145" s="92"/>
      <c r="P145" s="230">
        <f>O145*H145</f>
        <v>0</v>
      </c>
      <c r="Q145" s="230">
        <v>0</v>
      </c>
      <c r="R145" s="230">
        <f>Q145*H145</f>
        <v>0</v>
      </c>
      <c r="S145" s="230">
        <v>0</v>
      </c>
      <c r="T145" s="231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32" t="s">
        <v>136</v>
      </c>
      <c r="AT145" s="232" t="s">
        <v>132</v>
      </c>
      <c r="AU145" s="232" t="s">
        <v>84</v>
      </c>
      <c r="AY145" s="18" t="s">
        <v>129</v>
      </c>
      <c r="BE145" s="233">
        <f>IF(N145="základní",J145,0)</f>
        <v>0</v>
      </c>
      <c r="BF145" s="233">
        <f>IF(N145="snížená",J145,0)</f>
        <v>0</v>
      </c>
      <c r="BG145" s="233">
        <f>IF(N145="zákl. přenesená",J145,0)</f>
        <v>0</v>
      </c>
      <c r="BH145" s="233">
        <f>IF(N145="sníž. přenesená",J145,0)</f>
        <v>0</v>
      </c>
      <c r="BI145" s="233">
        <f>IF(N145="nulová",J145,0)</f>
        <v>0</v>
      </c>
      <c r="BJ145" s="18" t="s">
        <v>82</v>
      </c>
      <c r="BK145" s="233">
        <f>ROUND(I145*H145,2)</f>
        <v>0</v>
      </c>
      <c r="BL145" s="18" t="s">
        <v>136</v>
      </c>
      <c r="BM145" s="232" t="s">
        <v>168</v>
      </c>
    </row>
    <row r="146" s="14" customFormat="1">
      <c r="A146" s="14"/>
      <c r="B146" s="245"/>
      <c r="C146" s="246"/>
      <c r="D146" s="236" t="s">
        <v>138</v>
      </c>
      <c r="E146" s="246"/>
      <c r="F146" s="248" t="s">
        <v>604</v>
      </c>
      <c r="G146" s="246"/>
      <c r="H146" s="249">
        <v>12.17</v>
      </c>
      <c r="I146" s="250"/>
      <c r="J146" s="246"/>
      <c r="K146" s="246"/>
      <c r="L146" s="251"/>
      <c r="M146" s="252"/>
      <c r="N146" s="253"/>
      <c r="O146" s="253"/>
      <c r="P146" s="253"/>
      <c r="Q146" s="253"/>
      <c r="R146" s="253"/>
      <c r="S146" s="253"/>
      <c r="T146" s="254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55" t="s">
        <v>138</v>
      </c>
      <c r="AU146" s="255" t="s">
        <v>84</v>
      </c>
      <c r="AV146" s="14" t="s">
        <v>84</v>
      </c>
      <c r="AW146" s="14" t="s">
        <v>4</v>
      </c>
      <c r="AX146" s="14" t="s">
        <v>82</v>
      </c>
      <c r="AY146" s="255" t="s">
        <v>129</v>
      </c>
    </row>
    <row r="147" s="2" customFormat="1" ht="33" customHeight="1">
      <c r="A147" s="39"/>
      <c r="B147" s="40"/>
      <c r="C147" s="220" t="s">
        <v>178</v>
      </c>
      <c r="D147" s="220" t="s">
        <v>132</v>
      </c>
      <c r="E147" s="221" t="s">
        <v>171</v>
      </c>
      <c r="F147" s="222" t="s">
        <v>172</v>
      </c>
      <c r="G147" s="223" t="s">
        <v>159</v>
      </c>
      <c r="H147" s="224">
        <v>1.2170000000000001</v>
      </c>
      <c r="I147" s="225"/>
      <c r="J147" s="226">
        <f>ROUND(I147*H147,2)</f>
        <v>0</v>
      </c>
      <c r="K147" s="227"/>
      <c r="L147" s="45"/>
      <c r="M147" s="228" t="s">
        <v>1</v>
      </c>
      <c r="N147" s="229" t="s">
        <v>39</v>
      </c>
      <c r="O147" s="92"/>
      <c r="P147" s="230">
        <f>O147*H147</f>
        <v>0</v>
      </c>
      <c r="Q147" s="230">
        <v>0</v>
      </c>
      <c r="R147" s="230">
        <f>Q147*H147</f>
        <v>0</v>
      </c>
      <c r="S147" s="230">
        <v>0</v>
      </c>
      <c r="T147" s="231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32" t="s">
        <v>136</v>
      </c>
      <c r="AT147" s="232" t="s">
        <v>132</v>
      </c>
      <c r="AU147" s="232" t="s">
        <v>84</v>
      </c>
      <c r="AY147" s="18" t="s">
        <v>129</v>
      </c>
      <c r="BE147" s="233">
        <f>IF(N147="základní",J147,0)</f>
        <v>0</v>
      </c>
      <c r="BF147" s="233">
        <f>IF(N147="snížená",J147,0)</f>
        <v>0</v>
      </c>
      <c r="BG147" s="233">
        <f>IF(N147="zákl. přenesená",J147,0)</f>
        <v>0</v>
      </c>
      <c r="BH147" s="233">
        <f>IF(N147="sníž. přenesená",J147,0)</f>
        <v>0</v>
      </c>
      <c r="BI147" s="233">
        <f>IF(N147="nulová",J147,0)</f>
        <v>0</v>
      </c>
      <c r="BJ147" s="18" t="s">
        <v>82</v>
      </c>
      <c r="BK147" s="233">
        <f>ROUND(I147*H147,2)</f>
        <v>0</v>
      </c>
      <c r="BL147" s="18" t="s">
        <v>136</v>
      </c>
      <c r="BM147" s="232" t="s">
        <v>173</v>
      </c>
    </row>
    <row r="148" s="12" customFormat="1" ht="25.92" customHeight="1">
      <c r="A148" s="12"/>
      <c r="B148" s="204"/>
      <c r="C148" s="205"/>
      <c r="D148" s="206" t="s">
        <v>73</v>
      </c>
      <c r="E148" s="207" t="s">
        <v>174</v>
      </c>
      <c r="F148" s="207" t="s">
        <v>175</v>
      </c>
      <c r="G148" s="205"/>
      <c r="H148" s="205"/>
      <c r="I148" s="208"/>
      <c r="J148" s="209">
        <f>BK148</f>
        <v>0</v>
      </c>
      <c r="K148" s="205"/>
      <c r="L148" s="210"/>
      <c r="M148" s="211"/>
      <c r="N148" s="212"/>
      <c r="O148" s="212"/>
      <c r="P148" s="213">
        <f>P149+P244+P287+P298+P309</f>
        <v>0</v>
      </c>
      <c r="Q148" s="212"/>
      <c r="R148" s="213">
        <f>R149+R244+R287+R298+R309</f>
        <v>1.1092942707700002</v>
      </c>
      <c r="S148" s="212"/>
      <c r="T148" s="214">
        <f>T149+T244+T287+T298+T309</f>
        <v>0.22737000000000002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215" t="s">
        <v>84</v>
      </c>
      <c r="AT148" s="216" t="s">
        <v>73</v>
      </c>
      <c r="AU148" s="216" t="s">
        <v>74</v>
      </c>
      <c r="AY148" s="215" t="s">
        <v>129</v>
      </c>
      <c r="BK148" s="217">
        <f>BK149+BK244+BK287+BK298+BK309</f>
        <v>0</v>
      </c>
    </row>
    <row r="149" s="12" customFormat="1" ht="22.8" customHeight="1">
      <c r="A149" s="12"/>
      <c r="B149" s="204"/>
      <c r="C149" s="205"/>
      <c r="D149" s="206" t="s">
        <v>73</v>
      </c>
      <c r="E149" s="218" t="s">
        <v>176</v>
      </c>
      <c r="F149" s="218" t="s">
        <v>177</v>
      </c>
      <c r="G149" s="205"/>
      <c r="H149" s="205"/>
      <c r="I149" s="208"/>
      <c r="J149" s="219">
        <f>BK149</f>
        <v>0</v>
      </c>
      <c r="K149" s="205"/>
      <c r="L149" s="210"/>
      <c r="M149" s="211"/>
      <c r="N149" s="212"/>
      <c r="O149" s="212"/>
      <c r="P149" s="213">
        <f>SUM(P150:P243)</f>
        <v>0</v>
      </c>
      <c r="Q149" s="212"/>
      <c r="R149" s="213">
        <f>SUM(R150:R243)</f>
        <v>0.2954543300000001</v>
      </c>
      <c r="S149" s="212"/>
      <c r="T149" s="214">
        <f>SUM(T150:T243)</f>
        <v>0.10659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215" t="s">
        <v>84</v>
      </c>
      <c r="AT149" s="216" t="s">
        <v>73</v>
      </c>
      <c r="AU149" s="216" t="s">
        <v>82</v>
      </c>
      <c r="AY149" s="215" t="s">
        <v>129</v>
      </c>
      <c r="BK149" s="217">
        <f>SUM(BK150:BK243)</f>
        <v>0</v>
      </c>
    </row>
    <row r="150" s="2" customFormat="1" ht="33" customHeight="1">
      <c r="A150" s="39"/>
      <c r="B150" s="40"/>
      <c r="C150" s="220" t="s">
        <v>130</v>
      </c>
      <c r="D150" s="220" t="s">
        <v>132</v>
      </c>
      <c r="E150" s="221" t="s">
        <v>190</v>
      </c>
      <c r="F150" s="222" t="s">
        <v>191</v>
      </c>
      <c r="G150" s="223" t="s">
        <v>147</v>
      </c>
      <c r="H150" s="224">
        <v>53.295000000000002</v>
      </c>
      <c r="I150" s="225"/>
      <c r="J150" s="226">
        <f>ROUND(I150*H150,2)</f>
        <v>0</v>
      </c>
      <c r="K150" s="227"/>
      <c r="L150" s="45"/>
      <c r="M150" s="228" t="s">
        <v>1</v>
      </c>
      <c r="N150" s="229" t="s">
        <v>39</v>
      </c>
      <c r="O150" s="92"/>
      <c r="P150" s="230">
        <f>O150*H150</f>
        <v>0</v>
      </c>
      <c r="Q150" s="230">
        <v>0</v>
      </c>
      <c r="R150" s="230">
        <f>Q150*H150</f>
        <v>0</v>
      </c>
      <c r="S150" s="230">
        <v>0.002</v>
      </c>
      <c r="T150" s="231">
        <f>S150*H150</f>
        <v>0.10659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32" t="s">
        <v>181</v>
      </c>
      <c r="AT150" s="232" t="s">
        <v>132</v>
      </c>
      <c r="AU150" s="232" t="s">
        <v>84</v>
      </c>
      <c r="AY150" s="18" t="s">
        <v>129</v>
      </c>
      <c r="BE150" s="233">
        <f>IF(N150="základní",J150,0)</f>
        <v>0</v>
      </c>
      <c r="BF150" s="233">
        <f>IF(N150="snížená",J150,0)</f>
        <v>0</v>
      </c>
      <c r="BG150" s="233">
        <f>IF(N150="zákl. přenesená",J150,0)</f>
        <v>0</v>
      </c>
      <c r="BH150" s="233">
        <f>IF(N150="sníž. přenesená",J150,0)</f>
        <v>0</v>
      </c>
      <c r="BI150" s="233">
        <f>IF(N150="nulová",J150,0)</f>
        <v>0</v>
      </c>
      <c r="BJ150" s="18" t="s">
        <v>82</v>
      </c>
      <c r="BK150" s="233">
        <f>ROUND(I150*H150,2)</f>
        <v>0</v>
      </c>
      <c r="BL150" s="18" t="s">
        <v>181</v>
      </c>
      <c r="BM150" s="232" t="s">
        <v>192</v>
      </c>
    </row>
    <row r="151" s="13" customFormat="1">
      <c r="A151" s="13"/>
      <c r="B151" s="234"/>
      <c r="C151" s="235"/>
      <c r="D151" s="236" t="s">
        <v>138</v>
      </c>
      <c r="E151" s="237" t="s">
        <v>1</v>
      </c>
      <c r="F151" s="238" t="s">
        <v>193</v>
      </c>
      <c r="G151" s="235"/>
      <c r="H151" s="237" t="s">
        <v>1</v>
      </c>
      <c r="I151" s="239"/>
      <c r="J151" s="235"/>
      <c r="K151" s="235"/>
      <c r="L151" s="240"/>
      <c r="M151" s="241"/>
      <c r="N151" s="242"/>
      <c r="O151" s="242"/>
      <c r="P151" s="242"/>
      <c r="Q151" s="242"/>
      <c r="R151" s="242"/>
      <c r="S151" s="242"/>
      <c r="T151" s="243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4" t="s">
        <v>138</v>
      </c>
      <c r="AU151" s="244" t="s">
        <v>84</v>
      </c>
      <c r="AV151" s="13" t="s">
        <v>82</v>
      </c>
      <c r="AW151" s="13" t="s">
        <v>31</v>
      </c>
      <c r="AX151" s="13" t="s">
        <v>74</v>
      </c>
      <c r="AY151" s="244" t="s">
        <v>129</v>
      </c>
    </row>
    <row r="152" s="13" customFormat="1">
      <c r="A152" s="13"/>
      <c r="B152" s="234"/>
      <c r="C152" s="235"/>
      <c r="D152" s="236" t="s">
        <v>138</v>
      </c>
      <c r="E152" s="237" t="s">
        <v>1</v>
      </c>
      <c r="F152" s="238" t="s">
        <v>184</v>
      </c>
      <c r="G152" s="235"/>
      <c r="H152" s="237" t="s">
        <v>1</v>
      </c>
      <c r="I152" s="239"/>
      <c r="J152" s="235"/>
      <c r="K152" s="235"/>
      <c r="L152" s="240"/>
      <c r="M152" s="241"/>
      <c r="N152" s="242"/>
      <c r="O152" s="242"/>
      <c r="P152" s="242"/>
      <c r="Q152" s="242"/>
      <c r="R152" s="242"/>
      <c r="S152" s="242"/>
      <c r="T152" s="243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4" t="s">
        <v>138</v>
      </c>
      <c r="AU152" s="244" t="s">
        <v>84</v>
      </c>
      <c r="AV152" s="13" t="s">
        <v>82</v>
      </c>
      <c r="AW152" s="13" t="s">
        <v>31</v>
      </c>
      <c r="AX152" s="13" t="s">
        <v>74</v>
      </c>
      <c r="AY152" s="244" t="s">
        <v>129</v>
      </c>
    </row>
    <row r="153" s="14" customFormat="1">
      <c r="A153" s="14"/>
      <c r="B153" s="245"/>
      <c r="C153" s="246"/>
      <c r="D153" s="236" t="s">
        <v>138</v>
      </c>
      <c r="E153" s="247" t="s">
        <v>1</v>
      </c>
      <c r="F153" s="248" t="s">
        <v>605</v>
      </c>
      <c r="G153" s="246"/>
      <c r="H153" s="249">
        <v>26.399999999999999</v>
      </c>
      <c r="I153" s="250"/>
      <c r="J153" s="246"/>
      <c r="K153" s="246"/>
      <c r="L153" s="251"/>
      <c r="M153" s="252"/>
      <c r="N153" s="253"/>
      <c r="O153" s="253"/>
      <c r="P153" s="253"/>
      <c r="Q153" s="253"/>
      <c r="R153" s="253"/>
      <c r="S153" s="253"/>
      <c r="T153" s="254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55" t="s">
        <v>138</v>
      </c>
      <c r="AU153" s="255" t="s">
        <v>84</v>
      </c>
      <c r="AV153" s="14" t="s">
        <v>84</v>
      </c>
      <c r="AW153" s="14" t="s">
        <v>31</v>
      </c>
      <c r="AX153" s="14" t="s">
        <v>74</v>
      </c>
      <c r="AY153" s="255" t="s">
        <v>129</v>
      </c>
    </row>
    <row r="154" s="13" customFormat="1">
      <c r="A154" s="13"/>
      <c r="B154" s="234"/>
      <c r="C154" s="235"/>
      <c r="D154" s="236" t="s">
        <v>138</v>
      </c>
      <c r="E154" s="237" t="s">
        <v>1</v>
      </c>
      <c r="F154" s="238" t="s">
        <v>194</v>
      </c>
      <c r="G154" s="235"/>
      <c r="H154" s="237" t="s">
        <v>1</v>
      </c>
      <c r="I154" s="239"/>
      <c r="J154" s="235"/>
      <c r="K154" s="235"/>
      <c r="L154" s="240"/>
      <c r="M154" s="241"/>
      <c r="N154" s="242"/>
      <c r="O154" s="242"/>
      <c r="P154" s="242"/>
      <c r="Q154" s="242"/>
      <c r="R154" s="242"/>
      <c r="S154" s="242"/>
      <c r="T154" s="243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4" t="s">
        <v>138</v>
      </c>
      <c r="AU154" s="244" t="s">
        <v>84</v>
      </c>
      <c r="AV154" s="13" t="s">
        <v>82</v>
      </c>
      <c r="AW154" s="13" t="s">
        <v>31</v>
      </c>
      <c r="AX154" s="13" t="s">
        <v>74</v>
      </c>
      <c r="AY154" s="244" t="s">
        <v>129</v>
      </c>
    </row>
    <row r="155" s="14" customFormat="1">
      <c r="A155" s="14"/>
      <c r="B155" s="245"/>
      <c r="C155" s="246"/>
      <c r="D155" s="236" t="s">
        <v>138</v>
      </c>
      <c r="E155" s="247" t="s">
        <v>1</v>
      </c>
      <c r="F155" s="248" t="s">
        <v>606</v>
      </c>
      <c r="G155" s="246"/>
      <c r="H155" s="249">
        <v>8.25</v>
      </c>
      <c r="I155" s="250"/>
      <c r="J155" s="246"/>
      <c r="K155" s="246"/>
      <c r="L155" s="251"/>
      <c r="M155" s="252"/>
      <c r="N155" s="253"/>
      <c r="O155" s="253"/>
      <c r="P155" s="253"/>
      <c r="Q155" s="253"/>
      <c r="R155" s="253"/>
      <c r="S155" s="253"/>
      <c r="T155" s="254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55" t="s">
        <v>138</v>
      </c>
      <c r="AU155" s="255" t="s">
        <v>84</v>
      </c>
      <c r="AV155" s="14" t="s">
        <v>84</v>
      </c>
      <c r="AW155" s="14" t="s">
        <v>31</v>
      </c>
      <c r="AX155" s="14" t="s">
        <v>74</v>
      </c>
      <c r="AY155" s="255" t="s">
        <v>129</v>
      </c>
    </row>
    <row r="156" s="13" customFormat="1">
      <c r="A156" s="13"/>
      <c r="B156" s="234"/>
      <c r="C156" s="235"/>
      <c r="D156" s="236" t="s">
        <v>138</v>
      </c>
      <c r="E156" s="237" t="s">
        <v>1</v>
      </c>
      <c r="F156" s="238" t="s">
        <v>186</v>
      </c>
      <c r="G156" s="235"/>
      <c r="H156" s="237" t="s">
        <v>1</v>
      </c>
      <c r="I156" s="239"/>
      <c r="J156" s="235"/>
      <c r="K156" s="235"/>
      <c r="L156" s="240"/>
      <c r="M156" s="241"/>
      <c r="N156" s="242"/>
      <c r="O156" s="242"/>
      <c r="P156" s="242"/>
      <c r="Q156" s="242"/>
      <c r="R156" s="242"/>
      <c r="S156" s="242"/>
      <c r="T156" s="243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4" t="s">
        <v>138</v>
      </c>
      <c r="AU156" s="244" t="s">
        <v>84</v>
      </c>
      <c r="AV156" s="13" t="s">
        <v>82</v>
      </c>
      <c r="AW156" s="13" t="s">
        <v>31</v>
      </c>
      <c r="AX156" s="13" t="s">
        <v>74</v>
      </c>
      <c r="AY156" s="244" t="s">
        <v>129</v>
      </c>
    </row>
    <row r="157" s="14" customFormat="1">
      <c r="A157" s="14"/>
      <c r="B157" s="245"/>
      <c r="C157" s="246"/>
      <c r="D157" s="236" t="s">
        <v>138</v>
      </c>
      <c r="E157" s="247" t="s">
        <v>1</v>
      </c>
      <c r="F157" s="248" t="s">
        <v>607</v>
      </c>
      <c r="G157" s="246"/>
      <c r="H157" s="249">
        <v>18.645</v>
      </c>
      <c r="I157" s="250"/>
      <c r="J157" s="246"/>
      <c r="K157" s="246"/>
      <c r="L157" s="251"/>
      <c r="M157" s="252"/>
      <c r="N157" s="253"/>
      <c r="O157" s="253"/>
      <c r="P157" s="253"/>
      <c r="Q157" s="253"/>
      <c r="R157" s="253"/>
      <c r="S157" s="253"/>
      <c r="T157" s="254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55" t="s">
        <v>138</v>
      </c>
      <c r="AU157" s="255" t="s">
        <v>84</v>
      </c>
      <c r="AV157" s="14" t="s">
        <v>84</v>
      </c>
      <c r="AW157" s="14" t="s">
        <v>31</v>
      </c>
      <c r="AX157" s="14" t="s">
        <v>74</v>
      </c>
      <c r="AY157" s="255" t="s">
        <v>129</v>
      </c>
    </row>
    <row r="158" s="15" customFormat="1">
      <c r="A158" s="15"/>
      <c r="B158" s="256"/>
      <c r="C158" s="257"/>
      <c r="D158" s="236" t="s">
        <v>138</v>
      </c>
      <c r="E158" s="258" t="s">
        <v>1</v>
      </c>
      <c r="F158" s="259" t="s">
        <v>154</v>
      </c>
      <c r="G158" s="257"/>
      <c r="H158" s="260">
        <v>53.295000000000002</v>
      </c>
      <c r="I158" s="261"/>
      <c r="J158" s="257"/>
      <c r="K158" s="257"/>
      <c r="L158" s="262"/>
      <c r="M158" s="263"/>
      <c r="N158" s="264"/>
      <c r="O158" s="264"/>
      <c r="P158" s="264"/>
      <c r="Q158" s="264"/>
      <c r="R158" s="264"/>
      <c r="S158" s="264"/>
      <c r="T158" s="265"/>
      <c r="U158" s="15"/>
      <c r="V158" s="15"/>
      <c r="W158" s="15"/>
      <c r="X158" s="15"/>
      <c r="Y158" s="15"/>
      <c r="Z158" s="15"/>
      <c r="AA158" s="15"/>
      <c r="AB158" s="15"/>
      <c r="AC158" s="15"/>
      <c r="AD158" s="15"/>
      <c r="AE158" s="15"/>
      <c r="AT158" s="266" t="s">
        <v>138</v>
      </c>
      <c r="AU158" s="266" t="s">
        <v>84</v>
      </c>
      <c r="AV158" s="15" t="s">
        <v>136</v>
      </c>
      <c r="AW158" s="15" t="s">
        <v>31</v>
      </c>
      <c r="AX158" s="15" t="s">
        <v>82</v>
      </c>
      <c r="AY158" s="266" t="s">
        <v>129</v>
      </c>
    </row>
    <row r="159" s="2" customFormat="1" ht="33" customHeight="1">
      <c r="A159" s="39"/>
      <c r="B159" s="40"/>
      <c r="C159" s="220" t="s">
        <v>196</v>
      </c>
      <c r="D159" s="220" t="s">
        <v>132</v>
      </c>
      <c r="E159" s="221" t="s">
        <v>210</v>
      </c>
      <c r="F159" s="222" t="s">
        <v>211</v>
      </c>
      <c r="G159" s="223" t="s">
        <v>147</v>
      </c>
      <c r="H159" s="224">
        <v>45.045000000000002</v>
      </c>
      <c r="I159" s="225"/>
      <c r="J159" s="226">
        <f>ROUND(I159*H159,2)</f>
        <v>0</v>
      </c>
      <c r="K159" s="227"/>
      <c r="L159" s="45"/>
      <c r="M159" s="228" t="s">
        <v>1</v>
      </c>
      <c r="N159" s="229" t="s">
        <v>39</v>
      </c>
      <c r="O159" s="92"/>
      <c r="P159" s="230">
        <f>O159*H159</f>
        <v>0</v>
      </c>
      <c r="Q159" s="230">
        <v>0.0040000000000000001</v>
      </c>
      <c r="R159" s="230">
        <f>Q159*H159</f>
        <v>0.18018000000000001</v>
      </c>
      <c r="S159" s="230">
        <v>0</v>
      </c>
      <c r="T159" s="231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32" t="s">
        <v>181</v>
      </c>
      <c r="AT159" s="232" t="s">
        <v>132</v>
      </c>
      <c r="AU159" s="232" t="s">
        <v>84</v>
      </c>
      <c r="AY159" s="18" t="s">
        <v>129</v>
      </c>
      <c r="BE159" s="233">
        <f>IF(N159="základní",J159,0)</f>
        <v>0</v>
      </c>
      <c r="BF159" s="233">
        <f>IF(N159="snížená",J159,0)</f>
        <v>0</v>
      </c>
      <c r="BG159" s="233">
        <f>IF(N159="zákl. přenesená",J159,0)</f>
        <v>0</v>
      </c>
      <c r="BH159" s="233">
        <f>IF(N159="sníž. přenesená",J159,0)</f>
        <v>0</v>
      </c>
      <c r="BI159" s="233">
        <f>IF(N159="nulová",J159,0)</f>
        <v>0</v>
      </c>
      <c r="BJ159" s="18" t="s">
        <v>82</v>
      </c>
      <c r="BK159" s="233">
        <f>ROUND(I159*H159,2)</f>
        <v>0</v>
      </c>
      <c r="BL159" s="18" t="s">
        <v>181</v>
      </c>
      <c r="BM159" s="232" t="s">
        <v>212</v>
      </c>
    </row>
    <row r="160" s="13" customFormat="1">
      <c r="A160" s="13"/>
      <c r="B160" s="234"/>
      <c r="C160" s="235"/>
      <c r="D160" s="236" t="s">
        <v>138</v>
      </c>
      <c r="E160" s="237" t="s">
        <v>1</v>
      </c>
      <c r="F160" s="238" t="s">
        <v>213</v>
      </c>
      <c r="G160" s="235"/>
      <c r="H160" s="237" t="s">
        <v>1</v>
      </c>
      <c r="I160" s="239"/>
      <c r="J160" s="235"/>
      <c r="K160" s="235"/>
      <c r="L160" s="240"/>
      <c r="M160" s="241"/>
      <c r="N160" s="242"/>
      <c r="O160" s="242"/>
      <c r="P160" s="242"/>
      <c r="Q160" s="242"/>
      <c r="R160" s="242"/>
      <c r="S160" s="242"/>
      <c r="T160" s="243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4" t="s">
        <v>138</v>
      </c>
      <c r="AU160" s="244" t="s">
        <v>84</v>
      </c>
      <c r="AV160" s="13" t="s">
        <v>82</v>
      </c>
      <c r="AW160" s="13" t="s">
        <v>31</v>
      </c>
      <c r="AX160" s="13" t="s">
        <v>74</v>
      </c>
      <c r="AY160" s="244" t="s">
        <v>129</v>
      </c>
    </row>
    <row r="161" s="13" customFormat="1">
      <c r="A161" s="13"/>
      <c r="B161" s="234"/>
      <c r="C161" s="235"/>
      <c r="D161" s="236" t="s">
        <v>138</v>
      </c>
      <c r="E161" s="237" t="s">
        <v>1</v>
      </c>
      <c r="F161" s="238" t="s">
        <v>184</v>
      </c>
      <c r="G161" s="235"/>
      <c r="H161" s="237" t="s">
        <v>1</v>
      </c>
      <c r="I161" s="239"/>
      <c r="J161" s="235"/>
      <c r="K161" s="235"/>
      <c r="L161" s="240"/>
      <c r="M161" s="241"/>
      <c r="N161" s="242"/>
      <c r="O161" s="242"/>
      <c r="P161" s="242"/>
      <c r="Q161" s="242"/>
      <c r="R161" s="242"/>
      <c r="S161" s="242"/>
      <c r="T161" s="243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4" t="s">
        <v>138</v>
      </c>
      <c r="AU161" s="244" t="s">
        <v>84</v>
      </c>
      <c r="AV161" s="13" t="s">
        <v>82</v>
      </c>
      <c r="AW161" s="13" t="s">
        <v>31</v>
      </c>
      <c r="AX161" s="13" t="s">
        <v>74</v>
      </c>
      <c r="AY161" s="244" t="s">
        <v>129</v>
      </c>
    </row>
    <row r="162" s="14" customFormat="1">
      <c r="A162" s="14"/>
      <c r="B162" s="245"/>
      <c r="C162" s="246"/>
      <c r="D162" s="236" t="s">
        <v>138</v>
      </c>
      <c r="E162" s="247" t="s">
        <v>1</v>
      </c>
      <c r="F162" s="248" t="s">
        <v>605</v>
      </c>
      <c r="G162" s="246"/>
      <c r="H162" s="249">
        <v>26.399999999999999</v>
      </c>
      <c r="I162" s="250"/>
      <c r="J162" s="246"/>
      <c r="K162" s="246"/>
      <c r="L162" s="251"/>
      <c r="M162" s="252"/>
      <c r="N162" s="253"/>
      <c r="O162" s="253"/>
      <c r="P162" s="253"/>
      <c r="Q162" s="253"/>
      <c r="R162" s="253"/>
      <c r="S162" s="253"/>
      <c r="T162" s="254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55" t="s">
        <v>138</v>
      </c>
      <c r="AU162" s="255" t="s">
        <v>84</v>
      </c>
      <c r="AV162" s="14" t="s">
        <v>84</v>
      </c>
      <c r="AW162" s="14" t="s">
        <v>31</v>
      </c>
      <c r="AX162" s="14" t="s">
        <v>74</v>
      </c>
      <c r="AY162" s="255" t="s">
        <v>129</v>
      </c>
    </row>
    <row r="163" s="13" customFormat="1">
      <c r="A163" s="13"/>
      <c r="B163" s="234"/>
      <c r="C163" s="235"/>
      <c r="D163" s="236" t="s">
        <v>138</v>
      </c>
      <c r="E163" s="237" t="s">
        <v>1</v>
      </c>
      <c r="F163" s="238" t="s">
        <v>186</v>
      </c>
      <c r="G163" s="235"/>
      <c r="H163" s="237" t="s">
        <v>1</v>
      </c>
      <c r="I163" s="239"/>
      <c r="J163" s="235"/>
      <c r="K163" s="235"/>
      <c r="L163" s="240"/>
      <c r="M163" s="241"/>
      <c r="N163" s="242"/>
      <c r="O163" s="242"/>
      <c r="P163" s="242"/>
      <c r="Q163" s="242"/>
      <c r="R163" s="242"/>
      <c r="S163" s="242"/>
      <c r="T163" s="243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4" t="s">
        <v>138</v>
      </c>
      <c r="AU163" s="244" t="s">
        <v>84</v>
      </c>
      <c r="AV163" s="13" t="s">
        <v>82</v>
      </c>
      <c r="AW163" s="13" t="s">
        <v>31</v>
      </c>
      <c r="AX163" s="13" t="s">
        <v>74</v>
      </c>
      <c r="AY163" s="244" t="s">
        <v>129</v>
      </c>
    </row>
    <row r="164" s="14" customFormat="1">
      <c r="A164" s="14"/>
      <c r="B164" s="245"/>
      <c r="C164" s="246"/>
      <c r="D164" s="236" t="s">
        <v>138</v>
      </c>
      <c r="E164" s="247" t="s">
        <v>1</v>
      </c>
      <c r="F164" s="248" t="s">
        <v>607</v>
      </c>
      <c r="G164" s="246"/>
      <c r="H164" s="249">
        <v>18.645</v>
      </c>
      <c r="I164" s="250"/>
      <c r="J164" s="246"/>
      <c r="K164" s="246"/>
      <c r="L164" s="251"/>
      <c r="M164" s="252"/>
      <c r="N164" s="253"/>
      <c r="O164" s="253"/>
      <c r="P164" s="253"/>
      <c r="Q164" s="253"/>
      <c r="R164" s="253"/>
      <c r="S164" s="253"/>
      <c r="T164" s="254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55" t="s">
        <v>138</v>
      </c>
      <c r="AU164" s="255" t="s">
        <v>84</v>
      </c>
      <c r="AV164" s="14" t="s">
        <v>84</v>
      </c>
      <c r="AW164" s="14" t="s">
        <v>31</v>
      </c>
      <c r="AX164" s="14" t="s">
        <v>74</v>
      </c>
      <c r="AY164" s="255" t="s">
        <v>129</v>
      </c>
    </row>
    <row r="165" s="15" customFormat="1">
      <c r="A165" s="15"/>
      <c r="B165" s="256"/>
      <c r="C165" s="257"/>
      <c r="D165" s="236" t="s">
        <v>138</v>
      </c>
      <c r="E165" s="258" t="s">
        <v>1</v>
      </c>
      <c r="F165" s="259" t="s">
        <v>154</v>
      </c>
      <c r="G165" s="257"/>
      <c r="H165" s="260">
        <v>45.045000000000002</v>
      </c>
      <c r="I165" s="261"/>
      <c r="J165" s="257"/>
      <c r="K165" s="257"/>
      <c r="L165" s="262"/>
      <c r="M165" s="263"/>
      <c r="N165" s="264"/>
      <c r="O165" s="264"/>
      <c r="P165" s="264"/>
      <c r="Q165" s="264"/>
      <c r="R165" s="264"/>
      <c r="S165" s="264"/>
      <c r="T165" s="265"/>
      <c r="U165" s="15"/>
      <c r="V165" s="15"/>
      <c r="W165" s="15"/>
      <c r="X165" s="15"/>
      <c r="Y165" s="15"/>
      <c r="Z165" s="15"/>
      <c r="AA165" s="15"/>
      <c r="AB165" s="15"/>
      <c r="AC165" s="15"/>
      <c r="AD165" s="15"/>
      <c r="AE165" s="15"/>
      <c r="AT165" s="266" t="s">
        <v>138</v>
      </c>
      <c r="AU165" s="266" t="s">
        <v>84</v>
      </c>
      <c r="AV165" s="15" t="s">
        <v>136</v>
      </c>
      <c r="AW165" s="15" t="s">
        <v>31</v>
      </c>
      <c r="AX165" s="15" t="s">
        <v>82</v>
      </c>
      <c r="AY165" s="266" t="s">
        <v>129</v>
      </c>
    </row>
    <row r="166" s="2" customFormat="1" ht="24.15" customHeight="1">
      <c r="A166" s="39"/>
      <c r="B166" s="40"/>
      <c r="C166" s="220" t="s">
        <v>202</v>
      </c>
      <c r="D166" s="220" t="s">
        <v>132</v>
      </c>
      <c r="E166" s="221" t="s">
        <v>215</v>
      </c>
      <c r="F166" s="222" t="s">
        <v>216</v>
      </c>
      <c r="G166" s="223" t="s">
        <v>147</v>
      </c>
      <c r="H166" s="224">
        <v>60.670000000000002</v>
      </c>
      <c r="I166" s="225"/>
      <c r="J166" s="226">
        <f>ROUND(I166*H166,2)</f>
        <v>0</v>
      </c>
      <c r="K166" s="227"/>
      <c r="L166" s="45"/>
      <c r="M166" s="228" t="s">
        <v>1</v>
      </c>
      <c r="N166" s="229" t="s">
        <v>39</v>
      </c>
      <c r="O166" s="92"/>
      <c r="P166" s="230">
        <f>O166*H166</f>
        <v>0</v>
      </c>
      <c r="Q166" s="230">
        <v>0</v>
      </c>
      <c r="R166" s="230">
        <f>Q166*H166</f>
        <v>0</v>
      </c>
      <c r="S166" s="230">
        <v>0</v>
      </c>
      <c r="T166" s="231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32" t="s">
        <v>181</v>
      </c>
      <c r="AT166" s="232" t="s">
        <v>132</v>
      </c>
      <c r="AU166" s="232" t="s">
        <v>84</v>
      </c>
      <c r="AY166" s="18" t="s">
        <v>129</v>
      </c>
      <c r="BE166" s="233">
        <f>IF(N166="základní",J166,0)</f>
        <v>0</v>
      </c>
      <c r="BF166" s="233">
        <f>IF(N166="snížená",J166,0)</f>
        <v>0</v>
      </c>
      <c r="BG166" s="233">
        <f>IF(N166="zákl. přenesená",J166,0)</f>
        <v>0</v>
      </c>
      <c r="BH166" s="233">
        <f>IF(N166="sníž. přenesená",J166,0)</f>
        <v>0</v>
      </c>
      <c r="BI166" s="233">
        <f>IF(N166="nulová",J166,0)</f>
        <v>0</v>
      </c>
      <c r="BJ166" s="18" t="s">
        <v>82</v>
      </c>
      <c r="BK166" s="233">
        <f>ROUND(I166*H166,2)</f>
        <v>0</v>
      </c>
      <c r="BL166" s="18" t="s">
        <v>181</v>
      </c>
      <c r="BM166" s="232" t="s">
        <v>217</v>
      </c>
    </row>
    <row r="167" s="13" customFormat="1">
      <c r="A167" s="13"/>
      <c r="B167" s="234"/>
      <c r="C167" s="235"/>
      <c r="D167" s="236" t="s">
        <v>138</v>
      </c>
      <c r="E167" s="237" t="s">
        <v>1</v>
      </c>
      <c r="F167" s="238" t="s">
        <v>218</v>
      </c>
      <c r="G167" s="235"/>
      <c r="H167" s="237" t="s">
        <v>1</v>
      </c>
      <c r="I167" s="239"/>
      <c r="J167" s="235"/>
      <c r="K167" s="235"/>
      <c r="L167" s="240"/>
      <c r="M167" s="241"/>
      <c r="N167" s="242"/>
      <c r="O167" s="242"/>
      <c r="P167" s="242"/>
      <c r="Q167" s="242"/>
      <c r="R167" s="242"/>
      <c r="S167" s="242"/>
      <c r="T167" s="243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4" t="s">
        <v>138</v>
      </c>
      <c r="AU167" s="244" t="s">
        <v>84</v>
      </c>
      <c r="AV167" s="13" t="s">
        <v>82</v>
      </c>
      <c r="AW167" s="13" t="s">
        <v>31</v>
      </c>
      <c r="AX167" s="13" t="s">
        <v>74</v>
      </c>
      <c r="AY167" s="244" t="s">
        <v>129</v>
      </c>
    </row>
    <row r="168" s="13" customFormat="1">
      <c r="A168" s="13"/>
      <c r="B168" s="234"/>
      <c r="C168" s="235"/>
      <c r="D168" s="236" t="s">
        <v>138</v>
      </c>
      <c r="E168" s="237" t="s">
        <v>1</v>
      </c>
      <c r="F168" s="238" t="s">
        <v>184</v>
      </c>
      <c r="G168" s="235"/>
      <c r="H168" s="237" t="s">
        <v>1</v>
      </c>
      <c r="I168" s="239"/>
      <c r="J168" s="235"/>
      <c r="K168" s="235"/>
      <c r="L168" s="240"/>
      <c r="M168" s="241"/>
      <c r="N168" s="242"/>
      <c r="O168" s="242"/>
      <c r="P168" s="242"/>
      <c r="Q168" s="242"/>
      <c r="R168" s="242"/>
      <c r="S168" s="242"/>
      <c r="T168" s="243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4" t="s">
        <v>138</v>
      </c>
      <c r="AU168" s="244" t="s">
        <v>84</v>
      </c>
      <c r="AV168" s="13" t="s">
        <v>82</v>
      </c>
      <c r="AW168" s="13" t="s">
        <v>31</v>
      </c>
      <c r="AX168" s="13" t="s">
        <v>74</v>
      </c>
      <c r="AY168" s="244" t="s">
        <v>129</v>
      </c>
    </row>
    <row r="169" s="14" customFormat="1">
      <c r="A169" s="14"/>
      <c r="B169" s="245"/>
      <c r="C169" s="246"/>
      <c r="D169" s="236" t="s">
        <v>138</v>
      </c>
      <c r="E169" s="247" t="s">
        <v>1</v>
      </c>
      <c r="F169" s="248" t="s">
        <v>605</v>
      </c>
      <c r="G169" s="246"/>
      <c r="H169" s="249">
        <v>26.399999999999999</v>
      </c>
      <c r="I169" s="250"/>
      <c r="J169" s="246"/>
      <c r="K169" s="246"/>
      <c r="L169" s="251"/>
      <c r="M169" s="252"/>
      <c r="N169" s="253"/>
      <c r="O169" s="253"/>
      <c r="P169" s="253"/>
      <c r="Q169" s="253"/>
      <c r="R169" s="253"/>
      <c r="S169" s="253"/>
      <c r="T169" s="254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55" t="s">
        <v>138</v>
      </c>
      <c r="AU169" s="255" t="s">
        <v>84</v>
      </c>
      <c r="AV169" s="14" t="s">
        <v>84</v>
      </c>
      <c r="AW169" s="14" t="s">
        <v>31</v>
      </c>
      <c r="AX169" s="14" t="s">
        <v>74</v>
      </c>
      <c r="AY169" s="255" t="s">
        <v>129</v>
      </c>
    </row>
    <row r="170" s="13" customFormat="1">
      <c r="A170" s="13"/>
      <c r="B170" s="234"/>
      <c r="C170" s="235"/>
      <c r="D170" s="236" t="s">
        <v>138</v>
      </c>
      <c r="E170" s="237" t="s">
        <v>1</v>
      </c>
      <c r="F170" s="238" t="s">
        <v>194</v>
      </c>
      <c r="G170" s="235"/>
      <c r="H170" s="237" t="s">
        <v>1</v>
      </c>
      <c r="I170" s="239"/>
      <c r="J170" s="235"/>
      <c r="K170" s="235"/>
      <c r="L170" s="240"/>
      <c r="M170" s="241"/>
      <c r="N170" s="242"/>
      <c r="O170" s="242"/>
      <c r="P170" s="242"/>
      <c r="Q170" s="242"/>
      <c r="R170" s="242"/>
      <c r="S170" s="242"/>
      <c r="T170" s="243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4" t="s">
        <v>138</v>
      </c>
      <c r="AU170" s="244" t="s">
        <v>84</v>
      </c>
      <c r="AV170" s="13" t="s">
        <v>82</v>
      </c>
      <c r="AW170" s="13" t="s">
        <v>31</v>
      </c>
      <c r="AX170" s="13" t="s">
        <v>74</v>
      </c>
      <c r="AY170" s="244" t="s">
        <v>129</v>
      </c>
    </row>
    <row r="171" s="14" customFormat="1">
      <c r="A171" s="14"/>
      <c r="B171" s="245"/>
      <c r="C171" s="246"/>
      <c r="D171" s="236" t="s">
        <v>138</v>
      </c>
      <c r="E171" s="247" t="s">
        <v>1</v>
      </c>
      <c r="F171" s="248" t="s">
        <v>608</v>
      </c>
      <c r="G171" s="246"/>
      <c r="H171" s="249">
        <v>16.170000000000002</v>
      </c>
      <c r="I171" s="250"/>
      <c r="J171" s="246"/>
      <c r="K171" s="246"/>
      <c r="L171" s="251"/>
      <c r="M171" s="252"/>
      <c r="N171" s="253"/>
      <c r="O171" s="253"/>
      <c r="P171" s="253"/>
      <c r="Q171" s="253"/>
      <c r="R171" s="253"/>
      <c r="S171" s="253"/>
      <c r="T171" s="254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55" t="s">
        <v>138</v>
      </c>
      <c r="AU171" s="255" t="s">
        <v>84</v>
      </c>
      <c r="AV171" s="14" t="s">
        <v>84</v>
      </c>
      <c r="AW171" s="14" t="s">
        <v>31</v>
      </c>
      <c r="AX171" s="14" t="s">
        <v>74</v>
      </c>
      <c r="AY171" s="255" t="s">
        <v>129</v>
      </c>
    </row>
    <row r="172" s="16" customFormat="1">
      <c r="A172" s="16"/>
      <c r="B172" s="267"/>
      <c r="C172" s="268"/>
      <c r="D172" s="236" t="s">
        <v>138</v>
      </c>
      <c r="E172" s="269" t="s">
        <v>1</v>
      </c>
      <c r="F172" s="270" t="s">
        <v>220</v>
      </c>
      <c r="G172" s="268"/>
      <c r="H172" s="271">
        <v>42.57</v>
      </c>
      <c r="I172" s="272"/>
      <c r="J172" s="268"/>
      <c r="K172" s="268"/>
      <c r="L172" s="273"/>
      <c r="M172" s="274"/>
      <c r="N172" s="275"/>
      <c r="O172" s="275"/>
      <c r="P172" s="275"/>
      <c r="Q172" s="275"/>
      <c r="R172" s="275"/>
      <c r="S172" s="275"/>
      <c r="T172" s="276"/>
      <c r="U172" s="16"/>
      <c r="V172" s="16"/>
      <c r="W172" s="16"/>
      <c r="X172" s="16"/>
      <c r="Y172" s="16"/>
      <c r="Z172" s="16"/>
      <c r="AA172" s="16"/>
      <c r="AB172" s="16"/>
      <c r="AC172" s="16"/>
      <c r="AD172" s="16"/>
      <c r="AE172" s="16"/>
      <c r="AT172" s="277" t="s">
        <v>138</v>
      </c>
      <c r="AU172" s="277" t="s">
        <v>84</v>
      </c>
      <c r="AV172" s="16" t="s">
        <v>144</v>
      </c>
      <c r="AW172" s="16" t="s">
        <v>31</v>
      </c>
      <c r="AX172" s="16" t="s">
        <v>74</v>
      </c>
      <c r="AY172" s="277" t="s">
        <v>129</v>
      </c>
    </row>
    <row r="173" s="13" customFormat="1">
      <c r="A173" s="13"/>
      <c r="B173" s="234"/>
      <c r="C173" s="235"/>
      <c r="D173" s="236" t="s">
        <v>138</v>
      </c>
      <c r="E173" s="237" t="s">
        <v>1</v>
      </c>
      <c r="F173" s="238" t="s">
        <v>221</v>
      </c>
      <c r="G173" s="235"/>
      <c r="H173" s="237" t="s">
        <v>1</v>
      </c>
      <c r="I173" s="239"/>
      <c r="J173" s="235"/>
      <c r="K173" s="235"/>
      <c r="L173" s="240"/>
      <c r="M173" s="241"/>
      <c r="N173" s="242"/>
      <c r="O173" s="242"/>
      <c r="P173" s="242"/>
      <c r="Q173" s="242"/>
      <c r="R173" s="242"/>
      <c r="S173" s="242"/>
      <c r="T173" s="243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4" t="s">
        <v>138</v>
      </c>
      <c r="AU173" s="244" t="s">
        <v>84</v>
      </c>
      <c r="AV173" s="13" t="s">
        <v>82</v>
      </c>
      <c r="AW173" s="13" t="s">
        <v>31</v>
      </c>
      <c r="AX173" s="13" t="s">
        <v>74</v>
      </c>
      <c r="AY173" s="244" t="s">
        <v>129</v>
      </c>
    </row>
    <row r="174" s="14" customFormat="1">
      <c r="A174" s="14"/>
      <c r="B174" s="245"/>
      <c r="C174" s="246"/>
      <c r="D174" s="236" t="s">
        <v>138</v>
      </c>
      <c r="E174" s="247" t="s">
        <v>1</v>
      </c>
      <c r="F174" s="248" t="s">
        <v>609</v>
      </c>
      <c r="G174" s="246"/>
      <c r="H174" s="249">
        <v>18.100000000000001</v>
      </c>
      <c r="I174" s="250"/>
      <c r="J174" s="246"/>
      <c r="K174" s="246"/>
      <c r="L174" s="251"/>
      <c r="M174" s="252"/>
      <c r="N174" s="253"/>
      <c r="O174" s="253"/>
      <c r="P174" s="253"/>
      <c r="Q174" s="253"/>
      <c r="R174" s="253"/>
      <c r="S174" s="253"/>
      <c r="T174" s="254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55" t="s">
        <v>138</v>
      </c>
      <c r="AU174" s="255" t="s">
        <v>84</v>
      </c>
      <c r="AV174" s="14" t="s">
        <v>84</v>
      </c>
      <c r="AW174" s="14" t="s">
        <v>31</v>
      </c>
      <c r="AX174" s="14" t="s">
        <v>74</v>
      </c>
      <c r="AY174" s="255" t="s">
        <v>129</v>
      </c>
    </row>
    <row r="175" s="15" customFormat="1">
      <c r="A175" s="15"/>
      <c r="B175" s="256"/>
      <c r="C175" s="257"/>
      <c r="D175" s="236" t="s">
        <v>138</v>
      </c>
      <c r="E175" s="258" t="s">
        <v>1</v>
      </c>
      <c r="F175" s="259" t="s">
        <v>154</v>
      </c>
      <c r="G175" s="257"/>
      <c r="H175" s="260">
        <v>60.670000000000002</v>
      </c>
      <c r="I175" s="261"/>
      <c r="J175" s="257"/>
      <c r="K175" s="257"/>
      <c r="L175" s="262"/>
      <c r="M175" s="263"/>
      <c r="N175" s="264"/>
      <c r="O175" s="264"/>
      <c r="P175" s="264"/>
      <c r="Q175" s="264"/>
      <c r="R175" s="264"/>
      <c r="S175" s="264"/>
      <c r="T175" s="265"/>
      <c r="U175" s="15"/>
      <c r="V175" s="15"/>
      <c r="W175" s="15"/>
      <c r="X175" s="15"/>
      <c r="Y175" s="15"/>
      <c r="Z175" s="15"/>
      <c r="AA175" s="15"/>
      <c r="AB175" s="15"/>
      <c r="AC175" s="15"/>
      <c r="AD175" s="15"/>
      <c r="AE175" s="15"/>
      <c r="AT175" s="266" t="s">
        <v>138</v>
      </c>
      <c r="AU175" s="266" t="s">
        <v>84</v>
      </c>
      <c r="AV175" s="15" t="s">
        <v>136</v>
      </c>
      <c r="AW175" s="15" t="s">
        <v>31</v>
      </c>
      <c r="AX175" s="15" t="s">
        <v>82</v>
      </c>
      <c r="AY175" s="266" t="s">
        <v>129</v>
      </c>
    </row>
    <row r="176" s="2" customFormat="1" ht="16.5" customHeight="1">
      <c r="A176" s="39"/>
      <c r="B176" s="40"/>
      <c r="C176" s="278" t="s">
        <v>209</v>
      </c>
      <c r="D176" s="278" t="s">
        <v>223</v>
      </c>
      <c r="E176" s="279" t="s">
        <v>224</v>
      </c>
      <c r="F176" s="280" t="s">
        <v>225</v>
      </c>
      <c r="G176" s="281" t="s">
        <v>147</v>
      </c>
      <c r="H176" s="282">
        <v>67.055999999999997</v>
      </c>
      <c r="I176" s="283"/>
      <c r="J176" s="284">
        <f>ROUND(I176*H176,2)</f>
        <v>0</v>
      </c>
      <c r="K176" s="285"/>
      <c r="L176" s="286"/>
      <c r="M176" s="287" t="s">
        <v>1</v>
      </c>
      <c r="N176" s="288" t="s">
        <v>39</v>
      </c>
      <c r="O176" s="92"/>
      <c r="P176" s="230">
        <f>O176*H176</f>
        <v>0</v>
      </c>
      <c r="Q176" s="230">
        <v>0</v>
      </c>
      <c r="R176" s="230">
        <f>Q176*H176</f>
        <v>0</v>
      </c>
      <c r="S176" s="230">
        <v>0</v>
      </c>
      <c r="T176" s="231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32" t="s">
        <v>226</v>
      </c>
      <c r="AT176" s="232" t="s">
        <v>223</v>
      </c>
      <c r="AU176" s="232" t="s">
        <v>84</v>
      </c>
      <c r="AY176" s="18" t="s">
        <v>129</v>
      </c>
      <c r="BE176" s="233">
        <f>IF(N176="základní",J176,0)</f>
        <v>0</v>
      </c>
      <c r="BF176" s="233">
        <f>IF(N176="snížená",J176,0)</f>
        <v>0</v>
      </c>
      <c r="BG176" s="233">
        <f>IF(N176="zákl. přenesená",J176,0)</f>
        <v>0</v>
      </c>
      <c r="BH176" s="233">
        <f>IF(N176="sníž. přenesená",J176,0)</f>
        <v>0</v>
      </c>
      <c r="BI176" s="233">
        <f>IF(N176="nulová",J176,0)</f>
        <v>0</v>
      </c>
      <c r="BJ176" s="18" t="s">
        <v>82</v>
      </c>
      <c r="BK176" s="233">
        <f>ROUND(I176*H176,2)</f>
        <v>0</v>
      </c>
      <c r="BL176" s="18" t="s">
        <v>181</v>
      </c>
      <c r="BM176" s="232" t="s">
        <v>227</v>
      </c>
    </row>
    <row r="177" s="14" customFormat="1">
      <c r="A177" s="14"/>
      <c r="B177" s="245"/>
      <c r="C177" s="246"/>
      <c r="D177" s="236" t="s">
        <v>138</v>
      </c>
      <c r="E177" s="247" t="s">
        <v>1</v>
      </c>
      <c r="F177" s="248" t="s">
        <v>610</v>
      </c>
      <c r="G177" s="246"/>
      <c r="H177" s="249">
        <v>48.956000000000003</v>
      </c>
      <c r="I177" s="250"/>
      <c r="J177" s="246"/>
      <c r="K177" s="246"/>
      <c r="L177" s="251"/>
      <c r="M177" s="252"/>
      <c r="N177" s="253"/>
      <c r="O177" s="253"/>
      <c r="P177" s="253"/>
      <c r="Q177" s="253"/>
      <c r="R177" s="253"/>
      <c r="S177" s="253"/>
      <c r="T177" s="254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55" t="s">
        <v>138</v>
      </c>
      <c r="AU177" s="255" t="s">
        <v>84</v>
      </c>
      <c r="AV177" s="14" t="s">
        <v>84</v>
      </c>
      <c r="AW177" s="14" t="s">
        <v>31</v>
      </c>
      <c r="AX177" s="14" t="s">
        <v>74</v>
      </c>
      <c r="AY177" s="255" t="s">
        <v>129</v>
      </c>
    </row>
    <row r="178" s="13" customFormat="1">
      <c r="A178" s="13"/>
      <c r="B178" s="234"/>
      <c r="C178" s="235"/>
      <c r="D178" s="236" t="s">
        <v>138</v>
      </c>
      <c r="E178" s="237" t="s">
        <v>1</v>
      </c>
      <c r="F178" s="238" t="s">
        <v>229</v>
      </c>
      <c r="G178" s="235"/>
      <c r="H178" s="237" t="s">
        <v>1</v>
      </c>
      <c r="I178" s="239"/>
      <c r="J178" s="235"/>
      <c r="K178" s="235"/>
      <c r="L178" s="240"/>
      <c r="M178" s="241"/>
      <c r="N178" s="242"/>
      <c r="O178" s="242"/>
      <c r="P178" s="242"/>
      <c r="Q178" s="242"/>
      <c r="R178" s="242"/>
      <c r="S178" s="242"/>
      <c r="T178" s="243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4" t="s">
        <v>138</v>
      </c>
      <c r="AU178" s="244" t="s">
        <v>84</v>
      </c>
      <c r="AV178" s="13" t="s">
        <v>82</v>
      </c>
      <c r="AW178" s="13" t="s">
        <v>31</v>
      </c>
      <c r="AX178" s="13" t="s">
        <v>74</v>
      </c>
      <c r="AY178" s="244" t="s">
        <v>129</v>
      </c>
    </row>
    <row r="179" s="14" customFormat="1">
      <c r="A179" s="14"/>
      <c r="B179" s="245"/>
      <c r="C179" s="246"/>
      <c r="D179" s="236" t="s">
        <v>138</v>
      </c>
      <c r="E179" s="247" t="s">
        <v>1</v>
      </c>
      <c r="F179" s="248" t="s">
        <v>609</v>
      </c>
      <c r="G179" s="246"/>
      <c r="H179" s="249">
        <v>18.100000000000001</v>
      </c>
      <c r="I179" s="250"/>
      <c r="J179" s="246"/>
      <c r="K179" s="246"/>
      <c r="L179" s="251"/>
      <c r="M179" s="252"/>
      <c r="N179" s="253"/>
      <c r="O179" s="253"/>
      <c r="P179" s="253"/>
      <c r="Q179" s="253"/>
      <c r="R179" s="253"/>
      <c r="S179" s="253"/>
      <c r="T179" s="254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55" t="s">
        <v>138</v>
      </c>
      <c r="AU179" s="255" t="s">
        <v>84</v>
      </c>
      <c r="AV179" s="14" t="s">
        <v>84</v>
      </c>
      <c r="AW179" s="14" t="s">
        <v>31</v>
      </c>
      <c r="AX179" s="14" t="s">
        <v>74</v>
      </c>
      <c r="AY179" s="255" t="s">
        <v>129</v>
      </c>
    </row>
    <row r="180" s="15" customFormat="1">
      <c r="A180" s="15"/>
      <c r="B180" s="256"/>
      <c r="C180" s="257"/>
      <c r="D180" s="236" t="s">
        <v>138</v>
      </c>
      <c r="E180" s="258" t="s">
        <v>1</v>
      </c>
      <c r="F180" s="259" t="s">
        <v>154</v>
      </c>
      <c r="G180" s="257"/>
      <c r="H180" s="260">
        <v>67.055999999999997</v>
      </c>
      <c r="I180" s="261"/>
      <c r="J180" s="257"/>
      <c r="K180" s="257"/>
      <c r="L180" s="262"/>
      <c r="M180" s="263"/>
      <c r="N180" s="264"/>
      <c r="O180" s="264"/>
      <c r="P180" s="264"/>
      <c r="Q180" s="264"/>
      <c r="R180" s="264"/>
      <c r="S180" s="264"/>
      <c r="T180" s="265"/>
      <c r="U180" s="15"/>
      <c r="V180" s="15"/>
      <c r="W180" s="15"/>
      <c r="X180" s="15"/>
      <c r="Y180" s="15"/>
      <c r="Z180" s="15"/>
      <c r="AA180" s="15"/>
      <c r="AB180" s="15"/>
      <c r="AC180" s="15"/>
      <c r="AD180" s="15"/>
      <c r="AE180" s="15"/>
      <c r="AT180" s="266" t="s">
        <v>138</v>
      </c>
      <c r="AU180" s="266" t="s">
        <v>84</v>
      </c>
      <c r="AV180" s="15" t="s">
        <v>136</v>
      </c>
      <c r="AW180" s="15" t="s">
        <v>31</v>
      </c>
      <c r="AX180" s="15" t="s">
        <v>82</v>
      </c>
      <c r="AY180" s="266" t="s">
        <v>129</v>
      </c>
    </row>
    <row r="181" s="2" customFormat="1" ht="33" customHeight="1">
      <c r="A181" s="39"/>
      <c r="B181" s="40"/>
      <c r="C181" s="220" t="s">
        <v>214</v>
      </c>
      <c r="D181" s="220" t="s">
        <v>132</v>
      </c>
      <c r="E181" s="221" t="s">
        <v>230</v>
      </c>
      <c r="F181" s="222" t="s">
        <v>231</v>
      </c>
      <c r="G181" s="223" t="s">
        <v>135</v>
      </c>
      <c r="H181" s="224">
        <v>8</v>
      </c>
      <c r="I181" s="225"/>
      <c r="J181" s="226">
        <f>ROUND(I181*H181,2)</f>
        <v>0</v>
      </c>
      <c r="K181" s="227"/>
      <c r="L181" s="45"/>
      <c r="M181" s="228" t="s">
        <v>1</v>
      </c>
      <c r="N181" s="229" t="s">
        <v>39</v>
      </c>
      <c r="O181" s="92"/>
      <c r="P181" s="230">
        <f>O181*H181</f>
        <v>0</v>
      </c>
      <c r="Q181" s="230">
        <v>0</v>
      </c>
      <c r="R181" s="230">
        <f>Q181*H181</f>
        <v>0</v>
      </c>
      <c r="S181" s="230">
        <v>0</v>
      </c>
      <c r="T181" s="231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32" t="s">
        <v>181</v>
      </c>
      <c r="AT181" s="232" t="s">
        <v>132</v>
      </c>
      <c r="AU181" s="232" t="s">
        <v>84</v>
      </c>
      <c r="AY181" s="18" t="s">
        <v>129</v>
      </c>
      <c r="BE181" s="233">
        <f>IF(N181="základní",J181,0)</f>
        <v>0</v>
      </c>
      <c r="BF181" s="233">
        <f>IF(N181="snížená",J181,0)</f>
        <v>0</v>
      </c>
      <c r="BG181" s="233">
        <f>IF(N181="zákl. přenesená",J181,0)</f>
        <v>0</v>
      </c>
      <c r="BH181" s="233">
        <f>IF(N181="sníž. přenesená",J181,0)</f>
        <v>0</v>
      </c>
      <c r="BI181" s="233">
        <f>IF(N181="nulová",J181,0)</f>
        <v>0</v>
      </c>
      <c r="BJ181" s="18" t="s">
        <v>82</v>
      </c>
      <c r="BK181" s="233">
        <f>ROUND(I181*H181,2)</f>
        <v>0</v>
      </c>
      <c r="BL181" s="18" t="s">
        <v>181</v>
      </c>
      <c r="BM181" s="232" t="s">
        <v>232</v>
      </c>
    </row>
    <row r="182" s="13" customFormat="1">
      <c r="A182" s="13"/>
      <c r="B182" s="234"/>
      <c r="C182" s="235"/>
      <c r="D182" s="236" t="s">
        <v>138</v>
      </c>
      <c r="E182" s="237" t="s">
        <v>1</v>
      </c>
      <c r="F182" s="238" t="s">
        <v>235</v>
      </c>
      <c r="G182" s="235"/>
      <c r="H182" s="237" t="s">
        <v>1</v>
      </c>
      <c r="I182" s="239"/>
      <c r="J182" s="235"/>
      <c r="K182" s="235"/>
      <c r="L182" s="240"/>
      <c r="M182" s="241"/>
      <c r="N182" s="242"/>
      <c r="O182" s="242"/>
      <c r="P182" s="242"/>
      <c r="Q182" s="242"/>
      <c r="R182" s="242"/>
      <c r="S182" s="242"/>
      <c r="T182" s="243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4" t="s">
        <v>138</v>
      </c>
      <c r="AU182" s="244" t="s">
        <v>84</v>
      </c>
      <c r="AV182" s="13" t="s">
        <v>82</v>
      </c>
      <c r="AW182" s="13" t="s">
        <v>31</v>
      </c>
      <c r="AX182" s="13" t="s">
        <v>74</v>
      </c>
      <c r="AY182" s="244" t="s">
        <v>129</v>
      </c>
    </row>
    <row r="183" s="14" customFormat="1">
      <c r="A183" s="14"/>
      <c r="B183" s="245"/>
      <c r="C183" s="246"/>
      <c r="D183" s="236" t="s">
        <v>138</v>
      </c>
      <c r="E183" s="247" t="s">
        <v>1</v>
      </c>
      <c r="F183" s="248" t="s">
        <v>236</v>
      </c>
      <c r="G183" s="246"/>
      <c r="H183" s="249">
        <v>8</v>
      </c>
      <c r="I183" s="250"/>
      <c r="J183" s="246"/>
      <c r="K183" s="246"/>
      <c r="L183" s="251"/>
      <c r="M183" s="252"/>
      <c r="N183" s="253"/>
      <c r="O183" s="253"/>
      <c r="P183" s="253"/>
      <c r="Q183" s="253"/>
      <c r="R183" s="253"/>
      <c r="S183" s="253"/>
      <c r="T183" s="254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55" t="s">
        <v>138</v>
      </c>
      <c r="AU183" s="255" t="s">
        <v>84</v>
      </c>
      <c r="AV183" s="14" t="s">
        <v>84</v>
      </c>
      <c r="AW183" s="14" t="s">
        <v>31</v>
      </c>
      <c r="AX183" s="14" t="s">
        <v>74</v>
      </c>
      <c r="AY183" s="255" t="s">
        <v>129</v>
      </c>
    </row>
    <row r="184" s="15" customFormat="1">
      <c r="A184" s="15"/>
      <c r="B184" s="256"/>
      <c r="C184" s="257"/>
      <c r="D184" s="236" t="s">
        <v>138</v>
      </c>
      <c r="E184" s="258" t="s">
        <v>1</v>
      </c>
      <c r="F184" s="259" t="s">
        <v>154</v>
      </c>
      <c r="G184" s="257"/>
      <c r="H184" s="260">
        <v>8</v>
      </c>
      <c r="I184" s="261"/>
      <c r="J184" s="257"/>
      <c r="K184" s="257"/>
      <c r="L184" s="262"/>
      <c r="M184" s="263"/>
      <c r="N184" s="264"/>
      <c r="O184" s="264"/>
      <c r="P184" s="264"/>
      <c r="Q184" s="264"/>
      <c r="R184" s="264"/>
      <c r="S184" s="264"/>
      <c r="T184" s="265"/>
      <c r="U184" s="15"/>
      <c r="V184" s="15"/>
      <c r="W184" s="15"/>
      <c r="X184" s="15"/>
      <c r="Y184" s="15"/>
      <c r="Z184" s="15"/>
      <c r="AA184" s="15"/>
      <c r="AB184" s="15"/>
      <c r="AC184" s="15"/>
      <c r="AD184" s="15"/>
      <c r="AE184" s="15"/>
      <c r="AT184" s="266" t="s">
        <v>138</v>
      </c>
      <c r="AU184" s="266" t="s">
        <v>84</v>
      </c>
      <c r="AV184" s="15" t="s">
        <v>136</v>
      </c>
      <c r="AW184" s="15" t="s">
        <v>31</v>
      </c>
      <c r="AX184" s="15" t="s">
        <v>82</v>
      </c>
      <c r="AY184" s="266" t="s">
        <v>129</v>
      </c>
    </row>
    <row r="185" s="2" customFormat="1" ht="16.5" customHeight="1">
      <c r="A185" s="39"/>
      <c r="B185" s="40"/>
      <c r="C185" s="278" t="s">
        <v>201</v>
      </c>
      <c r="D185" s="278" t="s">
        <v>223</v>
      </c>
      <c r="E185" s="279" t="s">
        <v>237</v>
      </c>
      <c r="F185" s="280" t="s">
        <v>238</v>
      </c>
      <c r="G185" s="281" t="s">
        <v>135</v>
      </c>
      <c r="H185" s="282">
        <v>8</v>
      </c>
      <c r="I185" s="283"/>
      <c r="J185" s="284">
        <f>ROUND(I185*H185,2)</f>
        <v>0</v>
      </c>
      <c r="K185" s="285"/>
      <c r="L185" s="286"/>
      <c r="M185" s="287" t="s">
        <v>1</v>
      </c>
      <c r="N185" s="288" t="s">
        <v>39</v>
      </c>
      <c r="O185" s="92"/>
      <c r="P185" s="230">
        <f>O185*H185</f>
        <v>0</v>
      </c>
      <c r="Q185" s="230">
        <v>0.00020000000000000001</v>
      </c>
      <c r="R185" s="230">
        <f>Q185*H185</f>
        <v>0.0016000000000000001</v>
      </c>
      <c r="S185" s="230">
        <v>0</v>
      </c>
      <c r="T185" s="231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32" t="s">
        <v>226</v>
      </c>
      <c r="AT185" s="232" t="s">
        <v>223</v>
      </c>
      <c r="AU185" s="232" t="s">
        <v>84</v>
      </c>
      <c r="AY185" s="18" t="s">
        <v>129</v>
      </c>
      <c r="BE185" s="233">
        <f>IF(N185="základní",J185,0)</f>
        <v>0</v>
      </c>
      <c r="BF185" s="233">
        <f>IF(N185="snížená",J185,0)</f>
        <v>0</v>
      </c>
      <c r="BG185" s="233">
        <f>IF(N185="zákl. přenesená",J185,0)</f>
        <v>0</v>
      </c>
      <c r="BH185" s="233">
        <f>IF(N185="sníž. přenesená",J185,0)</f>
        <v>0</v>
      </c>
      <c r="BI185" s="233">
        <f>IF(N185="nulová",J185,0)</f>
        <v>0</v>
      </c>
      <c r="BJ185" s="18" t="s">
        <v>82</v>
      </c>
      <c r="BK185" s="233">
        <f>ROUND(I185*H185,2)</f>
        <v>0</v>
      </c>
      <c r="BL185" s="18" t="s">
        <v>181</v>
      </c>
      <c r="BM185" s="232" t="s">
        <v>239</v>
      </c>
    </row>
    <row r="186" s="13" customFormat="1">
      <c r="A186" s="13"/>
      <c r="B186" s="234"/>
      <c r="C186" s="235"/>
      <c r="D186" s="236" t="s">
        <v>138</v>
      </c>
      <c r="E186" s="237" t="s">
        <v>1</v>
      </c>
      <c r="F186" s="238" t="s">
        <v>235</v>
      </c>
      <c r="G186" s="235"/>
      <c r="H186" s="237" t="s">
        <v>1</v>
      </c>
      <c r="I186" s="239"/>
      <c r="J186" s="235"/>
      <c r="K186" s="235"/>
      <c r="L186" s="240"/>
      <c r="M186" s="241"/>
      <c r="N186" s="242"/>
      <c r="O186" s="242"/>
      <c r="P186" s="242"/>
      <c r="Q186" s="242"/>
      <c r="R186" s="242"/>
      <c r="S186" s="242"/>
      <c r="T186" s="243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4" t="s">
        <v>138</v>
      </c>
      <c r="AU186" s="244" t="s">
        <v>84</v>
      </c>
      <c r="AV186" s="13" t="s">
        <v>82</v>
      </c>
      <c r="AW186" s="13" t="s">
        <v>31</v>
      </c>
      <c r="AX186" s="13" t="s">
        <v>74</v>
      </c>
      <c r="AY186" s="244" t="s">
        <v>129</v>
      </c>
    </row>
    <row r="187" s="14" customFormat="1">
      <c r="A187" s="14"/>
      <c r="B187" s="245"/>
      <c r="C187" s="246"/>
      <c r="D187" s="236" t="s">
        <v>138</v>
      </c>
      <c r="E187" s="247" t="s">
        <v>1</v>
      </c>
      <c r="F187" s="248" t="s">
        <v>236</v>
      </c>
      <c r="G187" s="246"/>
      <c r="H187" s="249">
        <v>8</v>
      </c>
      <c r="I187" s="250"/>
      <c r="J187" s="246"/>
      <c r="K187" s="246"/>
      <c r="L187" s="251"/>
      <c r="M187" s="252"/>
      <c r="N187" s="253"/>
      <c r="O187" s="253"/>
      <c r="P187" s="253"/>
      <c r="Q187" s="253"/>
      <c r="R187" s="253"/>
      <c r="S187" s="253"/>
      <c r="T187" s="254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55" t="s">
        <v>138</v>
      </c>
      <c r="AU187" s="255" t="s">
        <v>84</v>
      </c>
      <c r="AV187" s="14" t="s">
        <v>84</v>
      </c>
      <c r="AW187" s="14" t="s">
        <v>31</v>
      </c>
      <c r="AX187" s="14" t="s">
        <v>82</v>
      </c>
      <c r="AY187" s="255" t="s">
        <v>129</v>
      </c>
    </row>
    <row r="188" s="2" customFormat="1" ht="37.8" customHeight="1">
      <c r="A188" s="39"/>
      <c r="B188" s="40"/>
      <c r="C188" s="220" t="s">
        <v>8</v>
      </c>
      <c r="D188" s="220" t="s">
        <v>132</v>
      </c>
      <c r="E188" s="221" t="s">
        <v>245</v>
      </c>
      <c r="F188" s="222" t="s">
        <v>246</v>
      </c>
      <c r="G188" s="223" t="s">
        <v>205</v>
      </c>
      <c r="H188" s="224">
        <v>36.200000000000003</v>
      </c>
      <c r="I188" s="225"/>
      <c r="J188" s="226">
        <f>ROUND(I188*H188,2)</f>
        <v>0</v>
      </c>
      <c r="K188" s="227"/>
      <c r="L188" s="45"/>
      <c r="M188" s="228" t="s">
        <v>1</v>
      </c>
      <c r="N188" s="229" t="s">
        <v>39</v>
      </c>
      <c r="O188" s="92"/>
      <c r="P188" s="230">
        <f>O188*H188</f>
        <v>0</v>
      </c>
      <c r="Q188" s="230">
        <v>0</v>
      </c>
      <c r="R188" s="230">
        <f>Q188*H188</f>
        <v>0</v>
      </c>
      <c r="S188" s="230">
        <v>0</v>
      </c>
      <c r="T188" s="231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32" t="s">
        <v>181</v>
      </c>
      <c r="AT188" s="232" t="s">
        <v>132</v>
      </c>
      <c r="AU188" s="232" t="s">
        <v>84</v>
      </c>
      <c r="AY188" s="18" t="s">
        <v>129</v>
      </c>
      <c r="BE188" s="233">
        <f>IF(N188="základní",J188,0)</f>
        <v>0</v>
      </c>
      <c r="BF188" s="233">
        <f>IF(N188="snížená",J188,0)</f>
        <v>0</v>
      </c>
      <c r="BG188" s="233">
        <f>IF(N188="zákl. přenesená",J188,0)</f>
        <v>0</v>
      </c>
      <c r="BH188" s="233">
        <f>IF(N188="sníž. přenesená",J188,0)</f>
        <v>0</v>
      </c>
      <c r="BI188" s="233">
        <f>IF(N188="nulová",J188,0)</f>
        <v>0</v>
      </c>
      <c r="BJ188" s="18" t="s">
        <v>82</v>
      </c>
      <c r="BK188" s="233">
        <f>ROUND(I188*H188,2)</f>
        <v>0</v>
      </c>
      <c r="BL188" s="18" t="s">
        <v>181</v>
      </c>
      <c r="BM188" s="232" t="s">
        <v>247</v>
      </c>
    </row>
    <row r="189" s="13" customFormat="1">
      <c r="A189" s="13"/>
      <c r="B189" s="234"/>
      <c r="C189" s="235"/>
      <c r="D189" s="236" t="s">
        <v>138</v>
      </c>
      <c r="E189" s="237" t="s">
        <v>1</v>
      </c>
      <c r="F189" s="238" t="s">
        <v>248</v>
      </c>
      <c r="G189" s="235"/>
      <c r="H189" s="237" t="s">
        <v>1</v>
      </c>
      <c r="I189" s="239"/>
      <c r="J189" s="235"/>
      <c r="K189" s="235"/>
      <c r="L189" s="240"/>
      <c r="M189" s="241"/>
      <c r="N189" s="242"/>
      <c r="O189" s="242"/>
      <c r="P189" s="242"/>
      <c r="Q189" s="242"/>
      <c r="R189" s="242"/>
      <c r="S189" s="242"/>
      <c r="T189" s="243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44" t="s">
        <v>138</v>
      </c>
      <c r="AU189" s="244" t="s">
        <v>84</v>
      </c>
      <c r="AV189" s="13" t="s">
        <v>82</v>
      </c>
      <c r="AW189" s="13" t="s">
        <v>31</v>
      </c>
      <c r="AX189" s="13" t="s">
        <v>74</v>
      </c>
      <c r="AY189" s="244" t="s">
        <v>129</v>
      </c>
    </row>
    <row r="190" s="14" customFormat="1">
      <c r="A190" s="14"/>
      <c r="B190" s="245"/>
      <c r="C190" s="246"/>
      <c r="D190" s="236" t="s">
        <v>138</v>
      </c>
      <c r="E190" s="247" t="s">
        <v>1</v>
      </c>
      <c r="F190" s="248" t="s">
        <v>611</v>
      </c>
      <c r="G190" s="246"/>
      <c r="H190" s="249">
        <v>33</v>
      </c>
      <c r="I190" s="250"/>
      <c r="J190" s="246"/>
      <c r="K190" s="246"/>
      <c r="L190" s="251"/>
      <c r="M190" s="252"/>
      <c r="N190" s="253"/>
      <c r="O190" s="253"/>
      <c r="P190" s="253"/>
      <c r="Q190" s="253"/>
      <c r="R190" s="253"/>
      <c r="S190" s="253"/>
      <c r="T190" s="254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55" t="s">
        <v>138</v>
      </c>
      <c r="AU190" s="255" t="s">
        <v>84</v>
      </c>
      <c r="AV190" s="14" t="s">
        <v>84</v>
      </c>
      <c r="AW190" s="14" t="s">
        <v>31</v>
      </c>
      <c r="AX190" s="14" t="s">
        <v>74</v>
      </c>
      <c r="AY190" s="255" t="s">
        <v>129</v>
      </c>
    </row>
    <row r="191" s="14" customFormat="1">
      <c r="A191" s="14"/>
      <c r="B191" s="245"/>
      <c r="C191" s="246"/>
      <c r="D191" s="236" t="s">
        <v>138</v>
      </c>
      <c r="E191" s="247" t="s">
        <v>1</v>
      </c>
      <c r="F191" s="248" t="s">
        <v>612</v>
      </c>
      <c r="G191" s="246"/>
      <c r="H191" s="249">
        <v>3.2000000000000002</v>
      </c>
      <c r="I191" s="250"/>
      <c r="J191" s="246"/>
      <c r="K191" s="246"/>
      <c r="L191" s="251"/>
      <c r="M191" s="252"/>
      <c r="N191" s="253"/>
      <c r="O191" s="253"/>
      <c r="P191" s="253"/>
      <c r="Q191" s="253"/>
      <c r="R191" s="253"/>
      <c r="S191" s="253"/>
      <c r="T191" s="254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55" t="s">
        <v>138</v>
      </c>
      <c r="AU191" s="255" t="s">
        <v>84</v>
      </c>
      <c r="AV191" s="14" t="s">
        <v>84</v>
      </c>
      <c r="AW191" s="14" t="s">
        <v>31</v>
      </c>
      <c r="AX191" s="14" t="s">
        <v>74</v>
      </c>
      <c r="AY191" s="255" t="s">
        <v>129</v>
      </c>
    </row>
    <row r="192" s="15" customFormat="1">
      <c r="A192" s="15"/>
      <c r="B192" s="256"/>
      <c r="C192" s="257"/>
      <c r="D192" s="236" t="s">
        <v>138</v>
      </c>
      <c r="E192" s="258" t="s">
        <v>1</v>
      </c>
      <c r="F192" s="259" t="s">
        <v>154</v>
      </c>
      <c r="G192" s="257"/>
      <c r="H192" s="260">
        <v>36.200000000000003</v>
      </c>
      <c r="I192" s="261"/>
      <c r="J192" s="257"/>
      <c r="K192" s="257"/>
      <c r="L192" s="262"/>
      <c r="M192" s="263"/>
      <c r="N192" s="264"/>
      <c r="O192" s="264"/>
      <c r="P192" s="264"/>
      <c r="Q192" s="264"/>
      <c r="R192" s="264"/>
      <c r="S192" s="264"/>
      <c r="T192" s="265"/>
      <c r="U192" s="15"/>
      <c r="V192" s="15"/>
      <c r="W192" s="15"/>
      <c r="X192" s="15"/>
      <c r="Y192" s="15"/>
      <c r="Z192" s="15"/>
      <c r="AA192" s="15"/>
      <c r="AB192" s="15"/>
      <c r="AC192" s="15"/>
      <c r="AD192" s="15"/>
      <c r="AE192" s="15"/>
      <c r="AT192" s="266" t="s">
        <v>138</v>
      </c>
      <c r="AU192" s="266" t="s">
        <v>84</v>
      </c>
      <c r="AV192" s="15" t="s">
        <v>136</v>
      </c>
      <c r="AW192" s="15" t="s">
        <v>31</v>
      </c>
      <c r="AX192" s="15" t="s">
        <v>82</v>
      </c>
      <c r="AY192" s="266" t="s">
        <v>129</v>
      </c>
    </row>
    <row r="193" s="2" customFormat="1" ht="16.5" customHeight="1">
      <c r="A193" s="39"/>
      <c r="B193" s="40"/>
      <c r="C193" s="278" t="s">
        <v>181</v>
      </c>
      <c r="D193" s="278" t="s">
        <v>223</v>
      </c>
      <c r="E193" s="279" t="s">
        <v>252</v>
      </c>
      <c r="F193" s="280" t="s">
        <v>253</v>
      </c>
      <c r="G193" s="281" t="s">
        <v>205</v>
      </c>
      <c r="H193" s="282">
        <v>39</v>
      </c>
      <c r="I193" s="283"/>
      <c r="J193" s="284">
        <f>ROUND(I193*H193,2)</f>
        <v>0</v>
      </c>
      <c r="K193" s="285"/>
      <c r="L193" s="286"/>
      <c r="M193" s="287" t="s">
        <v>1</v>
      </c>
      <c r="N193" s="288" t="s">
        <v>39</v>
      </c>
      <c r="O193" s="92"/>
      <c r="P193" s="230">
        <f>O193*H193</f>
        <v>0</v>
      </c>
      <c r="Q193" s="230">
        <v>0</v>
      </c>
      <c r="R193" s="230">
        <f>Q193*H193</f>
        <v>0</v>
      </c>
      <c r="S193" s="230">
        <v>0</v>
      </c>
      <c r="T193" s="231">
        <f>S193*H193</f>
        <v>0</v>
      </c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R193" s="232" t="s">
        <v>226</v>
      </c>
      <c r="AT193" s="232" t="s">
        <v>223</v>
      </c>
      <c r="AU193" s="232" t="s">
        <v>84</v>
      </c>
      <c r="AY193" s="18" t="s">
        <v>129</v>
      </c>
      <c r="BE193" s="233">
        <f>IF(N193="základní",J193,0)</f>
        <v>0</v>
      </c>
      <c r="BF193" s="233">
        <f>IF(N193="snížená",J193,0)</f>
        <v>0</v>
      </c>
      <c r="BG193" s="233">
        <f>IF(N193="zákl. přenesená",J193,0)</f>
        <v>0</v>
      </c>
      <c r="BH193" s="233">
        <f>IF(N193="sníž. přenesená",J193,0)</f>
        <v>0</v>
      </c>
      <c r="BI193" s="233">
        <f>IF(N193="nulová",J193,0)</f>
        <v>0</v>
      </c>
      <c r="BJ193" s="18" t="s">
        <v>82</v>
      </c>
      <c r="BK193" s="233">
        <f>ROUND(I193*H193,2)</f>
        <v>0</v>
      </c>
      <c r="BL193" s="18" t="s">
        <v>181</v>
      </c>
      <c r="BM193" s="232" t="s">
        <v>254</v>
      </c>
    </row>
    <row r="194" s="13" customFormat="1">
      <c r="A194" s="13"/>
      <c r="B194" s="234"/>
      <c r="C194" s="235"/>
      <c r="D194" s="236" t="s">
        <v>138</v>
      </c>
      <c r="E194" s="237" t="s">
        <v>1</v>
      </c>
      <c r="F194" s="238" t="s">
        <v>255</v>
      </c>
      <c r="G194" s="235"/>
      <c r="H194" s="237" t="s">
        <v>1</v>
      </c>
      <c r="I194" s="239"/>
      <c r="J194" s="235"/>
      <c r="K194" s="235"/>
      <c r="L194" s="240"/>
      <c r="M194" s="241"/>
      <c r="N194" s="242"/>
      <c r="O194" s="242"/>
      <c r="P194" s="242"/>
      <c r="Q194" s="242"/>
      <c r="R194" s="242"/>
      <c r="S194" s="242"/>
      <c r="T194" s="243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44" t="s">
        <v>138</v>
      </c>
      <c r="AU194" s="244" t="s">
        <v>84</v>
      </c>
      <c r="AV194" s="13" t="s">
        <v>82</v>
      </c>
      <c r="AW194" s="13" t="s">
        <v>31</v>
      </c>
      <c r="AX194" s="13" t="s">
        <v>74</v>
      </c>
      <c r="AY194" s="244" t="s">
        <v>129</v>
      </c>
    </row>
    <row r="195" s="14" customFormat="1">
      <c r="A195" s="14"/>
      <c r="B195" s="245"/>
      <c r="C195" s="246"/>
      <c r="D195" s="236" t="s">
        <v>138</v>
      </c>
      <c r="E195" s="247" t="s">
        <v>1</v>
      </c>
      <c r="F195" s="248" t="s">
        <v>613</v>
      </c>
      <c r="G195" s="246"/>
      <c r="H195" s="249">
        <v>38.009999999999998</v>
      </c>
      <c r="I195" s="250"/>
      <c r="J195" s="246"/>
      <c r="K195" s="246"/>
      <c r="L195" s="251"/>
      <c r="M195" s="252"/>
      <c r="N195" s="253"/>
      <c r="O195" s="253"/>
      <c r="P195" s="253"/>
      <c r="Q195" s="253"/>
      <c r="R195" s="253"/>
      <c r="S195" s="253"/>
      <c r="T195" s="254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55" t="s">
        <v>138</v>
      </c>
      <c r="AU195" s="255" t="s">
        <v>84</v>
      </c>
      <c r="AV195" s="14" t="s">
        <v>84</v>
      </c>
      <c r="AW195" s="14" t="s">
        <v>31</v>
      </c>
      <c r="AX195" s="14" t="s">
        <v>74</v>
      </c>
      <c r="AY195" s="255" t="s">
        <v>129</v>
      </c>
    </row>
    <row r="196" s="13" customFormat="1">
      <c r="A196" s="13"/>
      <c r="B196" s="234"/>
      <c r="C196" s="235"/>
      <c r="D196" s="236" t="s">
        <v>138</v>
      </c>
      <c r="E196" s="237" t="s">
        <v>1</v>
      </c>
      <c r="F196" s="238" t="s">
        <v>257</v>
      </c>
      <c r="G196" s="235"/>
      <c r="H196" s="237" t="s">
        <v>1</v>
      </c>
      <c r="I196" s="239"/>
      <c r="J196" s="235"/>
      <c r="K196" s="235"/>
      <c r="L196" s="240"/>
      <c r="M196" s="241"/>
      <c r="N196" s="242"/>
      <c r="O196" s="242"/>
      <c r="P196" s="242"/>
      <c r="Q196" s="242"/>
      <c r="R196" s="242"/>
      <c r="S196" s="242"/>
      <c r="T196" s="243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44" t="s">
        <v>138</v>
      </c>
      <c r="AU196" s="244" t="s">
        <v>84</v>
      </c>
      <c r="AV196" s="13" t="s">
        <v>82</v>
      </c>
      <c r="AW196" s="13" t="s">
        <v>31</v>
      </c>
      <c r="AX196" s="13" t="s">
        <v>74</v>
      </c>
      <c r="AY196" s="244" t="s">
        <v>129</v>
      </c>
    </row>
    <row r="197" s="14" customFormat="1">
      <c r="A197" s="14"/>
      <c r="B197" s="245"/>
      <c r="C197" s="246"/>
      <c r="D197" s="236" t="s">
        <v>138</v>
      </c>
      <c r="E197" s="247" t="s">
        <v>1</v>
      </c>
      <c r="F197" s="248" t="s">
        <v>614</v>
      </c>
      <c r="G197" s="246"/>
      <c r="H197" s="249">
        <v>0.98999999999999999</v>
      </c>
      <c r="I197" s="250"/>
      <c r="J197" s="246"/>
      <c r="K197" s="246"/>
      <c r="L197" s="251"/>
      <c r="M197" s="252"/>
      <c r="N197" s="253"/>
      <c r="O197" s="253"/>
      <c r="P197" s="253"/>
      <c r="Q197" s="253"/>
      <c r="R197" s="253"/>
      <c r="S197" s="253"/>
      <c r="T197" s="254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55" t="s">
        <v>138</v>
      </c>
      <c r="AU197" s="255" t="s">
        <v>84</v>
      </c>
      <c r="AV197" s="14" t="s">
        <v>84</v>
      </c>
      <c r="AW197" s="14" t="s">
        <v>31</v>
      </c>
      <c r="AX197" s="14" t="s">
        <v>74</v>
      </c>
      <c r="AY197" s="255" t="s">
        <v>129</v>
      </c>
    </row>
    <row r="198" s="15" customFormat="1">
      <c r="A198" s="15"/>
      <c r="B198" s="256"/>
      <c r="C198" s="257"/>
      <c r="D198" s="236" t="s">
        <v>138</v>
      </c>
      <c r="E198" s="258" t="s">
        <v>1</v>
      </c>
      <c r="F198" s="259" t="s">
        <v>154</v>
      </c>
      <c r="G198" s="257"/>
      <c r="H198" s="260">
        <v>39</v>
      </c>
      <c r="I198" s="261"/>
      <c r="J198" s="257"/>
      <c r="K198" s="257"/>
      <c r="L198" s="262"/>
      <c r="M198" s="263"/>
      <c r="N198" s="264"/>
      <c r="O198" s="264"/>
      <c r="P198" s="264"/>
      <c r="Q198" s="264"/>
      <c r="R198" s="264"/>
      <c r="S198" s="264"/>
      <c r="T198" s="265"/>
      <c r="U198" s="15"/>
      <c r="V198" s="15"/>
      <c r="W198" s="15"/>
      <c r="X198" s="15"/>
      <c r="Y198" s="15"/>
      <c r="Z198" s="15"/>
      <c r="AA198" s="15"/>
      <c r="AB198" s="15"/>
      <c r="AC198" s="15"/>
      <c r="AD198" s="15"/>
      <c r="AE198" s="15"/>
      <c r="AT198" s="266" t="s">
        <v>138</v>
      </c>
      <c r="AU198" s="266" t="s">
        <v>84</v>
      </c>
      <c r="AV198" s="15" t="s">
        <v>136</v>
      </c>
      <c r="AW198" s="15" t="s">
        <v>31</v>
      </c>
      <c r="AX198" s="15" t="s">
        <v>82</v>
      </c>
      <c r="AY198" s="266" t="s">
        <v>129</v>
      </c>
    </row>
    <row r="199" s="2" customFormat="1" ht="21.75" customHeight="1">
      <c r="A199" s="39"/>
      <c r="B199" s="40"/>
      <c r="C199" s="278" t="s">
        <v>240</v>
      </c>
      <c r="D199" s="278" t="s">
        <v>223</v>
      </c>
      <c r="E199" s="279" t="s">
        <v>260</v>
      </c>
      <c r="F199" s="280" t="s">
        <v>261</v>
      </c>
      <c r="G199" s="281" t="s">
        <v>262</v>
      </c>
      <c r="H199" s="282">
        <v>45</v>
      </c>
      <c r="I199" s="283"/>
      <c r="J199" s="284">
        <f>ROUND(I199*H199,2)</f>
        <v>0</v>
      </c>
      <c r="K199" s="285"/>
      <c r="L199" s="286"/>
      <c r="M199" s="287" t="s">
        <v>1</v>
      </c>
      <c r="N199" s="288" t="s">
        <v>39</v>
      </c>
      <c r="O199" s="92"/>
      <c r="P199" s="230">
        <f>O199*H199</f>
        <v>0</v>
      </c>
      <c r="Q199" s="230">
        <v>0</v>
      </c>
      <c r="R199" s="230">
        <f>Q199*H199</f>
        <v>0</v>
      </c>
      <c r="S199" s="230">
        <v>0</v>
      </c>
      <c r="T199" s="231">
        <f>S199*H199</f>
        <v>0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232" t="s">
        <v>226</v>
      </c>
      <c r="AT199" s="232" t="s">
        <v>223</v>
      </c>
      <c r="AU199" s="232" t="s">
        <v>84</v>
      </c>
      <c r="AY199" s="18" t="s">
        <v>129</v>
      </c>
      <c r="BE199" s="233">
        <f>IF(N199="základní",J199,0)</f>
        <v>0</v>
      </c>
      <c r="BF199" s="233">
        <f>IF(N199="snížená",J199,0)</f>
        <v>0</v>
      </c>
      <c r="BG199" s="233">
        <f>IF(N199="zákl. přenesená",J199,0)</f>
        <v>0</v>
      </c>
      <c r="BH199" s="233">
        <f>IF(N199="sníž. přenesená",J199,0)</f>
        <v>0</v>
      </c>
      <c r="BI199" s="233">
        <f>IF(N199="nulová",J199,0)</f>
        <v>0</v>
      </c>
      <c r="BJ199" s="18" t="s">
        <v>82</v>
      </c>
      <c r="BK199" s="233">
        <f>ROUND(I199*H199,2)</f>
        <v>0</v>
      </c>
      <c r="BL199" s="18" t="s">
        <v>181</v>
      </c>
      <c r="BM199" s="232" t="s">
        <v>263</v>
      </c>
    </row>
    <row r="200" s="14" customFormat="1">
      <c r="A200" s="14"/>
      <c r="B200" s="245"/>
      <c r="C200" s="246"/>
      <c r="D200" s="236" t="s">
        <v>138</v>
      </c>
      <c r="E200" s="247" t="s">
        <v>1</v>
      </c>
      <c r="F200" s="248" t="s">
        <v>613</v>
      </c>
      <c r="G200" s="246"/>
      <c r="H200" s="249">
        <v>38.009999999999998</v>
      </c>
      <c r="I200" s="250"/>
      <c r="J200" s="246"/>
      <c r="K200" s="246"/>
      <c r="L200" s="251"/>
      <c r="M200" s="252"/>
      <c r="N200" s="253"/>
      <c r="O200" s="253"/>
      <c r="P200" s="253"/>
      <c r="Q200" s="253"/>
      <c r="R200" s="253"/>
      <c r="S200" s="253"/>
      <c r="T200" s="254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55" t="s">
        <v>138</v>
      </c>
      <c r="AU200" s="255" t="s">
        <v>84</v>
      </c>
      <c r="AV200" s="14" t="s">
        <v>84</v>
      </c>
      <c r="AW200" s="14" t="s">
        <v>31</v>
      </c>
      <c r="AX200" s="14" t="s">
        <v>74</v>
      </c>
      <c r="AY200" s="255" t="s">
        <v>129</v>
      </c>
    </row>
    <row r="201" s="13" customFormat="1">
      <c r="A201" s="13"/>
      <c r="B201" s="234"/>
      <c r="C201" s="235"/>
      <c r="D201" s="236" t="s">
        <v>138</v>
      </c>
      <c r="E201" s="237" t="s">
        <v>1</v>
      </c>
      <c r="F201" s="238" t="s">
        <v>264</v>
      </c>
      <c r="G201" s="235"/>
      <c r="H201" s="237" t="s">
        <v>1</v>
      </c>
      <c r="I201" s="239"/>
      <c r="J201" s="235"/>
      <c r="K201" s="235"/>
      <c r="L201" s="240"/>
      <c r="M201" s="241"/>
      <c r="N201" s="242"/>
      <c r="O201" s="242"/>
      <c r="P201" s="242"/>
      <c r="Q201" s="242"/>
      <c r="R201" s="242"/>
      <c r="S201" s="242"/>
      <c r="T201" s="243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44" t="s">
        <v>138</v>
      </c>
      <c r="AU201" s="244" t="s">
        <v>84</v>
      </c>
      <c r="AV201" s="13" t="s">
        <v>82</v>
      </c>
      <c r="AW201" s="13" t="s">
        <v>31</v>
      </c>
      <c r="AX201" s="13" t="s">
        <v>74</v>
      </c>
      <c r="AY201" s="244" t="s">
        <v>129</v>
      </c>
    </row>
    <row r="202" s="14" customFormat="1">
      <c r="A202" s="14"/>
      <c r="B202" s="245"/>
      <c r="C202" s="246"/>
      <c r="D202" s="236" t="s">
        <v>138</v>
      </c>
      <c r="E202" s="247" t="s">
        <v>1</v>
      </c>
      <c r="F202" s="248" t="s">
        <v>615</v>
      </c>
      <c r="G202" s="246"/>
      <c r="H202" s="249">
        <v>6.9900000000000002</v>
      </c>
      <c r="I202" s="250"/>
      <c r="J202" s="246"/>
      <c r="K202" s="246"/>
      <c r="L202" s="251"/>
      <c r="M202" s="252"/>
      <c r="N202" s="253"/>
      <c r="O202" s="253"/>
      <c r="P202" s="253"/>
      <c r="Q202" s="253"/>
      <c r="R202" s="253"/>
      <c r="S202" s="253"/>
      <c r="T202" s="254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55" t="s">
        <v>138</v>
      </c>
      <c r="AU202" s="255" t="s">
        <v>84</v>
      </c>
      <c r="AV202" s="14" t="s">
        <v>84</v>
      </c>
      <c r="AW202" s="14" t="s">
        <v>31</v>
      </c>
      <c r="AX202" s="14" t="s">
        <v>74</v>
      </c>
      <c r="AY202" s="255" t="s">
        <v>129</v>
      </c>
    </row>
    <row r="203" s="15" customFormat="1">
      <c r="A203" s="15"/>
      <c r="B203" s="256"/>
      <c r="C203" s="257"/>
      <c r="D203" s="236" t="s">
        <v>138</v>
      </c>
      <c r="E203" s="258" t="s">
        <v>1</v>
      </c>
      <c r="F203" s="259" t="s">
        <v>154</v>
      </c>
      <c r="G203" s="257"/>
      <c r="H203" s="260">
        <v>45</v>
      </c>
      <c r="I203" s="261"/>
      <c r="J203" s="257"/>
      <c r="K203" s="257"/>
      <c r="L203" s="262"/>
      <c r="M203" s="263"/>
      <c r="N203" s="264"/>
      <c r="O203" s="264"/>
      <c r="P203" s="264"/>
      <c r="Q203" s="264"/>
      <c r="R203" s="264"/>
      <c r="S203" s="264"/>
      <c r="T203" s="265"/>
      <c r="U203" s="15"/>
      <c r="V203" s="15"/>
      <c r="W203" s="15"/>
      <c r="X203" s="15"/>
      <c r="Y203" s="15"/>
      <c r="Z203" s="15"/>
      <c r="AA203" s="15"/>
      <c r="AB203" s="15"/>
      <c r="AC203" s="15"/>
      <c r="AD203" s="15"/>
      <c r="AE203" s="15"/>
      <c r="AT203" s="266" t="s">
        <v>138</v>
      </c>
      <c r="AU203" s="266" t="s">
        <v>84</v>
      </c>
      <c r="AV203" s="15" t="s">
        <v>136</v>
      </c>
      <c r="AW203" s="15" t="s">
        <v>31</v>
      </c>
      <c r="AX203" s="15" t="s">
        <v>82</v>
      </c>
      <c r="AY203" s="266" t="s">
        <v>129</v>
      </c>
    </row>
    <row r="204" s="2" customFormat="1" ht="21.75" customHeight="1">
      <c r="A204" s="39"/>
      <c r="B204" s="40"/>
      <c r="C204" s="220" t="s">
        <v>244</v>
      </c>
      <c r="D204" s="220" t="s">
        <v>132</v>
      </c>
      <c r="E204" s="221" t="s">
        <v>266</v>
      </c>
      <c r="F204" s="222" t="s">
        <v>267</v>
      </c>
      <c r="G204" s="223" t="s">
        <v>135</v>
      </c>
      <c r="H204" s="224">
        <v>4</v>
      </c>
      <c r="I204" s="225"/>
      <c r="J204" s="226">
        <f>ROUND(I204*H204,2)</f>
        <v>0</v>
      </c>
      <c r="K204" s="227"/>
      <c r="L204" s="45"/>
      <c r="M204" s="228" t="s">
        <v>1</v>
      </c>
      <c r="N204" s="229" t="s">
        <v>39</v>
      </c>
      <c r="O204" s="92"/>
      <c r="P204" s="230">
        <f>O204*H204</f>
        <v>0</v>
      </c>
      <c r="Q204" s="230">
        <v>0.0080000000000000002</v>
      </c>
      <c r="R204" s="230">
        <f>Q204*H204</f>
        <v>0.032000000000000001</v>
      </c>
      <c r="S204" s="230">
        <v>0</v>
      </c>
      <c r="T204" s="231">
        <f>S204*H204</f>
        <v>0</v>
      </c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R204" s="232" t="s">
        <v>181</v>
      </c>
      <c r="AT204" s="232" t="s">
        <v>132</v>
      </c>
      <c r="AU204" s="232" t="s">
        <v>84</v>
      </c>
      <c r="AY204" s="18" t="s">
        <v>129</v>
      </c>
      <c r="BE204" s="233">
        <f>IF(N204="základní",J204,0)</f>
        <v>0</v>
      </c>
      <c r="BF204" s="233">
        <f>IF(N204="snížená",J204,0)</f>
        <v>0</v>
      </c>
      <c r="BG204" s="233">
        <f>IF(N204="zákl. přenesená",J204,0)</f>
        <v>0</v>
      </c>
      <c r="BH204" s="233">
        <f>IF(N204="sníž. přenesená",J204,0)</f>
        <v>0</v>
      </c>
      <c r="BI204" s="233">
        <f>IF(N204="nulová",J204,0)</f>
        <v>0</v>
      </c>
      <c r="BJ204" s="18" t="s">
        <v>82</v>
      </c>
      <c r="BK204" s="233">
        <f>ROUND(I204*H204,2)</f>
        <v>0</v>
      </c>
      <c r="BL204" s="18" t="s">
        <v>181</v>
      </c>
      <c r="BM204" s="232" t="s">
        <v>268</v>
      </c>
    </row>
    <row r="205" s="14" customFormat="1">
      <c r="A205" s="14"/>
      <c r="B205" s="245"/>
      <c r="C205" s="246"/>
      <c r="D205" s="236" t="s">
        <v>138</v>
      </c>
      <c r="E205" s="247" t="s">
        <v>1</v>
      </c>
      <c r="F205" s="248" t="s">
        <v>616</v>
      </c>
      <c r="G205" s="246"/>
      <c r="H205" s="249">
        <v>4</v>
      </c>
      <c r="I205" s="250"/>
      <c r="J205" s="246"/>
      <c r="K205" s="246"/>
      <c r="L205" s="251"/>
      <c r="M205" s="252"/>
      <c r="N205" s="253"/>
      <c r="O205" s="253"/>
      <c r="P205" s="253"/>
      <c r="Q205" s="253"/>
      <c r="R205" s="253"/>
      <c r="S205" s="253"/>
      <c r="T205" s="254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55" t="s">
        <v>138</v>
      </c>
      <c r="AU205" s="255" t="s">
        <v>84</v>
      </c>
      <c r="AV205" s="14" t="s">
        <v>84</v>
      </c>
      <c r="AW205" s="14" t="s">
        <v>31</v>
      </c>
      <c r="AX205" s="14" t="s">
        <v>82</v>
      </c>
      <c r="AY205" s="255" t="s">
        <v>129</v>
      </c>
    </row>
    <row r="206" s="2" customFormat="1" ht="21.75" customHeight="1">
      <c r="A206" s="39"/>
      <c r="B206" s="40"/>
      <c r="C206" s="278" t="s">
        <v>251</v>
      </c>
      <c r="D206" s="278" t="s">
        <v>223</v>
      </c>
      <c r="E206" s="279" t="s">
        <v>271</v>
      </c>
      <c r="F206" s="280" t="s">
        <v>272</v>
      </c>
      <c r="G206" s="281" t="s">
        <v>135</v>
      </c>
      <c r="H206" s="282">
        <v>4</v>
      </c>
      <c r="I206" s="283"/>
      <c r="J206" s="284">
        <f>ROUND(I206*H206,2)</f>
        <v>0</v>
      </c>
      <c r="K206" s="285"/>
      <c r="L206" s="286"/>
      <c r="M206" s="287" t="s">
        <v>1</v>
      </c>
      <c r="N206" s="288" t="s">
        <v>39</v>
      </c>
      <c r="O206" s="92"/>
      <c r="P206" s="230">
        <f>O206*H206</f>
        <v>0</v>
      </c>
      <c r="Q206" s="230">
        <v>0</v>
      </c>
      <c r="R206" s="230">
        <f>Q206*H206</f>
        <v>0</v>
      </c>
      <c r="S206" s="230">
        <v>0</v>
      </c>
      <c r="T206" s="231">
        <f>S206*H206</f>
        <v>0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32" t="s">
        <v>226</v>
      </c>
      <c r="AT206" s="232" t="s">
        <v>223</v>
      </c>
      <c r="AU206" s="232" t="s">
        <v>84</v>
      </c>
      <c r="AY206" s="18" t="s">
        <v>129</v>
      </c>
      <c r="BE206" s="233">
        <f>IF(N206="základní",J206,0)</f>
        <v>0</v>
      </c>
      <c r="BF206" s="233">
        <f>IF(N206="snížená",J206,0)</f>
        <v>0</v>
      </c>
      <c r="BG206" s="233">
        <f>IF(N206="zákl. přenesená",J206,0)</f>
        <v>0</v>
      </c>
      <c r="BH206" s="233">
        <f>IF(N206="sníž. přenesená",J206,0)</f>
        <v>0</v>
      </c>
      <c r="BI206" s="233">
        <f>IF(N206="nulová",J206,0)</f>
        <v>0</v>
      </c>
      <c r="BJ206" s="18" t="s">
        <v>82</v>
      </c>
      <c r="BK206" s="233">
        <f>ROUND(I206*H206,2)</f>
        <v>0</v>
      </c>
      <c r="BL206" s="18" t="s">
        <v>181</v>
      </c>
      <c r="BM206" s="232" t="s">
        <v>273</v>
      </c>
    </row>
    <row r="207" s="2" customFormat="1" ht="16.5" customHeight="1">
      <c r="A207" s="39"/>
      <c r="B207" s="40"/>
      <c r="C207" s="278" t="s">
        <v>259</v>
      </c>
      <c r="D207" s="278" t="s">
        <v>223</v>
      </c>
      <c r="E207" s="279" t="s">
        <v>275</v>
      </c>
      <c r="F207" s="280" t="s">
        <v>276</v>
      </c>
      <c r="G207" s="281" t="s">
        <v>135</v>
      </c>
      <c r="H207" s="282">
        <v>4</v>
      </c>
      <c r="I207" s="283"/>
      <c r="J207" s="284">
        <f>ROUND(I207*H207,2)</f>
        <v>0</v>
      </c>
      <c r="K207" s="285"/>
      <c r="L207" s="286"/>
      <c r="M207" s="287" t="s">
        <v>1</v>
      </c>
      <c r="N207" s="288" t="s">
        <v>39</v>
      </c>
      <c r="O207" s="92"/>
      <c r="P207" s="230">
        <f>O207*H207</f>
        <v>0</v>
      </c>
      <c r="Q207" s="230">
        <v>0</v>
      </c>
      <c r="R207" s="230">
        <f>Q207*H207</f>
        <v>0</v>
      </c>
      <c r="S207" s="230">
        <v>0</v>
      </c>
      <c r="T207" s="231">
        <f>S207*H207</f>
        <v>0</v>
      </c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R207" s="232" t="s">
        <v>226</v>
      </c>
      <c r="AT207" s="232" t="s">
        <v>223</v>
      </c>
      <c r="AU207" s="232" t="s">
        <v>84</v>
      </c>
      <c r="AY207" s="18" t="s">
        <v>129</v>
      </c>
      <c r="BE207" s="233">
        <f>IF(N207="základní",J207,0)</f>
        <v>0</v>
      </c>
      <c r="BF207" s="233">
        <f>IF(N207="snížená",J207,0)</f>
        <v>0</v>
      </c>
      <c r="BG207" s="233">
        <f>IF(N207="zákl. přenesená",J207,0)</f>
        <v>0</v>
      </c>
      <c r="BH207" s="233">
        <f>IF(N207="sníž. přenesená",J207,0)</f>
        <v>0</v>
      </c>
      <c r="BI207" s="233">
        <f>IF(N207="nulová",J207,0)</f>
        <v>0</v>
      </c>
      <c r="BJ207" s="18" t="s">
        <v>82</v>
      </c>
      <c r="BK207" s="233">
        <f>ROUND(I207*H207,2)</f>
        <v>0</v>
      </c>
      <c r="BL207" s="18" t="s">
        <v>181</v>
      </c>
      <c r="BM207" s="232" t="s">
        <v>277</v>
      </c>
    </row>
    <row r="208" s="2" customFormat="1" ht="33" customHeight="1">
      <c r="A208" s="39"/>
      <c r="B208" s="40"/>
      <c r="C208" s="220" t="s">
        <v>7</v>
      </c>
      <c r="D208" s="220" t="s">
        <v>132</v>
      </c>
      <c r="E208" s="221" t="s">
        <v>279</v>
      </c>
      <c r="F208" s="222" t="s">
        <v>280</v>
      </c>
      <c r="G208" s="223" t="s">
        <v>205</v>
      </c>
      <c r="H208" s="224">
        <v>38.009999999999998</v>
      </c>
      <c r="I208" s="225"/>
      <c r="J208" s="226">
        <f>ROUND(I208*H208,2)</f>
        <v>0</v>
      </c>
      <c r="K208" s="227"/>
      <c r="L208" s="45"/>
      <c r="M208" s="228" t="s">
        <v>1</v>
      </c>
      <c r="N208" s="229" t="s">
        <v>39</v>
      </c>
      <c r="O208" s="92"/>
      <c r="P208" s="230">
        <f>O208*H208</f>
        <v>0</v>
      </c>
      <c r="Q208" s="230">
        <v>0.00058799999999999998</v>
      </c>
      <c r="R208" s="230">
        <f>Q208*H208</f>
        <v>0.022349879999999999</v>
      </c>
      <c r="S208" s="230">
        <v>0</v>
      </c>
      <c r="T208" s="231">
        <f>S208*H208</f>
        <v>0</v>
      </c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R208" s="232" t="s">
        <v>181</v>
      </c>
      <c r="AT208" s="232" t="s">
        <v>132</v>
      </c>
      <c r="AU208" s="232" t="s">
        <v>84</v>
      </c>
      <c r="AY208" s="18" t="s">
        <v>129</v>
      </c>
      <c r="BE208" s="233">
        <f>IF(N208="základní",J208,0)</f>
        <v>0</v>
      </c>
      <c r="BF208" s="233">
        <f>IF(N208="snížená",J208,0)</f>
        <v>0</v>
      </c>
      <c r="BG208" s="233">
        <f>IF(N208="zákl. přenesená",J208,0)</f>
        <v>0</v>
      </c>
      <c r="BH208" s="233">
        <f>IF(N208="sníž. přenesená",J208,0)</f>
        <v>0</v>
      </c>
      <c r="BI208" s="233">
        <f>IF(N208="nulová",J208,0)</f>
        <v>0</v>
      </c>
      <c r="BJ208" s="18" t="s">
        <v>82</v>
      </c>
      <c r="BK208" s="233">
        <f>ROUND(I208*H208,2)</f>
        <v>0</v>
      </c>
      <c r="BL208" s="18" t="s">
        <v>181</v>
      </c>
      <c r="BM208" s="232" t="s">
        <v>281</v>
      </c>
    </row>
    <row r="209" s="13" customFormat="1">
      <c r="A209" s="13"/>
      <c r="B209" s="234"/>
      <c r="C209" s="235"/>
      <c r="D209" s="236" t="s">
        <v>138</v>
      </c>
      <c r="E209" s="237" t="s">
        <v>1</v>
      </c>
      <c r="F209" s="238" t="s">
        <v>248</v>
      </c>
      <c r="G209" s="235"/>
      <c r="H209" s="237" t="s">
        <v>1</v>
      </c>
      <c r="I209" s="239"/>
      <c r="J209" s="235"/>
      <c r="K209" s="235"/>
      <c r="L209" s="240"/>
      <c r="M209" s="241"/>
      <c r="N209" s="242"/>
      <c r="O209" s="242"/>
      <c r="P209" s="242"/>
      <c r="Q209" s="242"/>
      <c r="R209" s="242"/>
      <c r="S209" s="242"/>
      <c r="T209" s="243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44" t="s">
        <v>138</v>
      </c>
      <c r="AU209" s="244" t="s">
        <v>84</v>
      </c>
      <c r="AV209" s="13" t="s">
        <v>82</v>
      </c>
      <c r="AW209" s="13" t="s">
        <v>31</v>
      </c>
      <c r="AX209" s="13" t="s">
        <v>74</v>
      </c>
      <c r="AY209" s="244" t="s">
        <v>129</v>
      </c>
    </row>
    <row r="210" s="14" customFormat="1">
      <c r="A210" s="14"/>
      <c r="B210" s="245"/>
      <c r="C210" s="246"/>
      <c r="D210" s="236" t="s">
        <v>138</v>
      </c>
      <c r="E210" s="247" t="s">
        <v>1</v>
      </c>
      <c r="F210" s="248" t="s">
        <v>611</v>
      </c>
      <c r="G210" s="246"/>
      <c r="H210" s="249">
        <v>33</v>
      </c>
      <c r="I210" s="250"/>
      <c r="J210" s="246"/>
      <c r="K210" s="246"/>
      <c r="L210" s="251"/>
      <c r="M210" s="252"/>
      <c r="N210" s="253"/>
      <c r="O210" s="253"/>
      <c r="P210" s="253"/>
      <c r="Q210" s="253"/>
      <c r="R210" s="253"/>
      <c r="S210" s="253"/>
      <c r="T210" s="254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55" t="s">
        <v>138</v>
      </c>
      <c r="AU210" s="255" t="s">
        <v>84</v>
      </c>
      <c r="AV210" s="14" t="s">
        <v>84</v>
      </c>
      <c r="AW210" s="14" t="s">
        <v>31</v>
      </c>
      <c r="AX210" s="14" t="s">
        <v>74</v>
      </c>
      <c r="AY210" s="255" t="s">
        <v>129</v>
      </c>
    </row>
    <row r="211" s="14" customFormat="1">
      <c r="A211" s="14"/>
      <c r="B211" s="245"/>
      <c r="C211" s="246"/>
      <c r="D211" s="236" t="s">
        <v>138</v>
      </c>
      <c r="E211" s="247" t="s">
        <v>1</v>
      </c>
      <c r="F211" s="248" t="s">
        <v>612</v>
      </c>
      <c r="G211" s="246"/>
      <c r="H211" s="249">
        <v>3.2000000000000002</v>
      </c>
      <c r="I211" s="250"/>
      <c r="J211" s="246"/>
      <c r="K211" s="246"/>
      <c r="L211" s="251"/>
      <c r="M211" s="252"/>
      <c r="N211" s="253"/>
      <c r="O211" s="253"/>
      <c r="P211" s="253"/>
      <c r="Q211" s="253"/>
      <c r="R211" s="253"/>
      <c r="S211" s="253"/>
      <c r="T211" s="254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55" t="s">
        <v>138</v>
      </c>
      <c r="AU211" s="255" t="s">
        <v>84</v>
      </c>
      <c r="AV211" s="14" t="s">
        <v>84</v>
      </c>
      <c r="AW211" s="14" t="s">
        <v>31</v>
      </c>
      <c r="AX211" s="14" t="s">
        <v>74</v>
      </c>
      <c r="AY211" s="255" t="s">
        <v>129</v>
      </c>
    </row>
    <row r="212" s="16" customFormat="1">
      <c r="A212" s="16"/>
      <c r="B212" s="267"/>
      <c r="C212" s="268"/>
      <c r="D212" s="236" t="s">
        <v>138</v>
      </c>
      <c r="E212" s="269" t="s">
        <v>1</v>
      </c>
      <c r="F212" s="270" t="s">
        <v>220</v>
      </c>
      <c r="G212" s="268"/>
      <c r="H212" s="271">
        <v>36.200000000000003</v>
      </c>
      <c r="I212" s="272"/>
      <c r="J212" s="268"/>
      <c r="K212" s="268"/>
      <c r="L212" s="273"/>
      <c r="M212" s="274"/>
      <c r="N212" s="275"/>
      <c r="O212" s="275"/>
      <c r="P212" s="275"/>
      <c r="Q212" s="275"/>
      <c r="R212" s="275"/>
      <c r="S212" s="275"/>
      <c r="T212" s="276"/>
      <c r="U212" s="16"/>
      <c r="V212" s="16"/>
      <c r="W212" s="16"/>
      <c r="X212" s="16"/>
      <c r="Y212" s="16"/>
      <c r="Z212" s="16"/>
      <c r="AA212" s="16"/>
      <c r="AB212" s="16"/>
      <c r="AC212" s="16"/>
      <c r="AD212" s="16"/>
      <c r="AE212" s="16"/>
      <c r="AT212" s="277" t="s">
        <v>138</v>
      </c>
      <c r="AU212" s="277" t="s">
        <v>84</v>
      </c>
      <c r="AV212" s="16" t="s">
        <v>144</v>
      </c>
      <c r="AW212" s="16" t="s">
        <v>31</v>
      </c>
      <c r="AX212" s="16" t="s">
        <v>74</v>
      </c>
      <c r="AY212" s="277" t="s">
        <v>129</v>
      </c>
    </row>
    <row r="213" s="13" customFormat="1">
      <c r="A213" s="13"/>
      <c r="B213" s="234"/>
      <c r="C213" s="235"/>
      <c r="D213" s="236" t="s">
        <v>138</v>
      </c>
      <c r="E213" s="237" t="s">
        <v>1</v>
      </c>
      <c r="F213" s="238" t="s">
        <v>283</v>
      </c>
      <c r="G213" s="235"/>
      <c r="H213" s="237" t="s">
        <v>1</v>
      </c>
      <c r="I213" s="239"/>
      <c r="J213" s="235"/>
      <c r="K213" s="235"/>
      <c r="L213" s="240"/>
      <c r="M213" s="241"/>
      <c r="N213" s="242"/>
      <c r="O213" s="242"/>
      <c r="P213" s="242"/>
      <c r="Q213" s="242"/>
      <c r="R213" s="242"/>
      <c r="S213" s="242"/>
      <c r="T213" s="243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44" t="s">
        <v>138</v>
      </c>
      <c r="AU213" s="244" t="s">
        <v>84</v>
      </c>
      <c r="AV213" s="13" t="s">
        <v>82</v>
      </c>
      <c r="AW213" s="13" t="s">
        <v>31</v>
      </c>
      <c r="AX213" s="13" t="s">
        <v>74</v>
      </c>
      <c r="AY213" s="244" t="s">
        <v>129</v>
      </c>
    </row>
    <row r="214" s="14" customFormat="1">
      <c r="A214" s="14"/>
      <c r="B214" s="245"/>
      <c r="C214" s="246"/>
      <c r="D214" s="236" t="s">
        <v>138</v>
      </c>
      <c r="E214" s="247" t="s">
        <v>1</v>
      </c>
      <c r="F214" s="248" t="s">
        <v>617</v>
      </c>
      <c r="G214" s="246"/>
      <c r="H214" s="249">
        <v>1.8100000000000001</v>
      </c>
      <c r="I214" s="250"/>
      <c r="J214" s="246"/>
      <c r="K214" s="246"/>
      <c r="L214" s="251"/>
      <c r="M214" s="252"/>
      <c r="N214" s="253"/>
      <c r="O214" s="253"/>
      <c r="P214" s="253"/>
      <c r="Q214" s="253"/>
      <c r="R214" s="253"/>
      <c r="S214" s="253"/>
      <c r="T214" s="254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55" t="s">
        <v>138</v>
      </c>
      <c r="AU214" s="255" t="s">
        <v>84</v>
      </c>
      <c r="AV214" s="14" t="s">
        <v>84</v>
      </c>
      <c r="AW214" s="14" t="s">
        <v>31</v>
      </c>
      <c r="AX214" s="14" t="s">
        <v>74</v>
      </c>
      <c r="AY214" s="255" t="s">
        <v>129</v>
      </c>
    </row>
    <row r="215" s="15" customFormat="1">
      <c r="A215" s="15"/>
      <c r="B215" s="256"/>
      <c r="C215" s="257"/>
      <c r="D215" s="236" t="s">
        <v>138</v>
      </c>
      <c r="E215" s="258" t="s">
        <v>1</v>
      </c>
      <c r="F215" s="259" t="s">
        <v>154</v>
      </c>
      <c r="G215" s="257"/>
      <c r="H215" s="260">
        <v>38.009999999999998</v>
      </c>
      <c r="I215" s="261"/>
      <c r="J215" s="257"/>
      <c r="K215" s="257"/>
      <c r="L215" s="262"/>
      <c r="M215" s="263"/>
      <c r="N215" s="264"/>
      <c r="O215" s="264"/>
      <c r="P215" s="264"/>
      <c r="Q215" s="264"/>
      <c r="R215" s="264"/>
      <c r="S215" s="264"/>
      <c r="T215" s="265"/>
      <c r="U215" s="15"/>
      <c r="V215" s="15"/>
      <c r="W215" s="15"/>
      <c r="X215" s="15"/>
      <c r="Y215" s="15"/>
      <c r="Z215" s="15"/>
      <c r="AA215" s="15"/>
      <c r="AB215" s="15"/>
      <c r="AC215" s="15"/>
      <c r="AD215" s="15"/>
      <c r="AE215" s="15"/>
      <c r="AT215" s="266" t="s">
        <v>138</v>
      </c>
      <c r="AU215" s="266" t="s">
        <v>84</v>
      </c>
      <c r="AV215" s="15" t="s">
        <v>136</v>
      </c>
      <c r="AW215" s="15" t="s">
        <v>31</v>
      </c>
      <c r="AX215" s="15" t="s">
        <v>82</v>
      </c>
      <c r="AY215" s="266" t="s">
        <v>129</v>
      </c>
    </row>
    <row r="216" s="2" customFormat="1" ht="33" customHeight="1">
      <c r="A216" s="39"/>
      <c r="B216" s="40"/>
      <c r="C216" s="220" t="s">
        <v>270</v>
      </c>
      <c r="D216" s="220" t="s">
        <v>132</v>
      </c>
      <c r="E216" s="221" t="s">
        <v>286</v>
      </c>
      <c r="F216" s="222" t="s">
        <v>287</v>
      </c>
      <c r="G216" s="223" t="s">
        <v>205</v>
      </c>
      <c r="H216" s="224">
        <v>69.299999999999997</v>
      </c>
      <c r="I216" s="225"/>
      <c r="J216" s="226">
        <f>ROUND(I216*H216,2)</f>
        <v>0</v>
      </c>
      <c r="K216" s="227"/>
      <c r="L216" s="45"/>
      <c r="M216" s="228" t="s">
        <v>1</v>
      </c>
      <c r="N216" s="229" t="s">
        <v>39</v>
      </c>
      <c r="O216" s="92"/>
      <c r="P216" s="230">
        <f>O216*H216</f>
        <v>0</v>
      </c>
      <c r="Q216" s="230">
        <v>0.00058799999999999998</v>
      </c>
      <c r="R216" s="230">
        <f>Q216*H216</f>
        <v>0.040748399999999997</v>
      </c>
      <c r="S216" s="230">
        <v>0</v>
      </c>
      <c r="T216" s="231">
        <f>S216*H216</f>
        <v>0</v>
      </c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R216" s="232" t="s">
        <v>181</v>
      </c>
      <c r="AT216" s="232" t="s">
        <v>132</v>
      </c>
      <c r="AU216" s="232" t="s">
        <v>84</v>
      </c>
      <c r="AY216" s="18" t="s">
        <v>129</v>
      </c>
      <c r="BE216" s="233">
        <f>IF(N216="základní",J216,0)</f>
        <v>0</v>
      </c>
      <c r="BF216" s="233">
        <f>IF(N216="snížená",J216,0)</f>
        <v>0</v>
      </c>
      <c r="BG216" s="233">
        <f>IF(N216="zákl. přenesená",J216,0)</f>
        <v>0</v>
      </c>
      <c r="BH216" s="233">
        <f>IF(N216="sníž. přenesená",J216,0)</f>
        <v>0</v>
      </c>
      <c r="BI216" s="233">
        <f>IF(N216="nulová",J216,0)</f>
        <v>0</v>
      </c>
      <c r="BJ216" s="18" t="s">
        <v>82</v>
      </c>
      <c r="BK216" s="233">
        <f>ROUND(I216*H216,2)</f>
        <v>0</v>
      </c>
      <c r="BL216" s="18" t="s">
        <v>181</v>
      </c>
      <c r="BM216" s="232" t="s">
        <v>288</v>
      </c>
    </row>
    <row r="217" s="13" customFormat="1">
      <c r="A217" s="13"/>
      <c r="B217" s="234"/>
      <c r="C217" s="235"/>
      <c r="D217" s="236" t="s">
        <v>138</v>
      </c>
      <c r="E217" s="237" t="s">
        <v>1</v>
      </c>
      <c r="F217" s="238" t="s">
        <v>248</v>
      </c>
      <c r="G217" s="235"/>
      <c r="H217" s="237" t="s">
        <v>1</v>
      </c>
      <c r="I217" s="239"/>
      <c r="J217" s="235"/>
      <c r="K217" s="235"/>
      <c r="L217" s="240"/>
      <c r="M217" s="241"/>
      <c r="N217" s="242"/>
      <c r="O217" s="242"/>
      <c r="P217" s="242"/>
      <c r="Q217" s="242"/>
      <c r="R217" s="242"/>
      <c r="S217" s="242"/>
      <c r="T217" s="243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44" t="s">
        <v>138</v>
      </c>
      <c r="AU217" s="244" t="s">
        <v>84</v>
      </c>
      <c r="AV217" s="13" t="s">
        <v>82</v>
      </c>
      <c r="AW217" s="13" t="s">
        <v>31</v>
      </c>
      <c r="AX217" s="13" t="s">
        <v>74</v>
      </c>
      <c r="AY217" s="244" t="s">
        <v>129</v>
      </c>
    </row>
    <row r="218" s="14" customFormat="1">
      <c r="A218" s="14"/>
      <c r="B218" s="245"/>
      <c r="C218" s="246"/>
      <c r="D218" s="236" t="s">
        <v>138</v>
      </c>
      <c r="E218" s="247" t="s">
        <v>1</v>
      </c>
      <c r="F218" s="248" t="s">
        <v>618</v>
      </c>
      <c r="G218" s="246"/>
      <c r="H218" s="249">
        <v>33</v>
      </c>
      <c r="I218" s="250"/>
      <c r="J218" s="246"/>
      <c r="K218" s="246"/>
      <c r="L218" s="251"/>
      <c r="M218" s="252"/>
      <c r="N218" s="253"/>
      <c r="O218" s="253"/>
      <c r="P218" s="253"/>
      <c r="Q218" s="253"/>
      <c r="R218" s="253"/>
      <c r="S218" s="253"/>
      <c r="T218" s="254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55" t="s">
        <v>138</v>
      </c>
      <c r="AU218" s="255" t="s">
        <v>84</v>
      </c>
      <c r="AV218" s="14" t="s">
        <v>84</v>
      </c>
      <c r="AW218" s="14" t="s">
        <v>31</v>
      </c>
      <c r="AX218" s="14" t="s">
        <v>74</v>
      </c>
      <c r="AY218" s="255" t="s">
        <v>129</v>
      </c>
    </row>
    <row r="219" s="14" customFormat="1">
      <c r="A219" s="14"/>
      <c r="B219" s="245"/>
      <c r="C219" s="246"/>
      <c r="D219" s="236" t="s">
        <v>138</v>
      </c>
      <c r="E219" s="247" t="s">
        <v>1</v>
      </c>
      <c r="F219" s="248" t="s">
        <v>619</v>
      </c>
      <c r="G219" s="246"/>
      <c r="H219" s="249">
        <v>33</v>
      </c>
      <c r="I219" s="250"/>
      <c r="J219" s="246"/>
      <c r="K219" s="246"/>
      <c r="L219" s="251"/>
      <c r="M219" s="252"/>
      <c r="N219" s="253"/>
      <c r="O219" s="253"/>
      <c r="P219" s="253"/>
      <c r="Q219" s="253"/>
      <c r="R219" s="253"/>
      <c r="S219" s="253"/>
      <c r="T219" s="254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55" t="s">
        <v>138</v>
      </c>
      <c r="AU219" s="255" t="s">
        <v>84</v>
      </c>
      <c r="AV219" s="14" t="s">
        <v>84</v>
      </c>
      <c r="AW219" s="14" t="s">
        <v>31</v>
      </c>
      <c r="AX219" s="14" t="s">
        <v>74</v>
      </c>
      <c r="AY219" s="255" t="s">
        <v>129</v>
      </c>
    </row>
    <row r="220" s="16" customFormat="1">
      <c r="A220" s="16"/>
      <c r="B220" s="267"/>
      <c r="C220" s="268"/>
      <c r="D220" s="236" t="s">
        <v>138</v>
      </c>
      <c r="E220" s="269" t="s">
        <v>1</v>
      </c>
      <c r="F220" s="270" t="s">
        <v>220</v>
      </c>
      <c r="G220" s="268"/>
      <c r="H220" s="271">
        <v>66</v>
      </c>
      <c r="I220" s="272"/>
      <c r="J220" s="268"/>
      <c r="K220" s="268"/>
      <c r="L220" s="273"/>
      <c r="M220" s="274"/>
      <c r="N220" s="275"/>
      <c r="O220" s="275"/>
      <c r="P220" s="275"/>
      <c r="Q220" s="275"/>
      <c r="R220" s="275"/>
      <c r="S220" s="275"/>
      <c r="T220" s="276"/>
      <c r="U220" s="16"/>
      <c r="V220" s="16"/>
      <c r="W220" s="16"/>
      <c r="X220" s="16"/>
      <c r="Y220" s="16"/>
      <c r="Z220" s="16"/>
      <c r="AA220" s="16"/>
      <c r="AB220" s="16"/>
      <c r="AC220" s="16"/>
      <c r="AD220" s="16"/>
      <c r="AE220" s="16"/>
      <c r="AT220" s="277" t="s">
        <v>138</v>
      </c>
      <c r="AU220" s="277" t="s">
        <v>84</v>
      </c>
      <c r="AV220" s="16" t="s">
        <v>144</v>
      </c>
      <c r="AW220" s="16" t="s">
        <v>31</v>
      </c>
      <c r="AX220" s="16" t="s">
        <v>74</v>
      </c>
      <c r="AY220" s="277" t="s">
        <v>129</v>
      </c>
    </row>
    <row r="221" s="13" customFormat="1">
      <c r="A221" s="13"/>
      <c r="B221" s="234"/>
      <c r="C221" s="235"/>
      <c r="D221" s="236" t="s">
        <v>138</v>
      </c>
      <c r="E221" s="237" t="s">
        <v>1</v>
      </c>
      <c r="F221" s="238" t="s">
        <v>283</v>
      </c>
      <c r="G221" s="235"/>
      <c r="H221" s="237" t="s">
        <v>1</v>
      </c>
      <c r="I221" s="239"/>
      <c r="J221" s="235"/>
      <c r="K221" s="235"/>
      <c r="L221" s="240"/>
      <c r="M221" s="241"/>
      <c r="N221" s="242"/>
      <c r="O221" s="242"/>
      <c r="P221" s="242"/>
      <c r="Q221" s="242"/>
      <c r="R221" s="242"/>
      <c r="S221" s="242"/>
      <c r="T221" s="243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44" t="s">
        <v>138</v>
      </c>
      <c r="AU221" s="244" t="s">
        <v>84</v>
      </c>
      <c r="AV221" s="13" t="s">
        <v>82</v>
      </c>
      <c r="AW221" s="13" t="s">
        <v>31</v>
      </c>
      <c r="AX221" s="13" t="s">
        <v>74</v>
      </c>
      <c r="AY221" s="244" t="s">
        <v>129</v>
      </c>
    </row>
    <row r="222" s="14" customFormat="1">
      <c r="A222" s="14"/>
      <c r="B222" s="245"/>
      <c r="C222" s="246"/>
      <c r="D222" s="236" t="s">
        <v>138</v>
      </c>
      <c r="E222" s="247" t="s">
        <v>1</v>
      </c>
      <c r="F222" s="248" t="s">
        <v>620</v>
      </c>
      <c r="G222" s="246"/>
      <c r="H222" s="249">
        <v>3.2999999999999998</v>
      </c>
      <c r="I222" s="250"/>
      <c r="J222" s="246"/>
      <c r="K222" s="246"/>
      <c r="L222" s="251"/>
      <c r="M222" s="252"/>
      <c r="N222" s="253"/>
      <c r="O222" s="253"/>
      <c r="P222" s="253"/>
      <c r="Q222" s="253"/>
      <c r="R222" s="253"/>
      <c r="S222" s="253"/>
      <c r="T222" s="254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55" t="s">
        <v>138</v>
      </c>
      <c r="AU222" s="255" t="s">
        <v>84</v>
      </c>
      <c r="AV222" s="14" t="s">
        <v>84</v>
      </c>
      <c r="AW222" s="14" t="s">
        <v>31</v>
      </c>
      <c r="AX222" s="14" t="s">
        <v>74</v>
      </c>
      <c r="AY222" s="255" t="s">
        <v>129</v>
      </c>
    </row>
    <row r="223" s="15" customFormat="1">
      <c r="A223" s="15"/>
      <c r="B223" s="256"/>
      <c r="C223" s="257"/>
      <c r="D223" s="236" t="s">
        <v>138</v>
      </c>
      <c r="E223" s="258" t="s">
        <v>1</v>
      </c>
      <c r="F223" s="259" t="s">
        <v>154</v>
      </c>
      <c r="G223" s="257"/>
      <c r="H223" s="260">
        <v>69.299999999999997</v>
      </c>
      <c r="I223" s="261"/>
      <c r="J223" s="257"/>
      <c r="K223" s="257"/>
      <c r="L223" s="262"/>
      <c r="M223" s="263"/>
      <c r="N223" s="264"/>
      <c r="O223" s="264"/>
      <c r="P223" s="264"/>
      <c r="Q223" s="264"/>
      <c r="R223" s="264"/>
      <c r="S223" s="264"/>
      <c r="T223" s="265"/>
      <c r="U223" s="15"/>
      <c r="V223" s="15"/>
      <c r="W223" s="15"/>
      <c r="X223" s="15"/>
      <c r="Y223" s="15"/>
      <c r="Z223" s="15"/>
      <c r="AA223" s="15"/>
      <c r="AB223" s="15"/>
      <c r="AC223" s="15"/>
      <c r="AD223" s="15"/>
      <c r="AE223" s="15"/>
      <c r="AT223" s="266" t="s">
        <v>138</v>
      </c>
      <c r="AU223" s="266" t="s">
        <v>84</v>
      </c>
      <c r="AV223" s="15" t="s">
        <v>136</v>
      </c>
      <c r="AW223" s="15" t="s">
        <v>31</v>
      </c>
      <c r="AX223" s="15" t="s">
        <v>82</v>
      </c>
      <c r="AY223" s="266" t="s">
        <v>129</v>
      </c>
    </row>
    <row r="224" s="2" customFormat="1" ht="24.15" customHeight="1">
      <c r="A224" s="39"/>
      <c r="B224" s="40"/>
      <c r="C224" s="220" t="s">
        <v>274</v>
      </c>
      <c r="D224" s="220" t="s">
        <v>132</v>
      </c>
      <c r="E224" s="221" t="s">
        <v>293</v>
      </c>
      <c r="F224" s="222" t="s">
        <v>294</v>
      </c>
      <c r="G224" s="223" t="s">
        <v>147</v>
      </c>
      <c r="H224" s="224">
        <v>45.375</v>
      </c>
      <c r="I224" s="225"/>
      <c r="J224" s="226">
        <f>ROUND(I224*H224,2)</f>
        <v>0</v>
      </c>
      <c r="K224" s="227"/>
      <c r="L224" s="45"/>
      <c r="M224" s="228" t="s">
        <v>1</v>
      </c>
      <c r="N224" s="229" t="s">
        <v>39</v>
      </c>
      <c r="O224" s="92"/>
      <c r="P224" s="230">
        <f>O224*H224</f>
        <v>0</v>
      </c>
      <c r="Q224" s="230">
        <v>0</v>
      </c>
      <c r="R224" s="230">
        <f>Q224*H224</f>
        <v>0</v>
      </c>
      <c r="S224" s="230">
        <v>0</v>
      </c>
      <c r="T224" s="231">
        <f>S224*H224</f>
        <v>0</v>
      </c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R224" s="232" t="s">
        <v>181</v>
      </c>
      <c r="AT224" s="232" t="s">
        <v>132</v>
      </c>
      <c r="AU224" s="232" t="s">
        <v>84</v>
      </c>
      <c r="AY224" s="18" t="s">
        <v>129</v>
      </c>
      <c r="BE224" s="233">
        <f>IF(N224="základní",J224,0)</f>
        <v>0</v>
      </c>
      <c r="BF224" s="233">
        <f>IF(N224="snížená",J224,0)</f>
        <v>0</v>
      </c>
      <c r="BG224" s="233">
        <f>IF(N224="zákl. přenesená",J224,0)</f>
        <v>0</v>
      </c>
      <c r="BH224" s="233">
        <f>IF(N224="sníž. přenesená",J224,0)</f>
        <v>0</v>
      </c>
      <c r="BI224" s="233">
        <f>IF(N224="nulová",J224,0)</f>
        <v>0</v>
      </c>
      <c r="BJ224" s="18" t="s">
        <v>82</v>
      </c>
      <c r="BK224" s="233">
        <f>ROUND(I224*H224,2)</f>
        <v>0</v>
      </c>
      <c r="BL224" s="18" t="s">
        <v>181</v>
      </c>
      <c r="BM224" s="232" t="s">
        <v>295</v>
      </c>
    </row>
    <row r="225" s="13" customFormat="1">
      <c r="A225" s="13"/>
      <c r="B225" s="234"/>
      <c r="C225" s="235"/>
      <c r="D225" s="236" t="s">
        <v>138</v>
      </c>
      <c r="E225" s="237" t="s">
        <v>1</v>
      </c>
      <c r="F225" s="238" t="s">
        <v>296</v>
      </c>
      <c r="G225" s="235"/>
      <c r="H225" s="237" t="s">
        <v>1</v>
      </c>
      <c r="I225" s="239"/>
      <c r="J225" s="235"/>
      <c r="K225" s="235"/>
      <c r="L225" s="240"/>
      <c r="M225" s="241"/>
      <c r="N225" s="242"/>
      <c r="O225" s="242"/>
      <c r="P225" s="242"/>
      <c r="Q225" s="242"/>
      <c r="R225" s="242"/>
      <c r="S225" s="242"/>
      <c r="T225" s="243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44" t="s">
        <v>138</v>
      </c>
      <c r="AU225" s="244" t="s">
        <v>84</v>
      </c>
      <c r="AV225" s="13" t="s">
        <v>82</v>
      </c>
      <c r="AW225" s="13" t="s">
        <v>31</v>
      </c>
      <c r="AX225" s="13" t="s">
        <v>74</v>
      </c>
      <c r="AY225" s="244" t="s">
        <v>129</v>
      </c>
    </row>
    <row r="226" s="14" customFormat="1">
      <c r="A226" s="14"/>
      <c r="B226" s="245"/>
      <c r="C226" s="246"/>
      <c r="D226" s="236" t="s">
        <v>138</v>
      </c>
      <c r="E226" s="247" t="s">
        <v>1</v>
      </c>
      <c r="F226" s="248" t="s">
        <v>621</v>
      </c>
      <c r="G226" s="246"/>
      <c r="H226" s="249">
        <v>34.649999999999999</v>
      </c>
      <c r="I226" s="250"/>
      <c r="J226" s="246"/>
      <c r="K226" s="246"/>
      <c r="L226" s="251"/>
      <c r="M226" s="252"/>
      <c r="N226" s="253"/>
      <c r="O226" s="253"/>
      <c r="P226" s="253"/>
      <c r="Q226" s="253"/>
      <c r="R226" s="253"/>
      <c r="S226" s="253"/>
      <c r="T226" s="254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55" t="s">
        <v>138</v>
      </c>
      <c r="AU226" s="255" t="s">
        <v>84</v>
      </c>
      <c r="AV226" s="14" t="s">
        <v>84</v>
      </c>
      <c r="AW226" s="14" t="s">
        <v>31</v>
      </c>
      <c r="AX226" s="14" t="s">
        <v>74</v>
      </c>
      <c r="AY226" s="255" t="s">
        <v>129</v>
      </c>
    </row>
    <row r="227" s="13" customFormat="1">
      <c r="A227" s="13"/>
      <c r="B227" s="234"/>
      <c r="C227" s="235"/>
      <c r="D227" s="236" t="s">
        <v>138</v>
      </c>
      <c r="E227" s="237" t="s">
        <v>1</v>
      </c>
      <c r="F227" s="238" t="s">
        <v>298</v>
      </c>
      <c r="G227" s="235"/>
      <c r="H227" s="237" t="s">
        <v>1</v>
      </c>
      <c r="I227" s="239"/>
      <c r="J227" s="235"/>
      <c r="K227" s="235"/>
      <c r="L227" s="240"/>
      <c r="M227" s="241"/>
      <c r="N227" s="242"/>
      <c r="O227" s="242"/>
      <c r="P227" s="242"/>
      <c r="Q227" s="242"/>
      <c r="R227" s="242"/>
      <c r="S227" s="242"/>
      <c r="T227" s="243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44" t="s">
        <v>138</v>
      </c>
      <c r="AU227" s="244" t="s">
        <v>84</v>
      </c>
      <c r="AV227" s="13" t="s">
        <v>82</v>
      </c>
      <c r="AW227" s="13" t="s">
        <v>31</v>
      </c>
      <c r="AX227" s="13" t="s">
        <v>74</v>
      </c>
      <c r="AY227" s="244" t="s">
        <v>129</v>
      </c>
    </row>
    <row r="228" s="14" customFormat="1">
      <c r="A228" s="14"/>
      <c r="B228" s="245"/>
      <c r="C228" s="246"/>
      <c r="D228" s="236" t="s">
        <v>138</v>
      </c>
      <c r="E228" s="247" t="s">
        <v>1</v>
      </c>
      <c r="F228" s="248" t="s">
        <v>622</v>
      </c>
      <c r="G228" s="246"/>
      <c r="H228" s="249">
        <v>10.725</v>
      </c>
      <c r="I228" s="250"/>
      <c r="J228" s="246"/>
      <c r="K228" s="246"/>
      <c r="L228" s="251"/>
      <c r="M228" s="252"/>
      <c r="N228" s="253"/>
      <c r="O228" s="253"/>
      <c r="P228" s="253"/>
      <c r="Q228" s="253"/>
      <c r="R228" s="253"/>
      <c r="S228" s="253"/>
      <c r="T228" s="254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55" t="s">
        <v>138</v>
      </c>
      <c r="AU228" s="255" t="s">
        <v>84</v>
      </c>
      <c r="AV228" s="14" t="s">
        <v>84</v>
      </c>
      <c r="AW228" s="14" t="s">
        <v>31</v>
      </c>
      <c r="AX228" s="14" t="s">
        <v>74</v>
      </c>
      <c r="AY228" s="255" t="s">
        <v>129</v>
      </c>
    </row>
    <row r="229" s="15" customFormat="1">
      <c r="A229" s="15"/>
      <c r="B229" s="256"/>
      <c r="C229" s="257"/>
      <c r="D229" s="236" t="s">
        <v>138</v>
      </c>
      <c r="E229" s="258" t="s">
        <v>1</v>
      </c>
      <c r="F229" s="259" t="s">
        <v>154</v>
      </c>
      <c r="G229" s="257"/>
      <c r="H229" s="260">
        <v>45.375</v>
      </c>
      <c r="I229" s="261"/>
      <c r="J229" s="257"/>
      <c r="K229" s="257"/>
      <c r="L229" s="262"/>
      <c r="M229" s="263"/>
      <c r="N229" s="264"/>
      <c r="O229" s="264"/>
      <c r="P229" s="264"/>
      <c r="Q229" s="264"/>
      <c r="R229" s="264"/>
      <c r="S229" s="264"/>
      <c r="T229" s="265"/>
      <c r="U229" s="15"/>
      <c r="V229" s="15"/>
      <c r="W229" s="15"/>
      <c r="X229" s="15"/>
      <c r="Y229" s="15"/>
      <c r="Z229" s="15"/>
      <c r="AA229" s="15"/>
      <c r="AB229" s="15"/>
      <c r="AC229" s="15"/>
      <c r="AD229" s="15"/>
      <c r="AE229" s="15"/>
      <c r="AT229" s="266" t="s">
        <v>138</v>
      </c>
      <c r="AU229" s="266" t="s">
        <v>84</v>
      </c>
      <c r="AV229" s="15" t="s">
        <v>136</v>
      </c>
      <c r="AW229" s="15" t="s">
        <v>31</v>
      </c>
      <c r="AX229" s="15" t="s">
        <v>82</v>
      </c>
      <c r="AY229" s="266" t="s">
        <v>129</v>
      </c>
    </row>
    <row r="230" s="2" customFormat="1" ht="16.5" customHeight="1">
      <c r="A230" s="39"/>
      <c r="B230" s="40"/>
      <c r="C230" s="278" t="s">
        <v>278</v>
      </c>
      <c r="D230" s="278" t="s">
        <v>223</v>
      </c>
      <c r="E230" s="279" t="s">
        <v>301</v>
      </c>
      <c r="F230" s="280" t="s">
        <v>302</v>
      </c>
      <c r="G230" s="281" t="s">
        <v>147</v>
      </c>
      <c r="H230" s="282">
        <v>52.180999999999997</v>
      </c>
      <c r="I230" s="283"/>
      <c r="J230" s="284">
        <f>ROUND(I230*H230,2)</f>
        <v>0</v>
      </c>
      <c r="K230" s="285"/>
      <c r="L230" s="286"/>
      <c r="M230" s="287" t="s">
        <v>1</v>
      </c>
      <c r="N230" s="288" t="s">
        <v>39</v>
      </c>
      <c r="O230" s="92"/>
      <c r="P230" s="230">
        <f>O230*H230</f>
        <v>0</v>
      </c>
      <c r="Q230" s="230">
        <v>0.00029999999999999997</v>
      </c>
      <c r="R230" s="230">
        <f>Q230*H230</f>
        <v>0.015654299999999999</v>
      </c>
      <c r="S230" s="230">
        <v>0</v>
      </c>
      <c r="T230" s="231">
        <f>S230*H230</f>
        <v>0</v>
      </c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R230" s="232" t="s">
        <v>226</v>
      </c>
      <c r="AT230" s="232" t="s">
        <v>223</v>
      </c>
      <c r="AU230" s="232" t="s">
        <v>84</v>
      </c>
      <c r="AY230" s="18" t="s">
        <v>129</v>
      </c>
      <c r="BE230" s="233">
        <f>IF(N230="základní",J230,0)</f>
        <v>0</v>
      </c>
      <c r="BF230" s="233">
        <f>IF(N230="snížená",J230,0)</f>
        <v>0</v>
      </c>
      <c r="BG230" s="233">
        <f>IF(N230="zákl. přenesená",J230,0)</f>
        <v>0</v>
      </c>
      <c r="BH230" s="233">
        <f>IF(N230="sníž. přenesená",J230,0)</f>
        <v>0</v>
      </c>
      <c r="BI230" s="233">
        <f>IF(N230="nulová",J230,0)</f>
        <v>0</v>
      </c>
      <c r="BJ230" s="18" t="s">
        <v>82</v>
      </c>
      <c r="BK230" s="233">
        <f>ROUND(I230*H230,2)</f>
        <v>0</v>
      </c>
      <c r="BL230" s="18" t="s">
        <v>181</v>
      </c>
      <c r="BM230" s="232" t="s">
        <v>303</v>
      </c>
    </row>
    <row r="231" s="14" customFormat="1">
      <c r="A231" s="14"/>
      <c r="B231" s="245"/>
      <c r="C231" s="246"/>
      <c r="D231" s="236" t="s">
        <v>138</v>
      </c>
      <c r="E231" s="246"/>
      <c r="F231" s="248" t="s">
        <v>623</v>
      </c>
      <c r="G231" s="246"/>
      <c r="H231" s="249">
        <v>52.180999999999997</v>
      </c>
      <c r="I231" s="250"/>
      <c r="J231" s="246"/>
      <c r="K231" s="246"/>
      <c r="L231" s="251"/>
      <c r="M231" s="252"/>
      <c r="N231" s="253"/>
      <c r="O231" s="253"/>
      <c r="P231" s="253"/>
      <c r="Q231" s="253"/>
      <c r="R231" s="253"/>
      <c r="S231" s="253"/>
      <c r="T231" s="254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55" t="s">
        <v>138</v>
      </c>
      <c r="AU231" s="255" t="s">
        <v>84</v>
      </c>
      <c r="AV231" s="14" t="s">
        <v>84</v>
      </c>
      <c r="AW231" s="14" t="s">
        <v>4</v>
      </c>
      <c r="AX231" s="14" t="s">
        <v>82</v>
      </c>
      <c r="AY231" s="255" t="s">
        <v>129</v>
      </c>
    </row>
    <row r="232" s="2" customFormat="1" ht="24.15" customHeight="1">
      <c r="A232" s="39"/>
      <c r="B232" s="40"/>
      <c r="C232" s="220" t="s">
        <v>285</v>
      </c>
      <c r="D232" s="220" t="s">
        <v>132</v>
      </c>
      <c r="E232" s="221" t="s">
        <v>306</v>
      </c>
      <c r="F232" s="222" t="s">
        <v>307</v>
      </c>
      <c r="G232" s="223" t="s">
        <v>147</v>
      </c>
      <c r="H232" s="224">
        <v>10.725</v>
      </c>
      <c r="I232" s="225"/>
      <c r="J232" s="226">
        <f>ROUND(I232*H232,2)</f>
        <v>0</v>
      </c>
      <c r="K232" s="227"/>
      <c r="L232" s="45"/>
      <c r="M232" s="228" t="s">
        <v>1</v>
      </c>
      <c r="N232" s="229" t="s">
        <v>39</v>
      </c>
      <c r="O232" s="92"/>
      <c r="P232" s="230">
        <f>O232*H232</f>
        <v>0</v>
      </c>
      <c r="Q232" s="230">
        <v>3.0000000000000001E-05</v>
      </c>
      <c r="R232" s="230">
        <f>Q232*H232</f>
        <v>0.00032174999999999999</v>
      </c>
      <c r="S232" s="230">
        <v>0</v>
      </c>
      <c r="T232" s="231">
        <f>S232*H232</f>
        <v>0</v>
      </c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R232" s="232" t="s">
        <v>181</v>
      </c>
      <c r="AT232" s="232" t="s">
        <v>132</v>
      </c>
      <c r="AU232" s="232" t="s">
        <v>84</v>
      </c>
      <c r="AY232" s="18" t="s">
        <v>129</v>
      </c>
      <c r="BE232" s="233">
        <f>IF(N232="základní",J232,0)</f>
        <v>0</v>
      </c>
      <c r="BF232" s="233">
        <f>IF(N232="snížená",J232,0)</f>
        <v>0</v>
      </c>
      <c r="BG232" s="233">
        <f>IF(N232="zákl. přenesená",J232,0)</f>
        <v>0</v>
      </c>
      <c r="BH232" s="233">
        <f>IF(N232="sníž. přenesená",J232,0)</f>
        <v>0</v>
      </c>
      <c r="BI232" s="233">
        <f>IF(N232="nulová",J232,0)</f>
        <v>0</v>
      </c>
      <c r="BJ232" s="18" t="s">
        <v>82</v>
      </c>
      <c r="BK232" s="233">
        <f>ROUND(I232*H232,2)</f>
        <v>0</v>
      </c>
      <c r="BL232" s="18" t="s">
        <v>181</v>
      </c>
      <c r="BM232" s="232" t="s">
        <v>308</v>
      </c>
    </row>
    <row r="233" s="13" customFormat="1">
      <c r="A233" s="13"/>
      <c r="B233" s="234"/>
      <c r="C233" s="235"/>
      <c r="D233" s="236" t="s">
        <v>138</v>
      </c>
      <c r="E233" s="237" t="s">
        <v>1</v>
      </c>
      <c r="F233" s="238" t="s">
        <v>186</v>
      </c>
      <c r="G233" s="235"/>
      <c r="H233" s="237" t="s">
        <v>1</v>
      </c>
      <c r="I233" s="239"/>
      <c r="J233" s="235"/>
      <c r="K233" s="235"/>
      <c r="L233" s="240"/>
      <c r="M233" s="241"/>
      <c r="N233" s="242"/>
      <c r="O233" s="242"/>
      <c r="P233" s="242"/>
      <c r="Q233" s="242"/>
      <c r="R233" s="242"/>
      <c r="S233" s="242"/>
      <c r="T233" s="243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44" t="s">
        <v>138</v>
      </c>
      <c r="AU233" s="244" t="s">
        <v>84</v>
      </c>
      <c r="AV233" s="13" t="s">
        <v>82</v>
      </c>
      <c r="AW233" s="13" t="s">
        <v>31</v>
      </c>
      <c r="AX233" s="13" t="s">
        <v>74</v>
      </c>
      <c r="AY233" s="244" t="s">
        <v>129</v>
      </c>
    </row>
    <row r="234" s="14" customFormat="1">
      <c r="A234" s="14"/>
      <c r="B234" s="245"/>
      <c r="C234" s="246"/>
      <c r="D234" s="236" t="s">
        <v>138</v>
      </c>
      <c r="E234" s="247" t="s">
        <v>1</v>
      </c>
      <c r="F234" s="248" t="s">
        <v>624</v>
      </c>
      <c r="G234" s="246"/>
      <c r="H234" s="249">
        <v>10.725</v>
      </c>
      <c r="I234" s="250"/>
      <c r="J234" s="246"/>
      <c r="K234" s="246"/>
      <c r="L234" s="251"/>
      <c r="M234" s="252"/>
      <c r="N234" s="253"/>
      <c r="O234" s="253"/>
      <c r="P234" s="253"/>
      <c r="Q234" s="253"/>
      <c r="R234" s="253"/>
      <c r="S234" s="253"/>
      <c r="T234" s="254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55" t="s">
        <v>138</v>
      </c>
      <c r="AU234" s="255" t="s">
        <v>84</v>
      </c>
      <c r="AV234" s="14" t="s">
        <v>84</v>
      </c>
      <c r="AW234" s="14" t="s">
        <v>31</v>
      </c>
      <c r="AX234" s="14" t="s">
        <v>82</v>
      </c>
      <c r="AY234" s="255" t="s">
        <v>129</v>
      </c>
    </row>
    <row r="235" s="2" customFormat="1" ht="16.5" customHeight="1">
      <c r="A235" s="39"/>
      <c r="B235" s="40"/>
      <c r="C235" s="278" t="s">
        <v>292</v>
      </c>
      <c r="D235" s="278" t="s">
        <v>223</v>
      </c>
      <c r="E235" s="279" t="s">
        <v>224</v>
      </c>
      <c r="F235" s="280" t="s">
        <v>225</v>
      </c>
      <c r="G235" s="281" t="s">
        <v>147</v>
      </c>
      <c r="H235" s="282">
        <v>12.869999999999999</v>
      </c>
      <c r="I235" s="283"/>
      <c r="J235" s="284">
        <f>ROUND(I235*H235,2)</f>
        <v>0</v>
      </c>
      <c r="K235" s="285"/>
      <c r="L235" s="286"/>
      <c r="M235" s="287" t="s">
        <v>1</v>
      </c>
      <c r="N235" s="288" t="s">
        <v>39</v>
      </c>
      <c r="O235" s="92"/>
      <c r="P235" s="230">
        <f>O235*H235</f>
        <v>0</v>
      </c>
      <c r="Q235" s="230">
        <v>0</v>
      </c>
      <c r="R235" s="230">
        <f>Q235*H235</f>
        <v>0</v>
      </c>
      <c r="S235" s="230">
        <v>0</v>
      </c>
      <c r="T235" s="231">
        <f>S235*H235</f>
        <v>0</v>
      </c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R235" s="232" t="s">
        <v>226</v>
      </c>
      <c r="AT235" s="232" t="s">
        <v>223</v>
      </c>
      <c r="AU235" s="232" t="s">
        <v>84</v>
      </c>
      <c r="AY235" s="18" t="s">
        <v>129</v>
      </c>
      <c r="BE235" s="233">
        <f>IF(N235="základní",J235,0)</f>
        <v>0</v>
      </c>
      <c r="BF235" s="233">
        <f>IF(N235="snížená",J235,0)</f>
        <v>0</v>
      </c>
      <c r="BG235" s="233">
        <f>IF(N235="zákl. přenesená",J235,0)</f>
        <v>0</v>
      </c>
      <c r="BH235" s="233">
        <f>IF(N235="sníž. přenesená",J235,0)</f>
        <v>0</v>
      </c>
      <c r="BI235" s="233">
        <f>IF(N235="nulová",J235,0)</f>
        <v>0</v>
      </c>
      <c r="BJ235" s="18" t="s">
        <v>82</v>
      </c>
      <c r="BK235" s="233">
        <f>ROUND(I235*H235,2)</f>
        <v>0</v>
      </c>
      <c r="BL235" s="18" t="s">
        <v>181</v>
      </c>
      <c r="BM235" s="232" t="s">
        <v>312</v>
      </c>
    </row>
    <row r="236" s="14" customFormat="1">
      <c r="A236" s="14"/>
      <c r="B236" s="245"/>
      <c r="C236" s="246"/>
      <c r="D236" s="236" t="s">
        <v>138</v>
      </c>
      <c r="E236" s="246"/>
      <c r="F236" s="248" t="s">
        <v>625</v>
      </c>
      <c r="G236" s="246"/>
      <c r="H236" s="249">
        <v>12.869999999999999</v>
      </c>
      <c r="I236" s="250"/>
      <c r="J236" s="246"/>
      <c r="K236" s="246"/>
      <c r="L236" s="251"/>
      <c r="M236" s="252"/>
      <c r="N236" s="253"/>
      <c r="O236" s="253"/>
      <c r="P236" s="253"/>
      <c r="Q236" s="253"/>
      <c r="R236" s="253"/>
      <c r="S236" s="253"/>
      <c r="T236" s="254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55" t="s">
        <v>138</v>
      </c>
      <c r="AU236" s="255" t="s">
        <v>84</v>
      </c>
      <c r="AV236" s="14" t="s">
        <v>84</v>
      </c>
      <c r="AW236" s="14" t="s">
        <v>4</v>
      </c>
      <c r="AX236" s="14" t="s">
        <v>82</v>
      </c>
      <c r="AY236" s="255" t="s">
        <v>129</v>
      </c>
    </row>
    <row r="237" s="2" customFormat="1" ht="16.5" customHeight="1">
      <c r="A237" s="39"/>
      <c r="B237" s="40"/>
      <c r="C237" s="220" t="s">
        <v>300</v>
      </c>
      <c r="D237" s="220" t="s">
        <v>132</v>
      </c>
      <c r="E237" s="221" t="s">
        <v>626</v>
      </c>
      <c r="F237" s="222" t="s">
        <v>627</v>
      </c>
      <c r="G237" s="223" t="s">
        <v>135</v>
      </c>
      <c r="H237" s="224">
        <v>2</v>
      </c>
      <c r="I237" s="225"/>
      <c r="J237" s="226">
        <f>ROUND(I237*H237,2)</f>
        <v>0</v>
      </c>
      <c r="K237" s="227"/>
      <c r="L237" s="45"/>
      <c r="M237" s="228" t="s">
        <v>1</v>
      </c>
      <c r="N237" s="229" t="s">
        <v>39</v>
      </c>
      <c r="O237" s="92"/>
      <c r="P237" s="230">
        <f>O237*H237</f>
        <v>0</v>
      </c>
      <c r="Q237" s="230">
        <v>0.00010000000000000001</v>
      </c>
      <c r="R237" s="230">
        <f>Q237*H237</f>
        <v>0.00020000000000000001</v>
      </c>
      <c r="S237" s="230">
        <v>0</v>
      </c>
      <c r="T237" s="231">
        <f>S237*H237</f>
        <v>0</v>
      </c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R237" s="232" t="s">
        <v>181</v>
      </c>
      <c r="AT237" s="232" t="s">
        <v>132</v>
      </c>
      <c r="AU237" s="232" t="s">
        <v>84</v>
      </c>
      <c r="AY237" s="18" t="s">
        <v>129</v>
      </c>
      <c r="BE237" s="233">
        <f>IF(N237="základní",J237,0)</f>
        <v>0</v>
      </c>
      <c r="BF237" s="233">
        <f>IF(N237="snížená",J237,0)</f>
        <v>0</v>
      </c>
      <c r="BG237" s="233">
        <f>IF(N237="zákl. přenesená",J237,0)</f>
        <v>0</v>
      </c>
      <c r="BH237" s="233">
        <f>IF(N237="sníž. přenesená",J237,0)</f>
        <v>0</v>
      </c>
      <c r="BI237" s="233">
        <f>IF(N237="nulová",J237,0)</f>
        <v>0</v>
      </c>
      <c r="BJ237" s="18" t="s">
        <v>82</v>
      </c>
      <c r="BK237" s="233">
        <f>ROUND(I237*H237,2)</f>
        <v>0</v>
      </c>
      <c r="BL237" s="18" t="s">
        <v>181</v>
      </c>
      <c r="BM237" s="232" t="s">
        <v>628</v>
      </c>
    </row>
    <row r="238" s="13" customFormat="1">
      <c r="A238" s="13"/>
      <c r="B238" s="234"/>
      <c r="C238" s="235"/>
      <c r="D238" s="236" t="s">
        <v>138</v>
      </c>
      <c r="E238" s="237" t="s">
        <v>1</v>
      </c>
      <c r="F238" s="238" t="s">
        <v>629</v>
      </c>
      <c r="G238" s="235"/>
      <c r="H238" s="237" t="s">
        <v>1</v>
      </c>
      <c r="I238" s="239"/>
      <c r="J238" s="235"/>
      <c r="K238" s="235"/>
      <c r="L238" s="240"/>
      <c r="M238" s="241"/>
      <c r="N238" s="242"/>
      <c r="O238" s="242"/>
      <c r="P238" s="242"/>
      <c r="Q238" s="242"/>
      <c r="R238" s="242"/>
      <c r="S238" s="242"/>
      <c r="T238" s="243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44" t="s">
        <v>138</v>
      </c>
      <c r="AU238" s="244" t="s">
        <v>84</v>
      </c>
      <c r="AV238" s="13" t="s">
        <v>82</v>
      </c>
      <c r="AW238" s="13" t="s">
        <v>31</v>
      </c>
      <c r="AX238" s="13" t="s">
        <v>74</v>
      </c>
      <c r="AY238" s="244" t="s">
        <v>129</v>
      </c>
    </row>
    <row r="239" s="14" customFormat="1">
      <c r="A239" s="14"/>
      <c r="B239" s="245"/>
      <c r="C239" s="246"/>
      <c r="D239" s="236" t="s">
        <v>138</v>
      </c>
      <c r="E239" s="247" t="s">
        <v>1</v>
      </c>
      <c r="F239" s="248" t="s">
        <v>84</v>
      </c>
      <c r="G239" s="246"/>
      <c r="H239" s="249">
        <v>2</v>
      </c>
      <c r="I239" s="250"/>
      <c r="J239" s="246"/>
      <c r="K239" s="246"/>
      <c r="L239" s="251"/>
      <c r="M239" s="252"/>
      <c r="N239" s="253"/>
      <c r="O239" s="253"/>
      <c r="P239" s="253"/>
      <c r="Q239" s="253"/>
      <c r="R239" s="253"/>
      <c r="S239" s="253"/>
      <c r="T239" s="254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55" t="s">
        <v>138</v>
      </c>
      <c r="AU239" s="255" t="s">
        <v>84</v>
      </c>
      <c r="AV239" s="14" t="s">
        <v>84</v>
      </c>
      <c r="AW239" s="14" t="s">
        <v>31</v>
      </c>
      <c r="AX239" s="14" t="s">
        <v>82</v>
      </c>
      <c r="AY239" s="255" t="s">
        <v>129</v>
      </c>
    </row>
    <row r="240" s="2" customFormat="1" ht="24.15" customHeight="1">
      <c r="A240" s="39"/>
      <c r="B240" s="40"/>
      <c r="C240" s="278" t="s">
        <v>305</v>
      </c>
      <c r="D240" s="278" t="s">
        <v>223</v>
      </c>
      <c r="E240" s="279" t="s">
        <v>630</v>
      </c>
      <c r="F240" s="280" t="s">
        <v>631</v>
      </c>
      <c r="G240" s="281" t="s">
        <v>135</v>
      </c>
      <c r="H240" s="282">
        <v>2</v>
      </c>
      <c r="I240" s="283"/>
      <c r="J240" s="284">
        <f>ROUND(I240*H240,2)</f>
        <v>0</v>
      </c>
      <c r="K240" s="285"/>
      <c r="L240" s="286"/>
      <c r="M240" s="287" t="s">
        <v>1</v>
      </c>
      <c r="N240" s="288" t="s">
        <v>39</v>
      </c>
      <c r="O240" s="92"/>
      <c r="P240" s="230">
        <f>O240*H240</f>
        <v>0</v>
      </c>
      <c r="Q240" s="230">
        <v>0.00080000000000000004</v>
      </c>
      <c r="R240" s="230">
        <f>Q240*H240</f>
        <v>0.0016000000000000001</v>
      </c>
      <c r="S240" s="230">
        <v>0</v>
      </c>
      <c r="T240" s="231">
        <f>S240*H240</f>
        <v>0</v>
      </c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R240" s="232" t="s">
        <v>226</v>
      </c>
      <c r="AT240" s="232" t="s">
        <v>223</v>
      </c>
      <c r="AU240" s="232" t="s">
        <v>84</v>
      </c>
      <c r="AY240" s="18" t="s">
        <v>129</v>
      </c>
      <c r="BE240" s="233">
        <f>IF(N240="základní",J240,0)</f>
        <v>0</v>
      </c>
      <c r="BF240" s="233">
        <f>IF(N240="snížená",J240,0)</f>
        <v>0</v>
      </c>
      <c r="BG240" s="233">
        <f>IF(N240="zákl. přenesená",J240,0)</f>
        <v>0</v>
      </c>
      <c r="BH240" s="233">
        <f>IF(N240="sníž. přenesená",J240,0)</f>
        <v>0</v>
      </c>
      <c r="BI240" s="233">
        <f>IF(N240="nulová",J240,0)</f>
        <v>0</v>
      </c>
      <c r="BJ240" s="18" t="s">
        <v>82</v>
      </c>
      <c r="BK240" s="233">
        <f>ROUND(I240*H240,2)</f>
        <v>0</v>
      </c>
      <c r="BL240" s="18" t="s">
        <v>181</v>
      </c>
      <c r="BM240" s="232" t="s">
        <v>632</v>
      </c>
    </row>
    <row r="241" s="2" customFormat="1" ht="24.15" customHeight="1">
      <c r="A241" s="39"/>
      <c r="B241" s="40"/>
      <c r="C241" s="220" t="s">
        <v>311</v>
      </c>
      <c r="D241" s="220" t="s">
        <v>132</v>
      </c>
      <c r="E241" s="221" t="s">
        <v>633</v>
      </c>
      <c r="F241" s="222" t="s">
        <v>634</v>
      </c>
      <c r="G241" s="223" t="s">
        <v>135</v>
      </c>
      <c r="H241" s="224">
        <v>2</v>
      </c>
      <c r="I241" s="225"/>
      <c r="J241" s="226">
        <f>ROUND(I241*H241,2)</f>
        <v>0</v>
      </c>
      <c r="K241" s="227"/>
      <c r="L241" s="45"/>
      <c r="M241" s="228" t="s">
        <v>1</v>
      </c>
      <c r="N241" s="229" t="s">
        <v>39</v>
      </c>
      <c r="O241" s="92"/>
      <c r="P241" s="230">
        <f>O241*H241</f>
        <v>0</v>
      </c>
      <c r="Q241" s="230">
        <v>0</v>
      </c>
      <c r="R241" s="230">
        <f>Q241*H241</f>
        <v>0</v>
      </c>
      <c r="S241" s="230">
        <v>0</v>
      </c>
      <c r="T241" s="231">
        <f>S241*H241</f>
        <v>0</v>
      </c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R241" s="232" t="s">
        <v>181</v>
      </c>
      <c r="AT241" s="232" t="s">
        <v>132</v>
      </c>
      <c r="AU241" s="232" t="s">
        <v>84</v>
      </c>
      <c r="AY241" s="18" t="s">
        <v>129</v>
      </c>
      <c r="BE241" s="233">
        <f>IF(N241="základní",J241,0)</f>
        <v>0</v>
      </c>
      <c r="BF241" s="233">
        <f>IF(N241="snížená",J241,0)</f>
        <v>0</v>
      </c>
      <c r="BG241" s="233">
        <f>IF(N241="zákl. přenesená",J241,0)</f>
        <v>0</v>
      </c>
      <c r="BH241" s="233">
        <f>IF(N241="sníž. přenesená",J241,0)</f>
        <v>0</v>
      </c>
      <c r="BI241" s="233">
        <f>IF(N241="nulová",J241,0)</f>
        <v>0</v>
      </c>
      <c r="BJ241" s="18" t="s">
        <v>82</v>
      </c>
      <c r="BK241" s="233">
        <f>ROUND(I241*H241,2)</f>
        <v>0</v>
      </c>
      <c r="BL241" s="18" t="s">
        <v>181</v>
      </c>
      <c r="BM241" s="232" t="s">
        <v>635</v>
      </c>
    </row>
    <row r="242" s="2" customFormat="1" ht="24.15" customHeight="1">
      <c r="A242" s="39"/>
      <c r="B242" s="40"/>
      <c r="C242" s="278" t="s">
        <v>314</v>
      </c>
      <c r="D242" s="278" t="s">
        <v>223</v>
      </c>
      <c r="E242" s="279" t="s">
        <v>636</v>
      </c>
      <c r="F242" s="280" t="s">
        <v>637</v>
      </c>
      <c r="G242" s="281" t="s">
        <v>135</v>
      </c>
      <c r="H242" s="282">
        <v>2</v>
      </c>
      <c r="I242" s="283"/>
      <c r="J242" s="284">
        <f>ROUND(I242*H242,2)</f>
        <v>0</v>
      </c>
      <c r="K242" s="285"/>
      <c r="L242" s="286"/>
      <c r="M242" s="287" t="s">
        <v>1</v>
      </c>
      <c r="N242" s="288" t="s">
        <v>39</v>
      </c>
      <c r="O242" s="92"/>
      <c r="P242" s="230">
        <f>O242*H242</f>
        <v>0</v>
      </c>
      <c r="Q242" s="230">
        <v>0.00040000000000000002</v>
      </c>
      <c r="R242" s="230">
        <f>Q242*H242</f>
        <v>0.00080000000000000004</v>
      </c>
      <c r="S242" s="230">
        <v>0</v>
      </c>
      <c r="T242" s="231">
        <f>S242*H242</f>
        <v>0</v>
      </c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R242" s="232" t="s">
        <v>226</v>
      </c>
      <c r="AT242" s="232" t="s">
        <v>223</v>
      </c>
      <c r="AU242" s="232" t="s">
        <v>84</v>
      </c>
      <c r="AY242" s="18" t="s">
        <v>129</v>
      </c>
      <c r="BE242" s="233">
        <f>IF(N242="základní",J242,0)</f>
        <v>0</v>
      </c>
      <c r="BF242" s="233">
        <f>IF(N242="snížená",J242,0)</f>
        <v>0</v>
      </c>
      <c r="BG242" s="233">
        <f>IF(N242="zákl. přenesená",J242,0)</f>
        <v>0</v>
      </c>
      <c r="BH242" s="233">
        <f>IF(N242="sníž. přenesená",J242,0)</f>
        <v>0</v>
      </c>
      <c r="BI242" s="233">
        <f>IF(N242="nulová",J242,0)</f>
        <v>0</v>
      </c>
      <c r="BJ242" s="18" t="s">
        <v>82</v>
      </c>
      <c r="BK242" s="233">
        <f>ROUND(I242*H242,2)</f>
        <v>0</v>
      </c>
      <c r="BL242" s="18" t="s">
        <v>181</v>
      </c>
      <c r="BM242" s="232" t="s">
        <v>638</v>
      </c>
    </row>
    <row r="243" s="2" customFormat="1" ht="24.15" customHeight="1">
      <c r="A243" s="39"/>
      <c r="B243" s="40"/>
      <c r="C243" s="220" t="s">
        <v>321</v>
      </c>
      <c r="D243" s="220" t="s">
        <v>132</v>
      </c>
      <c r="E243" s="221" t="s">
        <v>315</v>
      </c>
      <c r="F243" s="222" t="s">
        <v>316</v>
      </c>
      <c r="G243" s="223" t="s">
        <v>317</v>
      </c>
      <c r="H243" s="289"/>
      <c r="I243" s="225"/>
      <c r="J243" s="226">
        <f>ROUND(I243*H243,2)</f>
        <v>0</v>
      </c>
      <c r="K243" s="227"/>
      <c r="L243" s="45"/>
      <c r="M243" s="228" t="s">
        <v>1</v>
      </c>
      <c r="N243" s="229" t="s">
        <v>39</v>
      </c>
      <c r="O243" s="92"/>
      <c r="P243" s="230">
        <f>O243*H243</f>
        <v>0</v>
      </c>
      <c r="Q243" s="230">
        <v>0</v>
      </c>
      <c r="R243" s="230">
        <f>Q243*H243</f>
        <v>0</v>
      </c>
      <c r="S243" s="230">
        <v>0</v>
      </c>
      <c r="T243" s="231">
        <f>S243*H243</f>
        <v>0</v>
      </c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R243" s="232" t="s">
        <v>181</v>
      </c>
      <c r="AT243" s="232" t="s">
        <v>132</v>
      </c>
      <c r="AU243" s="232" t="s">
        <v>84</v>
      </c>
      <c r="AY243" s="18" t="s">
        <v>129</v>
      </c>
      <c r="BE243" s="233">
        <f>IF(N243="základní",J243,0)</f>
        <v>0</v>
      </c>
      <c r="BF243" s="233">
        <f>IF(N243="snížená",J243,0)</f>
        <v>0</v>
      </c>
      <c r="BG243" s="233">
        <f>IF(N243="zákl. přenesená",J243,0)</f>
        <v>0</v>
      </c>
      <c r="BH243" s="233">
        <f>IF(N243="sníž. přenesená",J243,0)</f>
        <v>0</v>
      </c>
      <c r="BI243" s="233">
        <f>IF(N243="nulová",J243,0)</f>
        <v>0</v>
      </c>
      <c r="BJ243" s="18" t="s">
        <v>82</v>
      </c>
      <c r="BK243" s="233">
        <f>ROUND(I243*H243,2)</f>
        <v>0</v>
      </c>
      <c r="BL243" s="18" t="s">
        <v>181</v>
      </c>
      <c r="BM243" s="232" t="s">
        <v>318</v>
      </c>
    </row>
    <row r="244" s="12" customFormat="1" ht="22.8" customHeight="1">
      <c r="A244" s="12"/>
      <c r="B244" s="204"/>
      <c r="C244" s="205"/>
      <c r="D244" s="206" t="s">
        <v>73</v>
      </c>
      <c r="E244" s="218" t="s">
        <v>319</v>
      </c>
      <c r="F244" s="218" t="s">
        <v>320</v>
      </c>
      <c r="G244" s="205"/>
      <c r="H244" s="205"/>
      <c r="I244" s="208"/>
      <c r="J244" s="219">
        <f>BK244</f>
        <v>0</v>
      </c>
      <c r="K244" s="205"/>
      <c r="L244" s="210"/>
      <c r="M244" s="211"/>
      <c r="N244" s="212"/>
      <c r="O244" s="212"/>
      <c r="P244" s="213">
        <f>SUM(P245:P286)</f>
        <v>0</v>
      </c>
      <c r="Q244" s="212"/>
      <c r="R244" s="213">
        <f>SUM(R245:R286)</f>
        <v>0.435693</v>
      </c>
      <c r="S244" s="212"/>
      <c r="T244" s="214">
        <f>SUM(T245:T286)</f>
        <v>0</v>
      </c>
      <c r="U244" s="12"/>
      <c r="V244" s="12"/>
      <c r="W244" s="12"/>
      <c r="X244" s="12"/>
      <c r="Y244" s="12"/>
      <c r="Z244" s="12"/>
      <c r="AA244" s="12"/>
      <c r="AB244" s="12"/>
      <c r="AC244" s="12"/>
      <c r="AD244" s="12"/>
      <c r="AE244" s="12"/>
      <c r="AR244" s="215" t="s">
        <v>84</v>
      </c>
      <c r="AT244" s="216" t="s">
        <v>73</v>
      </c>
      <c r="AU244" s="216" t="s">
        <v>82</v>
      </c>
      <c r="AY244" s="215" t="s">
        <v>129</v>
      </c>
      <c r="BK244" s="217">
        <f>SUM(BK245:BK286)</f>
        <v>0</v>
      </c>
    </row>
    <row r="245" s="2" customFormat="1" ht="24.15" customHeight="1">
      <c r="A245" s="39"/>
      <c r="B245" s="40"/>
      <c r="C245" s="220" t="s">
        <v>226</v>
      </c>
      <c r="D245" s="220" t="s">
        <v>132</v>
      </c>
      <c r="E245" s="221" t="s">
        <v>322</v>
      </c>
      <c r="F245" s="222" t="s">
        <v>323</v>
      </c>
      <c r="G245" s="223" t="s">
        <v>147</v>
      </c>
      <c r="H245" s="224">
        <v>9.9000000000000004</v>
      </c>
      <c r="I245" s="225"/>
      <c r="J245" s="226">
        <f>ROUND(I245*H245,2)</f>
        <v>0</v>
      </c>
      <c r="K245" s="227"/>
      <c r="L245" s="45"/>
      <c r="M245" s="228" t="s">
        <v>1</v>
      </c>
      <c r="N245" s="229" t="s">
        <v>39</v>
      </c>
      <c r="O245" s="92"/>
      <c r="P245" s="230">
        <f>O245*H245</f>
        <v>0</v>
      </c>
      <c r="Q245" s="230">
        <v>0.0060000000000000001</v>
      </c>
      <c r="R245" s="230">
        <f>Q245*H245</f>
        <v>0.059400000000000001</v>
      </c>
      <c r="S245" s="230">
        <v>0</v>
      </c>
      <c r="T245" s="231">
        <f>S245*H245</f>
        <v>0</v>
      </c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R245" s="232" t="s">
        <v>181</v>
      </c>
      <c r="AT245" s="232" t="s">
        <v>132</v>
      </c>
      <c r="AU245" s="232" t="s">
        <v>84</v>
      </c>
      <c r="AY245" s="18" t="s">
        <v>129</v>
      </c>
      <c r="BE245" s="233">
        <f>IF(N245="základní",J245,0)</f>
        <v>0</v>
      </c>
      <c r="BF245" s="233">
        <f>IF(N245="snížená",J245,0)</f>
        <v>0</v>
      </c>
      <c r="BG245" s="233">
        <f>IF(N245="zákl. přenesená",J245,0)</f>
        <v>0</v>
      </c>
      <c r="BH245" s="233">
        <f>IF(N245="sníž. přenesená",J245,0)</f>
        <v>0</v>
      </c>
      <c r="BI245" s="233">
        <f>IF(N245="nulová",J245,0)</f>
        <v>0</v>
      </c>
      <c r="BJ245" s="18" t="s">
        <v>82</v>
      </c>
      <c r="BK245" s="233">
        <f>ROUND(I245*H245,2)</f>
        <v>0</v>
      </c>
      <c r="BL245" s="18" t="s">
        <v>181</v>
      </c>
      <c r="BM245" s="232" t="s">
        <v>324</v>
      </c>
    </row>
    <row r="246" s="13" customFormat="1">
      <c r="A246" s="13"/>
      <c r="B246" s="234"/>
      <c r="C246" s="235"/>
      <c r="D246" s="236" t="s">
        <v>138</v>
      </c>
      <c r="E246" s="237" t="s">
        <v>1</v>
      </c>
      <c r="F246" s="238" t="s">
        <v>248</v>
      </c>
      <c r="G246" s="235"/>
      <c r="H246" s="237" t="s">
        <v>1</v>
      </c>
      <c r="I246" s="239"/>
      <c r="J246" s="235"/>
      <c r="K246" s="235"/>
      <c r="L246" s="240"/>
      <c r="M246" s="241"/>
      <c r="N246" s="242"/>
      <c r="O246" s="242"/>
      <c r="P246" s="242"/>
      <c r="Q246" s="242"/>
      <c r="R246" s="242"/>
      <c r="S246" s="242"/>
      <c r="T246" s="243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44" t="s">
        <v>138</v>
      </c>
      <c r="AU246" s="244" t="s">
        <v>84</v>
      </c>
      <c r="AV246" s="13" t="s">
        <v>82</v>
      </c>
      <c r="AW246" s="13" t="s">
        <v>31</v>
      </c>
      <c r="AX246" s="13" t="s">
        <v>74</v>
      </c>
      <c r="AY246" s="244" t="s">
        <v>129</v>
      </c>
    </row>
    <row r="247" s="14" customFormat="1">
      <c r="A247" s="14"/>
      <c r="B247" s="245"/>
      <c r="C247" s="246"/>
      <c r="D247" s="236" t="s">
        <v>138</v>
      </c>
      <c r="E247" s="247" t="s">
        <v>1</v>
      </c>
      <c r="F247" s="248" t="s">
        <v>639</v>
      </c>
      <c r="G247" s="246"/>
      <c r="H247" s="249">
        <v>9.9000000000000004</v>
      </c>
      <c r="I247" s="250"/>
      <c r="J247" s="246"/>
      <c r="K247" s="246"/>
      <c r="L247" s="251"/>
      <c r="M247" s="252"/>
      <c r="N247" s="253"/>
      <c r="O247" s="253"/>
      <c r="P247" s="253"/>
      <c r="Q247" s="253"/>
      <c r="R247" s="253"/>
      <c r="S247" s="253"/>
      <c r="T247" s="254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55" t="s">
        <v>138</v>
      </c>
      <c r="AU247" s="255" t="s">
        <v>84</v>
      </c>
      <c r="AV247" s="14" t="s">
        <v>84</v>
      </c>
      <c r="AW247" s="14" t="s">
        <v>31</v>
      </c>
      <c r="AX247" s="14" t="s">
        <v>82</v>
      </c>
      <c r="AY247" s="255" t="s">
        <v>129</v>
      </c>
    </row>
    <row r="248" s="2" customFormat="1" ht="24.15" customHeight="1">
      <c r="A248" s="39"/>
      <c r="B248" s="40"/>
      <c r="C248" s="278" t="s">
        <v>331</v>
      </c>
      <c r="D248" s="278" t="s">
        <v>223</v>
      </c>
      <c r="E248" s="279" t="s">
        <v>327</v>
      </c>
      <c r="F248" s="280" t="s">
        <v>328</v>
      </c>
      <c r="G248" s="281" t="s">
        <v>147</v>
      </c>
      <c r="H248" s="282">
        <v>10.395</v>
      </c>
      <c r="I248" s="283"/>
      <c r="J248" s="284">
        <f>ROUND(I248*H248,2)</f>
        <v>0</v>
      </c>
      <c r="K248" s="285"/>
      <c r="L248" s="286"/>
      <c r="M248" s="287" t="s">
        <v>1</v>
      </c>
      <c r="N248" s="288" t="s">
        <v>39</v>
      </c>
      <c r="O248" s="92"/>
      <c r="P248" s="230">
        <f>O248*H248</f>
        <v>0</v>
      </c>
      <c r="Q248" s="230">
        <v>0.0030000000000000001</v>
      </c>
      <c r="R248" s="230">
        <f>Q248*H248</f>
        <v>0.031185000000000001</v>
      </c>
      <c r="S248" s="230">
        <v>0</v>
      </c>
      <c r="T248" s="231">
        <f>S248*H248</f>
        <v>0</v>
      </c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R248" s="232" t="s">
        <v>226</v>
      </c>
      <c r="AT248" s="232" t="s">
        <v>223</v>
      </c>
      <c r="AU248" s="232" t="s">
        <v>84</v>
      </c>
      <c r="AY248" s="18" t="s">
        <v>129</v>
      </c>
      <c r="BE248" s="233">
        <f>IF(N248="základní",J248,0)</f>
        <v>0</v>
      </c>
      <c r="BF248" s="233">
        <f>IF(N248="snížená",J248,0)</f>
        <v>0</v>
      </c>
      <c r="BG248" s="233">
        <f>IF(N248="zákl. přenesená",J248,0)</f>
        <v>0</v>
      </c>
      <c r="BH248" s="233">
        <f>IF(N248="sníž. přenesená",J248,0)</f>
        <v>0</v>
      </c>
      <c r="BI248" s="233">
        <f>IF(N248="nulová",J248,0)</f>
        <v>0</v>
      </c>
      <c r="BJ248" s="18" t="s">
        <v>82</v>
      </c>
      <c r="BK248" s="233">
        <f>ROUND(I248*H248,2)</f>
        <v>0</v>
      </c>
      <c r="BL248" s="18" t="s">
        <v>181</v>
      </c>
      <c r="BM248" s="232" t="s">
        <v>329</v>
      </c>
    </row>
    <row r="249" s="14" customFormat="1">
      <c r="A249" s="14"/>
      <c r="B249" s="245"/>
      <c r="C249" s="246"/>
      <c r="D249" s="236" t="s">
        <v>138</v>
      </c>
      <c r="E249" s="246"/>
      <c r="F249" s="248" t="s">
        <v>640</v>
      </c>
      <c r="G249" s="246"/>
      <c r="H249" s="249">
        <v>10.395</v>
      </c>
      <c r="I249" s="250"/>
      <c r="J249" s="246"/>
      <c r="K249" s="246"/>
      <c r="L249" s="251"/>
      <c r="M249" s="252"/>
      <c r="N249" s="253"/>
      <c r="O249" s="253"/>
      <c r="P249" s="253"/>
      <c r="Q249" s="253"/>
      <c r="R249" s="253"/>
      <c r="S249" s="253"/>
      <c r="T249" s="254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55" t="s">
        <v>138</v>
      </c>
      <c r="AU249" s="255" t="s">
        <v>84</v>
      </c>
      <c r="AV249" s="14" t="s">
        <v>84</v>
      </c>
      <c r="AW249" s="14" t="s">
        <v>4</v>
      </c>
      <c r="AX249" s="14" t="s">
        <v>82</v>
      </c>
      <c r="AY249" s="255" t="s">
        <v>129</v>
      </c>
    </row>
    <row r="250" s="2" customFormat="1" ht="24.15" customHeight="1">
      <c r="A250" s="39"/>
      <c r="B250" s="40"/>
      <c r="C250" s="220" t="s">
        <v>339</v>
      </c>
      <c r="D250" s="220" t="s">
        <v>132</v>
      </c>
      <c r="E250" s="221" t="s">
        <v>340</v>
      </c>
      <c r="F250" s="222" t="s">
        <v>341</v>
      </c>
      <c r="G250" s="223" t="s">
        <v>147</v>
      </c>
      <c r="H250" s="224">
        <v>26.399999999999999</v>
      </c>
      <c r="I250" s="225"/>
      <c r="J250" s="226">
        <f>ROUND(I250*H250,2)</f>
        <v>0</v>
      </c>
      <c r="K250" s="227"/>
      <c r="L250" s="45"/>
      <c r="M250" s="228" t="s">
        <v>1</v>
      </c>
      <c r="N250" s="229" t="s">
        <v>39</v>
      </c>
      <c r="O250" s="92"/>
      <c r="P250" s="230">
        <f>O250*H250</f>
        <v>0</v>
      </c>
      <c r="Q250" s="230">
        <v>0.00116</v>
      </c>
      <c r="R250" s="230">
        <f>Q250*H250</f>
        <v>0.030623999999999998</v>
      </c>
      <c r="S250" s="230">
        <v>0</v>
      </c>
      <c r="T250" s="231">
        <f>S250*H250</f>
        <v>0</v>
      </c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R250" s="232" t="s">
        <v>181</v>
      </c>
      <c r="AT250" s="232" t="s">
        <v>132</v>
      </c>
      <c r="AU250" s="232" t="s">
        <v>84</v>
      </c>
      <c r="AY250" s="18" t="s">
        <v>129</v>
      </c>
      <c r="BE250" s="233">
        <f>IF(N250="základní",J250,0)</f>
        <v>0</v>
      </c>
      <c r="BF250" s="233">
        <f>IF(N250="snížená",J250,0)</f>
        <v>0</v>
      </c>
      <c r="BG250" s="233">
        <f>IF(N250="zákl. přenesená",J250,0)</f>
        <v>0</v>
      </c>
      <c r="BH250" s="233">
        <f>IF(N250="sníž. přenesená",J250,0)</f>
        <v>0</v>
      </c>
      <c r="BI250" s="233">
        <f>IF(N250="nulová",J250,0)</f>
        <v>0</v>
      </c>
      <c r="BJ250" s="18" t="s">
        <v>82</v>
      </c>
      <c r="BK250" s="233">
        <f>ROUND(I250*H250,2)</f>
        <v>0</v>
      </c>
      <c r="BL250" s="18" t="s">
        <v>181</v>
      </c>
      <c r="BM250" s="232" t="s">
        <v>342</v>
      </c>
    </row>
    <row r="251" s="13" customFormat="1">
      <c r="A251" s="13"/>
      <c r="B251" s="234"/>
      <c r="C251" s="235"/>
      <c r="D251" s="236" t="s">
        <v>138</v>
      </c>
      <c r="E251" s="237" t="s">
        <v>1</v>
      </c>
      <c r="F251" s="238" t="s">
        <v>361</v>
      </c>
      <c r="G251" s="235"/>
      <c r="H251" s="237" t="s">
        <v>1</v>
      </c>
      <c r="I251" s="239"/>
      <c r="J251" s="235"/>
      <c r="K251" s="235"/>
      <c r="L251" s="240"/>
      <c r="M251" s="241"/>
      <c r="N251" s="242"/>
      <c r="O251" s="242"/>
      <c r="P251" s="242"/>
      <c r="Q251" s="242"/>
      <c r="R251" s="242"/>
      <c r="S251" s="242"/>
      <c r="T251" s="243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44" t="s">
        <v>138</v>
      </c>
      <c r="AU251" s="244" t="s">
        <v>84</v>
      </c>
      <c r="AV251" s="13" t="s">
        <v>82</v>
      </c>
      <c r="AW251" s="13" t="s">
        <v>31</v>
      </c>
      <c r="AX251" s="13" t="s">
        <v>74</v>
      </c>
      <c r="AY251" s="244" t="s">
        <v>129</v>
      </c>
    </row>
    <row r="252" s="14" customFormat="1">
      <c r="A252" s="14"/>
      <c r="B252" s="245"/>
      <c r="C252" s="246"/>
      <c r="D252" s="236" t="s">
        <v>138</v>
      </c>
      <c r="E252" s="247" t="s">
        <v>1</v>
      </c>
      <c r="F252" s="248" t="s">
        <v>605</v>
      </c>
      <c r="G252" s="246"/>
      <c r="H252" s="249">
        <v>26.399999999999999</v>
      </c>
      <c r="I252" s="250"/>
      <c r="J252" s="246"/>
      <c r="K252" s="246"/>
      <c r="L252" s="251"/>
      <c r="M252" s="252"/>
      <c r="N252" s="253"/>
      <c r="O252" s="253"/>
      <c r="P252" s="253"/>
      <c r="Q252" s="253"/>
      <c r="R252" s="253"/>
      <c r="S252" s="253"/>
      <c r="T252" s="254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255" t="s">
        <v>138</v>
      </c>
      <c r="AU252" s="255" t="s">
        <v>84</v>
      </c>
      <c r="AV252" s="14" t="s">
        <v>84</v>
      </c>
      <c r="AW252" s="14" t="s">
        <v>31</v>
      </c>
      <c r="AX252" s="14" t="s">
        <v>82</v>
      </c>
      <c r="AY252" s="255" t="s">
        <v>129</v>
      </c>
    </row>
    <row r="253" s="2" customFormat="1" ht="24.15" customHeight="1">
      <c r="A253" s="39"/>
      <c r="B253" s="40"/>
      <c r="C253" s="278" t="s">
        <v>344</v>
      </c>
      <c r="D253" s="278" t="s">
        <v>223</v>
      </c>
      <c r="E253" s="279" t="s">
        <v>522</v>
      </c>
      <c r="F253" s="280" t="s">
        <v>523</v>
      </c>
      <c r="G253" s="281" t="s">
        <v>147</v>
      </c>
      <c r="H253" s="282">
        <v>23.52</v>
      </c>
      <c r="I253" s="283"/>
      <c r="J253" s="284">
        <f>ROUND(I253*H253,2)</f>
        <v>0</v>
      </c>
      <c r="K253" s="285"/>
      <c r="L253" s="286"/>
      <c r="M253" s="287" t="s">
        <v>1</v>
      </c>
      <c r="N253" s="288" t="s">
        <v>39</v>
      </c>
      <c r="O253" s="92"/>
      <c r="P253" s="230">
        <f>O253*H253</f>
        <v>0</v>
      </c>
      <c r="Q253" s="230">
        <v>0.0035000000000000001</v>
      </c>
      <c r="R253" s="230">
        <f>Q253*H253</f>
        <v>0.082320000000000004</v>
      </c>
      <c r="S253" s="230">
        <v>0</v>
      </c>
      <c r="T253" s="231">
        <f>S253*H253</f>
        <v>0</v>
      </c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R253" s="232" t="s">
        <v>226</v>
      </c>
      <c r="AT253" s="232" t="s">
        <v>223</v>
      </c>
      <c r="AU253" s="232" t="s">
        <v>84</v>
      </c>
      <c r="AY253" s="18" t="s">
        <v>129</v>
      </c>
      <c r="BE253" s="233">
        <f>IF(N253="základní",J253,0)</f>
        <v>0</v>
      </c>
      <c r="BF253" s="233">
        <f>IF(N253="snížená",J253,0)</f>
        <v>0</v>
      </c>
      <c r="BG253" s="233">
        <f>IF(N253="zákl. přenesená",J253,0)</f>
        <v>0</v>
      </c>
      <c r="BH253" s="233">
        <f>IF(N253="sníž. přenesená",J253,0)</f>
        <v>0</v>
      </c>
      <c r="BI253" s="233">
        <f>IF(N253="nulová",J253,0)</f>
        <v>0</v>
      </c>
      <c r="BJ253" s="18" t="s">
        <v>82</v>
      </c>
      <c r="BK253" s="233">
        <f>ROUND(I253*H253,2)</f>
        <v>0</v>
      </c>
      <c r="BL253" s="18" t="s">
        <v>181</v>
      </c>
      <c r="BM253" s="232" t="s">
        <v>524</v>
      </c>
    </row>
    <row r="254" s="13" customFormat="1">
      <c r="A254" s="13"/>
      <c r="B254" s="234"/>
      <c r="C254" s="235"/>
      <c r="D254" s="236" t="s">
        <v>138</v>
      </c>
      <c r="E254" s="237" t="s">
        <v>1</v>
      </c>
      <c r="F254" s="238" t="s">
        <v>184</v>
      </c>
      <c r="G254" s="235"/>
      <c r="H254" s="237" t="s">
        <v>1</v>
      </c>
      <c r="I254" s="239"/>
      <c r="J254" s="235"/>
      <c r="K254" s="235"/>
      <c r="L254" s="240"/>
      <c r="M254" s="241"/>
      <c r="N254" s="242"/>
      <c r="O254" s="242"/>
      <c r="P254" s="242"/>
      <c r="Q254" s="242"/>
      <c r="R254" s="242"/>
      <c r="S254" s="242"/>
      <c r="T254" s="243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44" t="s">
        <v>138</v>
      </c>
      <c r="AU254" s="244" t="s">
        <v>84</v>
      </c>
      <c r="AV254" s="13" t="s">
        <v>82</v>
      </c>
      <c r="AW254" s="13" t="s">
        <v>31</v>
      </c>
      <c r="AX254" s="13" t="s">
        <v>74</v>
      </c>
      <c r="AY254" s="244" t="s">
        <v>129</v>
      </c>
    </row>
    <row r="255" s="14" customFormat="1">
      <c r="A255" s="14"/>
      <c r="B255" s="245"/>
      <c r="C255" s="246"/>
      <c r="D255" s="236" t="s">
        <v>138</v>
      </c>
      <c r="E255" s="247" t="s">
        <v>1</v>
      </c>
      <c r="F255" s="248" t="s">
        <v>641</v>
      </c>
      <c r="G255" s="246"/>
      <c r="H255" s="249">
        <v>26.399999999999999</v>
      </c>
      <c r="I255" s="250"/>
      <c r="J255" s="246"/>
      <c r="K255" s="246"/>
      <c r="L255" s="251"/>
      <c r="M255" s="252"/>
      <c r="N255" s="253"/>
      <c r="O255" s="253"/>
      <c r="P255" s="253"/>
      <c r="Q255" s="253"/>
      <c r="R255" s="253"/>
      <c r="S255" s="253"/>
      <c r="T255" s="254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55" t="s">
        <v>138</v>
      </c>
      <c r="AU255" s="255" t="s">
        <v>84</v>
      </c>
      <c r="AV255" s="14" t="s">
        <v>84</v>
      </c>
      <c r="AW255" s="14" t="s">
        <v>31</v>
      </c>
      <c r="AX255" s="14" t="s">
        <v>74</v>
      </c>
      <c r="AY255" s="255" t="s">
        <v>129</v>
      </c>
    </row>
    <row r="256" s="13" customFormat="1">
      <c r="A256" s="13"/>
      <c r="B256" s="234"/>
      <c r="C256" s="235"/>
      <c r="D256" s="236" t="s">
        <v>138</v>
      </c>
      <c r="E256" s="237" t="s">
        <v>1</v>
      </c>
      <c r="F256" s="238" t="s">
        <v>526</v>
      </c>
      <c r="G256" s="235"/>
      <c r="H256" s="237" t="s">
        <v>1</v>
      </c>
      <c r="I256" s="239"/>
      <c r="J256" s="235"/>
      <c r="K256" s="235"/>
      <c r="L256" s="240"/>
      <c r="M256" s="241"/>
      <c r="N256" s="242"/>
      <c r="O256" s="242"/>
      <c r="P256" s="242"/>
      <c r="Q256" s="242"/>
      <c r="R256" s="242"/>
      <c r="S256" s="242"/>
      <c r="T256" s="243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44" t="s">
        <v>138</v>
      </c>
      <c r="AU256" s="244" t="s">
        <v>84</v>
      </c>
      <c r="AV256" s="13" t="s">
        <v>82</v>
      </c>
      <c r="AW256" s="13" t="s">
        <v>31</v>
      </c>
      <c r="AX256" s="13" t="s">
        <v>74</v>
      </c>
      <c r="AY256" s="244" t="s">
        <v>129</v>
      </c>
    </row>
    <row r="257" s="14" customFormat="1">
      <c r="A257" s="14"/>
      <c r="B257" s="245"/>
      <c r="C257" s="246"/>
      <c r="D257" s="236" t="s">
        <v>138</v>
      </c>
      <c r="E257" s="247" t="s">
        <v>1</v>
      </c>
      <c r="F257" s="248" t="s">
        <v>642</v>
      </c>
      <c r="G257" s="246"/>
      <c r="H257" s="249">
        <v>-4</v>
      </c>
      <c r="I257" s="250"/>
      <c r="J257" s="246"/>
      <c r="K257" s="246"/>
      <c r="L257" s="251"/>
      <c r="M257" s="252"/>
      <c r="N257" s="253"/>
      <c r="O257" s="253"/>
      <c r="P257" s="253"/>
      <c r="Q257" s="253"/>
      <c r="R257" s="253"/>
      <c r="S257" s="253"/>
      <c r="T257" s="254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255" t="s">
        <v>138</v>
      </c>
      <c r="AU257" s="255" t="s">
        <v>84</v>
      </c>
      <c r="AV257" s="14" t="s">
        <v>84</v>
      </c>
      <c r="AW257" s="14" t="s">
        <v>31</v>
      </c>
      <c r="AX257" s="14" t="s">
        <v>74</v>
      </c>
      <c r="AY257" s="255" t="s">
        <v>129</v>
      </c>
    </row>
    <row r="258" s="16" customFormat="1">
      <c r="A258" s="16"/>
      <c r="B258" s="267"/>
      <c r="C258" s="268"/>
      <c r="D258" s="236" t="s">
        <v>138</v>
      </c>
      <c r="E258" s="269" t="s">
        <v>1</v>
      </c>
      <c r="F258" s="270" t="s">
        <v>220</v>
      </c>
      <c r="G258" s="268"/>
      <c r="H258" s="271">
        <v>22.399999999999999</v>
      </c>
      <c r="I258" s="272"/>
      <c r="J258" s="268"/>
      <c r="K258" s="268"/>
      <c r="L258" s="273"/>
      <c r="M258" s="274"/>
      <c r="N258" s="275"/>
      <c r="O258" s="275"/>
      <c r="P258" s="275"/>
      <c r="Q258" s="275"/>
      <c r="R258" s="275"/>
      <c r="S258" s="275"/>
      <c r="T258" s="276"/>
      <c r="U258" s="16"/>
      <c r="V258" s="16"/>
      <c r="W258" s="16"/>
      <c r="X258" s="16"/>
      <c r="Y258" s="16"/>
      <c r="Z258" s="16"/>
      <c r="AA258" s="16"/>
      <c r="AB258" s="16"/>
      <c r="AC258" s="16"/>
      <c r="AD258" s="16"/>
      <c r="AE258" s="16"/>
      <c r="AT258" s="277" t="s">
        <v>138</v>
      </c>
      <c r="AU258" s="277" t="s">
        <v>84</v>
      </c>
      <c r="AV258" s="16" t="s">
        <v>144</v>
      </c>
      <c r="AW258" s="16" t="s">
        <v>31</v>
      </c>
      <c r="AX258" s="16" t="s">
        <v>74</v>
      </c>
      <c r="AY258" s="277" t="s">
        <v>129</v>
      </c>
    </row>
    <row r="259" s="13" customFormat="1">
      <c r="A259" s="13"/>
      <c r="B259" s="234"/>
      <c r="C259" s="235"/>
      <c r="D259" s="236" t="s">
        <v>138</v>
      </c>
      <c r="E259" s="237" t="s">
        <v>1</v>
      </c>
      <c r="F259" s="238" t="s">
        <v>283</v>
      </c>
      <c r="G259" s="235"/>
      <c r="H259" s="237" t="s">
        <v>1</v>
      </c>
      <c r="I259" s="239"/>
      <c r="J259" s="235"/>
      <c r="K259" s="235"/>
      <c r="L259" s="240"/>
      <c r="M259" s="241"/>
      <c r="N259" s="242"/>
      <c r="O259" s="242"/>
      <c r="P259" s="242"/>
      <c r="Q259" s="242"/>
      <c r="R259" s="242"/>
      <c r="S259" s="242"/>
      <c r="T259" s="243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44" t="s">
        <v>138</v>
      </c>
      <c r="AU259" s="244" t="s">
        <v>84</v>
      </c>
      <c r="AV259" s="13" t="s">
        <v>82</v>
      </c>
      <c r="AW259" s="13" t="s">
        <v>31</v>
      </c>
      <c r="AX259" s="13" t="s">
        <v>74</v>
      </c>
      <c r="AY259" s="244" t="s">
        <v>129</v>
      </c>
    </row>
    <row r="260" s="14" customFormat="1">
      <c r="A260" s="14"/>
      <c r="B260" s="245"/>
      <c r="C260" s="246"/>
      <c r="D260" s="236" t="s">
        <v>138</v>
      </c>
      <c r="E260" s="247" t="s">
        <v>1</v>
      </c>
      <c r="F260" s="248" t="s">
        <v>643</v>
      </c>
      <c r="G260" s="246"/>
      <c r="H260" s="249">
        <v>1.1200000000000001</v>
      </c>
      <c r="I260" s="250"/>
      <c r="J260" s="246"/>
      <c r="K260" s="246"/>
      <c r="L260" s="251"/>
      <c r="M260" s="252"/>
      <c r="N260" s="253"/>
      <c r="O260" s="253"/>
      <c r="P260" s="253"/>
      <c r="Q260" s="253"/>
      <c r="R260" s="253"/>
      <c r="S260" s="253"/>
      <c r="T260" s="254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255" t="s">
        <v>138</v>
      </c>
      <c r="AU260" s="255" t="s">
        <v>84</v>
      </c>
      <c r="AV260" s="14" t="s">
        <v>84</v>
      </c>
      <c r="AW260" s="14" t="s">
        <v>31</v>
      </c>
      <c r="AX260" s="14" t="s">
        <v>74</v>
      </c>
      <c r="AY260" s="255" t="s">
        <v>129</v>
      </c>
    </row>
    <row r="261" s="15" customFormat="1">
      <c r="A261" s="15"/>
      <c r="B261" s="256"/>
      <c r="C261" s="257"/>
      <c r="D261" s="236" t="s">
        <v>138</v>
      </c>
      <c r="E261" s="258" t="s">
        <v>1</v>
      </c>
      <c r="F261" s="259" t="s">
        <v>154</v>
      </c>
      <c r="G261" s="257"/>
      <c r="H261" s="260">
        <v>23.52</v>
      </c>
      <c r="I261" s="261"/>
      <c r="J261" s="257"/>
      <c r="K261" s="257"/>
      <c r="L261" s="262"/>
      <c r="M261" s="263"/>
      <c r="N261" s="264"/>
      <c r="O261" s="264"/>
      <c r="P261" s="264"/>
      <c r="Q261" s="264"/>
      <c r="R261" s="264"/>
      <c r="S261" s="264"/>
      <c r="T261" s="265"/>
      <c r="U261" s="15"/>
      <c r="V261" s="15"/>
      <c r="W261" s="15"/>
      <c r="X261" s="15"/>
      <c r="Y261" s="15"/>
      <c r="Z261" s="15"/>
      <c r="AA261" s="15"/>
      <c r="AB261" s="15"/>
      <c r="AC261" s="15"/>
      <c r="AD261" s="15"/>
      <c r="AE261" s="15"/>
      <c r="AT261" s="266" t="s">
        <v>138</v>
      </c>
      <c r="AU261" s="266" t="s">
        <v>84</v>
      </c>
      <c r="AV261" s="15" t="s">
        <v>136</v>
      </c>
      <c r="AW261" s="15" t="s">
        <v>31</v>
      </c>
      <c r="AX261" s="15" t="s">
        <v>82</v>
      </c>
      <c r="AY261" s="266" t="s">
        <v>129</v>
      </c>
    </row>
    <row r="262" s="2" customFormat="1" ht="24.15" customHeight="1">
      <c r="A262" s="39"/>
      <c r="B262" s="40"/>
      <c r="C262" s="278" t="s">
        <v>351</v>
      </c>
      <c r="D262" s="278" t="s">
        <v>223</v>
      </c>
      <c r="E262" s="279" t="s">
        <v>529</v>
      </c>
      <c r="F262" s="280" t="s">
        <v>530</v>
      </c>
      <c r="G262" s="281" t="s">
        <v>147</v>
      </c>
      <c r="H262" s="282">
        <v>4.2000000000000002</v>
      </c>
      <c r="I262" s="283"/>
      <c r="J262" s="284">
        <f>ROUND(I262*H262,2)</f>
        <v>0</v>
      </c>
      <c r="K262" s="285"/>
      <c r="L262" s="286"/>
      <c r="M262" s="287" t="s">
        <v>1</v>
      </c>
      <c r="N262" s="288" t="s">
        <v>39</v>
      </c>
      <c r="O262" s="92"/>
      <c r="P262" s="230">
        <f>O262*H262</f>
        <v>0</v>
      </c>
      <c r="Q262" s="230">
        <v>0.021000000000000001</v>
      </c>
      <c r="R262" s="230">
        <f>Q262*H262</f>
        <v>0.088200000000000014</v>
      </c>
      <c r="S262" s="230">
        <v>0</v>
      </c>
      <c r="T262" s="231">
        <f>S262*H262</f>
        <v>0</v>
      </c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R262" s="232" t="s">
        <v>226</v>
      </c>
      <c r="AT262" s="232" t="s">
        <v>223</v>
      </c>
      <c r="AU262" s="232" t="s">
        <v>84</v>
      </c>
      <c r="AY262" s="18" t="s">
        <v>129</v>
      </c>
      <c r="BE262" s="233">
        <f>IF(N262="základní",J262,0)</f>
        <v>0</v>
      </c>
      <c r="BF262" s="233">
        <f>IF(N262="snížená",J262,0)</f>
        <v>0</v>
      </c>
      <c r="BG262" s="233">
        <f>IF(N262="zákl. přenesená",J262,0)</f>
        <v>0</v>
      </c>
      <c r="BH262" s="233">
        <f>IF(N262="sníž. přenesená",J262,0)</f>
        <v>0</v>
      </c>
      <c r="BI262" s="233">
        <f>IF(N262="nulová",J262,0)</f>
        <v>0</v>
      </c>
      <c r="BJ262" s="18" t="s">
        <v>82</v>
      </c>
      <c r="BK262" s="233">
        <f>ROUND(I262*H262,2)</f>
        <v>0</v>
      </c>
      <c r="BL262" s="18" t="s">
        <v>181</v>
      </c>
      <c r="BM262" s="232" t="s">
        <v>531</v>
      </c>
    </row>
    <row r="263" s="13" customFormat="1">
      <c r="A263" s="13"/>
      <c r="B263" s="234"/>
      <c r="C263" s="235"/>
      <c r="D263" s="236" t="s">
        <v>138</v>
      </c>
      <c r="E263" s="237" t="s">
        <v>1</v>
      </c>
      <c r="F263" s="238" t="s">
        <v>355</v>
      </c>
      <c r="G263" s="235"/>
      <c r="H263" s="237" t="s">
        <v>1</v>
      </c>
      <c r="I263" s="239"/>
      <c r="J263" s="235"/>
      <c r="K263" s="235"/>
      <c r="L263" s="240"/>
      <c r="M263" s="241"/>
      <c r="N263" s="242"/>
      <c r="O263" s="242"/>
      <c r="P263" s="242"/>
      <c r="Q263" s="242"/>
      <c r="R263" s="242"/>
      <c r="S263" s="242"/>
      <c r="T263" s="243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44" t="s">
        <v>138</v>
      </c>
      <c r="AU263" s="244" t="s">
        <v>84</v>
      </c>
      <c r="AV263" s="13" t="s">
        <v>82</v>
      </c>
      <c r="AW263" s="13" t="s">
        <v>31</v>
      </c>
      <c r="AX263" s="13" t="s">
        <v>74</v>
      </c>
      <c r="AY263" s="244" t="s">
        <v>129</v>
      </c>
    </row>
    <row r="264" s="14" customFormat="1">
      <c r="A264" s="14"/>
      <c r="B264" s="245"/>
      <c r="C264" s="246"/>
      <c r="D264" s="236" t="s">
        <v>138</v>
      </c>
      <c r="E264" s="247" t="s">
        <v>1</v>
      </c>
      <c r="F264" s="248" t="s">
        <v>644</v>
      </c>
      <c r="G264" s="246"/>
      <c r="H264" s="249">
        <v>4.2000000000000002</v>
      </c>
      <c r="I264" s="250"/>
      <c r="J264" s="246"/>
      <c r="K264" s="246"/>
      <c r="L264" s="251"/>
      <c r="M264" s="252"/>
      <c r="N264" s="253"/>
      <c r="O264" s="253"/>
      <c r="P264" s="253"/>
      <c r="Q264" s="253"/>
      <c r="R264" s="253"/>
      <c r="S264" s="253"/>
      <c r="T264" s="254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55" t="s">
        <v>138</v>
      </c>
      <c r="AU264" s="255" t="s">
        <v>84</v>
      </c>
      <c r="AV264" s="14" t="s">
        <v>84</v>
      </c>
      <c r="AW264" s="14" t="s">
        <v>31</v>
      </c>
      <c r="AX264" s="14" t="s">
        <v>82</v>
      </c>
      <c r="AY264" s="255" t="s">
        <v>129</v>
      </c>
    </row>
    <row r="265" s="2" customFormat="1" ht="24.15" customHeight="1">
      <c r="A265" s="39"/>
      <c r="B265" s="40"/>
      <c r="C265" s="220" t="s">
        <v>357</v>
      </c>
      <c r="D265" s="220" t="s">
        <v>132</v>
      </c>
      <c r="E265" s="221" t="s">
        <v>358</v>
      </c>
      <c r="F265" s="222" t="s">
        <v>359</v>
      </c>
      <c r="G265" s="223" t="s">
        <v>147</v>
      </c>
      <c r="H265" s="224">
        <v>26.399999999999999</v>
      </c>
      <c r="I265" s="225"/>
      <c r="J265" s="226">
        <f>ROUND(I265*H265,2)</f>
        <v>0</v>
      </c>
      <c r="K265" s="227"/>
      <c r="L265" s="45"/>
      <c r="M265" s="228" t="s">
        <v>1</v>
      </c>
      <c r="N265" s="229" t="s">
        <v>39</v>
      </c>
      <c r="O265" s="92"/>
      <c r="P265" s="230">
        <f>O265*H265</f>
        <v>0</v>
      </c>
      <c r="Q265" s="230">
        <v>0.00116</v>
      </c>
      <c r="R265" s="230">
        <f>Q265*H265</f>
        <v>0.030623999999999998</v>
      </c>
      <c r="S265" s="230">
        <v>0</v>
      </c>
      <c r="T265" s="231">
        <f>S265*H265</f>
        <v>0</v>
      </c>
      <c r="U265" s="39"/>
      <c r="V265" s="39"/>
      <c r="W265" s="39"/>
      <c r="X265" s="39"/>
      <c r="Y265" s="39"/>
      <c r="Z265" s="39"/>
      <c r="AA265" s="39"/>
      <c r="AB265" s="39"/>
      <c r="AC265" s="39"/>
      <c r="AD265" s="39"/>
      <c r="AE265" s="39"/>
      <c r="AR265" s="232" t="s">
        <v>181</v>
      </c>
      <c r="AT265" s="232" t="s">
        <v>132</v>
      </c>
      <c r="AU265" s="232" t="s">
        <v>84</v>
      </c>
      <c r="AY265" s="18" t="s">
        <v>129</v>
      </c>
      <c r="BE265" s="233">
        <f>IF(N265="základní",J265,0)</f>
        <v>0</v>
      </c>
      <c r="BF265" s="233">
        <f>IF(N265="snížená",J265,0)</f>
        <v>0</v>
      </c>
      <c r="BG265" s="233">
        <f>IF(N265="zákl. přenesená",J265,0)</f>
        <v>0</v>
      </c>
      <c r="BH265" s="233">
        <f>IF(N265="sníž. přenesená",J265,0)</f>
        <v>0</v>
      </c>
      <c r="BI265" s="233">
        <f>IF(N265="nulová",J265,0)</f>
        <v>0</v>
      </c>
      <c r="BJ265" s="18" t="s">
        <v>82</v>
      </c>
      <c r="BK265" s="233">
        <f>ROUND(I265*H265,2)</f>
        <v>0</v>
      </c>
      <c r="BL265" s="18" t="s">
        <v>181</v>
      </c>
      <c r="BM265" s="232" t="s">
        <v>360</v>
      </c>
    </row>
    <row r="266" s="13" customFormat="1">
      <c r="A266" s="13"/>
      <c r="B266" s="234"/>
      <c r="C266" s="235"/>
      <c r="D266" s="236" t="s">
        <v>138</v>
      </c>
      <c r="E266" s="237" t="s">
        <v>1</v>
      </c>
      <c r="F266" s="238" t="s">
        <v>361</v>
      </c>
      <c r="G266" s="235"/>
      <c r="H266" s="237" t="s">
        <v>1</v>
      </c>
      <c r="I266" s="239"/>
      <c r="J266" s="235"/>
      <c r="K266" s="235"/>
      <c r="L266" s="240"/>
      <c r="M266" s="241"/>
      <c r="N266" s="242"/>
      <c r="O266" s="242"/>
      <c r="P266" s="242"/>
      <c r="Q266" s="242"/>
      <c r="R266" s="242"/>
      <c r="S266" s="242"/>
      <c r="T266" s="243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44" t="s">
        <v>138</v>
      </c>
      <c r="AU266" s="244" t="s">
        <v>84</v>
      </c>
      <c r="AV266" s="13" t="s">
        <v>82</v>
      </c>
      <c r="AW266" s="13" t="s">
        <v>31</v>
      </c>
      <c r="AX266" s="13" t="s">
        <v>74</v>
      </c>
      <c r="AY266" s="244" t="s">
        <v>129</v>
      </c>
    </row>
    <row r="267" s="14" customFormat="1">
      <c r="A267" s="14"/>
      <c r="B267" s="245"/>
      <c r="C267" s="246"/>
      <c r="D267" s="236" t="s">
        <v>138</v>
      </c>
      <c r="E267" s="247" t="s">
        <v>1</v>
      </c>
      <c r="F267" s="248" t="s">
        <v>641</v>
      </c>
      <c r="G267" s="246"/>
      <c r="H267" s="249">
        <v>26.399999999999999</v>
      </c>
      <c r="I267" s="250"/>
      <c r="J267" s="246"/>
      <c r="K267" s="246"/>
      <c r="L267" s="251"/>
      <c r="M267" s="252"/>
      <c r="N267" s="253"/>
      <c r="O267" s="253"/>
      <c r="P267" s="253"/>
      <c r="Q267" s="253"/>
      <c r="R267" s="253"/>
      <c r="S267" s="253"/>
      <c r="T267" s="254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55" t="s">
        <v>138</v>
      </c>
      <c r="AU267" s="255" t="s">
        <v>84</v>
      </c>
      <c r="AV267" s="14" t="s">
        <v>84</v>
      </c>
      <c r="AW267" s="14" t="s">
        <v>31</v>
      </c>
      <c r="AX267" s="14" t="s">
        <v>82</v>
      </c>
      <c r="AY267" s="255" t="s">
        <v>129</v>
      </c>
    </row>
    <row r="268" s="2" customFormat="1" ht="21.75" customHeight="1">
      <c r="A268" s="39"/>
      <c r="B268" s="40"/>
      <c r="C268" s="278" t="s">
        <v>362</v>
      </c>
      <c r="D268" s="278" t="s">
        <v>223</v>
      </c>
      <c r="E268" s="279" t="s">
        <v>363</v>
      </c>
      <c r="F268" s="280" t="s">
        <v>364</v>
      </c>
      <c r="G268" s="281" t="s">
        <v>365</v>
      </c>
      <c r="H268" s="282">
        <v>2.3519999999999999</v>
      </c>
      <c r="I268" s="283"/>
      <c r="J268" s="284">
        <f>ROUND(I268*H268,2)</f>
        <v>0</v>
      </c>
      <c r="K268" s="285"/>
      <c r="L268" s="286"/>
      <c r="M268" s="287" t="s">
        <v>1</v>
      </c>
      <c r="N268" s="288" t="s">
        <v>39</v>
      </c>
      <c r="O268" s="92"/>
      <c r="P268" s="230">
        <f>O268*H268</f>
        <v>0</v>
      </c>
      <c r="Q268" s="230">
        <v>0.02</v>
      </c>
      <c r="R268" s="230">
        <f>Q268*H268</f>
        <v>0.047039999999999998</v>
      </c>
      <c r="S268" s="230">
        <v>0</v>
      </c>
      <c r="T268" s="231">
        <f>S268*H268</f>
        <v>0</v>
      </c>
      <c r="U268" s="39"/>
      <c r="V268" s="39"/>
      <c r="W268" s="39"/>
      <c r="X268" s="39"/>
      <c r="Y268" s="39"/>
      <c r="Z268" s="39"/>
      <c r="AA268" s="39"/>
      <c r="AB268" s="39"/>
      <c r="AC268" s="39"/>
      <c r="AD268" s="39"/>
      <c r="AE268" s="39"/>
      <c r="AR268" s="232" t="s">
        <v>226</v>
      </c>
      <c r="AT268" s="232" t="s">
        <v>223</v>
      </c>
      <c r="AU268" s="232" t="s">
        <v>84</v>
      </c>
      <c r="AY268" s="18" t="s">
        <v>129</v>
      </c>
      <c r="BE268" s="233">
        <f>IF(N268="základní",J268,0)</f>
        <v>0</v>
      </c>
      <c r="BF268" s="233">
        <f>IF(N268="snížená",J268,0)</f>
        <v>0</v>
      </c>
      <c r="BG268" s="233">
        <f>IF(N268="zákl. přenesená",J268,0)</f>
        <v>0</v>
      </c>
      <c r="BH268" s="233">
        <f>IF(N268="sníž. přenesená",J268,0)</f>
        <v>0</v>
      </c>
      <c r="BI268" s="233">
        <f>IF(N268="nulová",J268,0)</f>
        <v>0</v>
      </c>
      <c r="BJ268" s="18" t="s">
        <v>82</v>
      </c>
      <c r="BK268" s="233">
        <f>ROUND(I268*H268,2)</f>
        <v>0</v>
      </c>
      <c r="BL268" s="18" t="s">
        <v>181</v>
      </c>
      <c r="BM268" s="232" t="s">
        <v>366</v>
      </c>
    </row>
    <row r="269" s="13" customFormat="1">
      <c r="A269" s="13"/>
      <c r="B269" s="234"/>
      <c r="C269" s="235"/>
      <c r="D269" s="236" t="s">
        <v>138</v>
      </c>
      <c r="E269" s="237" t="s">
        <v>1</v>
      </c>
      <c r="F269" s="238" t="s">
        <v>533</v>
      </c>
      <c r="G269" s="235"/>
      <c r="H269" s="237" t="s">
        <v>1</v>
      </c>
      <c r="I269" s="239"/>
      <c r="J269" s="235"/>
      <c r="K269" s="235"/>
      <c r="L269" s="240"/>
      <c r="M269" s="241"/>
      <c r="N269" s="242"/>
      <c r="O269" s="242"/>
      <c r="P269" s="242"/>
      <c r="Q269" s="242"/>
      <c r="R269" s="242"/>
      <c r="S269" s="242"/>
      <c r="T269" s="243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44" t="s">
        <v>138</v>
      </c>
      <c r="AU269" s="244" t="s">
        <v>84</v>
      </c>
      <c r="AV269" s="13" t="s">
        <v>82</v>
      </c>
      <c r="AW269" s="13" t="s">
        <v>31</v>
      </c>
      <c r="AX269" s="13" t="s">
        <v>74</v>
      </c>
      <c r="AY269" s="244" t="s">
        <v>129</v>
      </c>
    </row>
    <row r="270" s="14" customFormat="1">
      <c r="A270" s="14"/>
      <c r="B270" s="245"/>
      <c r="C270" s="246"/>
      <c r="D270" s="236" t="s">
        <v>138</v>
      </c>
      <c r="E270" s="247" t="s">
        <v>1</v>
      </c>
      <c r="F270" s="248" t="s">
        <v>645</v>
      </c>
      <c r="G270" s="246"/>
      <c r="H270" s="249">
        <v>2.6400000000000001</v>
      </c>
      <c r="I270" s="250"/>
      <c r="J270" s="246"/>
      <c r="K270" s="246"/>
      <c r="L270" s="251"/>
      <c r="M270" s="252"/>
      <c r="N270" s="253"/>
      <c r="O270" s="253"/>
      <c r="P270" s="253"/>
      <c r="Q270" s="253"/>
      <c r="R270" s="253"/>
      <c r="S270" s="253"/>
      <c r="T270" s="254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T270" s="255" t="s">
        <v>138</v>
      </c>
      <c r="AU270" s="255" t="s">
        <v>84</v>
      </c>
      <c r="AV270" s="14" t="s">
        <v>84</v>
      </c>
      <c r="AW270" s="14" t="s">
        <v>31</v>
      </c>
      <c r="AX270" s="14" t="s">
        <v>74</v>
      </c>
      <c r="AY270" s="255" t="s">
        <v>129</v>
      </c>
    </row>
    <row r="271" s="13" customFormat="1">
      <c r="A271" s="13"/>
      <c r="B271" s="234"/>
      <c r="C271" s="235"/>
      <c r="D271" s="236" t="s">
        <v>138</v>
      </c>
      <c r="E271" s="237" t="s">
        <v>1</v>
      </c>
      <c r="F271" s="238" t="s">
        <v>369</v>
      </c>
      <c r="G271" s="235"/>
      <c r="H271" s="237" t="s">
        <v>1</v>
      </c>
      <c r="I271" s="239"/>
      <c r="J271" s="235"/>
      <c r="K271" s="235"/>
      <c r="L271" s="240"/>
      <c r="M271" s="241"/>
      <c r="N271" s="242"/>
      <c r="O271" s="242"/>
      <c r="P271" s="242"/>
      <c r="Q271" s="242"/>
      <c r="R271" s="242"/>
      <c r="S271" s="242"/>
      <c r="T271" s="243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44" t="s">
        <v>138</v>
      </c>
      <c r="AU271" s="244" t="s">
        <v>84</v>
      </c>
      <c r="AV271" s="13" t="s">
        <v>82</v>
      </c>
      <c r="AW271" s="13" t="s">
        <v>31</v>
      </c>
      <c r="AX271" s="13" t="s">
        <v>74</v>
      </c>
      <c r="AY271" s="244" t="s">
        <v>129</v>
      </c>
    </row>
    <row r="272" s="14" customFormat="1">
      <c r="A272" s="14"/>
      <c r="B272" s="245"/>
      <c r="C272" s="246"/>
      <c r="D272" s="236" t="s">
        <v>138</v>
      </c>
      <c r="E272" s="247" t="s">
        <v>1</v>
      </c>
      <c r="F272" s="248" t="s">
        <v>646</v>
      </c>
      <c r="G272" s="246"/>
      <c r="H272" s="249">
        <v>-0.40000000000000002</v>
      </c>
      <c r="I272" s="250"/>
      <c r="J272" s="246"/>
      <c r="K272" s="246"/>
      <c r="L272" s="251"/>
      <c r="M272" s="252"/>
      <c r="N272" s="253"/>
      <c r="O272" s="253"/>
      <c r="P272" s="253"/>
      <c r="Q272" s="253"/>
      <c r="R272" s="253"/>
      <c r="S272" s="253"/>
      <c r="T272" s="254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255" t="s">
        <v>138</v>
      </c>
      <c r="AU272" s="255" t="s">
        <v>84</v>
      </c>
      <c r="AV272" s="14" t="s">
        <v>84</v>
      </c>
      <c r="AW272" s="14" t="s">
        <v>31</v>
      </c>
      <c r="AX272" s="14" t="s">
        <v>74</v>
      </c>
      <c r="AY272" s="255" t="s">
        <v>129</v>
      </c>
    </row>
    <row r="273" s="16" customFormat="1">
      <c r="A273" s="16"/>
      <c r="B273" s="267"/>
      <c r="C273" s="268"/>
      <c r="D273" s="236" t="s">
        <v>138</v>
      </c>
      <c r="E273" s="269" t="s">
        <v>1</v>
      </c>
      <c r="F273" s="270" t="s">
        <v>220</v>
      </c>
      <c r="G273" s="268"/>
      <c r="H273" s="271">
        <v>2.2400000000000002</v>
      </c>
      <c r="I273" s="272"/>
      <c r="J273" s="268"/>
      <c r="K273" s="268"/>
      <c r="L273" s="273"/>
      <c r="M273" s="274"/>
      <c r="N273" s="275"/>
      <c r="O273" s="275"/>
      <c r="P273" s="275"/>
      <c r="Q273" s="275"/>
      <c r="R273" s="275"/>
      <c r="S273" s="275"/>
      <c r="T273" s="276"/>
      <c r="U273" s="16"/>
      <c r="V273" s="16"/>
      <c r="W273" s="16"/>
      <c r="X273" s="16"/>
      <c r="Y273" s="16"/>
      <c r="Z273" s="16"/>
      <c r="AA273" s="16"/>
      <c r="AB273" s="16"/>
      <c r="AC273" s="16"/>
      <c r="AD273" s="16"/>
      <c r="AE273" s="16"/>
      <c r="AT273" s="277" t="s">
        <v>138</v>
      </c>
      <c r="AU273" s="277" t="s">
        <v>84</v>
      </c>
      <c r="AV273" s="16" t="s">
        <v>144</v>
      </c>
      <c r="AW273" s="16" t="s">
        <v>31</v>
      </c>
      <c r="AX273" s="16" t="s">
        <v>74</v>
      </c>
      <c r="AY273" s="277" t="s">
        <v>129</v>
      </c>
    </row>
    <row r="274" s="13" customFormat="1">
      <c r="A274" s="13"/>
      <c r="B274" s="234"/>
      <c r="C274" s="235"/>
      <c r="D274" s="236" t="s">
        <v>138</v>
      </c>
      <c r="E274" s="237" t="s">
        <v>1</v>
      </c>
      <c r="F274" s="238" t="s">
        <v>283</v>
      </c>
      <c r="G274" s="235"/>
      <c r="H274" s="237" t="s">
        <v>1</v>
      </c>
      <c r="I274" s="239"/>
      <c r="J274" s="235"/>
      <c r="K274" s="235"/>
      <c r="L274" s="240"/>
      <c r="M274" s="241"/>
      <c r="N274" s="242"/>
      <c r="O274" s="242"/>
      <c r="P274" s="242"/>
      <c r="Q274" s="242"/>
      <c r="R274" s="242"/>
      <c r="S274" s="242"/>
      <c r="T274" s="243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44" t="s">
        <v>138</v>
      </c>
      <c r="AU274" s="244" t="s">
        <v>84</v>
      </c>
      <c r="AV274" s="13" t="s">
        <v>82</v>
      </c>
      <c r="AW274" s="13" t="s">
        <v>31</v>
      </c>
      <c r="AX274" s="13" t="s">
        <v>74</v>
      </c>
      <c r="AY274" s="244" t="s">
        <v>129</v>
      </c>
    </row>
    <row r="275" s="14" customFormat="1">
      <c r="A275" s="14"/>
      <c r="B275" s="245"/>
      <c r="C275" s="246"/>
      <c r="D275" s="236" t="s">
        <v>138</v>
      </c>
      <c r="E275" s="247" t="s">
        <v>1</v>
      </c>
      <c r="F275" s="248" t="s">
        <v>647</v>
      </c>
      <c r="G275" s="246"/>
      <c r="H275" s="249">
        <v>0.112</v>
      </c>
      <c r="I275" s="250"/>
      <c r="J275" s="246"/>
      <c r="K275" s="246"/>
      <c r="L275" s="251"/>
      <c r="M275" s="252"/>
      <c r="N275" s="253"/>
      <c r="O275" s="253"/>
      <c r="P275" s="253"/>
      <c r="Q275" s="253"/>
      <c r="R275" s="253"/>
      <c r="S275" s="253"/>
      <c r="T275" s="254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255" t="s">
        <v>138</v>
      </c>
      <c r="AU275" s="255" t="s">
        <v>84</v>
      </c>
      <c r="AV275" s="14" t="s">
        <v>84</v>
      </c>
      <c r="AW275" s="14" t="s">
        <v>31</v>
      </c>
      <c r="AX275" s="14" t="s">
        <v>74</v>
      </c>
      <c r="AY275" s="255" t="s">
        <v>129</v>
      </c>
    </row>
    <row r="276" s="15" customFormat="1">
      <c r="A276" s="15"/>
      <c r="B276" s="256"/>
      <c r="C276" s="257"/>
      <c r="D276" s="236" t="s">
        <v>138</v>
      </c>
      <c r="E276" s="258" t="s">
        <v>1</v>
      </c>
      <c r="F276" s="259" t="s">
        <v>154</v>
      </c>
      <c r="G276" s="257"/>
      <c r="H276" s="260">
        <v>2.3519999999999999</v>
      </c>
      <c r="I276" s="261"/>
      <c r="J276" s="257"/>
      <c r="K276" s="257"/>
      <c r="L276" s="262"/>
      <c r="M276" s="263"/>
      <c r="N276" s="264"/>
      <c r="O276" s="264"/>
      <c r="P276" s="264"/>
      <c r="Q276" s="264"/>
      <c r="R276" s="264"/>
      <c r="S276" s="264"/>
      <c r="T276" s="265"/>
      <c r="U276" s="15"/>
      <c r="V276" s="15"/>
      <c r="W276" s="15"/>
      <c r="X276" s="15"/>
      <c r="Y276" s="15"/>
      <c r="Z276" s="15"/>
      <c r="AA276" s="15"/>
      <c r="AB276" s="15"/>
      <c r="AC276" s="15"/>
      <c r="AD276" s="15"/>
      <c r="AE276" s="15"/>
      <c r="AT276" s="266" t="s">
        <v>138</v>
      </c>
      <c r="AU276" s="266" t="s">
        <v>84</v>
      </c>
      <c r="AV276" s="15" t="s">
        <v>136</v>
      </c>
      <c r="AW276" s="15" t="s">
        <v>31</v>
      </c>
      <c r="AX276" s="15" t="s">
        <v>82</v>
      </c>
      <c r="AY276" s="266" t="s">
        <v>129</v>
      </c>
    </row>
    <row r="277" s="2" customFormat="1" ht="21.75" customHeight="1">
      <c r="A277" s="39"/>
      <c r="B277" s="40"/>
      <c r="C277" s="278" t="s">
        <v>372</v>
      </c>
      <c r="D277" s="278" t="s">
        <v>223</v>
      </c>
      <c r="E277" s="279" t="s">
        <v>373</v>
      </c>
      <c r="F277" s="280" t="s">
        <v>374</v>
      </c>
      <c r="G277" s="281" t="s">
        <v>365</v>
      </c>
      <c r="H277" s="282">
        <v>0.41999999999999998</v>
      </c>
      <c r="I277" s="283"/>
      <c r="J277" s="284">
        <f>ROUND(I277*H277,2)</f>
        <v>0</v>
      </c>
      <c r="K277" s="285"/>
      <c r="L277" s="286"/>
      <c r="M277" s="287" t="s">
        <v>1</v>
      </c>
      <c r="N277" s="288" t="s">
        <v>39</v>
      </c>
      <c r="O277" s="92"/>
      <c r="P277" s="230">
        <f>O277*H277</f>
        <v>0</v>
      </c>
      <c r="Q277" s="230">
        <v>0.026249999999999999</v>
      </c>
      <c r="R277" s="230">
        <f>Q277*H277</f>
        <v>0.011024999999999998</v>
      </c>
      <c r="S277" s="230">
        <v>0</v>
      </c>
      <c r="T277" s="231">
        <f>S277*H277</f>
        <v>0</v>
      </c>
      <c r="U277" s="39"/>
      <c r="V277" s="39"/>
      <c r="W277" s="39"/>
      <c r="X277" s="39"/>
      <c r="Y277" s="39"/>
      <c r="Z277" s="39"/>
      <c r="AA277" s="39"/>
      <c r="AB277" s="39"/>
      <c r="AC277" s="39"/>
      <c r="AD277" s="39"/>
      <c r="AE277" s="39"/>
      <c r="AR277" s="232" t="s">
        <v>226</v>
      </c>
      <c r="AT277" s="232" t="s">
        <v>223</v>
      </c>
      <c r="AU277" s="232" t="s">
        <v>84</v>
      </c>
      <c r="AY277" s="18" t="s">
        <v>129</v>
      </c>
      <c r="BE277" s="233">
        <f>IF(N277="základní",J277,0)</f>
        <v>0</v>
      </c>
      <c r="BF277" s="233">
        <f>IF(N277="snížená",J277,0)</f>
        <v>0</v>
      </c>
      <c r="BG277" s="233">
        <f>IF(N277="zákl. přenesená",J277,0)</f>
        <v>0</v>
      </c>
      <c r="BH277" s="233">
        <f>IF(N277="sníž. přenesená",J277,0)</f>
        <v>0</v>
      </c>
      <c r="BI277" s="233">
        <f>IF(N277="nulová",J277,0)</f>
        <v>0</v>
      </c>
      <c r="BJ277" s="18" t="s">
        <v>82</v>
      </c>
      <c r="BK277" s="233">
        <f>ROUND(I277*H277,2)</f>
        <v>0</v>
      </c>
      <c r="BL277" s="18" t="s">
        <v>181</v>
      </c>
      <c r="BM277" s="232" t="s">
        <v>375</v>
      </c>
    </row>
    <row r="278" s="13" customFormat="1">
      <c r="A278" s="13"/>
      <c r="B278" s="234"/>
      <c r="C278" s="235"/>
      <c r="D278" s="236" t="s">
        <v>138</v>
      </c>
      <c r="E278" s="237" t="s">
        <v>1</v>
      </c>
      <c r="F278" s="238" t="s">
        <v>537</v>
      </c>
      <c r="G278" s="235"/>
      <c r="H278" s="237" t="s">
        <v>1</v>
      </c>
      <c r="I278" s="239"/>
      <c r="J278" s="235"/>
      <c r="K278" s="235"/>
      <c r="L278" s="240"/>
      <c r="M278" s="241"/>
      <c r="N278" s="242"/>
      <c r="O278" s="242"/>
      <c r="P278" s="242"/>
      <c r="Q278" s="242"/>
      <c r="R278" s="242"/>
      <c r="S278" s="242"/>
      <c r="T278" s="243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44" t="s">
        <v>138</v>
      </c>
      <c r="AU278" s="244" t="s">
        <v>84</v>
      </c>
      <c r="AV278" s="13" t="s">
        <v>82</v>
      </c>
      <c r="AW278" s="13" t="s">
        <v>31</v>
      </c>
      <c r="AX278" s="13" t="s">
        <v>74</v>
      </c>
      <c r="AY278" s="244" t="s">
        <v>129</v>
      </c>
    </row>
    <row r="279" s="14" customFormat="1">
      <c r="A279" s="14"/>
      <c r="B279" s="245"/>
      <c r="C279" s="246"/>
      <c r="D279" s="236" t="s">
        <v>138</v>
      </c>
      <c r="E279" s="247" t="s">
        <v>1</v>
      </c>
      <c r="F279" s="248" t="s">
        <v>648</v>
      </c>
      <c r="G279" s="246"/>
      <c r="H279" s="249">
        <v>0.41999999999999998</v>
      </c>
      <c r="I279" s="250"/>
      <c r="J279" s="246"/>
      <c r="K279" s="246"/>
      <c r="L279" s="251"/>
      <c r="M279" s="252"/>
      <c r="N279" s="253"/>
      <c r="O279" s="253"/>
      <c r="P279" s="253"/>
      <c r="Q279" s="253"/>
      <c r="R279" s="253"/>
      <c r="S279" s="253"/>
      <c r="T279" s="254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T279" s="255" t="s">
        <v>138</v>
      </c>
      <c r="AU279" s="255" t="s">
        <v>84</v>
      </c>
      <c r="AV279" s="14" t="s">
        <v>84</v>
      </c>
      <c r="AW279" s="14" t="s">
        <v>31</v>
      </c>
      <c r="AX279" s="14" t="s">
        <v>82</v>
      </c>
      <c r="AY279" s="255" t="s">
        <v>129</v>
      </c>
    </row>
    <row r="280" s="2" customFormat="1" ht="33" customHeight="1">
      <c r="A280" s="39"/>
      <c r="B280" s="40"/>
      <c r="C280" s="220" t="s">
        <v>378</v>
      </c>
      <c r="D280" s="220" t="s">
        <v>132</v>
      </c>
      <c r="E280" s="221" t="s">
        <v>379</v>
      </c>
      <c r="F280" s="222" t="s">
        <v>380</v>
      </c>
      <c r="G280" s="223" t="s">
        <v>205</v>
      </c>
      <c r="H280" s="224">
        <v>33</v>
      </c>
      <c r="I280" s="225"/>
      <c r="J280" s="226">
        <f>ROUND(I280*H280,2)</f>
        <v>0</v>
      </c>
      <c r="K280" s="227"/>
      <c r="L280" s="45"/>
      <c r="M280" s="228" t="s">
        <v>1</v>
      </c>
      <c r="N280" s="229" t="s">
        <v>39</v>
      </c>
      <c r="O280" s="92"/>
      <c r="P280" s="230">
        <f>O280*H280</f>
        <v>0</v>
      </c>
      <c r="Q280" s="230">
        <v>0.00010000000000000001</v>
      </c>
      <c r="R280" s="230">
        <f>Q280*H280</f>
        <v>0.0033</v>
      </c>
      <c r="S280" s="230">
        <v>0</v>
      </c>
      <c r="T280" s="231">
        <f>S280*H280</f>
        <v>0</v>
      </c>
      <c r="U280" s="39"/>
      <c r="V280" s="39"/>
      <c r="W280" s="39"/>
      <c r="X280" s="39"/>
      <c r="Y280" s="39"/>
      <c r="Z280" s="39"/>
      <c r="AA280" s="39"/>
      <c r="AB280" s="39"/>
      <c r="AC280" s="39"/>
      <c r="AD280" s="39"/>
      <c r="AE280" s="39"/>
      <c r="AR280" s="232" t="s">
        <v>181</v>
      </c>
      <c r="AT280" s="232" t="s">
        <v>132</v>
      </c>
      <c r="AU280" s="232" t="s">
        <v>84</v>
      </c>
      <c r="AY280" s="18" t="s">
        <v>129</v>
      </c>
      <c r="BE280" s="233">
        <f>IF(N280="základní",J280,0)</f>
        <v>0</v>
      </c>
      <c r="BF280" s="233">
        <f>IF(N280="snížená",J280,0)</f>
        <v>0</v>
      </c>
      <c r="BG280" s="233">
        <f>IF(N280="zákl. přenesená",J280,0)</f>
        <v>0</v>
      </c>
      <c r="BH280" s="233">
        <f>IF(N280="sníž. přenesená",J280,0)</f>
        <v>0</v>
      </c>
      <c r="BI280" s="233">
        <f>IF(N280="nulová",J280,0)</f>
        <v>0</v>
      </c>
      <c r="BJ280" s="18" t="s">
        <v>82</v>
      </c>
      <c r="BK280" s="233">
        <f>ROUND(I280*H280,2)</f>
        <v>0</v>
      </c>
      <c r="BL280" s="18" t="s">
        <v>181</v>
      </c>
      <c r="BM280" s="232" t="s">
        <v>381</v>
      </c>
    </row>
    <row r="281" s="13" customFormat="1">
      <c r="A281" s="13"/>
      <c r="B281" s="234"/>
      <c r="C281" s="235"/>
      <c r="D281" s="236" t="s">
        <v>138</v>
      </c>
      <c r="E281" s="237" t="s">
        <v>1</v>
      </c>
      <c r="F281" s="238" t="s">
        <v>382</v>
      </c>
      <c r="G281" s="235"/>
      <c r="H281" s="237" t="s">
        <v>1</v>
      </c>
      <c r="I281" s="239"/>
      <c r="J281" s="235"/>
      <c r="K281" s="235"/>
      <c r="L281" s="240"/>
      <c r="M281" s="241"/>
      <c r="N281" s="242"/>
      <c r="O281" s="242"/>
      <c r="P281" s="242"/>
      <c r="Q281" s="242"/>
      <c r="R281" s="242"/>
      <c r="S281" s="242"/>
      <c r="T281" s="243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44" t="s">
        <v>138</v>
      </c>
      <c r="AU281" s="244" t="s">
        <v>84</v>
      </c>
      <c r="AV281" s="13" t="s">
        <v>82</v>
      </c>
      <c r="AW281" s="13" t="s">
        <v>31</v>
      </c>
      <c r="AX281" s="13" t="s">
        <v>74</v>
      </c>
      <c r="AY281" s="244" t="s">
        <v>129</v>
      </c>
    </row>
    <row r="282" s="14" customFormat="1">
      <c r="A282" s="14"/>
      <c r="B282" s="245"/>
      <c r="C282" s="246"/>
      <c r="D282" s="236" t="s">
        <v>138</v>
      </c>
      <c r="E282" s="247" t="s">
        <v>1</v>
      </c>
      <c r="F282" s="248" t="s">
        <v>649</v>
      </c>
      <c r="G282" s="246"/>
      <c r="H282" s="249">
        <v>33</v>
      </c>
      <c r="I282" s="250"/>
      <c r="J282" s="246"/>
      <c r="K282" s="246"/>
      <c r="L282" s="251"/>
      <c r="M282" s="252"/>
      <c r="N282" s="253"/>
      <c r="O282" s="253"/>
      <c r="P282" s="253"/>
      <c r="Q282" s="253"/>
      <c r="R282" s="253"/>
      <c r="S282" s="253"/>
      <c r="T282" s="254"/>
      <c r="U282" s="14"/>
      <c r="V282" s="14"/>
      <c r="W282" s="14"/>
      <c r="X282" s="14"/>
      <c r="Y282" s="14"/>
      <c r="Z282" s="14"/>
      <c r="AA282" s="14"/>
      <c r="AB282" s="14"/>
      <c r="AC282" s="14"/>
      <c r="AD282" s="14"/>
      <c r="AE282" s="14"/>
      <c r="AT282" s="255" t="s">
        <v>138</v>
      </c>
      <c r="AU282" s="255" t="s">
        <v>84</v>
      </c>
      <c r="AV282" s="14" t="s">
        <v>84</v>
      </c>
      <c r="AW282" s="14" t="s">
        <v>31</v>
      </c>
      <c r="AX282" s="14" t="s">
        <v>82</v>
      </c>
      <c r="AY282" s="255" t="s">
        <v>129</v>
      </c>
    </row>
    <row r="283" s="2" customFormat="1" ht="24.15" customHeight="1">
      <c r="A283" s="39"/>
      <c r="B283" s="40"/>
      <c r="C283" s="278" t="s">
        <v>384</v>
      </c>
      <c r="D283" s="278" t="s">
        <v>223</v>
      </c>
      <c r="E283" s="279" t="s">
        <v>385</v>
      </c>
      <c r="F283" s="280" t="s">
        <v>386</v>
      </c>
      <c r="G283" s="281" t="s">
        <v>147</v>
      </c>
      <c r="H283" s="282">
        <v>17.324999999999999</v>
      </c>
      <c r="I283" s="283"/>
      <c r="J283" s="284">
        <f>ROUND(I283*H283,2)</f>
        <v>0</v>
      </c>
      <c r="K283" s="285"/>
      <c r="L283" s="286"/>
      <c r="M283" s="287" t="s">
        <v>1</v>
      </c>
      <c r="N283" s="288" t="s">
        <v>39</v>
      </c>
      <c r="O283" s="92"/>
      <c r="P283" s="230">
        <f>O283*H283</f>
        <v>0</v>
      </c>
      <c r="Q283" s="230">
        <v>0.0030000000000000001</v>
      </c>
      <c r="R283" s="230">
        <f>Q283*H283</f>
        <v>0.051975</v>
      </c>
      <c r="S283" s="230">
        <v>0</v>
      </c>
      <c r="T283" s="231">
        <f>S283*H283</f>
        <v>0</v>
      </c>
      <c r="U283" s="39"/>
      <c r="V283" s="39"/>
      <c r="W283" s="39"/>
      <c r="X283" s="39"/>
      <c r="Y283" s="39"/>
      <c r="Z283" s="39"/>
      <c r="AA283" s="39"/>
      <c r="AB283" s="39"/>
      <c r="AC283" s="39"/>
      <c r="AD283" s="39"/>
      <c r="AE283" s="39"/>
      <c r="AR283" s="232" t="s">
        <v>226</v>
      </c>
      <c r="AT283" s="232" t="s">
        <v>223</v>
      </c>
      <c r="AU283" s="232" t="s">
        <v>84</v>
      </c>
      <c r="AY283" s="18" t="s">
        <v>129</v>
      </c>
      <c r="BE283" s="233">
        <f>IF(N283="základní",J283,0)</f>
        <v>0</v>
      </c>
      <c r="BF283" s="233">
        <f>IF(N283="snížená",J283,0)</f>
        <v>0</v>
      </c>
      <c r="BG283" s="233">
        <f>IF(N283="zákl. přenesená",J283,0)</f>
        <v>0</v>
      </c>
      <c r="BH283" s="233">
        <f>IF(N283="sníž. přenesená",J283,0)</f>
        <v>0</v>
      </c>
      <c r="BI283" s="233">
        <f>IF(N283="nulová",J283,0)</f>
        <v>0</v>
      </c>
      <c r="BJ283" s="18" t="s">
        <v>82</v>
      </c>
      <c r="BK283" s="233">
        <f>ROUND(I283*H283,2)</f>
        <v>0</v>
      </c>
      <c r="BL283" s="18" t="s">
        <v>181</v>
      </c>
      <c r="BM283" s="232" t="s">
        <v>387</v>
      </c>
    </row>
    <row r="284" s="13" customFormat="1">
      <c r="A284" s="13"/>
      <c r="B284" s="234"/>
      <c r="C284" s="235"/>
      <c r="D284" s="236" t="s">
        <v>138</v>
      </c>
      <c r="E284" s="237" t="s">
        <v>1</v>
      </c>
      <c r="F284" s="238" t="s">
        <v>382</v>
      </c>
      <c r="G284" s="235"/>
      <c r="H284" s="237" t="s">
        <v>1</v>
      </c>
      <c r="I284" s="239"/>
      <c r="J284" s="235"/>
      <c r="K284" s="235"/>
      <c r="L284" s="240"/>
      <c r="M284" s="241"/>
      <c r="N284" s="242"/>
      <c r="O284" s="242"/>
      <c r="P284" s="242"/>
      <c r="Q284" s="242"/>
      <c r="R284" s="242"/>
      <c r="S284" s="242"/>
      <c r="T284" s="243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44" t="s">
        <v>138</v>
      </c>
      <c r="AU284" s="244" t="s">
        <v>84</v>
      </c>
      <c r="AV284" s="13" t="s">
        <v>82</v>
      </c>
      <c r="AW284" s="13" t="s">
        <v>31</v>
      </c>
      <c r="AX284" s="13" t="s">
        <v>74</v>
      </c>
      <c r="AY284" s="244" t="s">
        <v>129</v>
      </c>
    </row>
    <row r="285" s="14" customFormat="1">
      <c r="A285" s="14"/>
      <c r="B285" s="245"/>
      <c r="C285" s="246"/>
      <c r="D285" s="236" t="s">
        <v>138</v>
      </c>
      <c r="E285" s="247" t="s">
        <v>1</v>
      </c>
      <c r="F285" s="248" t="s">
        <v>650</v>
      </c>
      <c r="G285" s="246"/>
      <c r="H285" s="249">
        <v>17.324999999999999</v>
      </c>
      <c r="I285" s="250"/>
      <c r="J285" s="246"/>
      <c r="K285" s="246"/>
      <c r="L285" s="251"/>
      <c r="M285" s="252"/>
      <c r="N285" s="253"/>
      <c r="O285" s="253"/>
      <c r="P285" s="253"/>
      <c r="Q285" s="253"/>
      <c r="R285" s="253"/>
      <c r="S285" s="253"/>
      <c r="T285" s="254"/>
      <c r="U285" s="14"/>
      <c r="V285" s="14"/>
      <c r="W285" s="14"/>
      <c r="X285" s="14"/>
      <c r="Y285" s="14"/>
      <c r="Z285" s="14"/>
      <c r="AA285" s="14"/>
      <c r="AB285" s="14"/>
      <c r="AC285" s="14"/>
      <c r="AD285" s="14"/>
      <c r="AE285" s="14"/>
      <c r="AT285" s="255" t="s">
        <v>138</v>
      </c>
      <c r="AU285" s="255" t="s">
        <v>84</v>
      </c>
      <c r="AV285" s="14" t="s">
        <v>84</v>
      </c>
      <c r="AW285" s="14" t="s">
        <v>31</v>
      </c>
      <c r="AX285" s="14" t="s">
        <v>82</v>
      </c>
      <c r="AY285" s="255" t="s">
        <v>129</v>
      </c>
    </row>
    <row r="286" s="2" customFormat="1" ht="24.15" customHeight="1">
      <c r="A286" s="39"/>
      <c r="B286" s="40"/>
      <c r="C286" s="220" t="s">
        <v>389</v>
      </c>
      <c r="D286" s="220" t="s">
        <v>132</v>
      </c>
      <c r="E286" s="221" t="s">
        <v>390</v>
      </c>
      <c r="F286" s="222" t="s">
        <v>391</v>
      </c>
      <c r="G286" s="223" t="s">
        <v>317</v>
      </c>
      <c r="H286" s="289"/>
      <c r="I286" s="225"/>
      <c r="J286" s="226">
        <f>ROUND(I286*H286,2)</f>
        <v>0</v>
      </c>
      <c r="K286" s="227"/>
      <c r="L286" s="45"/>
      <c r="M286" s="228" t="s">
        <v>1</v>
      </c>
      <c r="N286" s="229" t="s">
        <v>39</v>
      </c>
      <c r="O286" s="92"/>
      <c r="P286" s="230">
        <f>O286*H286</f>
        <v>0</v>
      </c>
      <c r="Q286" s="230">
        <v>0</v>
      </c>
      <c r="R286" s="230">
        <f>Q286*H286</f>
        <v>0</v>
      </c>
      <c r="S286" s="230">
        <v>0</v>
      </c>
      <c r="T286" s="231">
        <f>S286*H286</f>
        <v>0</v>
      </c>
      <c r="U286" s="39"/>
      <c r="V286" s="39"/>
      <c r="W286" s="39"/>
      <c r="X286" s="39"/>
      <c r="Y286" s="39"/>
      <c r="Z286" s="39"/>
      <c r="AA286" s="39"/>
      <c r="AB286" s="39"/>
      <c r="AC286" s="39"/>
      <c r="AD286" s="39"/>
      <c r="AE286" s="39"/>
      <c r="AR286" s="232" t="s">
        <v>181</v>
      </c>
      <c r="AT286" s="232" t="s">
        <v>132</v>
      </c>
      <c r="AU286" s="232" t="s">
        <v>84</v>
      </c>
      <c r="AY286" s="18" t="s">
        <v>129</v>
      </c>
      <c r="BE286" s="233">
        <f>IF(N286="základní",J286,0)</f>
        <v>0</v>
      </c>
      <c r="BF286" s="233">
        <f>IF(N286="snížená",J286,0)</f>
        <v>0</v>
      </c>
      <c r="BG286" s="233">
        <f>IF(N286="zákl. přenesená",J286,0)</f>
        <v>0</v>
      </c>
      <c r="BH286" s="233">
        <f>IF(N286="sníž. přenesená",J286,0)</f>
        <v>0</v>
      </c>
      <c r="BI286" s="233">
        <f>IF(N286="nulová",J286,0)</f>
        <v>0</v>
      </c>
      <c r="BJ286" s="18" t="s">
        <v>82</v>
      </c>
      <c r="BK286" s="233">
        <f>ROUND(I286*H286,2)</f>
        <v>0</v>
      </c>
      <c r="BL286" s="18" t="s">
        <v>181</v>
      </c>
      <c r="BM286" s="232" t="s">
        <v>392</v>
      </c>
    </row>
    <row r="287" s="12" customFormat="1" ht="22.8" customHeight="1">
      <c r="A287" s="12"/>
      <c r="B287" s="204"/>
      <c r="C287" s="205"/>
      <c r="D287" s="206" t="s">
        <v>73</v>
      </c>
      <c r="E287" s="218" t="s">
        <v>427</v>
      </c>
      <c r="F287" s="218" t="s">
        <v>428</v>
      </c>
      <c r="G287" s="205"/>
      <c r="H287" s="205"/>
      <c r="I287" s="208"/>
      <c r="J287" s="219">
        <f>BK287</f>
        <v>0</v>
      </c>
      <c r="K287" s="205"/>
      <c r="L287" s="210"/>
      <c r="M287" s="211"/>
      <c r="N287" s="212"/>
      <c r="O287" s="212"/>
      <c r="P287" s="213">
        <f>SUM(P288:P297)</f>
        <v>0</v>
      </c>
      <c r="Q287" s="212"/>
      <c r="R287" s="213">
        <f>SUM(R288:R297)</f>
        <v>0.21471774077</v>
      </c>
      <c r="S287" s="212"/>
      <c r="T287" s="214">
        <f>SUM(T288:T297)</f>
        <v>0</v>
      </c>
      <c r="U287" s="12"/>
      <c r="V287" s="12"/>
      <c r="W287" s="12"/>
      <c r="X287" s="12"/>
      <c r="Y287" s="12"/>
      <c r="Z287" s="12"/>
      <c r="AA287" s="12"/>
      <c r="AB287" s="12"/>
      <c r="AC287" s="12"/>
      <c r="AD287" s="12"/>
      <c r="AE287" s="12"/>
      <c r="AR287" s="215" t="s">
        <v>84</v>
      </c>
      <c r="AT287" s="216" t="s">
        <v>73</v>
      </c>
      <c r="AU287" s="216" t="s">
        <v>82</v>
      </c>
      <c r="AY287" s="215" t="s">
        <v>129</v>
      </c>
      <c r="BK287" s="217">
        <f>SUM(BK288:BK297)</f>
        <v>0</v>
      </c>
    </row>
    <row r="288" s="2" customFormat="1" ht="24.15" customHeight="1">
      <c r="A288" s="39"/>
      <c r="B288" s="40"/>
      <c r="C288" s="220" t="s">
        <v>395</v>
      </c>
      <c r="D288" s="220" t="s">
        <v>132</v>
      </c>
      <c r="E288" s="221" t="s">
        <v>430</v>
      </c>
      <c r="F288" s="222" t="s">
        <v>431</v>
      </c>
      <c r="G288" s="223" t="s">
        <v>147</v>
      </c>
      <c r="H288" s="224">
        <v>16.5</v>
      </c>
      <c r="I288" s="225"/>
      <c r="J288" s="226">
        <f>ROUND(I288*H288,2)</f>
        <v>0</v>
      </c>
      <c r="K288" s="227"/>
      <c r="L288" s="45"/>
      <c r="M288" s="228" t="s">
        <v>1</v>
      </c>
      <c r="N288" s="229" t="s">
        <v>39</v>
      </c>
      <c r="O288" s="92"/>
      <c r="P288" s="230">
        <f>O288*H288</f>
        <v>0</v>
      </c>
      <c r="Q288" s="230">
        <v>0</v>
      </c>
      <c r="R288" s="230">
        <f>Q288*H288</f>
        <v>0</v>
      </c>
      <c r="S288" s="230">
        <v>0</v>
      </c>
      <c r="T288" s="231">
        <f>S288*H288</f>
        <v>0</v>
      </c>
      <c r="U288" s="39"/>
      <c r="V288" s="39"/>
      <c r="W288" s="39"/>
      <c r="X288" s="39"/>
      <c r="Y288" s="39"/>
      <c r="Z288" s="39"/>
      <c r="AA288" s="39"/>
      <c r="AB288" s="39"/>
      <c r="AC288" s="39"/>
      <c r="AD288" s="39"/>
      <c r="AE288" s="39"/>
      <c r="AR288" s="232" t="s">
        <v>181</v>
      </c>
      <c r="AT288" s="232" t="s">
        <v>132</v>
      </c>
      <c r="AU288" s="232" t="s">
        <v>84</v>
      </c>
      <c r="AY288" s="18" t="s">
        <v>129</v>
      </c>
      <c r="BE288" s="233">
        <f>IF(N288="základní",J288,0)</f>
        <v>0</v>
      </c>
      <c r="BF288" s="233">
        <f>IF(N288="snížená",J288,0)</f>
        <v>0</v>
      </c>
      <c r="BG288" s="233">
        <f>IF(N288="zákl. přenesená",J288,0)</f>
        <v>0</v>
      </c>
      <c r="BH288" s="233">
        <f>IF(N288="sníž. přenesená",J288,0)</f>
        <v>0</v>
      </c>
      <c r="BI288" s="233">
        <f>IF(N288="nulová",J288,0)</f>
        <v>0</v>
      </c>
      <c r="BJ288" s="18" t="s">
        <v>82</v>
      </c>
      <c r="BK288" s="233">
        <f>ROUND(I288*H288,2)</f>
        <v>0</v>
      </c>
      <c r="BL288" s="18" t="s">
        <v>181</v>
      </c>
      <c r="BM288" s="232" t="s">
        <v>432</v>
      </c>
    </row>
    <row r="289" s="13" customFormat="1">
      <c r="A289" s="13"/>
      <c r="B289" s="234"/>
      <c r="C289" s="235"/>
      <c r="D289" s="236" t="s">
        <v>138</v>
      </c>
      <c r="E289" s="237" t="s">
        <v>1</v>
      </c>
      <c r="F289" s="238" t="s">
        <v>433</v>
      </c>
      <c r="G289" s="235"/>
      <c r="H289" s="237" t="s">
        <v>1</v>
      </c>
      <c r="I289" s="239"/>
      <c r="J289" s="235"/>
      <c r="K289" s="235"/>
      <c r="L289" s="240"/>
      <c r="M289" s="241"/>
      <c r="N289" s="242"/>
      <c r="O289" s="242"/>
      <c r="P289" s="242"/>
      <c r="Q289" s="242"/>
      <c r="R289" s="242"/>
      <c r="S289" s="242"/>
      <c r="T289" s="243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44" t="s">
        <v>138</v>
      </c>
      <c r="AU289" s="244" t="s">
        <v>84</v>
      </c>
      <c r="AV289" s="13" t="s">
        <v>82</v>
      </c>
      <c r="AW289" s="13" t="s">
        <v>31</v>
      </c>
      <c r="AX289" s="13" t="s">
        <v>74</v>
      </c>
      <c r="AY289" s="244" t="s">
        <v>129</v>
      </c>
    </row>
    <row r="290" s="13" customFormat="1">
      <c r="A290" s="13"/>
      <c r="B290" s="234"/>
      <c r="C290" s="235"/>
      <c r="D290" s="236" t="s">
        <v>138</v>
      </c>
      <c r="E290" s="237" t="s">
        <v>1</v>
      </c>
      <c r="F290" s="238" t="s">
        <v>434</v>
      </c>
      <c r="G290" s="235"/>
      <c r="H290" s="237" t="s">
        <v>1</v>
      </c>
      <c r="I290" s="239"/>
      <c r="J290" s="235"/>
      <c r="K290" s="235"/>
      <c r="L290" s="240"/>
      <c r="M290" s="241"/>
      <c r="N290" s="242"/>
      <c r="O290" s="242"/>
      <c r="P290" s="242"/>
      <c r="Q290" s="242"/>
      <c r="R290" s="242"/>
      <c r="S290" s="242"/>
      <c r="T290" s="243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44" t="s">
        <v>138</v>
      </c>
      <c r="AU290" s="244" t="s">
        <v>84</v>
      </c>
      <c r="AV290" s="13" t="s">
        <v>82</v>
      </c>
      <c r="AW290" s="13" t="s">
        <v>31</v>
      </c>
      <c r="AX290" s="13" t="s">
        <v>74</v>
      </c>
      <c r="AY290" s="244" t="s">
        <v>129</v>
      </c>
    </row>
    <row r="291" s="14" customFormat="1">
      <c r="A291" s="14"/>
      <c r="B291" s="245"/>
      <c r="C291" s="246"/>
      <c r="D291" s="236" t="s">
        <v>138</v>
      </c>
      <c r="E291" s="247" t="s">
        <v>1</v>
      </c>
      <c r="F291" s="248" t="s">
        <v>651</v>
      </c>
      <c r="G291" s="246"/>
      <c r="H291" s="249">
        <v>16.5</v>
      </c>
      <c r="I291" s="250"/>
      <c r="J291" s="246"/>
      <c r="K291" s="246"/>
      <c r="L291" s="251"/>
      <c r="M291" s="252"/>
      <c r="N291" s="253"/>
      <c r="O291" s="253"/>
      <c r="P291" s="253"/>
      <c r="Q291" s="253"/>
      <c r="R291" s="253"/>
      <c r="S291" s="253"/>
      <c r="T291" s="254"/>
      <c r="U291" s="14"/>
      <c r="V291" s="14"/>
      <c r="W291" s="14"/>
      <c r="X291" s="14"/>
      <c r="Y291" s="14"/>
      <c r="Z291" s="14"/>
      <c r="AA291" s="14"/>
      <c r="AB291" s="14"/>
      <c r="AC291" s="14"/>
      <c r="AD291" s="14"/>
      <c r="AE291" s="14"/>
      <c r="AT291" s="255" t="s">
        <v>138</v>
      </c>
      <c r="AU291" s="255" t="s">
        <v>84</v>
      </c>
      <c r="AV291" s="14" t="s">
        <v>84</v>
      </c>
      <c r="AW291" s="14" t="s">
        <v>31</v>
      </c>
      <c r="AX291" s="14" t="s">
        <v>82</v>
      </c>
      <c r="AY291" s="255" t="s">
        <v>129</v>
      </c>
    </row>
    <row r="292" s="2" customFormat="1" ht="24.15" customHeight="1">
      <c r="A292" s="39"/>
      <c r="B292" s="40"/>
      <c r="C292" s="278" t="s">
        <v>399</v>
      </c>
      <c r="D292" s="278" t="s">
        <v>223</v>
      </c>
      <c r="E292" s="279" t="s">
        <v>437</v>
      </c>
      <c r="F292" s="280" t="s">
        <v>438</v>
      </c>
      <c r="G292" s="281" t="s">
        <v>147</v>
      </c>
      <c r="H292" s="282">
        <v>17.324999999999999</v>
      </c>
      <c r="I292" s="283"/>
      <c r="J292" s="284">
        <f>ROUND(I292*H292,2)</f>
        <v>0</v>
      </c>
      <c r="K292" s="285"/>
      <c r="L292" s="286"/>
      <c r="M292" s="287" t="s">
        <v>1</v>
      </c>
      <c r="N292" s="288" t="s">
        <v>39</v>
      </c>
      <c r="O292" s="92"/>
      <c r="P292" s="230">
        <f>O292*H292</f>
        <v>0</v>
      </c>
      <c r="Q292" s="230">
        <v>0.01197</v>
      </c>
      <c r="R292" s="230">
        <f>Q292*H292</f>
        <v>0.20738024999999999</v>
      </c>
      <c r="S292" s="230">
        <v>0</v>
      </c>
      <c r="T292" s="231">
        <f>S292*H292</f>
        <v>0</v>
      </c>
      <c r="U292" s="39"/>
      <c r="V292" s="39"/>
      <c r="W292" s="39"/>
      <c r="X292" s="39"/>
      <c r="Y292" s="39"/>
      <c r="Z292" s="39"/>
      <c r="AA292" s="39"/>
      <c r="AB292" s="39"/>
      <c r="AC292" s="39"/>
      <c r="AD292" s="39"/>
      <c r="AE292" s="39"/>
      <c r="AR292" s="232" t="s">
        <v>226</v>
      </c>
      <c r="AT292" s="232" t="s">
        <v>223</v>
      </c>
      <c r="AU292" s="232" t="s">
        <v>84</v>
      </c>
      <c r="AY292" s="18" t="s">
        <v>129</v>
      </c>
      <c r="BE292" s="233">
        <f>IF(N292="základní",J292,0)</f>
        <v>0</v>
      </c>
      <c r="BF292" s="233">
        <f>IF(N292="snížená",J292,0)</f>
        <v>0</v>
      </c>
      <c r="BG292" s="233">
        <f>IF(N292="zákl. přenesená",J292,0)</f>
        <v>0</v>
      </c>
      <c r="BH292" s="233">
        <f>IF(N292="sníž. přenesená",J292,0)</f>
        <v>0</v>
      </c>
      <c r="BI292" s="233">
        <f>IF(N292="nulová",J292,0)</f>
        <v>0</v>
      </c>
      <c r="BJ292" s="18" t="s">
        <v>82</v>
      </c>
      <c r="BK292" s="233">
        <f>ROUND(I292*H292,2)</f>
        <v>0</v>
      </c>
      <c r="BL292" s="18" t="s">
        <v>181</v>
      </c>
      <c r="BM292" s="232" t="s">
        <v>439</v>
      </c>
    </row>
    <row r="293" s="14" customFormat="1">
      <c r="A293" s="14"/>
      <c r="B293" s="245"/>
      <c r="C293" s="246"/>
      <c r="D293" s="236" t="s">
        <v>138</v>
      </c>
      <c r="E293" s="246"/>
      <c r="F293" s="248" t="s">
        <v>652</v>
      </c>
      <c r="G293" s="246"/>
      <c r="H293" s="249">
        <v>17.324999999999999</v>
      </c>
      <c r="I293" s="250"/>
      <c r="J293" s="246"/>
      <c r="K293" s="246"/>
      <c r="L293" s="251"/>
      <c r="M293" s="252"/>
      <c r="N293" s="253"/>
      <c r="O293" s="253"/>
      <c r="P293" s="253"/>
      <c r="Q293" s="253"/>
      <c r="R293" s="253"/>
      <c r="S293" s="253"/>
      <c r="T293" s="254"/>
      <c r="U293" s="14"/>
      <c r="V293" s="14"/>
      <c r="W293" s="14"/>
      <c r="X293" s="14"/>
      <c r="Y293" s="14"/>
      <c r="Z293" s="14"/>
      <c r="AA293" s="14"/>
      <c r="AB293" s="14"/>
      <c r="AC293" s="14"/>
      <c r="AD293" s="14"/>
      <c r="AE293" s="14"/>
      <c r="AT293" s="255" t="s">
        <v>138</v>
      </c>
      <c r="AU293" s="255" t="s">
        <v>84</v>
      </c>
      <c r="AV293" s="14" t="s">
        <v>84</v>
      </c>
      <c r="AW293" s="14" t="s">
        <v>4</v>
      </c>
      <c r="AX293" s="14" t="s">
        <v>82</v>
      </c>
      <c r="AY293" s="255" t="s">
        <v>129</v>
      </c>
    </row>
    <row r="294" s="2" customFormat="1" ht="24.15" customHeight="1">
      <c r="A294" s="39"/>
      <c r="B294" s="40"/>
      <c r="C294" s="220" t="s">
        <v>404</v>
      </c>
      <c r="D294" s="220" t="s">
        <v>132</v>
      </c>
      <c r="E294" s="221" t="s">
        <v>442</v>
      </c>
      <c r="F294" s="222" t="s">
        <v>443</v>
      </c>
      <c r="G294" s="223" t="s">
        <v>365</v>
      </c>
      <c r="H294" s="224">
        <v>0.314</v>
      </c>
      <c r="I294" s="225"/>
      <c r="J294" s="226">
        <f>ROUND(I294*H294,2)</f>
        <v>0</v>
      </c>
      <c r="K294" s="227"/>
      <c r="L294" s="45"/>
      <c r="M294" s="228" t="s">
        <v>1</v>
      </c>
      <c r="N294" s="229" t="s">
        <v>39</v>
      </c>
      <c r="O294" s="92"/>
      <c r="P294" s="230">
        <f>O294*H294</f>
        <v>0</v>
      </c>
      <c r="Q294" s="230">
        <v>0.023367804999999998</v>
      </c>
      <c r="R294" s="230">
        <f>Q294*H294</f>
        <v>0.0073374907699999999</v>
      </c>
      <c r="S294" s="230">
        <v>0</v>
      </c>
      <c r="T294" s="231">
        <f>S294*H294</f>
        <v>0</v>
      </c>
      <c r="U294" s="39"/>
      <c r="V294" s="39"/>
      <c r="W294" s="39"/>
      <c r="X294" s="39"/>
      <c r="Y294" s="39"/>
      <c r="Z294" s="39"/>
      <c r="AA294" s="39"/>
      <c r="AB294" s="39"/>
      <c r="AC294" s="39"/>
      <c r="AD294" s="39"/>
      <c r="AE294" s="39"/>
      <c r="AR294" s="232" t="s">
        <v>181</v>
      </c>
      <c r="AT294" s="232" t="s">
        <v>132</v>
      </c>
      <c r="AU294" s="232" t="s">
        <v>84</v>
      </c>
      <c r="AY294" s="18" t="s">
        <v>129</v>
      </c>
      <c r="BE294" s="233">
        <f>IF(N294="základní",J294,0)</f>
        <v>0</v>
      </c>
      <c r="BF294" s="233">
        <f>IF(N294="snížená",J294,0)</f>
        <v>0</v>
      </c>
      <c r="BG294" s="233">
        <f>IF(N294="zákl. přenesená",J294,0)</f>
        <v>0</v>
      </c>
      <c r="BH294" s="233">
        <f>IF(N294="sníž. přenesená",J294,0)</f>
        <v>0</v>
      </c>
      <c r="BI294" s="233">
        <f>IF(N294="nulová",J294,0)</f>
        <v>0</v>
      </c>
      <c r="BJ294" s="18" t="s">
        <v>82</v>
      </c>
      <c r="BK294" s="233">
        <f>ROUND(I294*H294,2)</f>
        <v>0</v>
      </c>
      <c r="BL294" s="18" t="s">
        <v>181</v>
      </c>
      <c r="BM294" s="232" t="s">
        <v>444</v>
      </c>
    </row>
    <row r="295" s="13" customFormat="1">
      <c r="A295" s="13"/>
      <c r="B295" s="234"/>
      <c r="C295" s="235"/>
      <c r="D295" s="236" t="s">
        <v>138</v>
      </c>
      <c r="E295" s="237" t="s">
        <v>1</v>
      </c>
      <c r="F295" s="238" t="s">
        <v>445</v>
      </c>
      <c r="G295" s="235"/>
      <c r="H295" s="237" t="s">
        <v>1</v>
      </c>
      <c r="I295" s="239"/>
      <c r="J295" s="235"/>
      <c r="K295" s="235"/>
      <c r="L295" s="240"/>
      <c r="M295" s="241"/>
      <c r="N295" s="242"/>
      <c r="O295" s="242"/>
      <c r="P295" s="242"/>
      <c r="Q295" s="242"/>
      <c r="R295" s="242"/>
      <c r="S295" s="242"/>
      <c r="T295" s="243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44" t="s">
        <v>138</v>
      </c>
      <c r="AU295" s="244" t="s">
        <v>84</v>
      </c>
      <c r="AV295" s="13" t="s">
        <v>82</v>
      </c>
      <c r="AW295" s="13" t="s">
        <v>31</v>
      </c>
      <c r="AX295" s="13" t="s">
        <v>74</v>
      </c>
      <c r="AY295" s="244" t="s">
        <v>129</v>
      </c>
    </row>
    <row r="296" s="14" customFormat="1">
      <c r="A296" s="14"/>
      <c r="B296" s="245"/>
      <c r="C296" s="246"/>
      <c r="D296" s="236" t="s">
        <v>138</v>
      </c>
      <c r="E296" s="247" t="s">
        <v>1</v>
      </c>
      <c r="F296" s="248" t="s">
        <v>653</v>
      </c>
      <c r="G296" s="246"/>
      <c r="H296" s="249">
        <v>0.314</v>
      </c>
      <c r="I296" s="250"/>
      <c r="J296" s="246"/>
      <c r="K296" s="246"/>
      <c r="L296" s="251"/>
      <c r="M296" s="252"/>
      <c r="N296" s="253"/>
      <c r="O296" s="253"/>
      <c r="P296" s="253"/>
      <c r="Q296" s="253"/>
      <c r="R296" s="253"/>
      <c r="S296" s="253"/>
      <c r="T296" s="254"/>
      <c r="U296" s="14"/>
      <c r="V296" s="14"/>
      <c r="W296" s="14"/>
      <c r="X296" s="14"/>
      <c r="Y296" s="14"/>
      <c r="Z296" s="14"/>
      <c r="AA296" s="14"/>
      <c r="AB296" s="14"/>
      <c r="AC296" s="14"/>
      <c r="AD296" s="14"/>
      <c r="AE296" s="14"/>
      <c r="AT296" s="255" t="s">
        <v>138</v>
      </c>
      <c r="AU296" s="255" t="s">
        <v>84</v>
      </c>
      <c r="AV296" s="14" t="s">
        <v>84</v>
      </c>
      <c r="AW296" s="14" t="s">
        <v>31</v>
      </c>
      <c r="AX296" s="14" t="s">
        <v>82</v>
      </c>
      <c r="AY296" s="255" t="s">
        <v>129</v>
      </c>
    </row>
    <row r="297" s="2" customFormat="1" ht="24.15" customHeight="1">
      <c r="A297" s="39"/>
      <c r="B297" s="40"/>
      <c r="C297" s="220" t="s">
        <v>408</v>
      </c>
      <c r="D297" s="220" t="s">
        <v>132</v>
      </c>
      <c r="E297" s="221" t="s">
        <v>448</v>
      </c>
      <c r="F297" s="222" t="s">
        <v>449</v>
      </c>
      <c r="G297" s="223" t="s">
        <v>317</v>
      </c>
      <c r="H297" s="289"/>
      <c r="I297" s="225"/>
      <c r="J297" s="226">
        <f>ROUND(I297*H297,2)</f>
        <v>0</v>
      </c>
      <c r="K297" s="227"/>
      <c r="L297" s="45"/>
      <c r="M297" s="228" t="s">
        <v>1</v>
      </c>
      <c r="N297" s="229" t="s">
        <v>39</v>
      </c>
      <c r="O297" s="92"/>
      <c r="P297" s="230">
        <f>O297*H297</f>
        <v>0</v>
      </c>
      <c r="Q297" s="230">
        <v>0</v>
      </c>
      <c r="R297" s="230">
        <f>Q297*H297</f>
        <v>0</v>
      </c>
      <c r="S297" s="230">
        <v>0</v>
      </c>
      <c r="T297" s="231">
        <f>S297*H297</f>
        <v>0</v>
      </c>
      <c r="U297" s="39"/>
      <c r="V297" s="39"/>
      <c r="W297" s="39"/>
      <c r="X297" s="39"/>
      <c r="Y297" s="39"/>
      <c r="Z297" s="39"/>
      <c r="AA297" s="39"/>
      <c r="AB297" s="39"/>
      <c r="AC297" s="39"/>
      <c r="AD297" s="39"/>
      <c r="AE297" s="39"/>
      <c r="AR297" s="232" t="s">
        <v>181</v>
      </c>
      <c r="AT297" s="232" t="s">
        <v>132</v>
      </c>
      <c r="AU297" s="232" t="s">
        <v>84</v>
      </c>
      <c r="AY297" s="18" t="s">
        <v>129</v>
      </c>
      <c r="BE297" s="233">
        <f>IF(N297="základní",J297,0)</f>
        <v>0</v>
      </c>
      <c r="BF297" s="233">
        <f>IF(N297="snížená",J297,0)</f>
        <v>0</v>
      </c>
      <c r="BG297" s="233">
        <f>IF(N297="zákl. přenesená",J297,0)</f>
        <v>0</v>
      </c>
      <c r="BH297" s="233">
        <f>IF(N297="sníž. přenesená",J297,0)</f>
        <v>0</v>
      </c>
      <c r="BI297" s="233">
        <f>IF(N297="nulová",J297,0)</f>
        <v>0</v>
      </c>
      <c r="BJ297" s="18" t="s">
        <v>82</v>
      </c>
      <c r="BK297" s="233">
        <f>ROUND(I297*H297,2)</f>
        <v>0</v>
      </c>
      <c r="BL297" s="18" t="s">
        <v>181</v>
      </c>
      <c r="BM297" s="232" t="s">
        <v>450</v>
      </c>
    </row>
    <row r="298" s="12" customFormat="1" ht="22.8" customHeight="1">
      <c r="A298" s="12"/>
      <c r="B298" s="204"/>
      <c r="C298" s="205"/>
      <c r="D298" s="206" t="s">
        <v>73</v>
      </c>
      <c r="E298" s="218" t="s">
        <v>451</v>
      </c>
      <c r="F298" s="218" t="s">
        <v>452</v>
      </c>
      <c r="G298" s="205"/>
      <c r="H298" s="205"/>
      <c r="I298" s="208"/>
      <c r="J298" s="219">
        <f>BK298</f>
        <v>0</v>
      </c>
      <c r="K298" s="205"/>
      <c r="L298" s="210"/>
      <c r="M298" s="211"/>
      <c r="N298" s="212"/>
      <c r="O298" s="212"/>
      <c r="P298" s="213">
        <f>SUM(P299:P308)</f>
        <v>0</v>
      </c>
      <c r="Q298" s="212"/>
      <c r="R298" s="213">
        <f>SUM(R299:R308)</f>
        <v>0.13233</v>
      </c>
      <c r="S298" s="212"/>
      <c r="T298" s="214">
        <f>SUM(T299:T308)</f>
        <v>0.12078</v>
      </c>
      <c r="U298" s="12"/>
      <c r="V298" s="12"/>
      <c r="W298" s="12"/>
      <c r="X298" s="12"/>
      <c r="Y298" s="12"/>
      <c r="Z298" s="12"/>
      <c r="AA298" s="12"/>
      <c r="AB298" s="12"/>
      <c r="AC298" s="12"/>
      <c r="AD298" s="12"/>
      <c r="AE298" s="12"/>
      <c r="AR298" s="215" t="s">
        <v>84</v>
      </c>
      <c r="AT298" s="216" t="s">
        <v>73</v>
      </c>
      <c r="AU298" s="216" t="s">
        <v>82</v>
      </c>
      <c r="AY298" s="215" t="s">
        <v>129</v>
      </c>
      <c r="BK298" s="217">
        <f>SUM(BK299:BK308)</f>
        <v>0</v>
      </c>
    </row>
    <row r="299" s="2" customFormat="1" ht="24.15" customHeight="1">
      <c r="A299" s="39"/>
      <c r="B299" s="40"/>
      <c r="C299" s="220" t="s">
        <v>414</v>
      </c>
      <c r="D299" s="220" t="s">
        <v>132</v>
      </c>
      <c r="E299" s="221" t="s">
        <v>458</v>
      </c>
      <c r="F299" s="222" t="s">
        <v>459</v>
      </c>
      <c r="G299" s="223" t="s">
        <v>205</v>
      </c>
      <c r="H299" s="224">
        <v>33</v>
      </c>
      <c r="I299" s="225"/>
      <c r="J299" s="226">
        <f>ROUND(I299*H299,2)</f>
        <v>0</v>
      </c>
      <c r="K299" s="227"/>
      <c r="L299" s="45"/>
      <c r="M299" s="228" t="s">
        <v>1</v>
      </c>
      <c r="N299" s="229" t="s">
        <v>39</v>
      </c>
      <c r="O299" s="92"/>
      <c r="P299" s="230">
        <f>O299*H299</f>
        <v>0</v>
      </c>
      <c r="Q299" s="230">
        <v>0</v>
      </c>
      <c r="R299" s="230">
        <f>Q299*H299</f>
        <v>0</v>
      </c>
      <c r="S299" s="230">
        <v>0.00191</v>
      </c>
      <c r="T299" s="231">
        <f>S299*H299</f>
        <v>0.063030000000000003</v>
      </c>
      <c r="U299" s="39"/>
      <c r="V299" s="39"/>
      <c r="W299" s="39"/>
      <c r="X299" s="39"/>
      <c r="Y299" s="39"/>
      <c r="Z299" s="39"/>
      <c r="AA299" s="39"/>
      <c r="AB299" s="39"/>
      <c r="AC299" s="39"/>
      <c r="AD299" s="39"/>
      <c r="AE299" s="39"/>
      <c r="AR299" s="232" t="s">
        <v>181</v>
      </c>
      <c r="AT299" s="232" t="s">
        <v>132</v>
      </c>
      <c r="AU299" s="232" t="s">
        <v>84</v>
      </c>
      <c r="AY299" s="18" t="s">
        <v>129</v>
      </c>
      <c r="BE299" s="233">
        <f>IF(N299="základní",J299,0)</f>
        <v>0</v>
      </c>
      <c r="BF299" s="233">
        <f>IF(N299="snížená",J299,0)</f>
        <v>0</v>
      </c>
      <c r="BG299" s="233">
        <f>IF(N299="zákl. přenesená",J299,0)</f>
        <v>0</v>
      </c>
      <c r="BH299" s="233">
        <f>IF(N299="sníž. přenesená",J299,0)</f>
        <v>0</v>
      </c>
      <c r="BI299" s="233">
        <f>IF(N299="nulová",J299,0)</f>
        <v>0</v>
      </c>
      <c r="BJ299" s="18" t="s">
        <v>82</v>
      </c>
      <c r="BK299" s="233">
        <f>ROUND(I299*H299,2)</f>
        <v>0</v>
      </c>
      <c r="BL299" s="18" t="s">
        <v>181</v>
      </c>
      <c r="BM299" s="232" t="s">
        <v>460</v>
      </c>
    </row>
    <row r="300" s="13" customFormat="1">
      <c r="A300" s="13"/>
      <c r="B300" s="234"/>
      <c r="C300" s="235"/>
      <c r="D300" s="236" t="s">
        <v>138</v>
      </c>
      <c r="E300" s="237" t="s">
        <v>1</v>
      </c>
      <c r="F300" s="238" t="s">
        <v>461</v>
      </c>
      <c r="G300" s="235"/>
      <c r="H300" s="237" t="s">
        <v>1</v>
      </c>
      <c r="I300" s="239"/>
      <c r="J300" s="235"/>
      <c r="K300" s="235"/>
      <c r="L300" s="240"/>
      <c r="M300" s="241"/>
      <c r="N300" s="242"/>
      <c r="O300" s="242"/>
      <c r="P300" s="242"/>
      <c r="Q300" s="242"/>
      <c r="R300" s="242"/>
      <c r="S300" s="242"/>
      <c r="T300" s="243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44" t="s">
        <v>138</v>
      </c>
      <c r="AU300" s="244" t="s">
        <v>84</v>
      </c>
      <c r="AV300" s="13" t="s">
        <v>82</v>
      </c>
      <c r="AW300" s="13" t="s">
        <v>31</v>
      </c>
      <c r="AX300" s="13" t="s">
        <v>74</v>
      </c>
      <c r="AY300" s="244" t="s">
        <v>129</v>
      </c>
    </row>
    <row r="301" s="14" customFormat="1">
      <c r="A301" s="14"/>
      <c r="B301" s="245"/>
      <c r="C301" s="246"/>
      <c r="D301" s="236" t="s">
        <v>138</v>
      </c>
      <c r="E301" s="247" t="s">
        <v>1</v>
      </c>
      <c r="F301" s="248" t="s">
        <v>649</v>
      </c>
      <c r="G301" s="246"/>
      <c r="H301" s="249">
        <v>33</v>
      </c>
      <c r="I301" s="250"/>
      <c r="J301" s="246"/>
      <c r="K301" s="246"/>
      <c r="L301" s="251"/>
      <c r="M301" s="252"/>
      <c r="N301" s="253"/>
      <c r="O301" s="253"/>
      <c r="P301" s="253"/>
      <c r="Q301" s="253"/>
      <c r="R301" s="253"/>
      <c r="S301" s="253"/>
      <c r="T301" s="254"/>
      <c r="U301" s="14"/>
      <c r="V301" s="14"/>
      <c r="W301" s="14"/>
      <c r="X301" s="14"/>
      <c r="Y301" s="14"/>
      <c r="Z301" s="14"/>
      <c r="AA301" s="14"/>
      <c r="AB301" s="14"/>
      <c r="AC301" s="14"/>
      <c r="AD301" s="14"/>
      <c r="AE301" s="14"/>
      <c r="AT301" s="255" t="s">
        <v>138</v>
      </c>
      <c r="AU301" s="255" t="s">
        <v>84</v>
      </c>
      <c r="AV301" s="14" t="s">
        <v>84</v>
      </c>
      <c r="AW301" s="14" t="s">
        <v>31</v>
      </c>
      <c r="AX301" s="14" t="s">
        <v>82</v>
      </c>
      <c r="AY301" s="255" t="s">
        <v>129</v>
      </c>
    </row>
    <row r="302" s="2" customFormat="1" ht="16.5" customHeight="1">
      <c r="A302" s="39"/>
      <c r="B302" s="40"/>
      <c r="C302" s="220" t="s">
        <v>419</v>
      </c>
      <c r="D302" s="220" t="s">
        <v>132</v>
      </c>
      <c r="E302" s="221" t="s">
        <v>463</v>
      </c>
      <c r="F302" s="222" t="s">
        <v>464</v>
      </c>
      <c r="G302" s="223" t="s">
        <v>205</v>
      </c>
      <c r="H302" s="224">
        <v>33</v>
      </c>
      <c r="I302" s="225"/>
      <c r="J302" s="226">
        <f>ROUND(I302*H302,2)</f>
        <v>0</v>
      </c>
      <c r="K302" s="227"/>
      <c r="L302" s="45"/>
      <c r="M302" s="228" t="s">
        <v>1</v>
      </c>
      <c r="N302" s="229" t="s">
        <v>39</v>
      </c>
      <c r="O302" s="92"/>
      <c r="P302" s="230">
        <f>O302*H302</f>
        <v>0</v>
      </c>
      <c r="Q302" s="230">
        <v>0</v>
      </c>
      <c r="R302" s="230">
        <f>Q302*H302</f>
        <v>0</v>
      </c>
      <c r="S302" s="230">
        <v>0.00175</v>
      </c>
      <c r="T302" s="231">
        <f>S302*H302</f>
        <v>0.057750000000000003</v>
      </c>
      <c r="U302" s="39"/>
      <c r="V302" s="39"/>
      <c r="W302" s="39"/>
      <c r="X302" s="39"/>
      <c r="Y302" s="39"/>
      <c r="Z302" s="39"/>
      <c r="AA302" s="39"/>
      <c r="AB302" s="39"/>
      <c r="AC302" s="39"/>
      <c r="AD302" s="39"/>
      <c r="AE302" s="39"/>
      <c r="AR302" s="232" t="s">
        <v>181</v>
      </c>
      <c r="AT302" s="232" t="s">
        <v>132</v>
      </c>
      <c r="AU302" s="232" t="s">
        <v>84</v>
      </c>
      <c r="AY302" s="18" t="s">
        <v>129</v>
      </c>
      <c r="BE302" s="233">
        <f>IF(N302="základní",J302,0)</f>
        <v>0</v>
      </c>
      <c r="BF302" s="233">
        <f>IF(N302="snížená",J302,0)</f>
        <v>0</v>
      </c>
      <c r="BG302" s="233">
        <f>IF(N302="zákl. přenesená",J302,0)</f>
        <v>0</v>
      </c>
      <c r="BH302" s="233">
        <f>IF(N302="sníž. přenesená",J302,0)</f>
        <v>0</v>
      </c>
      <c r="BI302" s="233">
        <f>IF(N302="nulová",J302,0)</f>
        <v>0</v>
      </c>
      <c r="BJ302" s="18" t="s">
        <v>82</v>
      </c>
      <c r="BK302" s="233">
        <f>ROUND(I302*H302,2)</f>
        <v>0</v>
      </c>
      <c r="BL302" s="18" t="s">
        <v>181</v>
      </c>
      <c r="BM302" s="232" t="s">
        <v>465</v>
      </c>
    </row>
    <row r="303" s="13" customFormat="1">
      <c r="A303" s="13"/>
      <c r="B303" s="234"/>
      <c r="C303" s="235"/>
      <c r="D303" s="236" t="s">
        <v>138</v>
      </c>
      <c r="E303" s="237" t="s">
        <v>1</v>
      </c>
      <c r="F303" s="238" t="s">
        <v>186</v>
      </c>
      <c r="G303" s="235"/>
      <c r="H303" s="237" t="s">
        <v>1</v>
      </c>
      <c r="I303" s="239"/>
      <c r="J303" s="235"/>
      <c r="K303" s="235"/>
      <c r="L303" s="240"/>
      <c r="M303" s="241"/>
      <c r="N303" s="242"/>
      <c r="O303" s="242"/>
      <c r="P303" s="242"/>
      <c r="Q303" s="242"/>
      <c r="R303" s="242"/>
      <c r="S303" s="242"/>
      <c r="T303" s="243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44" t="s">
        <v>138</v>
      </c>
      <c r="AU303" s="244" t="s">
        <v>84</v>
      </c>
      <c r="AV303" s="13" t="s">
        <v>82</v>
      </c>
      <c r="AW303" s="13" t="s">
        <v>31</v>
      </c>
      <c r="AX303" s="13" t="s">
        <v>74</v>
      </c>
      <c r="AY303" s="244" t="s">
        <v>129</v>
      </c>
    </row>
    <row r="304" s="14" customFormat="1">
      <c r="A304" s="14"/>
      <c r="B304" s="245"/>
      <c r="C304" s="246"/>
      <c r="D304" s="236" t="s">
        <v>138</v>
      </c>
      <c r="E304" s="247" t="s">
        <v>1</v>
      </c>
      <c r="F304" s="248" t="s">
        <v>649</v>
      </c>
      <c r="G304" s="246"/>
      <c r="H304" s="249">
        <v>33</v>
      </c>
      <c r="I304" s="250"/>
      <c r="J304" s="246"/>
      <c r="K304" s="246"/>
      <c r="L304" s="251"/>
      <c r="M304" s="252"/>
      <c r="N304" s="253"/>
      <c r="O304" s="253"/>
      <c r="P304" s="253"/>
      <c r="Q304" s="253"/>
      <c r="R304" s="253"/>
      <c r="S304" s="253"/>
      <c r="T304" s="254"/>
      <c r="U304" s="14"/>
      <c r="V304" s="14"/>
      <c r="W304" s="14"/>
      <c r="X304" s="14"/>
      <c r="Y304" s="14"/>
      <c r="Z304" s="14"/>
      <c r="AA304" s="14"/>
      <c r="AB304" s="14"/>
      <c r="AC304" s="14"/>
      <c r="AD304" s="14"/>
      <c r="AE304" s="14"/>
      <c r="AT304" s="255" t="s">
        <v>138</v>
      </c>
      <c r="AU304" s="255" t="s">
        <v>84</v>
      </c>
      <c r="AV304" s="14" t="s">
        <v>84</v>
      </c>
      <c r="AW304" s="14" t="s">
        <v>31</v>
      </c>
      <c r="AX304" s="14" t="s">
        <v>82</v>
      </c>
      <c r="AY304" s="255" t="s">
        <v>129</v>
      </c>
    </row>
    <row r="305" s="2" customFormat="1" ht="33" customHeight="1">
      <c r="A305" s="39"/>
      <c r="B305" s="40"/>
      <c r="C305" s="220" t="s">
        <v>423</v>
      </c>
      <c r="D305" s="220" t="s">
        <v>132</v>
      </c>
      <c r="E305" s="221" t="s">
        <v>476</v>
      </c>
      <c r="F305" s="222" t="s">
        <v>477</v>
      </c>
      <c r="G305" s="223" t="s">
        <v>205</v>
      </c>
      <c r="H305" s="224">
        <v>33</v>
      </c>
      <c r="I305" s="225"/>
      <c r="J305" s="226">
        <f>ROUND(I305*H305,2)</f>
        <v>0</v>
      </c>
      <c r="K305" s="227"/>
      <c r="L305" s="45"/>
      <c r="M305" s="228" t="s">
        <v>1</v>
      </c>
      <c r="N305" s="229" t="s">
        <v>39</v>
      </c>
      <c r="O305" s="92"/>
      <c r="P305" s="230">
        <f>O305*H305</f>
        <v>0</v>
      </c>
      <c r="Q305" s="230">
        <v>0.0040099999999999997</v>
      </c>
      <c r="R305" s="230">
        <f>Q305*H305</f>
        <v>0.13233</v>
      </c>
      <c r="S305" s="230">
        <v>0</v>
      </c>
      <c r="T305" s="231">
        <f>S305*H305</f>
        <v>0</v>
      </c>
      <c r="U305" s="39"/>
      <c r="V305" s="39"/>
      <c r="W305" s="39"/>
      <c r="X305" s="39"/>
      <c r="Y305" s="39"/>
      <c r="Z305" s="39"/>
      <c r="AA305" s="39"/>
      <c r="AB305" s="39"/>
      <c r="AC305" s="39"/>
      <c r="AD305" s="39"/>
      <c r="AE305" s="39"/>
      <c r="AR305" s="232" t="s">
        <v>181</v>
      </c>
      <c r="AT305" s="232" t="s">
        <v>132</v>
      </c>
      <c r="AU305" s="232" t="s">
        <v>84</v>
      </c>
      <c r="AY305" s="18" t="s">
        <v>129</v>
      </c>
      <c r="BE305" s="233">
        <f>IF(N305="základní",J305,0)</f>
        <v>0</v>
      </c>
      <c r="BF305" s="233">
        <f>IF(N305="snížená",J305,0)</f>
        <v>0</v>
      </c>
      <c r="BG305" s="233">
        <f>IF(N305="zákl. přenesená",J305,0)</f>
        <v>0</v>
      </c>
      <c r="BH305" s="233">
        <f>IF(N305="sníž. přenesená",J305,0)</f>
        <v>0</v>
      </c>
      <c r="BI305" s="233">
        <f>IF(N305="nulová",J305,0)</f>
        <v>0</v>
      </c>
      <c r="BJ305" s="18" t="s">
        <v>82</v>
      </c>
      <c r="BK305" s="233">
        <f>ROUND(I305*H305,2)</f>
        <v>0</v>
      </c>
      <c r="BL305" s="18" t="s">
        <v>181</v>
      </c>
      <c r="BM305" s="232" t="s">
        <v>543</v>
      </c>
    </row>
    <row r="306" s="13" customFormat="1">
      <c r="A306" s="13"/>
      <c r="B306" s="234"/>
      <c r="C306" s="235"/>
      <c r="D306" s="236" t="s">
        <v>138</v>
      </c>
      <c r="E306" s="237" t="s">
        <v>1</v>
      </c>
      <c r="F306" s="238" t="s">
        <v>434</v>
      </c>
      <c r="G306" s="235"/>
      <c r="H306" s="237" t="s">
        <v>1</v>
      </c>
      <c r="I306" s="239"/>
      <c r="J306" s="235"/>
      <c r="K306" s="235"/>
      <c r="L306" s="240"/>
      <c r="M306" s="241"/>
      <c r="N306" s="242"/>
      <c r="O306" s="242"/>
      <c r="P306" s="242"/>
      <c r="Q306" s="242"/>
      <c r="R306" s="242"/>
      <c r="S306" s="242"/>
      <c r="T306" s="243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44" t="s">
        <v>138</v>
      </c>
      <c r="AU306" s="244" t="s">
        <v>84</v>
      </c>
      <c r="AV306" s="13" t="s">
        <v>82</v>
      </c>
      <c r="AW306" s="13" t="s">
        <v>31</v>
      </c>
      <c r="AX306" s="13" t="s">
        <v>74</v>
      </c>
      <c r="AY306" s="244" t="s">
        <v>129</v>
      </c>
    </row>
    <row r="307" s="14" customFormat="1">
      <c r="A307" s="14"/>
      <c r="B307" s="245"/>
      <c r="C307" s="246"/>
      <c r="D307" s="236" t="s">
        <v>138</v>
      </c>
      <c r="E307" s="247" t="s">
        <v>1</v>
      </c>
      <c r="F307" s="248" t="s">
        <v>649</v>
      </c>
      <c r="G307" s="246"/>
      <c r="H307" s="249">
        <v>33</v>
      </c>
      <c r="I307" s="250"/>
      <c r="J307" s="246"/>
      <c r="K307" s="246"/>
      <c r="L307" s="251"/>
      <c r="M307" s="252"/>
      <c r="N307" s="253"/>
      <c r="O307" s="253"/>
      <c r="P307" s="253"/>
      <c r="Q307" s="253"/>
      <c r="R307" s="253"/>
      <c r="S307" s="253"/>
      <c r="T307" s="254"/>
      <c r="U307" s="14"/>
      <c r="V307" s="14"/>
      <c r="W307" s="14"/>
      <c r="X307" s="14"/>
      <c r="Y307" s="14"/>
      <c r="Z307" s="14"/>
      <c r="AA307" s="14"/>
      <c r="AB307" s="14"/>
      <c r="AC307" s="14"/>
      <c r="AD307" s="14"/>
      <c r="AE307" s="14"/>
      <c r="AT307" s="255" t="s">
        <v>138</v>
      </c>
      <c r="AU307" s="255" t="s">
        <v>84</v>
      </c>
      <c r="AV307" s="14" t="s">
        <v>84</v>
      </c>
      <c r="AW307" s="14" t="s">
        <v>31</v>
      </c>
      <c r="AX307" s="14" t="s">
        <v>82</v>
      </c>
      <c r="AY307" s="255" t="s">
        <v>129</v>
      </c>
    </row>
    <row r="308" s="2" customFormat="1" ht="24.15" customHeight="1">
      <c r="A308" s="39"/>
      <c r="B308" s="40"/>
      <c r="C308" s="220" t="s">
        <v>429</v>
      </c>
      <c r="D308" s="220" t="s">
        <v>132</v>
      </c>
      <c r="E308" s="221" t="s">
        <v>480</v>
      </c>
      <c r="F308" s="222" t="s">
        <v>481</v>
      </c>
      <c r="G308" s="223" t="s">
        <v>317</v>
      </c>
      <c r="H308" s="289"/>
      <c r="I308" s="225"/>
      <c r="J308" s="226">
        <f>ROUND(I308*H308,2)</f>
        <v>0</v>
      </c>
      <c r="K308" s="227"/>
      <c r="L308" s="45"/>
      <c r="M308" s="228" t="s">
        <v>1</v>
      </c>
      <c r="N308" s="229" t="s">
        <v>39</v>
      </c>
      <c r="O308" s="92"/>
      <c r="P308" s="230">
        <f>O308*H308</f>
        <v>0</v>
      </c>
      <c r="Q308" s="230">
        <v>0</v>
      </c>
      <c r="R308" s="230">
        <f>Q308*H308</f>
        <v>0</v>
      </c>
      <c r="S308" s="230">
        <v>0</v>
      </c>
      <c r="T308" s="231">
        <f>S308*H308</f>
        <v>0</v>
      </c>
      <c r="U308" s="39"/>
      <c r="V308" s="39"/>
      <c r="W308" s="39"/>
      <c r="X308" s="39"/>
      <c r="Y308" s="39"/>
      <c r="Z308" s="39"/>
      <c r="AA308" s="39"/>
      <c r="AB308" s="39"/>
      <c r="AC308" s="39"/>
      <c r="AD308" s="39"/>
      <c r="AE308" s="39"/>
      <c r="AR308" s="232" t="s">
        <v>181</v>
      </c>
      <c r="AT308" s="232" t="s">
        <v>132</v>
      </c>
      <c r="AU308" s="232" t="s">
        <v>84</v>
      </c>
      <c r="AY308" s="18" t="s">
        <v>129</v>
      </c>
      <c r="BE308" s="233">
        <f>IF(N308="základní",J308,0)</f>
        <v>0</v>
      </c>
      <c r="BF308" s="233">
        <f>IF(N308="snížená",J308,0)</f>
        <v>0</v>
      </c>
      <c r="BG308" s="233">
        <f>IF(N308="zákl. přenesená",J308,0)</f>
        <v>0</v>
      </c>
      <c r="BH308" s="233">
        <f>IF(N308="sníž. přenesená",J308,0)</f>
        <v>0</v>
      </c>
      <c r="BI308" s="233">
        <f>IF(N308="nulová",J308,0)</f>
        <v>0</v>
      </c>
      <c r="BJ308" s="18" t="s">
        <v>82</v>
      </c>
      <c r="BK308" s="233">
        <f>ROUND(I308*H308,2)</f>
        <v>0</v>
      </c>
      <c r="BL308" s="18" t="s">
        <v>181</v>
      </c>
      <c r="BM308" s="232" t="s">
        <v>482</v>
      </c>
    </row>
    <row r="309" s="12" customFormat="1" ht="22.8" customHeight="1">
      <c r="A309" s="12"/>
      <c r="B309" s="204"/>
      <c r="C309" s="205"/>
      <c r="D309" s="206" t="s">
        <v>73</v>
      </c>
      <c r="E309" s="218" t="s">
        <v>654</v>
      </c>
      <c r="F309" s="218" t="s">
        <v>655</v>
      </c>
      <c r="G309" s="205"/>
      <c r="H309" s="205"/>
      <c r="I309" s="208"/>
      <c r="J309" s="219">
        <f>BK309</f>
        <v>0</v>
      </c>
      <c r="K309" s="205"/>
      <c r="L309" s="210"/>
      <c r="M309" s="211"/>
      <c r="N309" s="212"/>
      <c r="O309" s="212"/>
      <c r="P309" s="213">
        <f>SUM(P310:P321)</f>
        <v>0</v>
      </c>
      <c r="Q309" s="212"/>
      <c r="R309" s="213">
        <f>SUM(R310:R321)</f>
        <v>0.0310992</v>
      </c>
      <c r="S309" s="212"/>
      <c r="T309" s="214">
        <f>SUM(T310:T321)</f>
        <v>0</v>
      </c>
      <c r="U309" s="12"/>
      <c r="V309" s="12"/>
      <c r="W309" s="12"/>
      <c r="X309" s="12"/>
      <c r="Y309" s="12"/>
      <c r="Z309" s="12"/>
      <c r="AA309" s="12"/>
      <c r="AB309" s="12"/>
      <c r="AC309" s="12"/>
      <c r="AD309" s="12"/>
      <c r="AE309" s="12"/>
      <c r="AR309" s="215" t="s">
        <v>84</v>
      </c>
      <c r="AT309" s="216" t="s">
        <v>73</v>
      </c>
      <c r="AU309" s="216" t="s">
        <v>82</v>
      </c>
      <c r="AY309" s="215" t="s">
        <v>129</v>
      </c>
      <c r="BK309" s="217">
        <f>SUM(BK310:BK321)</f>
        <v>0</v>
      </c>
    </row>
    <row r="310" s="2" customFormat="1" ht="16.5" customHeight="1">
      <c r="A310" s="39"/>
      <c r="B310" s="40"/>
      <c r="C310" s="220" t="s">
        <v>436</v>
      </c>
      <c r="D310" s="220" t="s">
        <v>132</v>
      </c>
      <c r="E310" s="221" t="s">
        <v>656</v>
      </c>
      <c r="F310" s="222" t="s">
        <v>657</v>
      </c>
      <c r="G310" s="223" t="s">
        <v>147</v>
      </c>
      <c r="H310" s="224">
        <v>52.799999999999997</v>
      </c>
      <c r="I310" s="225"/>
      <c r="J310" s="226">
        <f>ROUND(I310*H310,2)</f>
        <v>0</v>
      </c>
      <c r="K310" s="227"/>
      <c r="L310" s="45"/>
      <c r="M310" s="228" t="s">
        <v>1</v>
      </c>
      <c r="N310" s="229" t="s">
        <v>39</v>
      </c>
      <c r="O310" s="92"/>
      <c r="P310" s="230">
        <f>O310*H310</f>
        <v>0</v>
      </c>
      <c r="Q310" s="230">
        <v>6.9999999999999994E-05</v>
      </c>
      <c r="R310" s="230">
        <f>Q310*H310</f>
        <v>0.0036959999999999996</v>
      </c>
      <c r="S310" s="230">
        <v>0</v>
      </c>
      <c r="T310" s="231">
        <f>S310*H310</f>
        <v>0</v>
      </c>
      <c r="U310" s="39"/>
      <c r="V310" s="39"/>
      <c r="W310" s="39"/>
      <c r="X310" s="39"/>
      <c r="Y310" s="39"/>
      <c r="Z310" s="39"/>
      <c r="AA310" s="39"/>
      <c r="AB310" s="39"/>
      <c r="AC310" s="39"/>
      <c r="AD310" s="39"/>
      <c r="AE310" s="39"/>
      <c r="AR310" s="232" t="s">
        <v>181</v>
      </c>
      <c r="AT310" s="232" t="s">
        <v>132</v>
      </c>
      <c r="AU310" s="232" t="s">
        <v>84</v>
      </c>
      <c r="AY310" s="18" t="s">
        <v>129</v>
      </c>
      <c r="BE310" s="233">
        <f>IF(N310="základní",J310,0)</f>
        <v>0</v>
      </c>
      <c r="BF310" s="233">
        <f>IF(N310="snížená",J310,0)</f>
        <v>0</v>
      </c>
      <c r="BG310" s="233">
        <f>IF(N310="zákl. přenesená",J310,0)</f>
        <v>0</v>
      </c>
      <c r="BH310" s="233">
        <f>IF(N310="sníž. přenesená",J310,0)</f>
        <v>0</v>
      </c>
      <c r="BI310" s="233">
        <f>IF(N310="nulová",J310,0)</f>
        <v>0</v>
      </c>
      <c r="BJ310" s="18" t="s">
        <v>82</v>
      </c>
      <c r="BK310" s="233">
        <f>ROUND(I310*H310,2)</f>
        <v>0</v>
      </c>
      <c r="BL310" s="18" t="s">
        <v>181</v>
      </c>
      <c r="BM310" s="232" t="s">
        <v>658</v>
      </c>
    </row>
    <row r="311" s="13" customFormat="1">
      <c r="A311" s="13"/>
      <c r="B311" s="234"/>
      <c r="C311" s="235"/>
      <c r="D311" s="236" t="s">
        <v>138</v>
      </c>
      <c r="E311" s="237" t="s">
        <v>1</v>
      </c>
      <c r="F311" s="238" t="s">
        <v>659</v>
      </c>
      <c r="G311" s="235"/>
      <c r="H311" s="237" t="s">
        <v>1</v>
      </c>
      <c r="I311" s="239"/>
      <c r="J311" s="235"/>
      <c r="K311" s="235"/>
      <c r="L311" s="240"/>
      <c r="M311" s="241"/>
      <c r="N311" s="242"/>
      <c r="O311" s="242"/>
      <c r="P311" s="242"/>
      <c r="Q311" s="242"/>
      <c r="R311" s="242"/>
      <c r="S311" s="242"/>
      <c r="T311" s="243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44" t="s">
        <v>138</v>
      </c>
      <c r="AU311" s="244" t="s">
        <v>84</v>
      </c>
      <c r="AV311" s="13" t="s">
        <v>82</v>
      </c>
      <c r="AW311" s="13" t="s">
        <v>31</v>
      </c>
      <c r="AX311" s="13" t="s">
        <v>74</v>
      </c>
      <c r="AY311" s="244" t="s">
        <v>129</v>
      </c>
    </row>
    <row r="312" s="14" customFormat="1">
      <c r="A312" s="14"/>
      <c r="B312" s="245"/>
      <c r="C312" s="246"/>
      <c r="D312" s="236" t="s">
        <v>138</v>
      </c>
      <c r="E312" s="247" t="s">
        <v>1</v>
      </c>
      <c r="F312" s="248" t="s">
        <v>660</v>
      </c>
      <c r="G312" s="246"/>
      <c r="H312" s="249">
        <v>52.799999999999997</v>
      </c>
      <c r="I312" s="250"/>
      <c r="J312" s="246"/>
      <c r="K312" s="246"/>
      <c r="L312" s="251"/>
      <c r="M312" s="252"/>
      <c r="N312" s="253"/>
      <c r="O312" s="253"/>
      <c r="P312" s="253"/>
      <c r="Q312" s="253"/>
      <c r="R312" s="253"/>
      <c r="S312" s="253"/>
      <c r="T312" s="254"/>
      <c r="U312" s="14"/>
      <c r="V312" s="14"/>
      <c r="W312" s="14"/>
      <c r="X312" s="14"/>
      <c r="Y312" s="14"/>
      <c r="Z312" s="14"/>
      <c r="AA312" s="14"/>
      <c r="AB312" s="14"/>
      <c r="AC312" s="14"/>
      <c r="AD312" s="14"/>
      <c r="AE312" s="14"/>
      <c r="AT312" s="255" t="s">
        <v>138</v>
      </c>
      <c r="AU312" s="255" t="s">
        <v>84</v>
      </c>
      <c r="AV312" s="14" t="s">
        <v>84</v>
      </c>
      <c r="AW312" s="14" t="s">
        <v>31</v>
      </c>
      <c r="AX312" s="14" t="s">
        <v>82</v>
      </c>
      <c r="AY312" s="255" t="s">
        <v>129</v>
      </c>
    </row>
    <row r="313" s="2" customFormat="1" ht="24.15" customHeight="1">
      <c r="A313" s="39"/>
      <c r="B313" s="40"/>
      <c r="C313" s="220" t="s">
        <v>441</v>
      </c>
      <c r="D313" s="220" t="s">
        <v>132</v>
      </c>
      <c r="E313" s="221" t="s">
        <v>661</v>
      </c>
      <c r="F313" s="222" t="s">
        <v>662</v>
      </c>
      <c r="G313" s="223" t="s">
        <v>147</v>
      </c>
      <c r="H313" s="224">
        <v>52.799999999999997</v>
      </c>
      <c r="I313" s="225"/>
      <c r="J313" s="226">
        <f>ROUND(I313*H313,2)</f>
        <v>0</v>
      </c>
      <c r="K313" s="227"/>
      <c r="L313" s="45"/>
      <c r="M313" s="228" t="s">
        <v>1</v>
      </c>
      <c r="N313" s="229" t="s">
        <v>39</v>
      </c>
      <c r="O313" s="92"/>
      <c r="P313" s="230">
        <f>O313*H313</f>
        <v>0</v>
      </c>
      <c r="Q313" s="230">
        <v>6.9999999999999994E-05</v>
      </c>
      <c r="R313" s="230">
        <f>Q313*H313</f>
        <v>0.0036959999999999996</v>
      </c>
      <c r="S313" s="230">
        <v>0</v>
      </c>
      <c r="T313" s="231">
        <f>S313*H313</f>
        <v>0</v>
      </c>
      <c r="U313" s="39"/>
      <c r="V313" s="39"/>
      <c r="W313" s="39"/>
      <c r="X313" s="39"/>
      <c r="Y313" s="39"/>
      <c r="Z313" s="39"/>
      <c r="AA313" s="39"/>
      <c r="AB313" s="39"/>
      <c r="AC313" s="39"/>
      <c r="AD313" s="39"/>
      <c r="AE313" s="39"/>
      <c r="AR313" s="232" t="s">
        <v>181</v>
      </c>
      <c r="AT313" s="232" t="s">
        <v>132</v>
      </c>
      <c r="AU313" s="232" t="s">
        <v>84</v>
      </c>
      <c r="AY313" s="18" t="s">
        <v>129</v>
      </c>
      <c r="BE313" s="233">
        <f>IF(N313="základní",J313,0)</f>
        <v>0</v>
      </c>
      <c r="BF313" s="233">
        <f>IF(N313="snížená",J313,0)</f>
        <v>0</v>
      </c>
      <c r="BG313" s="233">
        <f>IF(N313="zákl. přenesená",J313,0)</f>
        <v>0</v>
      </c>
      <c r="BH313" s="233">
        <f>IF(N313="sníž. přenesená",J313,0)</f>
        <v>0</v>
      </c>
      <c r="BI313" s="233">
        <f>IF(N313="nulová",J313,0)</f>
        <v>0</v>
      </c>
      <c r="BJ313" s="18" t="s">
        <v>82</v>
      </c>
      <c r="BK313" s="233">
        <f>ROUND(I313*H313,2)</f>
        <v>0</v>
      </c>
      <c r="BL313" s="18" t="s">
        <v>181</v>
      </c>
      <c r="BM313" s="232" t="s">
        <v>663</v>
      </c>
    </row>
    <row r="314" s="2" customFormat="1" ht="16.5" customHeight="1">
      <c r="A314" s="39"/>
      <c r="B314" s="40"/>
      <c r="C314" s="220" t="s">
        <v>447</v>
      </c>
      <c r="D314" s="220" t="s">
        <v>132</v>
      </c>
      <c r="E314" s="221" t="s">
        <v>664</v>
      </c>
      <c r="F314" s="222" t="s">
        <v>665</v>
      </c>
      <c r="G314" s="223" t="s">
        <v>147</v>
      </c>
      <c r="H314" s="224">
        <v>52.799999999999997</v>
      </c>
      <c r="I314" s="225"/>
      <c r="J314" s="226">
        <f>ROUND(I314*H314,2)</f>
        <v>0</v>
      </c>
      <c r="K314" s="227"/>
      <c r="L314" s="45"/>
      <c r="M314" s="228" t="s">
        <v>1</v>
      </c>
      <c r="N314" s="229" t="s">
        <v>39</v>
      </c>
      <c r="O314" s="92"/>
      <c r="P314" s="230">
        <f>O314*H314</f>
        <v>0</v>
      </c>
      <c r="Q314" s="230">
        <v>0</v>
      </c>
      <c r="R314" s="230">
        <f>Q314*H314</f>
        <v>0</v>
      </c>
      <c r="S314" s="230">
        <v>0</v>
      </c>
      <c r="T314" s="231">
        <f>S314*H314</f>
        <v>0</v>
      </c>
      <c r="U314" s="39"/>
      <c r="V314" s="39"/>
      <c r="W314" s="39"/>
      <c r="X314" s="39"/>
      <c r="Y314" s="39"/>
      <c r="Z314" s="39"/>
      <c r="AA314" s="39"/>
      <c r="AB314" s="39"/>
      <c r="AC314" s="39"/>
      <c r="AD314" s="39"/>
      <c r="AE314" s="39"/>
      <c r="AR314" s="232" t="s">
        <v>181</v>
      </c>
      <c r="AT314" s="232" t="s">
        <v>132</v>
      </c>
      <c r="AU314" s="232" t="s">
        <v>84</v>
      </c>
      <c r="AY314" s="18" t="s">
        <v>129</v>
      </c>
      <c r="BE314" s="233">
        <f>IF(N314="základní",J314,0)</f>
        <v>0</v>
      </c>
      <c r="BF314" s="233">
        <f>IF(N314="snížená",J314,0)</f>
        <v>0</v>
      </c>
      <c r="BG314" s="233">
        <f>IF(N314="zákl. přenesená",J314,0)</f>
        <v>0</v>
      </c>
      <c r="BH314" s="233">
        <f>IF(N314="sníž. přenesená",J314,0)</f>
        <v>0</v>
      </c>
      <c r="BI314" s="233">
        <f>IF(N314="nulová",J314,0)</f>
        <v>0</v>
      </c>
      <c r="BJ314" s="18" t="s">
        <v>82</v>
      </c>
      <c r="BK314" s="233">
        <f>ROUND(I314*H314,2)</f>
        <v>0</v>
      </c>
      <c r="BL314" s="18" t="s">
        <v>181</v>
      </c>
      <c r="BM314" s="232" t="s">
        <v>666</v>
      </c>
    </row>
    <row r="315" s="2" customFormat="1" ht="24.15" customHeight="1">
      <c r="A315" s="39"/>
      <c r="B315" s="40"/>
      <c r="C315" s="220" t="s">
        <v>453</v>
      </c>
      <c r="D315" s="220" t="s">
        <v>132</v>
      </c>
      <c r="E315" s="221" t="s">
        <v>667</v>
      </c>
      <c r="F315" s="222" t="s">
        <v>668</v>
      </c>
      <c r="G315" s="223" t="s">
        <v>147</v>
      </c>
      <c r="H315" s="224">
        <v>52.799999999999997</v>
      </c>
      <c r="I315" s="225"/>
      <c r="J315" s="226">
        <f>ROUND(I315*H315,2)</f>
        <v>0</v>
      </c>
      <c r="K315" s="227"/>
      <c r="L315" s="45"/>
      <c r="M315" s="228" t="s">
        <v>1</v>
      </c>
      <c r="N315" s="229" t="s">
        <v>39</v>
      </c>
      <c r="O315" s="92"/>
      <c r="P315" s="230">
        <f>O315*H315</f>
        <v>0</v>
      </c>
      <c r="Q315" s="230">
        <v>6.0000000000000002E-05</v>
      </c>
      <c r="R315" s="230">
        <f>Q315*H315</f>
        <v>0.0031679999999999998</v>
      </c>
      <c r="S315" s="230">
        <v>0</v>
      </c>
      <c r="T315" s="231">
        <f>S315*H315</f>
        <v>0</v>
      </c>
      <c r="U315" s="39"/>
      <c r="V315" s="39"/>
      <c r="W315" s="39"/>
      <c r="X315" s="39"/>
      <c r="Y315" s="39"/>
      <c r="Z315" s="39"/>
      <c r="AA315" s="39"/>
      <c r="AB315" s="39"/>
      <c r="AC315" s="39"/>
      <c r="AD315" s="39"/>
      <c r="AE315" s="39"/>
      <c r="AR315" s="232" t="s">
        <v>181</v>
      </c>
      <c r="AT315" s="232" t="s">
        <v>132</v>
      </c>
      <c r="AU315" s="232" t="s">
        <v>84</v>
      </c>
      <c r="AY315" s="18" t="s">
        <v>129</v>
      </c>
      <c r="BE315" s="233">
        <f>IF(N315="základní",J315,0)</f>
        <v>0</v>
      </c>
      <c r="BF315" s="233">
        <f>IF(N315="snížená",J315,0)</f>
        <v>0</v>
      </c>
      <c r="BG315" s="233">
        <f>IF(N315="zákl. přenesená",J315,0)</f>
        <v>0</v>
      </c>
      <c r="BH315" s="233">
        <f>IF(N315="sníž. přenesená",J315,0)</f>
        <v>0</v>
      </c>
      <c r="BI315" s="233">
        <f>IF(N315="nulová",J315,0)</f>
        <v>0</v>
      </c>
      <c r="BJ315" s="18" t="s">
        <v>82</v>
      </c>
      <c r="BK315" s="233">
        <f>ROUND(I315*H315,2)</f>
        <v>0</v>
      </c>
      <c r="BL315" s="18" t="s">
        <v>181</v>
      </c>
      <c r="BM315" s="232" t="s">
        <v>669</v>
      </c>
    </row>
    <row r="316" s="2" customFormat="1" ht="24.15" customHeight="1">
      <c r="A316" s="39"/>
      <c r="B316" s="40"/>
      <c r="C316" s="220" t="s">
        <v>457</v>
      </c>
      <c r="D316" s="220" t="s">
        <v>132</v>
      </c>
      <c r="E316" s="221" t="s">
        <v>670</v>
      </c>
      <c r="F316" s="222" t="s">
        <v>671</v>
      </c>
      <c r="G316" s="223" t="s">
        <v>147</v>
      </c>
      <c r="H316" s="224">
        <v>52.799999999999997</v>
      </c>
      <c r="I316" s="225"/>
      <c r="J316" s="226">
        <f>ROUND(I316*H316,2)</f>
        <v>0</v>
      </c>
      <c r="K316" s="227"/>
      <c r="L316" s="45"/>
      <c r="M316" s="228" t="s">
        <v>1</v>
      </c>
      <c r="N316" s="229" t="s">
        <v>39</v>
      </c>
      <c r="O316" s="92"/>
      <c r="P316" s="230">
        <f>O316*H316</f>
        <v>0</v>
      </c>
      <c r="Q316" s="230">
        <v>0.00013999999999999999</v>
      </c>
      <c r="R316" s="230">
        <f>Q316*H316</f>
        <v>0.0073919999999999993</v>
      </c>
      <c r="S316" s="230">
        <v>0</v>
      </c>
      <c r="T316" s="231">
        <f>S316*H316</f>
        <v>0</v>
      </c>
      <c r="U316" s="39"/>
      <c r="V316" s="39"/>
      <c r="W316" s="39"/>
      <c r="X316" s="39"/>
      <c r="Y316" s="39"/>
      <c r="Z316" s="39"/>
      <c r="AA316" s="39"/>
      <c r="AB316" s="39"/>
      <c r="AC316" s="39"/>
      <c r="AD316" s="39"/>
      <c r="AE316" s="39"/>
      <c r="AR316" s="232" t="s">
        <v>181</v>
      </c>
      <c r="AT316" s="232" t="s">
        <v>132</v>
      </c>
      <c r="AU316" s="232" t="s">
        <v>84</v>
      </c>
      <c r="AY316" s="18" t="s">
        <v>129</v>
      </c>
      <c r="BE316" s="233">
        <f>IF(N316="základní",J316,0)</f>
        <v>0</v>
      </c>
      <c r="BF316" s="233">
        <f>IF(N316="snížená",J316,0)</f>
        <v>0</v>
      </c>
      <c r="BG316" s="233">
        <f>IF(N316="zákl. přenesená",J316,0)</f>
        <v>0</v>
      </c>
      <c r="BH316" s="233">
        <f>IF(N316="sníž. přenesená",J316,0)</f>
        <v>0</v>
      </c>
      <c r="BI316" s="233">
        <f>IF(N316="nulová",J316,0)</f>
        <v>0</v>
      </c>
      <c r="BJ316" s="18" t="s">
        <v>82</v>
      </c>
      <c r="BK316" s="233">
        <f>ROUND(I316*H316,2)</f>
        <v>0</v>
      </c>
      <c r="BL316" s="18" t="s">
        <v>181</v>
      </c>
      <c r="BM316" s="232" t="s">
        <v>672</v>
      </c>
    </row>
    <row r="317" s="2" customFormat="1" ht="24.15" customHeight="1">
      <c r="A317" s="39"/>
      <c r="B317" s="40"/>
      <c r="C317" s="220" t="s">
        <v>462</v>
      </c>
      <c r="D317" s="220" t="s">
        <v>132</v>
      </c>
      <c r="E317" s="221" t="s">
        <v>673</v>
      </c>
      <c r="F317" s="222" t="s">
        <v>674</v>
      </c>
      <c r="G317" s="223" t="s">
        <v>147</v>
      </c>
      <c r="H317" s="224">
        <v>52.799999999999997</v>
      </c>
      <c r="I317" s="225"/>
      <c r="J317" s="226">
        <f>ROUND(I317*H317,2)</f>
        <v>0</v>
      </c>
      <c r="K317" s="227"/>
      <c r="L317" s="45"/>
      <c r="M317" s="228" t="s">
        <v>1</v>
      </c>
      <c r="N317" s="229" t="s">
        <v>39</v>
      </c>
      <c r="O317" s="92"/>
      <c r="P317" s="230">
        <f>O317*H317</f>
        <v>0</v>
      </c>
      <c r="Q317" s="230">
        <v>0.00012</v>
      </c>
      <c r="R317" s="230">
        <f>Q317*H317</f>
        <v>0.0063359999999999996</v>
      </c>
      <c r="S317" s="230">
        <v>0</v>
      </c>
      <c r="T317" s="231">
        <f>S317*H317</f>
        <v>0</v>
      </c>
      <c r="U317" s="39"/>
      <c r="V317" s="39"/>
      <c r="W317" s="39"/>
      <c r="X317" s="39"/>
      <c r="Y317" s="39"/>
      <c r="Z317" s="39"/>
      <c r="AA317" s="39"/>
      <c r="AB317" s="39"/>
      <c r="AC317" s="39"/>
      <c r="AD317" s="39"/>
      <c r="AE317" s="39"/>
      <c r="AR317" s="232" t="s">
        <v>181</v>
      </c>
      <c r="AT317" s="232" t="s">
        <v>132</v>
      </c>
      <c r="AU317" s="232" t="s">
        <v>84</v>
      </c>
      <c r="AY317" s="18" t="s">
        <v>129</v>
      </c>
      <c r="BE317" s="233">
        <f>IF(N317="základní",J317,0)</f>
        <v>0</v>
      </c>
      <c r="BF317" s="233">
        <f>IF(N317="snížená",J317,0)</f>
        <v>0</v>
      </c>
      <c r="BG317" s="233">
        <f>IF(N317="zákl. přenesená",J317,0)</f>
        <v>0</v>
      </c>
      <c r="BH317" s="233">
        <f>IF(N317="sníž. přenesená",J317,0)</f>
        <v>0</v>
      </c>
      <c r="BI317" s="233">
        <f>IF(N317="nulová",J317,0)</f>
        <v>0</v>
      </c>
      <c r="BJ317" s="18" t="s">
        <v>82</v>
      </c>
      <c r="BK317" s="233">
        <f>ROUND(I317*H317,2)</f>
        <v>0</v>
      </c>
      <c r="BL317" s="18" t="s">
        <v>181</v>
      </c>
      <c r="BM317" s="232" t="s">
        <v>675</v>
      </c>
    </row>
    <row r="318" s="2" customFormat="1" ht="24.15" customHeight="1">
      <c r="A318" s="39"/>
      <c r="B318" s="40"/>
      <c r="C318" s="220" t="s">
        <v>466</v>
      </c>
      <c r="D318" s="220" t="s">
        <v>132</v>
      </c>
      <c r="E318" s="221" t="s">
        <v>676</v>
      </c>
      <c r="F318" s="222" t="s">
        <v>677</v>
      </c>
      <c r="G318" s="223" t="s">
        <v>147</v>
      </c>
      <c r="H318" s="224">
        <v>52.799999999999997</v>
      </c>
      <c r="I318" s="225"/>
      <c r="J318" s="226">
        <f>ROUND(I318*H318,2)</f>
        <v>0</v>
      </c>
      <c r="K318" s="227"/>
      <c r="L318" s="45"/>
      <c r="M318" s="228" t="s">
        <v>1</v>
      </c>
      <c r="N318" s="229" t="s">
        <v>39</v>
      </c>
      <c r="O318" s="92"/>
      <c r="P318" s="230">
        <f>O318*H318</f>
        <v>0</v>
      </c>
      <c r="Q318" s="230">
        <v>0.00012</v>
      </c>
      <c r="R318" s="230">
        <f>Q318*H318</f>
        <v>0.0063359999999999996</v>
      </c>
      <c r="S318" s="230">
        <v>0</v>
      </c>
      <c r="T318" s="231">
        <f>S318*H318</f>
        <v>0</v>
      </c>
      <c r="U318" s="39"/>
      <c r="V318" s="39"/>
      <c r="W318" s="39"/>
      <c r="X318" s="39"/>
      <c r="Y318" s="39"/>
      <c r="Z318" s="39"/>
      <c r="AA318" s="39"/>
      <c r="AB318" s="39"/>
      <c r="AC318" s="39"/>
      <c r="AD318" s="39"/>
      <c r="AE318" s="39"/>
      <c r="AR318" s="232" t="s">
        <v>181</v>
      </c>
      <c r="AT318" s="232" t="s">
        <v>132</v>
      </c>
      <c r="AU318" s="232" t="s">
        <v>84</v>
      </c>
      <c r="AY318" s="18" t="s">
        <v>129</v>
      </c>
      <c r="BE318" s="233">
        <f>IF(N318="základní",J318,0)</f>
        <v>0</v>
      </c>
      <c r="BF318" s="233">
        <f>IF(N318="snížená",J318,0)</f>
        <v>0</v>
      </c>
      <c r="BG318" s="233">
        <f>IF(N318="zákl. přenesená",J318,0)</f>
        <v>0</v>
      </c>
      <c r="BH318" s="233">
        <f>IF(N318="sníž. přenesená",J318,0)</f>
        <v>0</v>
      </c>
      <c r="BI318" s="233">
        <f>IF(N318="nulová",J318,0)</f>
        <v>0</v>
      </c>
      <c r="BJ318" s="18" t="s">
        <v>82</v>
      </c>
      <c r="BK318" s="233">
        <f>ROUND(I318*H318,2)</f>
        <v>0</v>
      </c>
      <c r="BL318" s="18" t="s">
        <v>181</v>
      </c>
      <c r="BM318" s="232" t="s">
        <v>678</v>
      </c>
    </row>
    <row r="319" s="2" customFormat="1" ht="24.15" customHeight="1">
      <c r="A319" s="39"/>
      <c r="B319" s="40"/>
      <c r="C319" s="220" t="s">
        <v>471</v>
      </c>
      <c r="D319" s="220" t="s">
        <v>132</v>
      </c>
      <c r="E319" s="221" t="s">
        <v>679</v>
      </c>
      <c r="F319" s="222" t="s">
        <v>680</v>
      </c>
      <c r="G319" s="223" t="s">
        <v>147</v>
      </c>
      <c r="H319" s="224">
        <v>15.84</v>
      </c>
      <c r="I319" s="225"/>
      <c r="J319" s="226">
        <f>ROUND(I319*H319,2)</f>
        <v>0</v>
      </c>
      <c r="K319" s="227"/>
      <c r="L319" s="45"/>
      <c r="M319" s="228" t="s">
        <v>1</v>
      </c>
      <c r="N319" s="229" t="s">
        <v>39</v>
      </c>
      <c r="O319" s="92"/>
      <c r="P319" s="230">
        <f>O319*H319</f>
        <v>0</v>
      </c>
      <c r="Q319" s="230">
        <v>3.0000000000000001E-05</v>
      </c>
      <c r="R319" s="230">
        <f>Q319*H319</f>
        <v>0.0004752</v>
      </c>
      <c r="S319" s="230">
        <v>0</v>
      </c>
      <c r="T319" s="231">
        <f>S319*H319</f>
        <v>0</v>
      </c>
      <c r="U319" s="39"/>
      <c r="V319" s="39"/>
      <c r="W319" s="39"/>
      <c r="X319" s="39"/>
      <c r="Y319" s="39"/>
      <c r="Z319" s="39"/>
      <c r="AA319" s="39"/>
      <c r="AB319" s="39"/>
      <c r="AC319" s="39"/>
      <c r="AD319" s="39"/>
      <c r="AE319" s="39"/>
      <c r="AR319" s="232" t="s">
        <v>181</v>
      </c>
      <c r="AT319" s="232" t="s">
        <v>132</v>
      </c>
      <c r="AU319" s="232" t="s">
        <v>84</v>
      </c>
      <c r="AY319" s="18" t="s">
        <v>129</v>
      </c>
      <c r="BE319" s="233">
        <f>IF(N319="základní",J319,0)</f>
        <v>0</v>
      </c>
      <c r="BF319" s="233">
        <f>IF(N319="snížená",J319,0)</f>
        <v>0</v>
      </c>
      <c r="BG319" s="233">
        <f>IF(N319="zákl. přenesená",J319,0)</f>
        <v>0</v>
      </c>
      <c r="BH319" s="233">
        <f>IF(N319="sníž. přenesená",J319,0)</f>
        <v>0</v>
      </c>
      <c r="BI319" s="233">
        <f>IF(N319="nulová",J319,0)</f>
        <v>0</v>
      </c>
      <c r="BJ319" s="18" t="s">
        <v>82</v>
      </c>
      <c r="BK319" s="233">
        <f>ROUND(I319*H319,2)</f>
        <v>0</v>
      </c>
      <c r="BL319" s="18" t="s">
        <v>181</v>
      </c>
      <c r="BM319" s="232" t="s">
        <v>681</v>
      </c>
    </row>
    <row r="320" s="13" customFormat="1">
      <c r="A320" s="13"/>
      <c r="B320" s="234"/>
      <c r="C320" s="235"/>
      <c r="D320" s="236" t="s">
        <v>138</v>
      </c>
      <c r="E320" s="237" t="s">
        <v>1</v>
      </c>
      <c r="F320" s="238" t="s">
        <v>682</v>
      </c>
      <c r="G320" s="235"/>
      <c r="H320" s="237" t="s">
        <v>1</v>
      </c>
      <c r="I320" s="239"/>
      <c r="J320" s="235"/>
      <c r="K320" s="235"/>
      <c r="L320" s="240"/>
      <c r="M320" s="241"/>
      <c r="N320" s="242"/>
      <c r="O320" s="242"/>
      <c r="P320" s="242"/>
      <c r="Q320" s="242"/>
      <c r="R320" s="242"/>
      <c r="S320" s="242"/>
      <c r="T320" s="243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244" t="s">
        <v>138</v>
      </c>
      <c r="AU320" s="244" t="s">
        <v>84</v>
      </c>
      <c r="AV320" s="13" t="s">
        <v>82</v>
      </c>
      <c r="AW320" s="13" t="s">
        <v>31</v>
      </c>
      <c r="AX320" s="13" t="s">
        <v>74</v>
      </c>
      <c r="AY320" s="244" t="s">
        <v>129</v>
      </c>
    </row>
    <row r="321" s="14" customFormat="1">
      <c r="A321" s="14"/>
      <c r="B321" s="245"/>
      <c r="C321" s="246"/>
      <c r="D321" s="236" t="s">
        <v>138</v>
      </c>
      <c r="E321" s="247" t="s">
        <v>1</v>
      </c>
      <c r="F321" s="248" t="s">
        <v>683</v>
      </c>
      <c r="G321" s="246"/>
      <c r="H321" s="249">
        <v>15.84</v>
      </c>
      <c r="I321" s="250"/>
      <c r="J321" s="246"/>
      <c r="K321" s="246"/>
      <c r="L321" s="251"/>
      <c r="M321" s="252"/>
      <c r="N321" s="253"/>
      <c r="O321" s="253"/>
      <c r="P321" s="253"/>
      <c r="Q321" s="253"/>
      <c r="R321" s="253"/>
      <c r="S321" s="253"/>
      <c r="T321" s="254"/>
      <c r="U321" s="14"/>
      <c r="V321" s="14"/>
      <c r="W321" s="14"/>
      <c r="X321" s="14"/>
      <c r="Y321" s="14"/>
      <c r="Z321" s="14"/>
      <c r="AA321" s="14"/>
      <c r="AB321" s="14"/>
      <c r="AC321" s="14"/>
      <c r="AD321" s="14"/>
      <c r="AE321" s="14"/>
      <c r="AT321" s="255" t="s">
        <v>138</v>
      </c>
      <c r="AU321" s="255" t="s">
        <v>84</v>
      </c>
      <c r="AV321" s="14" t="s">
        <v>84</v>
      </c>
      <c r="AW321" s="14" t="s">
        <v>31</v>
      </c>
      <c r="AX321" s="14" t="s">
        <v>82</v>
      </c>
      <c r="AY321" s="255" t="s">
        <v>129</v>
      </c>
    </row>
    <row r="322" s="12" customFormat="1" ht="25.92" customHeight="1">
      <c r="A322" s="12"/>
      <c r="B322" s="204"/>
      <c r="C322" s="205"/>
      <c r="D322" s="206" t="s">
        <v>73</v>
      </c>
      <c r="E322" s="207" t="s">
        <v>483</v>
      </c>
      <c r="F322" s="207" t="s">
        <v>484</v>
      </c>
      <c r="G322" s="205"/>
      <c r="H322" s="205"/>
      <c r="I322" s="208"/>
      <c r="J322" s="209">
        <f>BK322</f>
        <v>0</v>
      </c>
      <c r="K322" s="205"/>
      <c r="L322" s="210"/>
      <c r="M322" s="211"/>
      <c r="N322" s="212"/>
      <c r="O322" s="212"/>
      <c r="P322" s="213">
        <f>P323</f>
        <v>0</v>
      </c>
      <c r="Q322" s="212"/>
      <c r="R322" s="213">
        <f>R323</f>
        <v>0</v>
      </c>
      <c r="S322" s="212"/>
      <c r="T322" s="214">
        <f>T323</f>
        <v>0</v>
      </c>
      <c r="U322" s="12"/>
      <c r="V322" s="12"/>
      <c r="W322" s="12"/>
      <c r="X322" s="12"/>
      <c r="Y322" s="12"/>
      <c r="Z322" s="12"/>
      <c r="AA322" s="12"/>
      <c r="AB322" s="12"/>
      <c r="AC322" s="12"/>
      <c r="AD322" s="12"/>
      <c r="AE322" s="12"/>
      <c r="AR322" s="215" t="s">
        <v>161</v>
      </c>
      <c r="AT322" s="216" t="s">
        <v>73</v>
      </c>
      <c r="AU322" s="216" t="s">
        <v>74</v>
      </c>
      <c r="AY322" s="215" t="s">
        <v>129</v>
      </c>
      <c r="BK322" s="217">
        <f>BK323</f>
        <v>0</v>
      </c>
    </row>
    <row r="323" s="12" customFormat="1" ht="22.8" customHeight="1">
      <c r="A323" s="12"/>
      <c r="B323" s="204"/>
      <c r="C323" s="205"/>
      <c r="D323" s="206" t="s">
        <v>73</v>
      </c>
      <c r="E323" s="218" t="s">
        <v>490</v>
      </c>
      <c r="F323" s="218" t="s">
        <v>491</v>
      </c>
      <c r="G323" s="205"/>
      <c r="H323" s="205"/>
      <c r="I323" s="208"/>
      <c r="J323" s="219">
        <f>BK323</f>
        <v>0</v>
      </c>
      <c r="K323" s="205"/>
      <c r="L323" s="210"/>
      <c r="M323" s="211"/>
      <c r="N323" s="212"/>
      <c r="O323" s="212"/>
      <c r="P323" s="213">
        <f>P324</f>
        <v>0</v>
      </c>
      <c r="Q323" s="212"/>
      <c r="R323" s="213">
        <f>R324</f>
        <v>0</v>
      </c>
      <c r="S323" s="212"/>
      <c r="T323" s="214">
        <f>T324</f>
        <v>0</v>
      </c>
      <c r="U323" s="12"/>
      <c r="V323" s="12"/>
      <c r="W323" s="12"/>
      <c r="X323" s="12"/>
      <c r="Y323" s="12"/>
      <c r="Z323" s="12"/>
      <c r="AA323" s="12"/>
      <c r="AB323" s="12"/>
      <c r="AC323" s="12"/>
      <c r="AD323" s="12"/>
      <c r="AE323" s="12"/>
      <c r="AR323" s="215" t="s">
        <v>161</v>
      </c>
      <c r="AT323" s="216" t="s">
        <v>73</v>
      </c>
      <c r="AU323" s="216" t="s">
        <v>82</v>
      </c>
      <c r="AY323" s="215" t="s">
        <v>129</v>
      </c>
      <c r="BK323" s="217">
        <f>BK324</f>
        <v>0</v>
      </c>
    </row>
    <row r="324" s="2" customFormat="1" ht="16.5" customHeight="1">
      <c r="A324" s="39"/>
      <c r="B324" s="40"/>
      <c r="C324" s="220" t="s">
        <v>475</v>
      </c>
      <c r="D324" s="220" t="s">
        <v>132</v>
      </c>
      <c r="E324" s="221" t="s">
        <v>493</v>
      </c>
      <c r="F324" s="222" t="s">
        <v>491</v>
      </c>
      <c r="G324" s="223" t="s">
        <v>317</v>
      </c>
      <c r="H324" s="289"/>
      <c r="I324" s="225"/>
      <c r="J324" s="226">
        <f>ROUND(I324*H324,2)</f>
        <v>0</v>
      </c>
      <c r="K324" s="227"/>
      <c r="L324" s="45"/>
      <c r="M324" s="290" t="s">
        <v>1</v>
      </c>
      <c r="N324" s="291" t="s">
        <v>39</v>
      </c>
      <c r="O324" s="292"/>
      <c r="P324" s="293">
        <f>O324*H324</f>
        <v>0</v>
      </c>
      <c r="Q324" s="293">
        <v>0</v>
      </c>
      <c r="R324" s="293">
        <f>Q324*H324</f>
        <v>0</v>
      </c>
      <c r="S324" s="293">
        <v>0</v>
      </c>
      <c r="T324" s="294">
        <f>S324*H324</f>
        <v>0</v>
      </c>
      <c r="U324" s="39"/>
      <c r="V324" s="39"/>
      <c r="W324" s="39"/>
      <c r="X324" s="39"/>
      <c r="Y324" s="39"/>
      <c r="Z324" s="39"/>
      <c r="AA324" s="39"/>
      <c r="AB324" s="39"/>
      <c r="AC324" s="39"/>
      <c r="AD324" s="39"/>
      <c r="AE324" s="39"/>
      <c r="AR324" s="232" t="s">
        <v>494</v>
      </c>
      <c r="AT324" s="232" t="s">
        <v>132</v>
      </c>
      <c r="AU324" s="232" t="s">
        <v>84</v>
      </c>
      <c r="AY324" s="18" t="s">
        <v>129</v>
      </c>
      <c r="BE324" s="233">
        <f>IF(N324="základní",J324,0)</f>
        <v>0</v>
      </c>
      <c r="BF324" s="233">
        <f>IF(N324="snížená",J324,0)</f>
        <v>0</v>
      </c>
      <c r="BG324" s="233">
        <f>IF(N324="zákl. přenesená",J324,0)</f>
        <v>0</v>
      </c>
      <c r="BH324" s="233">
        <f>IF(N324="sníž. přenesená",J324,0)</f>
        <v>0</v>
      </c>
      <c r="BI324" s="233">
        <f>IF(N324="nulová",J324,0)</f>
        <v>0</v>
      </c>
      <c r="BJ324" s="18" t="s">
        <v>82</v>
      </c>
      <c r="BK324" s="233">
        <f>ROUND(I324*H324,2)</f>
        <v>0</v>
      </c>
      <c r="BL324" s="18" t="s">
        <v>494</v>
      </c>
      <c r="BM324" s="232" t="s">
        <v>495</v>
      </c>
    </row>
    <row r="325" s="2" customFormat="1" ht="6.96" customHeight="1">
      <c r="A325" s="39"/>
      <c r="B325" s="67"/>
      <c r="C325" s="68"/>
      <c r="D325" s="68"/>
      <c r="E325" s="68"/>
      <c r="F325" s="68"/>
      <c r="G325" s="68"/>
      <c r="H325" s="68"/>
      <c r="I325" s="68"/>
      <c r="J325" s="68"/>
      <c r="K325" s="68"/>
      <c r="L325" s="45"/>
      <c r="M325" s="39"/>
      <c r="O325" s="39"/>
      <c r="P325" s="39"/>
      <c r="Q325" s="39"/>
      <c r="R325" s="39"/>
      <c r="S325" s="39"/>
      <c r="T325" s="39"/>
      <c r="U325" s="39"/>
      <c r="V325" s="39"/>
      <c r="W325" s="39"/>
      <c r="X325" s="39"/>
      <c r="Y325" s="39"/>
      <c r="Z325" s="39"/>
      <c r="AA325" s="39"/>
      <c r="AB325" s="39"/>
      <c r="AC325" s="39"/>
      <c r="AD325" s="39"/>
      <c r="AE325" s="39"/>
    </row>
  </sheetData>
  <sheetProtection sheet="1" autoFilter="0" formatColumns="0" formatRows="0" objects="1" scenarios="1" spinCount="100000" saltValue="olqvyalLvPukP5NSwlP2RUC88IdAW65cEzcqRLgoHislra22um8o2Jv0WiwJUYTFvqVktAfq7D1MKFvfSNBChw==" hashValue="6NPOkj8R46u4sb+m4vQxaHJp+OBBzEEoxs7aZKpXgSYagDKXDS7BaiyEdGHf+qDzJkvw8KzX7TvA411rmY4zmA==" algorithmName="SHA-512" password="CC35"/>
  <autoFilter ref="C127:K324"/>
  <mergeCells count="9">
    <mergeCell ref="E7:H7"/>
    <mergeCell ref="E9:H9"/>
    <mergeCell ref="E18:H18"/>
    <mergeCell ref="E27:H27"/>
    <mergeCell ref="E85:H85"/>
    <mergeCell ref="E87:H87"/>
    <mergeCell ref="E118:H118"/>
    <mergeCell ref="E120:H12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2021-08-02T05:46:49Z</dcterms:created>
  <dcterms:modified xsi:type="dcterms:W3CDTF">2021-08-02T05:46:57Z</dcterms:modified>
</cp:coreProperties>
</file>