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3 ŠPA\"/>
    </mc:Choice>
  </mc:AlternateContent>
  <bookViews>
    <workbookView xWindow="-120" yWindow="-120" windowWidth="29040" windowHeight="15840" activeTab="1"/>
  </bookViews>
  <sheets>
    <sheet name="Rekapitulace stavby" sheetId="1" r:id="rId1"/>
    <sheet name="1 - Bytová jednotka č. 5" sheetId="2" r:id="rId2"/>
    <sheet name="Pokyny pro vyplnění" sheetId="3" r:id="rId3"/>
  </sheets>
  <definedNames>
    <definedName name="_xlnm._FilterDatabase" localSheetId="1" hidden="1">'1 - Bytová jednotka č. 5'!$C$101:$K$395</definedName>
    <definedName name="_xlnm.Print_Titles" localSheetId="1">'1 - Bytová jednotka č. 5'!$101:$101</definedName>
    <definedName name="_xlnm.Print_Titles" localSheetId="0">'Rekapitulace stavby'!$49:$49</definedName>
    <definedName name="_xlnm.Print_Area" localSheetId="1">'1 - Bytová jednotka č. 5'!$C$4:$J$36,'1 - Bytová jednotka č. 5'!$C$42:$J$83,'1 - Bytová jednotka č. 5'!$C$89:$K$395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24" i="2" l="1"/>
  <c r="BI224" i="2"/>
  <c r="BH224" i="2"/>
  <c r="BG224" i="2"/>
  <c r="BE224" i="2"/>
  <c r="T224" i="2"/>
  <c r="R224" i="2"/>
  <c r="P224" i="2"/>
  <c r="J224" i="2"/>
  <c r="BF224" i="2" s="1"/>
  <c r="BK223" i="2"/>
  <c r="BI223" i="2"/>
  <c r="BH223" i="2"/>
  <c r="BG223" i="2"/>
  <c r="BE223" i="2"/>
  <c r="T223" i="2"/>
  <c r="R223" i="2"/>
  <c r="P223" i="2"/>
  <c r="J223" i="2"/>
  <c r="BF223" i="2" s="1"/>
  <c r="J247" i="2" l="1"/>
  <c r="J246" i="2"/>
  <c r="J238" i="2"/>
  <c r="J239" i="2"/>
  <c r="AY52" i="1"/>
  <c r="AX52" i="1"/>
  <c r="BI395" i="2"/>
  <c r="BH395" i="2"/>
  <c r="BG395" i="2"/>
  <c r="BE395" i="2"/>
  <c r="T395" i="2"/>
  <c r="T394" i="2"/>
  <c r="R395" i="2"/>
  <c r="R394" i="2" s="1"/>
  <c r="P395" i="2"/>
  <c r="P394" i="2" s="1"/>
  <c r="BK395" i="2"/>
  <c r="BK394" i="2" s="1"/>
  <c r="J394" i="2" s="1"/>
  <c r="J82" i="2" s="1"/>
  <c r="J395" i="2"/>
  <c r="BF395" i="2" s="1"/>
  <c r="BI393" i="2"/>
  <c r="BH393" i="2"/>
  <c r="BG393" i="2"/>
  <c r="BE393" i="2"/>
  <c r="T393" i="2"/>
  <c r="T392" i="2" s="1"/>
  <c r="R393" i="2"/>
  <c r="R392" i="2" s="1"/>
  <c r="P393" i="2"/>
  <c r="P392" i="2" s="1"/>
  <c r="BK393" i="2"/>
  <c r="BK392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2" i="2"/>
  <c r="BH382" i="2"/>
  <c r="BG382" i="2"/>
  <c r="BE382" i="2"/>
  <c r="T382" i="2"/>
  <c r="R382" i="2"/>
  <c r="P382" i="2"/>
  <c r="BK382" i="2"/>
  <c r="J382" i="2"/>
  <c r="BF382" i="2" s="1"/>
  <c r="BI367" i="2"/>
  <c r="BH367" i="2"/>
  <c r="BG367" i="2"/>
  <c r="BE367" i="2"/>
  <c r="T367" i="2"/>
  <c r="R367" i="2"/>
  <c r="P367" i="2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0" i="2"/>
  <c r="BH310" i="2"/>
  <c r="BG310" i="2"/>
  <c r="BE310" i="2"/>
  <c r="T310" i="2"/>
  <c r="R310" i="2"/>
  <c r="P310" i="2"/>
  <c r="BK310" i="2"/>
  <c r="J310" i="2"/>
  <c r="BF310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3" i="2"/>
  <c r="BH293" i="2"/>
  <c r="BG293" i="2"/>
  <c r="BE293" i="2"/>
  <c r="T293" i="2"/>
  <c r="R293" i="2"/>
  <c r="P293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E283" i="2"/>
  <c r="T283" i="2"/>
  <c r="R283" i="2"/>
  <c r="P283" i="2"/>
  <c r="BK283" i="2"/>
  <c r="J283" i="2"/>
  <c r="BF283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3" i="2"/>
  <c r="T292" i="2"/>
  <c r="P126" i="2"/>
  <c r="T150" i="2"/>
  <c r="T265" i="2"/>
  <c r="R292" i="2"/>
  <c r="P331" i="2"/>
  <c r="P352" i="2"/>
  <c r="P265" i="2"/>
  <c r="T270" i="2"/>
  <c r="P292" i="2"/>
  <c r="F32" i="2"/>
  <c r="BB52" i="1" s="1"/>
  <c r="BB51" i="1" s="1"/>
  <c r="AX51" i="1" s="1"/>
  <c r="BK189" i="2"/>
  <c r="J189" i="2" s="1"/>
  <c r="J65" i="2" s="1"/>
  <c r="T189" i="2"/>
  <c r="P189" i="2"/>
  <c r="P240" i="2"/>
  <c r="BK270" i="2"/>
  <c r="J270" i="2" s="1"/>
  <c r="J72" i="2" s="1"/>
  <c r="BK319" i="2"/>
  <c r="J319" i="2" s="1"/>
  <c r="J75" i="2" s="1"/>
  <c r="R319" i="2"/>
  <c r="T352" i="2"/>
  <c r="R366" i="2"/>
  <c r="P107" i="2"/>
  <c r="T210" i="2"/>
  <c r="BK265" i="2"/>
  <c r="J265" i="2" s="1"/>
  <c r="J71" i="2" s="1"/>
  <c r="R265" i="2"/>
  <c r="P319" i="2"/>
  <c r="R352" i="2"/>
  <c r="J96" i="2"/>
  <c r="F34" i="2"/>
  <c r="BD52" i="1" s="1"/>
  <c r="BD51" i="1" s="1"/>
  <c r="W30" i="1" s="1"/>
  <c r="R107" i="2"/>
  <c r="P158" i="2"/>
  <c r="P163" i="2"/>
  <c r="R189" i="2"/>
  <c r="T199" i="2"/>
  <c r="P199" i="2"/>
  <c r="T240" i="2"/>
  <c r="T243" i="2"/>
  <c r="P243" i="2"/>
  <c r="R270" i="2"/>
  <c r="R346" i="2"/>
  <c r="BK292" i="2"/>
  <c r="J292" i="2" s="1"/>
  <c r="J73" i="2" s="1"/>
  <c r="T107" i="2"/>
  <c r="R163" i="2"/>
  <c r="R309" i="2"/>
  <c r="T126" i="2"/>
  <c r="P210" i="2"/>
  <c r="T221" i="2"/>
  <c r="T331" i="2"/>
  <c r="BK352" i="2"/>
  <c r="J352" i="2" s="1"/>
  <c r="J78" i="2" s="1"/>
  <c r="R240" i="2"/>
  <c r="P270" i="2"/>
  <c r="BK331" i="2"/>
  <c r="J331" i="2" s="1"/>
  <c r="J76" i="2" s="1"/>
  <c r="R331" i="2"/>
  <c r="T346" i="2"/>
  <c r="T366" i="2"/>
  <c r="F98" i="2"/>
  <c r="J30" i="2"/>
  <c r="AV52" i="1" s="1"/>
  <c r="P150" i="2"/>
  <c r="T158" i="2"/>
  <c r="BK163" i="2"/>
  <c r="J163" i="2" s="1"/>
  <c r="T163" i="2"/>
  <c r="P221" i="2"/>
  <c r="BK309" i="2"/>
  <c r="J309" i="2" s="1"/>
  <c r="J74" i="2" s="1"/>
  <c r="T309" i="2"/>
  <c r="P309" i="2"/>
  <c r="T319" i="2"/>
  <c r="P346" i="2"/>
  <c r="P366" i="2"/>
  <c r="BK158" i="2"/>
  <c r="J158" i="2" s="1"/>
  <c r="J62" i="2" s="1"/>
  <c r="R158" i="2"/>
  <c r="BK221" i="2"/>
  <c r="J68" i="2" s="1"/>
  <c r="R221" i="2"/>
  <c r="T391" i="2"/>
  <c r="BK240" i="2"/>
  <c r="J240" i="2" s="1"/>
  <c r="J69" i="2" s="1"/>
  <c r="BK150" i="2"/>
  <c r="J150" i="2" s="1"/>
  <c r="J61" i="2" s="1"/>
  <c r="R150" i="2"/>
  <c r="BK210" i="2"/>
  <c r="J210" i="2" s="1"/>
  <c r="J67" i="2" s="1"/>
  <c r="R210" i="2"/>
  <c r="BK346" i="2"/>
  <c r="J346" i="2" s="1"/>
  <c r="J77" i="2" s="1"/>
  <c r="BK366" i="2"/>
  <c r="J366" i="2" s="1"/>
  <c r="J79" i="2" s="1"/>
  <c r="P391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3" i="2"/>
  <c r="R243" i="2"/>
  <c r="R391" i="2"/>
  <c r="J392" i="2"/>
  <c r="J81" i="2" s="1"/>
  <c r="BK391" i="2"/>
  <c r="J391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4" i="2" l="1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J56" i="2" s="1"/>
  <c r="R102" i="2"/>
  <c r="AK26" i="1"/>
  <c r="AT51" i="1"/>
  <c r="J27" i="2" l="1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<sst xmlns="http://schemas.openxmlformats.org/spreadsheetml/2006/main" count="3875" uniqueCount="888">
  <si>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</si>
  <si>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</si>
  <si>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</si>
  <si>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</si>
  <si>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</si>
  <si>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</si>
  <si>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</si>
  <si>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</si>
  <si>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</si>
  <si>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</si>
  <si>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</si>
  <si>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</si>
  <si>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</si>
  <si>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</si>
  <si>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</si>
  <si>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</si>
  <si>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</si>
  <si>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</si>
  <si>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</si>
  <si>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</si>
  <si>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</si>
  <si>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</si>
  <si>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</si>
  <si>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</si>
  <si>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</si>
  <si>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</si>
  <si>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</si>
  <si>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</si>
  <si>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</si>
  <si>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</si>
  <si>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</si>
  <si>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</si>
  <si>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</si>
  <si>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</si>
  <si>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</si>
  <si>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</si>
  <si>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</si>
  <si>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</si>
  <si>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</si>
  <si>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</si>
  <si>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</si>
  <si>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</si>
  <si>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</si>
  <si>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</si>
  <si>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</si>
  <si>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</si>
  <si>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</si>
  <si>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</si>
  <si>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</si>
  <si>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</si>
  <si>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</si>
  <si>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</si>
  <si>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</si>
  <si>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</si>
  <si>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</si>
  <si>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</si>
  <si>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</si>
  <si>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</si>
  <si>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</si>
  <si>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</si>
  <si>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</si>
  <si>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</si>
  <si>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</si>
  <si>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</si>
  <si>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</si>
  <si>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</si>
  <si>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</si>
  <si>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</si>
  <si>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</si>
  <si>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</si>
  <si>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</si>
  <si>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</si>
  <si>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</si>
  <si>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</si>
  <si>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</si>
  <si>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</si>
  <si>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</si>
  <si>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</si>
  <si>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</si>
  <si>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</si>
  <si>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</si>
  <si>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</si>
  <si>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</si>
  <si>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</si>
  <si>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</si>
  <si>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</si>
  <si>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</si>
  <si>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</si>
  <si>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</si>
  <si>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</si>
  <si>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</si>
  <si>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</si>
  <si>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</si>
  <si>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</si>
  <si>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</si>
  <si>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</si>
  <si>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</si>
  <si>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</si>
  <si>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</si>
  <si>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</si>
  <si>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</si>
  <si>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</si>
  <si>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</si>
  <si>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</si>
  <si>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</si>
  <si>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</si>
  <si>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</si>
  <si>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</si>
  <si>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</si>
  <si>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</si>
  <si>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</si>
  <si>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</si>
  <si>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</si>
  <si>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</si>
  <si>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</si>
  <si>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</si>
  <si>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</si>
  <si>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</si>
  <si>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</si>
  <si>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</si>
  <si>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</si>
  <si>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</si>
  <si>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</si>
  <si>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</si>
  <si>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</si>
  <si>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</si>
  <si>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</si>
  <si>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</si>
  <si>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</si>
  <si>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</si>
  <si>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</si>
  <si>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</si>
  <si>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</si>
  <si>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</si>
  <si>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</si>
  <si>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</si>
  <si>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</si>
  <si>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</si>
  <si>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</si>
  <si>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</si>
  <si>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</si>
  <si>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</si>
  <si>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</si>
  <si>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</si>
  <si>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</si>
  <si>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</si>
  <si>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</si>
  <si>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</si>
  <si>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</si>
  <si>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</si>
  <si>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</si>
  <si>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</si>
  <si>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</si>
  <si>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</si>
  <si>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</si>
  <si>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</si>
  <si>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</si>
  <si>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</si>
  <si>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</si>
  <si>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</si>
  <si>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</si>
  <si>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</si>
  <si>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</si>
  <si>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</si>
  <si>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</si>
  <si>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</si>
  <si>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</si>
  <si>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</si>
  <si>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</si>
  <si>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</si>
  <si>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</si>
  <si>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</si>
  <si>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</si>
  <si>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</si>
  <si>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</si>
  <si>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</si>
  <si>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</si>
  <si>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</si>
  <si>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</si>
  <si>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</si>
  <si>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</si>
  <si>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</si>
  <si>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</si>
  <si>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</si>
  <si>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</si>
  <si>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</si>
  <si>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</si>
  <si>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</si>
  <si>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</si>
  <si>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</si>
  <si>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</si>
  <si>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</si>
  <si>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</si>
  <si>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</si>
  <si>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</si>
  <si>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</si>
  <si>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</si>
  <si>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</si>
  <si>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</si>
  <si>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</si>
  <si>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</si>
  <si>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</si>
  <si>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</si>
  <si>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</si>
  <si>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</si>
  <si>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</si>
  <si>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</si>
  <si>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</si>
  <si>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</si>
  <si>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</si>
  <si>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</si>
  <si>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</si>
  <si>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</si>
  <si>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</si>
  <si>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</si>
  <si>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</si>
  <si>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</si>
  <si>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</si>
  <si>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</si>
  <si>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</si>
  <si>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</si>
  <si>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</si>
  <si>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</si>
  <si>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</si>
  <si>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</si>
  <si>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</si>
  <si>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</si>
  <si>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</si>
  <si>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</si>
  <si>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</si>
  <si>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</si>
  <si>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</si>
  <si>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</si>
  <si>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</si>
  <si>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</si>
  <si>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</si>
  <si>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</si>
  <si>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</si>
  <si>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</si>
  <si>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</si>
  <si>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</si>
  <si>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</si>
  <si>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</si>
  <si>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</si>
  <si>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</si>
  <si>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</si>
  <si>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</si>
  <si>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</si>
  <si>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</si>
  <si>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</si>
  <si>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</si>
  <si>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</si>
  <si>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</si>
  <si>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</si>
  <si>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</si>
  <si>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</si>
  <si>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</si>
  <si>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</si>
  <si>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</si>
  <si>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</si>
  <si>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</si>
  <si>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</si>
  <si>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</si>
  <si>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</si>
  <si>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</si>
  <si>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</si>
  <si>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</si>
  <si>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</si>
  <si>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</si>
  <si>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</si>
  <si>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</si>
  <si>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</si>
  <si>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</si>
  <si>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</si>
  <si>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</si>
  <si>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</si>
  <si>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</si>
  <si>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</si>
  <si>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</si>
  <si>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</si>
  <si>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</si>
  <si>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</si>
  <si>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</si>
  <si>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</si>
  <si>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</si>
  <si>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</si>
  <si>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</si>
  <si>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</si>
  <si>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</si>
  <si>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</si>
  <si>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</si>
  <si>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</si>
  <si>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</si>
  <si>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</si>
  <si>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</si>
  <si>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</si>
  <si>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</si>
  <si>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</si>
  <si>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</si>
  <si>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</si>
  <si>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</si>
  <si>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</si>
  <si>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</si>
  <si>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</si>
  <si>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</si>
  <si>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</si>
  <si>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</si>
  <si>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</si>
  <si>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</si>
  <si>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</si>
  <si>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</si>
  <si>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</si>
  <si>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</si>
  <si>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</si>
  <si>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</si>
  <si>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</si>
  <si>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</si>
  <si>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</si>
  <si>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</si>
  <si>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</si>
  <si>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</si>
  <si>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</si>
  <si>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</si>
  <si>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</si>
  <si>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</si>
  <si>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</si>
  <si>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</si>
  <si>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</si>
  <si>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</si>
  <si>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</si>
  <si>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</si>
  <si>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</si>
  <si>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</si>
  <si>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</si>
  <si>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</si>
  <si>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</si>
  <si>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</si>
  <si>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</si>
  <si>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</si>
  <si>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</si>
  <si>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</si>
  <si>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</si>
  <si>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</si>
  <si>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</si>
  <si>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</si>
  <si>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</si>
  <si>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</si>
  <si>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</si>
  <si>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</si>
  <si>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</si>
  <si>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</si>
  <si>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</si>
  <si>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</si>
  <si>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</si>
  <si>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</si>
  <si>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</si>
  <si>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</si>
  <si>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</si>
  <si>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</si>
  <si>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</si>
  <si>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</si>
  <si>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</si>
  <si>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</si>
  <si>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</si>
  <si>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</si>
  <si>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</si>
  <si>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</si>
  <si>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</si>
  <si>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</si>
  <si>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</si>
  <si>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</si>
  <si>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</si>
  <si>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</si>
  <si>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</si>
  <si>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</si>
  <si>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</si>
  <si>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</si>
  <si>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</si>
  <si>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</si>
  <si>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</si>
  <si>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</si>
  <si>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</si>
  <si>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</si>
  <si>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</si>
  <si>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</si>
  <si>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</si>
  <si>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</si>
  <si>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</si>
  <si>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</si>
  <si>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</si>
  <si>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</si>
  <si>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</si>
  <si>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</si>
  <si>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</si>
  <si>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</si>
  <si>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</si>
  <si>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</si>
  <si>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</si>
  <si>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</si>
  <si>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</si>
  <si>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</si>
  <si>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</si>
  <si>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</si>
  <si>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</si>
  <si>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</si>
  <si>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</si>
  <si>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</si>
  <si>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</si>
  <si>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</si>
  <si>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</si>
  <si>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</si>
  <si>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</si>
  <si>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</si>
  <si>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</si>
  <si>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</si>
  <si>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</si>
  <si>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</si>
  <si>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-1800841310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</si>
  <si>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</si>
  <si>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</si>
  <si>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</si>
  <si>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</si>
  <si>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</si>
  <si>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</si>
  <si>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</si>
  <si>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</si>
  <si>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</si>
  <si>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</si>
  <si>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</si>
  <si>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</si>
  <si>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</si>
  <si>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</si>
  <si>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</si>
  <si>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</si>
  <si>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</si>
  <si>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</si>
  <si>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</si>
  <si>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</si>
  <si>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</si>
  <si>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</si>
  <si>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</si>
  <si>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</si>
  <si>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</si>
  <si>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</si>
  <si>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</si>
  <si>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</si>
  <si>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</si>
  <si>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</si>
  <si>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</si>
  <si>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</si>
  <si>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</si>
  <si>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</si>
  <si>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</si>
  <si>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</si>
  <si>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</si>
  <si>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</si>
  <si>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</si>
  <si>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</si>
  <si>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</si>
  <si>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</si>
  <si>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</si>
  <si>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</si>
  <si>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</si>
  <si>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</si>
  <si>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</si>
  <si>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</si>
  <si>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</si>
  <si>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</si>
  <si>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</si>
  <si>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</si>
  <si>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</si>
  <si>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</si>
  <si>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</si>
  <si>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</si>
  <si>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</si>
  <si>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</si>
  <si>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</si>
  <si>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</si>
  <si>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</si>
  <si>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</si>
  <si>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</si>
  <si>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</si>
  <si>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</si>
  <si>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</si>
  <si>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</si>
  <si>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</si>
  <si>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</si>
  <si>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</si>
  <si>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</si>
  <si>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</si>
  <si>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</si>
  <si>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</si>
  <si>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</si>
  <si>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</si>
  <si>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</si>
  <si>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</si>
  <si>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</si>
  <si>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</si>
  <si>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</si>
  <si>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</si>
  <si>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</si>
  <si>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</si>
  <si>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</si>
  <si>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</si>
  <si>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</si>
  <si>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</si>
  <si>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</si>
  <si>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</si>
  <si>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</si>
  <si>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</si>
  <si>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</si>
  <si>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</si>
  <si>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</si>
  <si>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</si>
  <si>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</si>
  <si>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</si>
  <si>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</si>
  <si>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</si>
  <si>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</si>
  <si>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</si>
  <si>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</si>
  <si>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</si>
  <si>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</si>
  <si>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</si>
  <si>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</si>
  <si>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</si>
  <si>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</si>
  <si>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</si>
  <si>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</si>
  <si>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</si>
  <si>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</si>
  <si>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</si>
  <si>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</si>
  <si>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</si>
  <si>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</si>
  <si>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</si>
  <si>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</si>
  <si>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</si>
  <si>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</si>
  <si>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</si>
  <si>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</si>
  <si>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MKL</t>
  </si>
  <si>
    <t>Montáž kuchyňské linky dle specifikace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</si>
  <si>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</si>
  <si>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</si>
  <si>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</si>
  <si>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</si>
  <si>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</si>
  <si>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</si>
  <si>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</si>
  <si>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</si>
  <si>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</si>
  <si>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</si>
  <si>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</si>
  <si>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</si>
  <si>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</si>
  <si>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</si>
  <si>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</si>
  <si>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</si>
  <si>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</si>
  <si>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</si>
  <si>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</si>
  <si>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</si>
  <si>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</si>
  <si>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</si>
  <si>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</si>
  <si>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</si>
  <si>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</si>
  <si>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</si>
  <si>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</si>
  <si>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</si>
  <si>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</si>
  <si>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</si>
  <si>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</si>
  <si>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</si>
  <si>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</si>
  <si>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</si>
  <si>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</si>
  <si>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</si>
  <si>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</si>
  <si>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</si>
  <si>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</si>
  <si>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</si>
  <si>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</si>
  <si>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</si>
  <si>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</si>
  <si>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</si>
  <si>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</si>
  <si>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</si>
  <si>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</si>
  <si>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</si>
  <si>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</si>
  <si>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</si>
  <si>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</si>
  <si>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-1238429070</t>
  </si>
  <si>
    <t>24,07*1,1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</si>
  <si>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</si>
  <si>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</si>
  <si>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</si>
  <si>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</si>
  <si>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</si>
  <si>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</si>
  <si>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</si>
  <si>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</si>
  <si>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</si>
  <si>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</si>
  <si>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</si>
  <si>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</si>
  <si>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</si>
  <si>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</si>
  <si>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</si>
  <si>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</si>
  <si>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</si>
  <si>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</si>
  <si>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</si>
  <si>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</si>
  <si>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</si>
  <si>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</si>
  <si>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</si>
  <si>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</si>
  <si>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</si>
  <si>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</si>
  <si>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</si>
  <si>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</si>
  <si>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</si>
  <si>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</si>
  <si>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</si>
  <si>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</si>
  <si>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</si>
  <si>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</si>
  <si>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</si>
  <si>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</si>
  <si>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</si>
  <si>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</si>
  <si>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</si>
  <si>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</si>
  <si>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</si>
  <si>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</si>
  <si>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</si>
  <si>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</si>
  <si>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</si>
  <si>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</si>
  <si>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</si>
  <si>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</si>
  <si>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</si>
  <si>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</si>
  <si>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</si>
  <si>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</si>
  <si>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</si>
  <si>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</si>
  <si>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</si>
  <si>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</si>
  <si>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</si>
  <si>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</si>
  <si>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</si>
  <si>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</si>
  <si>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</si>
  <si>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</si>
  <si>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</si>
  <si>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</si>
  <si>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</si>
  <si>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</si>
  <si>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</si>
  <si>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</si>
  <si>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</si>
  <si>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</si>
  <si>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</si>
  <si>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</si>
  <si>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</si>
  <si>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</si>
  <si>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</si>
  <si>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</si>
  <si>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</si>
  <si>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</si>
  <si>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</si>
  <si>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</si>
  <si>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</si>
  <si>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</si>
  <si>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</si>
  <si>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</si>
  <si>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</si>
  <si>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</si>
  <si>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</si>
  <si>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</si>
  <si>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</si>
  <si>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</si>
  <si>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</si>
  <si>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</si>
  <si>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</si>
  <si>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</si>
  <si>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</si>
  <si>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</si>
  <si>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</si>
  <si>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</si>
  <si>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</si>
  <si>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</si>
  <si>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</si>
  <si>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</si>
  <si>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</si>
  <si>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</si>
  <si>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</si>
  <si>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</si>
  <si>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</si>
  <si>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</si>
  <si>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</si>
  <si>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</si>
  <si>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</si>
  <si>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</si>
  <si>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</si>
  <si>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</si>
  <si>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</si>
  <si>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</si>
  <si>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</si>
  <si>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</si>
  <si>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</si>
  <si>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</si>
  <si>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</si>
  <si>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</si>
  <si>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</si>
  <si>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</si>
  <si>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</si>
  <si>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</si>
  <si>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</si>
  <si>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</si>
  <si>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</si>
  <si>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</si>
  <si>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</si>
  <si>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</si>
  <si>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</si>
  <si>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</si>
  <si>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</si>
  <si>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</si>
  <si>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</si>
  <si>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</si>
  <si>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</si>
  <si>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</si>
  <si>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</si>
  <si>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</si>
  <si>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</si>
  <si>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</si>
  <si>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</si>
  <si>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</si>
  <si>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</si>
  <si>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</si>
  <si>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</si>
  <si>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</si>
  <si>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</si>
  <si>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</si>
  <si>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</si>
  <si>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</si>
  <si>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</si>
  <si>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</si>
  <si>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</si>
  <si>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</si>
  <si>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</si>
  <si>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</si>
  <si>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</si>
  <si>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</si>
  <si>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</si>
  <si>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</si>
  <si>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</si>
  <si>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</si>
  <si>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</si>
  <si>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</si>
  <si>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</si>
  <si>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</si>
  <si>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</si>
  <si>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</si>
  <si>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</si>
  <si>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</si>
  <si>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</si>
  <si>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</si>
  <si>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</si>
  <si>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</si>
  <si>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</si>
  <si>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</si>
  <si>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</si>
  <si>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</si>
  <si>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</si>
  <si>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</si>
  <si>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</si>
  <si>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</si>
  <si>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</si>
  <si>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</si>
  <si>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</si>
  <si>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</si>
  <si>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</si>
  <si>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</si>
  <si>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</si>
  <si>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</si>
  <si>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</si>
  <si>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</si>
  <si>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</si>
  <si>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</si>
  <si>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</si>
  <si>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</si>
  <si>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</si>
  <si>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</si>
  <si>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</si>
  <si>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</si>
  <si>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</si>
  <si>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</si>
  <si>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</si>
  <si>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</si>
  <si>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</si>
  <si>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</si>
  <si>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</si>
  <si>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</si>
  <si>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</si>
  <si>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</si>
  <si>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</si>
  <si>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</si>
  <si>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</si>
  <si>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</si>
  <si>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</si>
  <si>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</si>
  <si>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</si>
  <si>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</si>
  <si>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</si>
  <si>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</si>
  <si>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</si>
  <si>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</si>
  <si>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</si>
  <si>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</si>
  <si>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</si>
  <si>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</si>
  <si>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</si>
  <si>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</si>
  <si>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</si>
  <si>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</si>
  <si>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</si>
  <si>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</si>
  <si>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</si>
  <si>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</si>
  <si>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</si>
  <si>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</si>
  <si>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</si>
  <si>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</si>
  <si>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</si>
  <si>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</si>
  <si>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</si>
  <si>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</si>
  <si>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</si>
  <si>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</si>
  <si>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</si>
  <si>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</si>
  <si>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</si>
  <si>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</si>
  <si>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</si>
  <si>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</si>
  <si>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</si>
  <si>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</si>
  <si>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vestavná elektrická trouba s ventilátorem, černé provedení, energ. třída min. A vč. 2 ks pečících plechů</t>
  </si>
  <si>
    <t>kování vrchní dveřní klika včetně rozet a montážního materiálu R BB nerez PK (masivní kov)</t>
  </si>
  <si>
    <t>zámek stavební zadlabací tzv. "WC zámek"</t>
  </si>
  <si>
    <t>Dodávka a osazení laminátových dvířek za wc vč. úchytek a začištění (dekor odsouhlasit technikem)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</si>
  <si>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</si>
  <si>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</si>
  <si>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</si>
  <si>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</si>
  <si>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</si>
  <si>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</si>
  <si>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</si>
  <si>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Montáž elektrické vestavěné trouby</t>
  </si>
  <si>
    <t>725-002</t>
  </si>
  <si>
    <t>741-001</t>
  </si>
  <si>
    <t>766-001</t>
  </si>
  <si>
    <t>Montáž přechodové lišty</t>
  </si>
  <si>
    <t>766-002</t>
  </si>
  <si>
    <t>D+M dřezové baterie</t>
  </si>
  <si>
    <t>725-003</t>
  </si>
  <si>
    <t>725-004</t>
  </si>
  <si>
    <t>D+M vestavěný spotřebič - plynová varná deska (povrc černé sklo, pojistka STOP GAS, elektrické zapalování,4 varné zóny, otočné ovládání)</t>
  </si>
  <si>
    <t>Axiální ventilátor max. 20x20cm, pr. 125 mm s automatickou žaluzií a časovým doběhem</t>
  </si>
  <si>
    <t>D+M digestoře s odtahem - vysouvací černá</t>
  </si>
  <si>
    <t xml:space="preserve">SDK příčka tl 80 mm profil CW+UW 50 desky 1xH2 15 TI 40 mm, dělící příčka mezi WC a koupelnou o tl. 105 mm profil CW+UW 75 desky 1xH2 15 s izolací 80 mm </t>
  </si>
  <si>
    <t>dlaždice keramické koupelnové(dvoubarevná kombinace)  o rozměrech 60x60 cm (jin ý rozměr pouze po odsouhlasení technikem)</t>
  </si>
  <si>
    <t>Baterie umyvadlové stojánkové pákové bez výpusti( (s delším výtokovým ramenem)</t>
  </si>
  <si>
    <t>Zápachová uzávěra - sifon pro umyvadla (láhvový), provedení chrom</t>
  </si>
  <si>
    <t>D+M LED pásek pod horní skříňky KL vč. lišty (profilu) v délce cca 225 cm (zafrézovaný do horních skříněk KL)</t>
  </si>
  <si>
    <t>725110811</t>
  </si>
  <si>
    <t>725112001</t>
  </si>
  <si>
    <t>Demontáž klozetů splachovací s nádrží</t>
  </si>
  <si>
    <t>Klozet keramický standardní samostatně stojící s hlubokým splachováním odpad vodorovný</t>
  </si>
  <si>
    <t>V. Košaře 4/125</t>
  </si>
  <si>
    <t>Kuchyňská linka dle specifikace - dodávka vč. dřezu (antracit) s odkapávačem (dekor odsouhlasit technikem vč. členění KL - navrhnout i 2x prosklená dvířka výklopná v horních skříňkách s hliníkovým rámečkem)</t>
  </si>
  <si>
    <t>Bytová jednotka č. 5 - varianta 1</t>
  </si>
  <si>
    <t>1 - Bytová jednotka č. 5 - varianta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</si>
</sst>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  <font>
      <sz val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6" fillId="0" borderId="0" xfId="0" applyFont="1" applyAlignment="1">
      <alignment wrapText="1"/>
    </xf>
    <xf numFmtId="0" fontId="46" fillId="0" borderId="37" xfId="0" applyFont="1" applyBorder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49" activePane="bottomLeft" state="frozen"/>
      <selection pane="bottomLeft" activeCell="J52" sqref="J52:AF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98" t="s">
        <v>8</v>
      </c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300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Q5" s="28"/>
      <c r="BE5" s="290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325" t="s">
        <v>884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Q6" s="28"/>
      <c r="BE6" s="291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291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291"/>
      <c r="BS8" s="22" t="s">
        <v>9</v>
      </c>
    </row>
    <row r="9" spans="1:74" ht="14.45" customHeight="1">
      <c r="B9" s="26"/>
      <c r="AQ9" s="28"/>
      <c r="BE9" s="291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291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291"/>
      <c r="BS11" s="22" t="s">
        <v>9</v>
      </c>
    </row>
    <row r="12" spans="1:74" ht="6.95" customHeight="1">
      <c r="B12" s="26"/>
      <c r="AQ12" s="28"/>
      <c r="BE12" s="291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291"/>
      <c r="BS13" s="22" t="s">
        <v>9</v>
      </c>
    </row>
    <row r="14" spans="1:74" ht="15">
      <c r="B14" s="26"/>
      <c r="E14" s="301" t="s">
        <v>30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4" t="s">
        <v>28</v>
      </c>
      <c r="AN14" s="36" t="s">
        <v>30</v>
      </c>
      <c r="AQ14" s="28"/>
      <c r="BE14" s="291"/>
      <c r="BS14" s="22" t="s">
        <v>9</v>
      </c>
    </row>
    <row r="15" spans="1:74" ht="6.95" customHeight="1">
      <c r="B15" s="26"/>
      <c r="AQ15" s="28"/>
      <c r="BE15" s="291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291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291"/>
      <c r="BS17" s="22" t="s">
        <v>35</v>
      </c>
    </row>
    <row r="18" spans="2:71" ht="6.95" customHeight="1">
      <c r="B18" s="26"/>
      <c r="AQ18" s="28"/>
      <c r="BE18" s="291"/>
      <c r="BS18" s="22" t="s">
        <v>9</v>
      </c>
    </row>
    <row r="19" spans="2:71" ht="14.45" customHeight="1">
      <c r="B19" s="26"/>
      <c r="D19" s="34" t="s">
        <v>36</v>
      </c>
      <c r="AQ19" s="28"/>
      <c r="BE19" s="291"/>
      <c r="BS19" s="22" t="s">
        <v>9</v>
      </c>
    </row>
    <row r="20" spans="2:71" ht="16.5" customHeight="1">
      <c r="B20" s="26"/>
      <c r="E20" s="303" t="s">
        <v>5</v>
      </c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Q20" s="28"/>
      <c r="BE20" s="291"/>
      <c r="BS20" s="22" t="s">
        <v>6</v>
      </c>
    </row>
    <row r="21" spans="2:71" ht="6.95" customHeight="1">
      <c r="B21" s="26"/>
      <c r="AQ21" s="28"/>
      <c r="BE21" s="291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291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4">
        <f>ROUND(AG51,2)</f>
        <v>0</v>
      </c>
      <c r="AL23" s="305"/>
      <c r="AM23" s="305"/>
      <c r="AN23" s="305"/>
      <c r="AO23" s="305"/>
      <c r="AQ23" s="41"/>
      <c r="BE23" s="291"/>
    </row>
    <row r="24" spans="2:71" s="1" customFormat="1" ht="6.95" customHeight="1">
      <c r="B24" s="38"/>
      <c r="AQ24" s="41"/>
      <c r="BE24" s="291"/>
    </row>
    <row r="25" spans="2:71" s="1" customFormat="1">
      <c r="B25" s="38"/>
      <c r="L25" s="306" t="s">
        <v>38</v>
      </c>
      <c r="M25" s="306"/>
      <c r="N25" s="306"/>
      <c r="O25" s="306"/>
      <c r="W25" s="306" t="s">
        <v>39</v>
      </c>
      <c r="X25" s="306"/>
      <c r="Y25" s="306"/>
      <c r="Z25" s="306"/>
      <c r="AA25" s="306"/>
      <c r="AB25" s="306"/>
      <c r="AC25" s="306"/>
      <c r="AD25" s="306"/>
      <c r="AE25" s="306"/>
      <c r="AK25" s="306" t="s">
        <v>40</v>
      </c>
      <c r="AL25" s="306"/>
      <c r="AM25" s="306"/>
      <c r="AN25" s="306"/>
      <c r="AO25" s="306"/>
      <c r="AQ25" s="41"/>
      <c r="BE25" s="291"/>
    </row>
    <row r="26" spans="2:71" s="2" customFormat="1" ht="14.45" customHeight="1">
      <c r="B26" s="43"/>
      <c r="D26" s="44" t="s">
        <v>41</v>
      </c>
      <c r="F26" s="44" t="s">
        <v>42</v>
      </c>
      <c r="L26" s="307">
        <v>0.21</v>
      </c>
      <c r="M26" s="293"/>
      <c r="N26" s="293"/>
      <c r="O26" s="293"/>
      <c r="W26" s="292">
        <f>ROUND(AZ51,2)</f>
        <v>0</v>
      </c>
      <c r="X26" s="293"/>
      <c r="Y26" s="293"/>
      <c r="Z26" s="293"/>
      <c r="AA26" s="293"/>
      <c r="AB26" s="293"/>
      <c r="AC26" s="293"/>
      <c r="AD26" s="293"/>
      <c r="AE26" s="293"/>
      <c r="AK26" s="292">
        <f>ROUND(AV51,2)</f>
        <v>0</v>
      </c>
      <c r="AL26" s="293"/>
      <c r="AM26" s="293"/>
      <c r="AN26" s="293"/>
      <c r="AO26" s="293"/>
      <c r="AQ26" s="45"/>
      <c r="BE26" s="291"/>
    </row>
    <row r="27" spans="2:71" s="2" customFormat="1" ht="14.45" customHeight="1">
      <c r="B27" s="43"/>
      <c r="F27" s="44" t="s">
        <v>43</v>
      </c>
      <c r="L27" s="307">
        <v>0.15</v>
      </c>
      <c r="M27" s="293"/>
      <c r="N27" s="293"/>
      <c r="O27" s="293"/>
      <c r="W27" s="292">
        <f>ROUND(BA51,2)</f>
        <v>0</v>
      </c>
      <c r="X27" s="293"/>
      <c r="Y27" s="293"/>
      <c r="Z27" s="293"/>
      <c r="AA27" s="293"/>
      <c r="AB27" s="293"/>
      <c r="AC27" s="293"/>
      <c r="AD27" s="293"/>
      <c r="AE27" s="293"/>
      <c r="AK27" s="292">
        <f>ROUND(AW51,2)</f>
        <v>0</v>
      </c>
      <c r="AL27" s="293"/>
      <c r="AM27" s="293"/>
      <c r="AN27" s="293"/>
      <c r="AO27" s="293"/>
      <c r="AQ27" s="45"/>
      <c r="BE27" s="291"/>
    </row>
    <row r="28" spans="2:71" s="2" customFormat="1" ht="14.45" hidden="1" customHeight="1">
      <c r="B28" s="43"/>
      <c r="F28" s="44" t="s">
        <v>44</v>
      </c>
      <c r="L28" s="307">
        <v>0.21</v>
      </c>
      <c r="M28" s="293"/>
      <c r="N28" s="293"/>
      <c r="O28" s="293"/>
      <c r="W28" s="292">
        <f>ROUND(BB51,2)</f>
        <v>0</v>
      </c>
      <c r="X28" s="293"/>
      <c r="Y28" s="293"/>
      <c r="Z28" s="293"/>
      <c r="AA28" s="293"/>
      <c r="AB28" s="293"/>
      <c r="AC28" s="293"/>
      <c r="AD28" s="293"/>
      <c r="AE28" s="293"/>
      <c r="AK28" s="292">
        <v>0</v>
      </c>
      <c r="AL28" s="293"/>
      <c r="AM28" s="293"/>
      <c r="AN28" s="293"/>
      <c r="AO28" s="293"/>
      <c r="AQ28" s="45"/>
      <c r="BE28" s="291"/>
    </row>
    <row r="29" spans="2:71" s="2" customFormat="1" ht="14.45" hidden="1" customHeight="1">
      <c r="B29" s="43"/>
      <c r="F29" s="44" t="s">
        <v>45</v>
      </c>
      <c r="L29" s="307">
        <v>0.15</v>
      </c>
      <c r="M29" s="293"/>
      <c r="N29" s="293"/>
      <c r="O29" s="293"/>
      <c r="W29" s="292">
        <f>ROUND(BC51,2)</f>
        <v>0</v>
      </c>
      <c r="X29" s="293"/>
      <c r="Y29" s="293"/>
      <c r="Z29" s="293"/>
      <c r="AA29" s="293"/>
      <c r="AB29" s="293"/>
      <c r="AC29" s="293"/>
      <c r="AD29" s="293"/>
      <c r="AE29" s="293"/>
      <c r="AK29" s="292">
        <v>0</v>
      </c>
      <c r="AL29" s="293"/>
      <c r="AM29" s="293"/>
      <c r="AN29" s="293"/>
      <c r="AO29" s="293"/>
      <c r="AQ29" s="45"/>
      <c r="BE29" s="291"/>
    </row>
    <row r="30" spans="2:71" s="2" customFormat="1" ht="14.45" hidden="1" customHeight="1">
      <c r="B30" s="43"/>
      <c r="F30" s="44" t="s">
        <v>46</v>
      </c>
      <c r="L30" s="307">
        <v>0</v>
      </c>
      <c r="M30" s="293"/>
      <c r="N30" s="293"/>
      <c r="O30" s="293"/>
      <c r="W30" s="292">
        <f>ROUND(BD51,2)</f>
        <v>0</v>
      </c>
      <c r="X30" s="293"/>
      <c r="Y30" s="293"/>
      <c r="Z30" s="293"/>
      <c r="AA30" s="293"/>
      <c r="AB30" s="293"/>
      <c r="AC30" s="293"/>
      <c r="AD30" s="293"/>
      <c r="AE30" s="293"/>
      <c r="AK30" s="292">
        <v>0</v>
      </c>
      <c r="AL30" s="293"/>
      <c r="AM30" s="293"/>
      <c r="AN30" s="293"/>
      <c r="AO30" s="293"/>
      <c r="AQ30" s="45"/>
      <c r="BE30" s="291"/>
    </row>
    <row r="31" spans="2:71" s="1" customFormat="1" ht="6.95" customHeight="1">
      <c r="B31" s="38"/>
      <c r="AQ31" s="41"/>
      <c r="BE31" s="291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294" t="s">
        <v>49</v>
      </c>
      <c r="Y32" s="295"/>
      <c r="Z32" s="295"/>
      <c r="AA32" s="295"/>
      <c r="AB32" s="295"/>
      <c r="AC32" s="48"/>
      <c r="AD32" s="48"/>
      <c r="AE32" s="48"/>
      <c r="AF32" s="48"/>
      <c r="AG32" s="48"/>
      <c r="AH32" s="48"/>
      <c r="AI32" s="48"/>
      <c r="AJ32" s="48"/>
      <c r="AK32" s="296">
        <f>SUM(AK23:AK30)</f>
        <v>0</v>
      </c>
      <c r="AL32" s="295"/>
      <c r="AM32" s="295"/>
      <c r="AN32" s="295"/>
      <c r="AO32" s="297"/>
      <c r="AP32" s="46"/>
      <c r="AQ32" s="50"/>
      <c r="BE32" s="291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322" t="str">
        <f>K6</f>
        <v>V. Košaře 4/125</v>
      </c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324" t="str">
        <f>IF(AN8= "","",AN8)</f>
        <v>26. 8. 2019</v>
      </c>
      <c r="AN44" s="324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16" t="str">
        <f>IF(E17="","",E17)</f>
        <v>Ing. Vladimír Slonka</v>
      </c>
      <c r="AN46" s="316"/>
      <c r="AO46" s="316"/>
      <c r="AP46" s="316"/>
      <c r="AR46" s="38"/>
      <c r="AS46" s="308" t="s">
        <v>51</v>
      </c>
      <c r="AT46" s="309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10"/>
      <c r="AT47" s="311"/>
      <c r="BD47" s="63"/>
    </row>
    <row r="48" spans="2:56" s="1" customFormat="1" ht="10.9" customHeight="1">
      <c r="B48" s="38"/>
      <c r="AR48" s="38"/>
      <c r="AS48" s="310"/>
      <c r="AT48" s="311"/>
      <c r="BD48" s="63"/>
    </row>
    <row r="49" spans="1:91" s="1" customFormat="1" ht="29.25" customHeight="1">
      <c r="B49" s="38"/>
      <c r="C49" s="312" t="s">
        <v>52</v>
      </c>
      <c r="D49" s="313"/>
      <c r="E49" s="313"/>
      <c r="F49" s="313"/>
      <c r="G49" s="313"/>
      <c r="H49" s="64"/>
      <c r="I49" s="314" t="s">
        <v>53</v>
      </c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5" t="s">
        <v>54</v>
      </c>
      <c r="AH49" s="313"/>
      <c r="AI49" s="313"/>
      <c r="AJ49" s="313"/>
      <c r="AK49" s="313"/>
      <c r="AL49" s="313"/>
      <c r="AM49" s="313"/>
      <c r="AN49" s="314" t="s">
        <v>55</v>
      </c>
      <c r="AO49" s="313"/>
      <c r="AP49" s="313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318">
        <f>ROUND(AG52,2)</f>
        <v>0</v>
      </c>
      <c r="AH51" s="318"/>
      <c r="AI51" s="318"/>
      <c r="AJ51" s="318"/>
      <c r="AK51" s="318"/>
      <c r="AL51" s="318"/>
      <c r="AM51" s="318"/>
      <c r="AN51" s="319">
        <f>SUM(AG51,AT51)</f>
        <v>0</v>
      </c>
      <c r="AO51" s="319"/>
      <c r="AP51" s="319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317" t="s">
        <v>76</v>
      </c>
      <c r="E52" s="317"/>
      <c r="F52" s="317"/>
      <c r="G52" s="317"/>
      <c r="H52" s="317"/>
      <c r="I52" s="81"/>
      <c r="J52" s="317" t="s">
        <v>886</v>
      </c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20">
        <f>'1 - Bytová jednotka č. 5'!J27</f>
        <v>0</v>
      </c>
      <c r="AH52" s="321"/>
      <c r="AI52" s="321"/>
      <c r="AJ52" s="321"/>
      <c r="AK52" s="321"/>
      <c r="AL52" s="321"/>
      <c r="AM52" s="321"/>
      <c r="AN52" s="320">
        <f>SUM(AG52,AT52)</f>
        <v>0</v>
      </c>
      <c r="AO52" s="321"/>
      <c r="AP52" s="321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 5'!P102</f>
        <v>0</v>
      </c>
      <c r="AV52" s="84">
        <f>'1 - Bytová jednotka č. 5'!J30</f>
        <v>0</v>
      </c>
      <c r="AW52" s="84">
        <f>'1 - Bytová jednotka č. 5'!J31</f>
        <v>0</v>
      </c>
      <c r="AX52" s="84">
        <f>'1 - Bytová jednotka č. 5'!J32</f>
        <v>0</v>
      </c>
      <c r="AY52" s="84">
        <f>'1 - Bytová jednotka č. 5'!J33</f>
        <v>0</v>
      </c>
      <c r="AZ52" s="84">
        <f>'1 - Bytová jednotka č. 5'!F30</f>
        <v>0</v>
      </c>
      <c r="BA52" s="84">
        <f>'1 - Bytová jednotka č. 5'!F31</f>
        <v>0</v>
      </c>
      <c r="BB52" s="84">
        <f>'1 - Bytová jednotka č. 5'!F32</f>
        <v>0</v>
      </c>
      <c r="BC52" s="84">
        <f>'1 - Bytová jednotka č. 5'!F33</f>
        <v>0</v>
      </c>
      <c r="BD52" s="86">
        <f>'1 - Bytová jednotka č. 5'!F34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4" verticalDpi="4294967294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tabSelected="1" workbookViewId="0">
      <pane ySplit="1" topLeftCell="A287" activePane="bottomLeft" state="frozen"/>
      <selection pane="bottomLeft" activeCell="F307" sqref="F30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30" t="s">
        <v>80</v>
      </c>
      <c r="H1" s="330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98" t="s">
        <v>8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7" t="str">
        <f>'Rekapitulace stavby'!K6</f>
        <v>V. Košaře 4/125</v>
      </c>
      <c r="F7" s="328"/>
      <c r="G7" s="328"/>
      <c r="H7" s="328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322" t="s">
        <v>887</v>
      </c>
      <c r="F9" s="329"/>
      <c r="G9" s="329"/>
      <c r="H9" s="329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303" t="s">
        <v>5</v>
      </c>
      <c r="F24" s="303"/>
      <c r="G24" s="303"/>
      <c r="H24" s="303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ROUND(SUM(BE102:BE395), 2)</f>
        <v>0</v>
      </c>
      <c r="I30" s="103">
        <v>0.21</v>
      </c>
      <c r="J30" s="102">
        <f>ROUND(ROUND((SUM(BE102:BE395)),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ROUND(SUM(BF102:BF395), 2)</f>
        <v>0</v>
      </c>
      <c r="I31" s="103">
        <v>0.15</v>
      </c>
      <c r="J31" s="102">
        <f>ROUND(ROUND((SUM(BF102:BF395)),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ROUND(SUM(BG102:BG395),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ROUND(SUM(BH102:BH395),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ROUND(SUM(BI102:BI395),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7" t="str">
        <f>E7</f>
        <v>V. Košaře 4/125</v>
      </c>
      <c r="F45" s="328"/>
      <c r="G45" s="328"/>
      <c r="H45" s="328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322" t="str">
        <f>E9</f>
        <v>1 - Bytová jednotka č. 5 - varianta 1</v>
      </c>
      <c r="F47" s="329"/>
      <c r="G47" s="329"/>
      <c r="H47" s="329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303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6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J240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J243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J265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J270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J292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J309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J319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J331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J346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J352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J366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J391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J392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J394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7" t="str">
        <f>E7</f>
        <v>V. Košaře 4/125</v>
      </c>
      <c r="F92" s="328"/>
      <c r="G92" s="328"/>
      <c r="H92" s="328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322" t="str">
        <f>E9</f>
        <v>1 - Bytová jednotka č. 5 - varianta 1</v>
      </c>
      <c r="F94" s="329"/>
      <c r="G94" s="329"/>
      <c r="H94" s="329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+J103+J162+J366+J391</f>
        <v>0</v>
      </c>
      <c r="L102" s="38"/>
      <c r="M102" s="69"/>
      <c r="N102" s="61"/>
      <c r="O102" s="61"/>
      <c r="P102" s="137">
        <f>P103+P162+P366+P391</f>
        <v>0</v>
      </c>
      <c r="Q102" s="61"/>
      <c r="R102" s="137">
        <f>R103+R162+R366+R391</f>
        <v>3.2192239899999993</v>
      </c>
      <c r="S102" s="61"/>
      <c r="T102" s="138">
        <f>T103+T162+T366+T391</f>
        <v>3.8359187000000006</v>
      </c>
      <c r="AT102" s="22" t="s">
        <v>70</v>
      </c>
      <c r="AU102" s="22" t="s">
        <v>90</v>
      </c>
      <c r="BK102" s="139">
        <f>BK103+BK162+BK366+BK391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/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140</v>
      </c>
      <c r="AT105" s="22" t="s">
        <v>136</v>
      </c>
      <c r="AU105" s="22" t="s">
        <v>141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141</v>
      </c>
      <c r="BK105" s="164">
        <f>ROUND(I105*H105,2)</f>
        <v>0</v>
      </c>
      <c r="BL105" s="22" t="s">
        <v>140</v>
      </c>
      <c r="BM105" s="22" t="s">
        <v>142</v>
      </c>
    </row>
    <row r="106" spans="2:65" s="11" customFormat="1">
      <c r="B106" s="165"/>
      <c r="D106" s="166" t="s">
        <v>143</v>
      </c>
      <c r="E106" s="167" t="s">
        <v>5</v>
      </c>
      <c r="F106" s="168" t="s">
        <v>144</v>
      </c>
      <c r="H106" s="169">
        <v>1.76</v>
      </c>
      <c r="I106" s="170"/>
      <c r="L106" s="165"/>
      <c r="M106" s="171"/>
      <c r="T106" s="172"/>
      <c r="AT106" s="167" t="s">
        <v>143</v>
      </c>
      <c r="AU106" s="167" t="s">
        <v>141</v>
      </c>
      <c r="AV106" s="11" t="s">
        <v>141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145</v>
      </c>
      <c r="F107" s="150" t="s">
        <v>146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141</v>
      </c>
      <c r="D108" s="153" t="s">
        <v>136</v>
      </c>
      <c r="E108" s="154" t="s">
        <v>844</v>
      </c>
      <c r="F108" s="155" t="s">
        <v>861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/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140</v>
      </c>
      <c r="AT108" s="22" t="s">
        <v>136</v>
      </c>
      <c r="AU108" s="22" t="s">
        <v>141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141</v>
      </c>
      <c r="BK108" s="164">
        <f>ROUND(I108*H108,2)</f>
        <v>0</v>
      </c>
      <c r="BL108" s="22" t="s">
        <v>140</v>
      </c>
      <c r="BM108" s="22" t="s">
        <v>147</v>
      </c>
    </row>
    <row r="109" spans="2:65" s="11" customFormat="1">
      <c r="B109" s="165"/>
      <c r="D109" s="166" t="s">
        <v>143</v>
      </c>
      <c r="E109" s="167" t="s">
        <v>5</v>
      </c>
      <c r="F109" s="168" t="s">
        <v>148</v>
      </c>
      <c r="H109" s="169">
        <v>5.0510000000000002</v>
      </c>
      <c r="I109" s="170"/>
      <c r="L109" s="165"/>
      <c r="M109" s="171"/>
      <c r="T109" s="172"/>
      <c r="AT109" s="167" t="s">
        <v>143</v>
      </c>
      <c r="AU109" s="167" t="s">
        <v>141</v>
      </c>
      <c r="AV109" s="11" t="s">
        <v>141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143</v>
      </c>
      <c r="E110" s="167" t="s">
        <v>5</v>
      </c>
      <c r="F110" s="168" t="s">
        <v>149</v>
      </c>
      <c r="H110" s="169">
        <v>-0.54600000000000004</v>
      </c>
      <c r="I110" s="170"/>
      <c r="L110" s="165"/>
      <c r="M110" s="171"/>
      <c r="T110" s="172"/>
      <c r="AT110" s="167" t="s">
        <v>143</v>
      </c>
      <c r="AU110" s="167" t="s">
        <v>141</v>
      </c>
      <c r="AV110" s="11" t="s">
        <v>141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143</v>
      </c>
      <c r="E111" s="174" t="s">
        <v>5</v>
      </c>
      <c r="F111" s="175" t="s">
        <v>150</v>
      </c>
      <c r="H111" s="176">
        <v>4.5049999999999999</v>
      </c>
      <c r="I111" s="177"/>
      <c r="L111" s="173"/>
      <c r="M111" s="178"/>
      <c r="T111" s="179"/>
      <c r="AT111" s="174" t="s">
        <v>143</v>
      </c>
      <c r="AU111" s="174" t="s">
        <v>141</v>
      </c>
      <c r="AV111" s="12" t="s">
        <v>140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151</v>
      </c>
      <c r="F112" s="155" t="s">
        <v>845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/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140</v>
      </c>
      <c r="AT112" s="22" t="s">
        <v>136</v>
      </c>
      <c r="AU112" s="22" t="s">
        <v>141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141</v>
      </c>
      <c r="BK112" s="164">
        <f t="shared" ref="BK112:BK114" si="9">ROUND(I112*H112,2)</f>
        <v>0</v>
      </c>
      <c r="BL112" s="22" t="s">
        <v>140</v>
      </c>
      <c r="BM112" s="22" t="s">
        <v>152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154</v>
      </c>
      <c r="F113" s="155" t="s">
        <v>155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/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140</v>
      </c>
      <c r="AT113" s="22" t="s">
        <v>136</v>
      </c>
      <c r="AU113" s="22" t="s">
        <v>141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141</v>
      </c>
      <c r="BK113" s="164">
        <f t="shared" si="9"/>
        <v>0</v>
      </c>
      <c r="BL113" s="22" t="s">
        <v>140</v>
      </c>
      <c r="BM113" s="22" t="s">
        <v>156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158</v>
      </c>
      <c r="F114" s="155" t="s">
        <v>159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/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140</v>
      </c>
      <c r="AT114" s="22" t="s">
        <v>136</v>
      </c>
      <c r="AU114" s="22" t="s">
        <v>141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141</v>
      </c>
      <c r="BK114" s="164">
        <f t="shared" si="9"/>
        <v>0</v>
      </c>
      <c r="BL114" s="22" t="s">
        <v>140</v>
      </c>
      <c r="BM114" s="22" t="s">
        <v>160</v>
      </c>
    </row>
    <row r="115" spans="2:65" s="11" customFormat="1">
      <c r="B115" s="165"/>
      <c r="D115" s="166" t="s">
        <v>143</v>
      </c>
      <c r="E115" s="167" t="s">
        <v>5</v>
      </c>
      <c r="F115" s="168" t="s">
        <v>161</v>
      </c>
      <c r="H115" s="169">
        <v>0.92100000000000004</v>
      </c>
      <c r="I115" s="170"/>
      <c r="L115" s="165"/>
      <c r="M115" s="171"/>
      <c r="T115" s="172"/>
      <c r="AT115" s="167" t="s">
        <v>143</v>
      </c>
      <c r="AU115" s="167" t="s">
        <v>141</v>
      </c>
      <c r="AV115" s="11" t="s">
        <v>141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143</v>
      </c>
      <c r="E116" s="167" t="s">
        <v>5</v>
      </c>
      <c r="F116" s="168" t="s">
        <v>162</v>
      </c>
      <c r="H116" s="169">
        <v>8.6199999999999992</v>
      </c>
      <c r="I116" s="170"/>
      <c r="L116" s="165"/>
      <c r="M116" s="171"/>
      <c r="T116" s="172"/>
      <c r="AT116" s="167" t="s">
        <v>143</v>
      </c>
      <c r="AU116" s="167" t="s">
        <v>141</v>
      </c>
      <c r="AV116" s="11" t="s">
        <v>141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143</v>
      </c>
      <c r="E117" s="174" t="s">
        <v>5</v>
      </c>
      <c r="F117" s="175" t="s">
        <v>150</v>
      </c>
      <c r="H117" s="176">
        <v>9.5410000000000004</v>
      </c>
      <c r="I117" s="177"/>
      <c r="L117" s="173"/>
      <c r="M117" s="178"/>
      <c r="T117" s="179"/>
      <c r="AT117" s="174" t="s">
        <v>143</v>
      </c>
      <c r="AU117" s="174" t="s">
        <v>141</v>
      </c>
      <c r="AV117" s="12" t="s">
        <v>140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164</v>
      </c>
      <c r="F118" s="155" t="s">
        <v>165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/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140</v>
      </c>
      <c r="AT118" s="22" t="s">
        <v>136</v>
      </c>
      <c r="AU118" s="22" t="s">
        <v>141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141</v>
      </c>
      <c r="BK118" s="164">
        <f>ROUND(I118*H118,2)</f>
        <v>0</v>
      </c>
      <c r="BL118" s="22" t="s">
        <v>140</v>
      </c>
      <c r="BM118" s="22" t="s">
        <v>166</v>
      </c>
    </row>
    <row r="119" spans="2:65" s="11" customFormat="1">
      <c r="B119" s="165"/>
      <c r="D119" s="166" t="s">
        <v>143</v>
      </c>
      <c r="E119" s="167" t="s">
        <v>5</v>
      </c>
      <c r="F119" s="168" t="s">
        <v>167</v>
      </c>
      <c r="H119" s="169">
        <v>15.196999999999999</v>
      </c>
      <c r="I119" s="170"/>
      <c r="L119" s="165"/>
      <c r="M119" s="171"/>
      <c r="T119" s="172"/>
      <c r="AT119" s="167" t="s">
        <v>143</v>
      </c>
      <c r="AU119" s="167" t="s">
        <v>141</v>
      </c>
      <c r="AV119" s="11" t="s">
        <v>141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169</v>
      </c>
      <c r="F120" s="155" t="s">
        <v>170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/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140</v>
      </c>
      <c r="AT120" s="22" t="s">
        <v>136</v>
      </c>
      <c r="AU120" s="22" t="s">
        <v>141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141</v>
      </c>
      <c r="BK120" s="164">
        <f>ROUND(I120*H120,2)</f>
        <v>0</v>
      </c>
      <c r="BL120" s="22" t="s">
        <v>140</v>
      </c>
      <c r="BM120" s="22" t="s">
        <v>171</v>
      </c>
    </row>
    <row r="121" spans="2:65" s="11" customFormat="1">
      <c r="B121" s="165"/>
      <c r="D121" s="166" t="s">
        <v>143</v>
      </c>
      <c r="E121" s="167" t="s">
        <v>5</v>
      </c>
      <c r="F121" s="168" t="s">
        <v>172</v>
      </c>
      <c r="H121" s="169">
        <v>2.87</v>
      </c>
      <c r="I121" s="170"/>
      <c r="L121" s="165"/>
      <c r="M121" s="171"/>
      <c r="T121" s="172"/>
      <c r="AT121" s="167" t="s">
        <v>143</v>
      </c>
      <c r="AU121" s="167" t="s">
        <v>141</v>
      </c>
      <c r="AV121" s="11" t="s">
        <v>141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143</v>
      </c>
      <c r="E122" s="167" t="s">
        <v>5</v>
      </c>
      <c r="F122" s="168" t="s">
        <v>173</v>
      </c>
      <c r="H122" s="169">
        <v>0.99299999999999999</v>
      </c>
      <c r="I122" s="170"/>
      <c r="L122" s="165"/>
      <c r="M122" s="171"/>
      <c r="T122" s="172"/>
      <c r="AT122" s="167" t="s">
        <v>143</v>
      </c>
      <c r="AU122" s="167" t="s">
        <v>141</v>
      </c>
      <c r="AV122" s="11" t="s">
        <v>141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143</v>
      </c>
      <c r="E123" s="174" t="s">
        <v>5</v>
      </c>
      <c r="F123" s="175" t="s">
        <v>150</v>
      </c>
      <c r="H123" s="176">
        <v>3.863</v>
      </c>
      <c r="I123" s="177"/>
      <c r="L123" s="173"/>
      <c r="M123" s="178"/>
      <c r="T123" s="179"/>
      <c r="AT123" s="174" t="s">
        <v>143</v>
      </c>
      <c r="AU123" s="174" t="s">
        <v>141</v>
      </c>
      <c r="AV123" s="12" t="s">
        <v>140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174</v>
      </c>
      <c r="F124" s="155" t="s">
        <v>175</v>
      </c>
      <c r="G124" s="156" t="s">
        <v>176</v>
      </c>
      <c r="H124" s="157">
        <v>2</v>
      </c>
      <c r="I124" s="158"/>
      <c r="J124" s="159">
        <f>ROUND(I124*H124,2)</f>
        <v>0</v>
      </c>
      <c r="K124" s="155"/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140</v>
      </c>
      <c r="AT124" s="22" t="s">
        <v>136</v>
      </c>
      <c r="AU124" s="22" t="s">
        <v>141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141</v>
      </c>
      <c r="BK124" s="164">
        <f>ROUND(I124*H124,2)</f>
        <v>0</v>
      </c>
      <c r="BL124" s="22" t="s">
        <v>140</v>
      </c>
      <c r="BM124" s="22" t="s">
        <v>177</v>
      </c>
    </row>
    <row r="125" spans="2:65" s="1" customFormat="1" ht="16.5" customHeight="1">
      <c r="B125" s="152"/>
      <c r="C125" s="186">
        <v>9</v>
      </c>
      <c r="D125" s="186" t="s">
        <v>178</v>
      </c>
      <c r="E125" s="187" t="s">
        <v>179</v>
      </c>
      <c r="F125" s="188" t="s">
        <v>180</v>
      </c>
      <c r="G125" s="189" t="s">
        <v>176</v>
      </c>
      <c r="H125" s="190">
        <v>2</v>
      </c>
      <c r="I125" s="191"/>
      <c r="J125" s="192">
        <f>ROUND(I125*H125,2)</f>
        <v>0</v>
      </c>
      <c r="K125" s="188"/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157</v>
      </c>
      <c r="AT125" s="22" t="s">
        <v>178</v>
      </c>
      <c r="AU125" s="22" t="s">
        <v>141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141</v>
      </c>
      <c r="BK125" s="164">
        <f>ROUND(I125*H125,2)</f>
        <v>0</v>
      </c>
      <c r="BL125" s="22" t="s">
        <v>140</v>
      </c>
      <c r="BM125" s="22" t="s">
        <v>181</v>
      </c>
    </row>
    <row r="126" spans="2:65" s="10" customFormat="1" ht="29.85" customHeight="1">
      <c r="B126" s="140"/>
      <c r="D126" s="141" t="s">
        <v>70</v>
      </c>
      <c r="E126" s="150" t="s">
        <v>163</v>
      </c>
      <c r="F126" s="150" t="s">
        <v>182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183</v>
      </c>
      <c r="F127" s="155" t="s">
        <v>184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/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185</v>
      </c>
      <c r="AT127" s="22" t="s">
        <v>136</v>
      </c>
      <c r="AU127" s="22" t="s">
        <v>141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141</v>
      </c>
      <c r="BK127" s="164">
        <f>ROUND(I127*H127,2)</f>
        <v>0</v>
      </c>
      <c r="BL127" s="22" t="s">
        <v>185</v>
      </c>
      <c r="BM127" s="22" t="s">
        <v>186</v>
      </c>
    </row>
    <row r="128" spans="2:65" s="13" customFormat="1">
      <c r="B128" s="180"/>
      <c r="D128" s="166" t="s">
        <v>143</v>
      </c>
      <c r="E128" s="181" t="s">
        <v>5</v>
      </c>
      <c r="F128" s="182" t="s">
        <v>187</v>
      </c>
      <c r="H128" s="181" t="s">
        <v>5</v>
      </c>
      <c r="I128" s="183"/>
      <c r="L128" s="180"/>
      <c r="M128" s="184"/>
      <c r="T128" s="185"/>
      <c r="AT128" s="181" t="s">
        <v>143</v>
      </c>
      <c r="AU128" s="181" t="s">
        <v>141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143</v>
      </c>
      <c r="E129" s="167" t="s">
        <v>5</v>
      </c>
      <c r="F129" s="168" t="s">
        <v>188</v>
      </c>
      <c r="H129" s="169">
        <v>10.555999999999999</v>
      </c>
      <c r="I129" s="170"/>
      <c r="L129" s="165"/>
      <c r="M129" s="171"/>
      <c r="T129" s="172"/>
      <c r="AT129" s="167" t="s">
        <v>143</v>
      </c>
      <c r="AU129" s="167" t="s">
        <v>141</v>
      </c>
      <c r="AV129" s="11" t="s">
        <v>141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143</v>
      </c>
      <c r="E130" s="181" t="s">
        <v>5</v>
      </c>
      <c r="F130" s="182" t="s">
        <v>189</v>
      </c>
      <c r="H130" s="181" t="s">
        <v>5</v>
      </c>
      <c r="I130" s="183"/>
      <c r="L130" s="180"/>
      <c r="M130" s="184"/>
      <c r="T130" s="185"/>
      <c r="AT130" s="181" t="s">
        <v>143</v>
      </c>
      <c r="AU130" s="181" t="s">
        <v>141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143</v>
      </c>
      <c r="E131" s="167" t="s">
        <v>5</v>
      </c>
      <c r="F131" s="168" t="s">
        <v>148</v>
      </c>
      <c r="H131" s="169">
        <v>5.0510000000000002</v>
      </c>
      <c r="I131" s="170"/>
      <c r="L131" s="165"/>
      <c r="M131" s="171"/>
      <c r="T131" s="172"/>
      <c r="AT131" s="167" t="s">
        <v>143</v>
      </c>
      <c r="AU131" s="167" t="s">
        <v>141</v>
      </c>
      <c r="AV131" s="11" t="s">
        <v>141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143</v>
      </c>
      <c r="E132" s="174" t="s">
        <v>5</v>
      </c>
      <c r="F132" s="175" t="s">
        <v>150</v>
      </c>
      <c r="H132" s="176">
        <v>15.606999999999999</v>
      </c>
      <c r="I132" s="177"/>
      <c r="L132" s="173"/>
      <c r="M132" s="178"/>
      <c r="T132" s="179"/>
      <c r="AT132" s="174" t="s">
        <v>143</v>
      </c>
      <c r="AU132" s="174" t="s">
        <v>141</v>
      </c>
      <c r="AV132" s="12" t="s">
        <v>140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190</v>
      </c>
      <c r="F133" s="155" t="s">
        <v>191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/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185</v>
      </c>
      <c r="AT133" s="22" t="s">
        <v>136</v>
      </c>
      <c r="AU133" s="22" t="s">
        <v>141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141</v>
      </c>
      <c r="BK133" s="164">
        <f>ROUND(I133*H133,2)</f>
        <v>0</v>
      </c>
      <c r="BL133" s="22" t="s">
        <v>185</v>
      </c>
      <c r="BM133" s="22" t="s">
        <v>192</v>
      </c>
    </row>
    <row r="134" spans="2:65" s="13" customFormat="1">
      <c r="B134" s="180"/>
      <c r="D134" s="166" t="s">
        <v>143</v>
      </c>
      <c r="E134" s="181" t="s">
        <v>5</v>
      </c>
      <c r="F134" s="182" t="s">
        <v>193</v>
      </c>
      <c r="H134" s="181" t="s">
        <v>5</v>
      </c>
      <c r="I134" s="183"/>
      <c r="L134" s="180"/>
      <c r="M134" s="184"/>
      <c r="T134" s="185"/>
      <c r="AT134" s="181" t="s">
        <v>143</v>
      </c>
      <c r="AU134" s="181" t="s">
        <v>141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143</v>
      </c>
      <c r="E135" s="167" t="s">
        <v>5</v>
      </c>
      <c r="F135" s="168" t="s">
        <v>194</v>
      </c>
      <c r="H135" s="169">
        <v>3.8220000000000001</v>
      </c>
      <c r="I135" s="170"/>
      <c r="L135" s="165"/>
      <c r="M135" s="171"/>
      <c r="T135" s="172"/>
      <c r="AT135" s="167" t="s">
        <v>143</v>
      </c>
      <c r="AU135" s="167" t="s">
        <v>141</v>
      </c>
      <c r="AV135" s="11" t="s">
        <v>141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143</v>
      </c>
      <c r="E136" s="167" t="s">
        <v>5</v>
      </c>
      <c r="F136" s="168" t="s">
        <v>195</v>
      </c>
      <c r="H136" s="169">
        <v>4.3680000000000003</v>
      </c>
      <c r="I136" s="170"/>
      <c r="L136" s="165"/>
      <c r="M136" s="171"/>
      <c r="T136" s="172"/>
      <c r="AT136" s="167" t="s">
        <v>143</v>
      </c>
      <c r="AU136" s="167" t="s">
        <v>141</v>
      </c>
      <c r="AV136" s="11" t="s">
        <v>141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143</v>
      </c>
      <c r="E137" s="167" t="s">
        <v>5</v>
      </c>
      <c r="F137" s="168" t="s">
        <v>148</v>
      </c>
      <c r="H137" s="169">
        <v>5.0510000000000002</v>
      </c>
      <c r="I137" s="170"/>
      <c r="L137" s="165"/>
      <c r="M137" s="171"/>
      <c r="T137" s="172"/>
      <c r="AT137" s="167" t="s">
        <v>143</v>
      </c>
      <c r="AU137" s="167" t="s">
        <v>141</v>
      </c>
      <c r="AV137" s="11" t="s">
        <v>141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143</v>
      </c>
      <c r="E138" s="174" t="s">
        <v>5</v>
      </c>
      <c r="F138" s="175" t="s">
        <v>150</v>
      </c>
      <c r="H138" s="176">
        <v>13.241</v>
      </c>
      <c r="I138" s="177"/>
      <c r="L138" s="173"/>
      <c r="M138" s="178"/>
      <c r="T138" s="179"/>
      <c r="AT138" s="174" t="s">
        <v>143</v>
      </c>
      <c r="AU138" s="174" t="s">
        <v>141</v>
      </c>
      <c r="AV138" s="12" t="s">
        <v>140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196</v>
      </c>
      <c r="F139" s="155" t="s">
        <v>197</v>
      </c>
      <c r="G139" s="156" t="s">
        <v>139</v>
      </c>
      <c r="H139" s="157">
        <v>60.5</v>
      </c>
      <c r="I139" s="158"/>
      <c r="J139" s="159">
        <f>ROUND(I139*H139,2)</f>
        <v>0</v>
      </c>
      <c r="K139" s="155"/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140</v>
      </c>
      <c r="AT139" s="22" t="s">
        <v>136</v>
      </c>
      <c r="AU139" s="22" t="s">
        <v>141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141</v>
      </c>
      <c r="BK139" s="164">
        <f>ROUND(I139*H139,2)</f>
        <v>0</v>
      </c>
      <c r="BL139" s="22" t="s">
        <v>140</v>
      </c>
      <c r="BM139" s="22" t="s">
        <v>198</v>
      </c>
    </row>
    <row r="140" spans="2:65" s="11" customFormat="1">
      <c r="B140" s="165"/>
      <c r="D140" s="166" t="s">
        <v>143</v>
      </c>
      <c r="E140" s="167" t="s">
        <v>5</v>
      </c>
      <c r="F140" s="168" t="s">
        <v>199</v>
      </c>
      <c r="H140" s="169">
        <v>10.5</v>
      </c>
      <c r="I140" s="170"/>
      <c r="L140" s="165"/>
      <c r="M140" s="171"/>
      <c r="T140" s="172"/>
      <c r="AT140" s="167" t="s">
        <v>143</v>
      </c>
      <c r="AU140" s="167" t="s">
        <v>141</v>
      </c>
      <c r="AV140" s="11" t="s">
        <v>141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143</v>
      </c>
      <c r="E141" s="181" t="s">
        <v>5</v>
      </c>
      <c r="F141" s="182" t="s">
        <v>200</v>
      </c>
      <c r="H141" s="181" t="s">
        <v>5</v>
      </c>
      <c r="I141" s="183"/>
      <c r="L141" s="180"/>
      <c r="M141" s="184"/>
      <c r="T141" s="185"/>
      <c r="AT141" s="181" t="s">
        <v>143</v>
      </c>
      <c r="AU141" s="181" t="s">
        <v>141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143</v>
      </c>
      <c r="E142" s="167" t="s">
        <v>5</v>
      </c>
      <c r="F142" s="168" t="s">
        <v>168</v>
      </c>
      <c r="H142" s="169">
        <v>50</v>
      </c>
      <c r="I142" s="170"/>
      <c r="L142" s="165"/>
      <c r="M142" s="171"/>
      <c r="T142" s="172"/>
      <c r="AT142" s="167" t="s">
        <v>143</v>
      </c>
      <c r="AU142" s="167" t="s">
        <v>141</v>
      </c>
      <c r="AV142" s="11" t="s">
        <v>141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143</v>
      </c>
      <c r="E143" s="174" t="s">
        <v>5</v>
      </c>
      <c r="F143" s="175" t="s">
        <v>150</v>
      </c>
      <c r="H143" s="176">
        <v>60.5</v>
      </c>
      <c r="I143" s="177"/>
      <c r="L143" s="173"/>
      <c r="M143" s="178"/>
      <c r="T143" s="179"/>
      <c r="AT143" s="174" t="s">
        <v>143</v>
      </c>
      <c r="AU143" s="174" t="s">
        <v>141</v>
      </c>
      <c r="AV143" s="12" t="s">
        <v>140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201</v>
      </c>
      <c r="F144" s="155" t="s">
        <v>202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/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140</v>
      </c>
      <c r="AT144" s="22" t="s">
        <v>136</v>
      </c>
      <c r="AU144" s="22" t="s">
        <v>141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141</v>
      </c>
      <c r="BK144" s="164">
        <f>ROUND(I144*H144,2)</f>
        <v>0</v>
      </c>
      <c r="BL144" s="22" t="s">
        <v>140</v>
      </c>
      <c r="BM144" s="22" t="s">
        <v>203</v>
      </c>
    </row>
    <row r="145" spans="2:65" s="11" customFormat="1">
      <c r="B145" s="165"/>
      <c r="D145" s="166" t="s">
        <v>143</v>
      </c>
      <c r="E145" s="167" t="s">
        <v>5</v>
      </c>
      <c r="F145" s="168" t="s">
        <v>204</v>
      </c>
      <c r="H145" s="169">
        <v>33.319000000000003</v>
      </c>
      <c r="I145" s="170"/>
      <c r="L145" s="165"/>
      <c r="M145" s="171"/>
      <c r="T145" s="172"/>
      <c r="AT145" s="167" t="s">
        <v>143</v>
      </c>
      <c r="AU145" s="167" t="s">
        <v>141</v>
      </c>
      <c r="AV145" s="11" t="s">
        <v>141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205</v>
      </c>
      <c r="F146" s="155" t="s">
        <v>206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/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140</v>
      </c>
      <c r="AT146" s="22" t="s">
        <v>136</v>
      </c>
      <c r="AU146" s="22" t="s">
        <v>141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141</v>
      </c>
      <c r="BK146" s="164">
        <f>ROUND(I146*H146,2)</f>
        <v>0</v>
      </c>
      <c r="BL146" s="22" t="s">
        <v>140</v>
      </c>
      <c r="BM146" s="22" t="s">
        <v>207</v>
      </c>
    </row>
    <row r="147" spans="2:65" s="11" customFormat="1">
      <c r="B147" s="165"/>
      <c r="D147" s="166" t="s">
        <v>143</v>
      </c>
      <c r="E147" s="167" t="s">
        <v>5</v>
      </c>
      <c r="F147" s="168" t="s">
        <v>208</v>
      </c>
      <c r="H147" s="169">
        <v>4.2389999999999999</v>
      </c>
      <c r="I147" s="170"/>
      <c r="L147" s="165"/>
      <c r="M147" s="171"/>
      <c r="T147" s="172"/>
      <c r="AT147" s="167" t="s">
        <v>143</v>
      </c>
      <c r="AU147" s="167" t="s">
        <v>141</v>
      </c>
      <c r="AV147" s="11" t="s">
        <v>141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143</v>
      </c>
      <c r="E148" s="167" t="s">
        <v>5</v>
      </c>
      <c r="F148" s="168" t="s">
        <v>209</v>
      </c>
      <c r="H148" s="169">
        <v>2.1</v>
      </c>
      <c r="I148" s="170"/>
      <c r="L148" s="165"/>
      <c r="M148" s="171"/>
      <c r="T148" s="172"/>
      <c r="AT148" s="167" t="s">
        <v>143</v>
      </c>
      <c r="AU148" s="167" t="s">
        <v>141</v>
      </c>
      <c r="AV148" s="11" t="s">
        <v>141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143</v>
      </c>
      <c r="E149" s="174" t="s">
        <v>5</v>
      </c>
      <c r="F149" s="175" t="s">
        <v>150</v>
      </c>
      <c r="H149" s="176">
        <v>6.3390000000000004</v>
      </c>
      <c r="I149" s="177"/>
      <c r="L149" s="173"/>
      <c r="M149" s="178"/>
      <c r="T149" s="179"/>
      <c r="AT149" s="174" t="s">
        <v>143</v>
      </c>
      <c r="AU149" s="174" t="s">
        <v>141</v>
      </c>
      <c r="AV149" s="12" t="s">
        <v>140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210</v>
      </c>
      <c r="F150" s="150" t="s">
        <v>211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212</v>
      </c>
      <c r="F151" s="155" t="s">
        <v>213</v>
      </c>
      <c r="G151" s="156" t="s">
        <v>214</v>
      </c>
      <c r="H151" s="157">
        <v>3.8159999999999998</v>
      </c>
      <c r="I151" s="158"/>
      <c r="J151" s="159">
        <f>ROUND(I151*H151,2)</f>
        <v>0</v>
      </c>
      <c r="K151" s="155"/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140</v>
      </c>
      <c r="AT151" s="22" t="s">
        <v>136</v>
      </c>
      <c r="AU151" s="22" t="s">
        <v>141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141</v>
      </c>
      <c r="BK151" s="164">
        <f>ROUND(I151*H151,2)</f>
        <v>0</v>
      </c>
      <c r="BL151" s="22" t="s">
        <v>140</v>
      </c>
      <c r="BM151" s="22" t="s">
        <v>215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216</v>
      </c>
      <c r="F152" s="155" t="s">
        <v>217</v>
      </c>
      <c r="G152" s="156" t="s">
        <v>214</v>
      </c>
      <c r="H152" s="157">
        <v>190.8</v>
      </c>
      <c r="I152" s="158"/>
      <c r="J152" s="159">
        <f>ROUND(I152*H152,2)</f>
        <v>0</v>
      </c>
      <c r="K152" s="155"/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140</v>
      </c>
      <c r="AT152" s="22" t="s">
        <v>136</v>
      </c>
      <c r="AU152" s="22" t="s">
        <v>141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141</v>
      </c>
      <c r="BK152" s="164">
        <f>ROUND(I152*H152,2)</f>
        <v>0</v>
      </c>
      <c r="BL152" s="22" t="s">
        <v>140</v>
      </c>
      <c r="BM152" s="22" t="s">
        <v>218</v>
      </c>
    </row>
    <row r="153" spans="2:65" s="11" customFormat="1">
      <c r="B153" s="165"/>
      <c r="D153" s="166" t="s">
        <v>143</v>
      </c>
      <c r="F153" s="168" t="s">
        <v>219</v>
      </c>
      <c r="H153" s="169">
        <v>190.8</v>
      </c>
      <c r="I153" s="170"/>
      <c r="L153" s="165"/>
      <c r="M153" s="171"/>
      <c r="T153" s="172"/>
      <c r="AT153" s="167" t="s">
        <v>143</v>
      </c>
      <c r="AU153" s="167" t="s">
        <v>141</v>
      </c>
      <c r="AV153" s="11" t="s">
        <v>141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220</v>
      </c>
      <c r="F154" s="155" t="s">
        <v>221</v>
      </c>
      <c r="G154" s="156" t="s">
        <v>214</v>
      </c>
      <c r="H154" s="157">
        <v>3.8159999999999998</v>
      </c>
      <c r="I154" s="158"/>
      <c r="J154" s="159">
        <f>ROUND(I154*H154,2)</f>
        <v>0</v>
      </c>
      <c r="K154" s="155"/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140</v>
      </c>
      <c r="AT154" s="22" t="s">
        <v>136</v>
      </c>
      <c r="AU154" s="22" t="s">
        <v>141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141</v>
      </c>
      <c r="BK154" s="164">
        <f>ROUND(I154*H154,2)</f>
        <v>0</v>
      </c>
      <c r="BL154" s="22" t="s">
        <v>140</v>
      </c>
      <c r="BM154" s="22" t="s">
        <v>222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223</v>
      </c>
      <c r="F155" s="155" t="s">
        <v>224</v>
      </c>
      <c r="G155" s="156" t="s">
        <v>214</v>
      </c>
      <c r="H155" s="157">
        <v>34.344000000000001</v>
      </c>
      <c r="I155" s="158"/>
      <c r="J155" s="159">
        <f>ROUND(I155*H155,2)</f>
        <v>0</v>
      </c>
      <c r="K155" s="155"/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140</v>
      </c>
      <c r="AT155" s="22" t="s">
        <v>136</v>
      </c>
      <c r="AU155" s="22" t="s">
        <v>141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141</v>
      </c>
      <c r="BK155" s="164">
        <f>ROUND(I155*H155,2)</f>
        <v>0</v>
      </c>
      <c r="BL155" s="22" t="s">
        <v>140</v>
      </c>
      <c r="BM155" s="22" t="s">
        <v>225</v>
      </c>
    </row>
    <row r="156" spans="2:65" s="11" customFormat="1">
      <c r="B156" s="165"/>
      <c r="D156" s="166" t="s">
        <v>143</v>
      </c>
      <c r="F156" s="168" t="s">
        <v>226</v>
      </c>
      <c r="H156" s="169">
        <v>34.344000000000001</v>
      </c>
      <c r="I156" s="170"/>
      <c r="L156" s="165"/>
      <c r="M156" s="171"/>
      <c r="T156" s="172"/>
      <c r="AT156" s="167" t="s">
        <v>143</v>
      </c>
      <c r="AU156" s="167" t="s">
        <v>141</v>
      </c>
      <c r="AV156" s="11" t="s">
        <v>141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227</v>
      </c>
      <c r="F157" s="155" t="s">
        <v>228</v>
      </c>
      <c r="G157" s="156" t="s">
        <v>214</v>
      </c>
      <c r="H157" s="157">
        <v>3.8159999999999998</v>
      </c>
      <c r="I157" s="158"/>
      <c r="J157" s="159">
        <f>ROUND(I157*H157,2)</f>
        <v>0</v>
      </c>
      <c r="K157" s="155"/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140</v>
      </c>
      <c r="AT157" s="22" t="s">
        <v>136</v>
      </c>
      <c r="AU157" s="22" t="s">
        <v>141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141</v>
      </c>
      <c r="BK157" s="164">
        <f>ROUND(I157*H157,2)</f>
        <v>0</v>
      </c>
      <c r="BL157" s="22" t="s">
        <v>140</v>
      </c>
      <c r="BM157" s="22" t="s">
        <v>229</v>
      </c>
    </row>
    <row r="158" spans="2:65" s="10" customFormat="1" ht="29.85" customHeight="1">
      <c r="B158" s="140"/>
      <c r="D158" s="141" t="s">
        <v>70</v>
      </c>
      <c r="E158" s="150" t="s">
        <v>230</v>
      </c>
      <c r="F158" s="150" t="s">
        <v>231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232</v>
      </c>
      <c r="F159" s="155" t="s">
        <v>233</v>
      </c>
      <c r="G159" s="156" t="s">
        <v>214</v>
      </c>
      <c r="H159" s="157">
        <v>0.91900000000000004</v>
      </c>
      <c r="I159" s="158"/>
      <c r="J159" s="159">
        <f>ROUND(I159*H159,2)</f>
        <v>0</v>
      </c>
      <c r="K159" s="155"/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140</v>
      </c>
      <c r="AT159" s="22" t="s">
        <v>136</v>
      </c>
      <c r="AU159" s="22" t="s">
        <v>141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141</v>
      </c>
      <c r="BK159" s="164">
        <f>ROUND(I159*H159,2)</f>
        <v>0</v>
      </c>
      <c r="BL159" s="22" t="s">
        <v>140</v>
      </c>
      <c r="BM159" s="22" t="s">
        <v>234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235</v>
      </c>
      <c r="F160" s="155" t="s">
        <v>236</v>
      </c>
      <c r="G160" s="156" t="s">
        <v>214</v>
      </c>
      <c r="H160" s="157">
        <v>0.91900000000000004</v>
      </c>
      <c r="I160" s="158"/>
      <c r="J160" s="159">
        <f>ROUND(I160*H160,2)</f>
        <v>0</v>
      </c>
      <c r="K160" s="155"/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140</v>
      </c>
      <c r="AT160" s="22" t="s">
        <v>136</v>
      </c>
      <c r="AU160" s="22" t="s">
        <v>141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141</v>
      </c>
      <c r="BK160" s="164">
        <f>ROUND(I160*H160,2)</f>
        <v>0</v>
      </c>
      <c r="BL160" s="22" t="s">
        <v>140</v>
      </c>
      <c r="BM160" s="22" t="s">
        <v>237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238</v>
      </c>
      <c r="F161" s="155" t="s">
        <v>239</v>
      </c>
      <c r="G161" s="156" t="s">
        <v>214</v>
      </c>
      <c r="H161" s="157">
        <v>0.91900000000000004</v>
      </c>
      <c r="I161" s="158"/>
      <c r="J161" s="159">
        <f>ROUND(I161*H161,2)</f>
        <v>0</v>
      </c>
      <c r="K161" s="155"/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140</v>
      </c>
      <c r="AT161" s="22" t="s">
        <v>136</v>
      </c>
      <c r="AU161" s="22" t="s">
        <v>141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141</v>
      </c>
      <c r="BK161" s="164">
        <f>ROUND(I161*H161,2)</f>
        <v>0</v>
      </c>
      <c r="BL161" s="22" t="s">
        <v>140</v>
      </c>
      <c r="BM161" s="22" t="s">
        <v>240</v>
      </c>
    </row>
    <row r="162" spans="2:65" s="10" customFormat="1" ht="37.35" customHeight="1">
      <c r="B162" s="140"/>
      <c r="D162" s="141" t="s">
        <v>70</v>
      </c>
      <c r="E162" s="142" t="s">
        <v>241</v>
      </c>
      <c r="F162" s="142" t="s">
        <v>242</v>
      </c>
      <c r="I162" s="143"/>
      <c r="J162" s="144">
        <f>+J163+J189+J199+J210+J221+J240+J243+J265+J270+J292+J309+J319+J331+J346+J352</f>
        <v>0</v>
      </c>
      <c r="L162" s="140"/>
      <c r="M162" s="145"/>
      <c r="P162" s="146">
        <f>P163+P189+P199+P210+P221+P240+P243+P265+P270+P292+P309+P319+P331+P346+P352</f>
        <v>0</v>
      </c>
      <c r="R162" s="146">
        <f>R163+R189+R199+R210+R221+R240+R243+R265+R270+R292+R309+R319+R331+R346+R352</f>
        <v>2.4515937199999995</v>
      </c>
      <c r="T162" s="147">
        <f>T163+T189+T199+T210+T221+T240+T243+T265+T270+T292+T309+T319+T331+T346+T352</f>
        <v>0.50203254999999991</v>
      </c>
      <c r="AR162" s="141" t="s">
        <v>141</v>
      </c>
      <c r="AT162" s="148" t="s">
        <v>70</v>
      </c>
      <c r="AU162" s="148" t="s">
        <v>71</v>
      </c>
      <c r="AY162" s="141" t="s">
        <v>133</v>
      </c>
      <c r="BK162" s="149">
        <f>BK163+BK189+BK199+BK210+BK221+BK240+BK243+BK265+BK270+BK292+BK309+BK319+BK331+BK346+BK352</f>
        <v>0</v>
      </c>
    </row>
    <row r="163" spans="2:65" s="10" customFormat="1" ht="19.899999999999999" customHeight="1">
      <c r="B163" s="140"/>
      <c r="D163" s="141" t="s">
        <v>70</v>
      </c>
      <c r="E163" s="150" t="s">
        <v>243</v>
      </c>
      <c r="F163" s="150" t="s">
        <v>244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141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245</v>
      </c>
      <c r="F164" s="155" t="s">
        <v>846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/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185</v>
      </c>
      <c r="AT164" s="22" t="s">
        <v>136</v>
      </c>
      <c r="AU164" s="22" t="s">
        <v>141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141</v>
      </c>
      <c r="BK164" s="164">
        <f>ROUND(I164*H164,2)</f>
        <v>0</v>
      </c>
      <c r="BL164" s="22" t="s">
        <v>185</v>
      </c>
      <c r="BM164" s="22" t="s">
        <v>246</v>
      </c>
    </row>
    <row r="165" spans="2:65" s="11" customFormat="1">
      <c r="B165" s="165"/>
      <c r="D165" s="166" t="s">
        <v>143</v>
      </c>
      <c r="E165" s="167" t="s">
        <v>5</v>
      </c>
      <c r="F165" s="168" t="s">
        <v>173</v>
      </c>
      <c r="H165" s="169">
        <v>0.99299999999999999</v>
      </c>
      <c r="I165" s="170"/>
      <c r="L165" s="165"/>
      <c r="M165" s="171"/>
      <c r="T165" s="172"/>
      <c r="AT165" s="167" t="s">
        <v>143</v>
      </c>
      <c r="AU165" s="167" t="s">
        <v>141</v>
      </c>
      <c r="AV165" s="11" t="s">
        <v>141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143</v>
      </c>
      <c r="E166" s="167" t="s">
        <v>5</v>
      </c>
      <c r="F166" s="168" t="s">
        <v>247</v>
      </c>
      <c r="H166" s="169">
        <v>2.87</v>
      </c>
      <c r="I166" s="170"/>
      <c r="L166" s="165"/>
      <c r="M166" s="171"/>
      <c r="T166" s="172"/>
      <c r="AT166" s="167" t="s">
        <v>143</v>
      </c>
      <c r="AU166" s="167" t="s">
        <v>141</v>
      </c>
      <c r="AV166" s="11" t="s">
        <v>141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143</v>
      </c>
      <c r="E167" s="174" t="s">
        <v>5</v>
      </c>
      <c r="F167" s="175" t="s">
        <v>150</v>
      </c>
      <c r="H167" s="176">
        <v>3.863</v>
      </c>
      <c r="I167" s="177"/>
      <c r="L167" s="173"/>
      <c r="M167" s="178"/>
      <c r="T167" s="179"/>
      <c r="AT167" s="174" t="s">
        <v>143</v>
      </c>
      <c r="AU167" s="174" t="s">
        <v>141</v>
      </c>
      <c r="AV167" s="12" t="s">
        <v>140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248</v>
      </c>
      <c r="F168" s="155" t="s">
        <v>847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/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185</v>
      </c>
      <c r="AT168" s="22" t="s">
        <v>136</v>
      </c>
      <c r="AU168" s="22" t="s">
        <v>141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141</v>
      </c>
      <c r="BK168" s="164">
        <f>ROUND(I168*H168,2)</f>
        <v>0</v>
      </c>
      <c r="BL168" s="22" t="s">
        <v>185</v>
      </c>
      <c r="BM168" s="22" t="s">
        <v>249</v>
      </c>
    </row>
    <row r="169" spans="2:65" s="11" customFormat="1">
      <c r="B169" s="165"/>
      <c r="D169" s="166" t="s">
        <v>143</v>
      </c>
      <c r="E169" s="167" t="s">
        <v>5</v>
      </c>
      <c r="F169" s="168" t="s">
        <v>250</v>
      </c>
      <c r="H169" s="169">
        <v>0.80200000000000005</v>
      </c>
      <c r="I169" s="170"/>
      <c r="L169" s="165"/>
      <c r="M169" s="171"/>
      <c r="T169" s="172"/>
      <c r="AT169" s="167" t="s">
        <v>143</v>
      </c>
      <c r="AU169" s="167" t="s">
        <v>141</v>
      </c>
      <c r="AV169" s="11" t="s">
        <v>141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143</v>
      </c>
      <c r="E170" s="167" t="s">
        <v>5</v>
      </c>
      <c r="F170" s="168" t="s">
        <v>251</v>
      </c>
      <c r="H170" s="169">
        <v>5.8</v>
      </c>
      <c r="I170" s="170"/>
      <c r="L170" s="165"/>
      <c r="M170" s="171"/>
      <c r="T170" s="172"/>
      <c r="AT170" s="167" t="s">
        <v>143</v>
      </c>
      <c r="AU170" s="167" t="s">
        <v>141</v>
      </c>
      <c r="AV170" s="11" t="s">
        <v>141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143</v>
      </c>
      <c r="E171" s="167" t="s">
        <v>5</v>
      </c>
      <c r="F171" s="168" t="s">
        <v>252</v>
      </c>
      <c r="H171" s="169">
        <v>0.78700000000000003</v>
      </c>
      <c r="I171" s="170"/>
      <c r="L171" s="165"/>
      <c r="M171" s="171"/>
      <c r="T171" s="172"/>
      <c r="AT171" s="167" t="s">
        <v>143</v>
      </c>
      <c r="AU171" s="167" t="s">
        <v>141</v>
      </c>
      <c r="AV171" s="11" t="s">
        <v>141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143</v>
      </c>
      <c r="E172" s="181" t="s">
        <v>5</v>
      </c>
      <c r="F172" s="182" t="s">
        <v>253</v>
      </c>
      <c r="H172" s="181" t="s">
        <v>5</v>
      </c>
      <c r="I172" s="183"/>
      <c r="L172" s="180"/>
      <c r="M172" s="184"/>
      <c r="T172" s="185"/>
      <c r="AT172" s="181" t="s">
        <v>143</v>
      </c>
      <c r="AU172" s="181" t="s">
        <v>141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143</v>
      </c>
      <c r="E173" s="167" t="s">
        <v>5</v>
      </c>
      <c r="F173" s="168" t="s">
        <v>254</v>
      </c>
      <c r="H173" s="169">
        <v>1.2</v>
      </c>
      <c r="I173" s="170"/>
      <c r="L173" s="165"/>
      <c r="M173" s="171"/>
      <c r="T173" s="172"/>
      <c r="AT173" s="167" t="s">
        <v>143</v>
      </c>
      <c r="AU173" s="167" t="s">
        <v>141</v>
      </c>
      <c r="AV173" s="11" t="s">
        <v>141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143</v>
      </c>
      <c r="E174" s="174" t="s">
        <v>5</v>
      </c>
      <c r="F174" s="175" t="s">
        <v>150</v>
      </c>
      <c r="H174" s="176">
        <v>8.5890000000000004</v>
      </c>
      <c r="I174" s="177"/>
      <c r="L174" s="173"/>
      <c r="M174" s="178"/>
      <c r="T174" s="179"/>
      <c r="AT174" s="174" t="s">
        <v>143</v>
      </c>
      <c r="AU174" s="174" t="s">
        <v>141</v>
      </c>
      <c r="AV174" s="12" t="s">
        <v>140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178</v>
      </c>
      <c r="E175" s="187" t="s">
        <v>255</v>
      </c>
      <c r="F175" s="188" t="s">
        <v>256</v>
      </c>
      <c r="G175" s="189" t="s">
        <v>257</v>
      </c>
      <c r="H175" s="190">
        <v>37.356000000000002</v>
      </c>
      <c r="I175" s="191"/>
      <c r="J175" s="192">
        <f>ROUND(I175*H175,2)</f>
        <v>0</v>
      </c>
      <c r="K175" s="188"/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258</v>
      </c>
      <c r="AT175" s="22" t="s">
        <v>178</v>
      </c>
      <c r="AU175" s="22" t="s">
        <v>141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141</v>
      </c>
      <c r="BK175" s="164">
        <f>ROUND(I175*H175,2)</f>
        <v>0</v>
      </c>
      <c r="BL175" s="22" t="s">
        <v>185</v>
      </c>
      <c r="BM175" s="22" t="s">
        <v>259</v>
      </c>
    </row>
    <row r="176" spans="2:65" s="13" customFormat="1">
      <c r="B176" s="180"/>
      <c r="D176" s="166" t="s">
        <v>143</v>
      </c>
      <c r="E176" s="181" t="s">
        <v>5</v>
      </c>
      <c r="F176" s="182" t="s">
        <v>260</v>
      </c>
      <c r="H176" s="181" t="s">
        <v>5</v>
      </c>
      <c r="I176" s="183"/>
      <c r="L176" s="180"/>
      <c r="M176" s="184"/>
      <c r="T176" s="185"/>
      <c r="AT176" s="181" t="s">
        <v>143</v>
      </c>
      <c r="AU176" s="181" t="s">
        <v>141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143</v>
      </c>
      <c r="E177" s="167" t="s">
        <v>5</v>
      </c>
      <c r="F177" s="168" t="s">
        <v>261</v>
      </c>
      <c r="H177" s="169">
        <v>37.356000000000002</v>
      </c>
      <c r="I177" s="170"/>
      <c r="L177" s="165"/>
      <c r="M177" s="171"/>
      <c r="T177" s="172"/>
      <c r="AT177" s="167" t="s">
        <v>143</v>
      </c>
      <c r="AU177" s="167" t="s">
        <v>141</v>
      </c>
      <c r="AV177" s="11" t="s">
        <v>141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262</v>
      </c>
      <c r="F178" s="155" t="s">
        <v>263</v>
      </c>
      <c r="G178" s="156" t="s">
        <v>264</v>
      </c>
      <c r="H178" s="157">
        <v>17.86</v>
      </c>
      <c r="I178" s="158"/>
      <c r="J178" s="159">
        <f>ROUND(I178*H178,2)</f>
        <v>0</v>
      </c>
      <c r="K178" s="155"/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185</v>
      </c>
      <c r="AT178" s="22" t="s">
        <v>136</v>
      </c>
      <c r="AU178" s="22" t="s">
        <v>141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141</v>
      </c>
      <c r="BK178" s="164">
        <f>ROUND(I178*H178,2)</f>
        <v>0</v>
      </c>
      <c r="BL178" s="22" t="s">
        <v>185</v>
      </c>
      <c r="BM178" s="22" t="s">
        <v>265</v>
      </c>
    </row>
    <row r="179" spans="2:65" s="11" customFormat="1">
      <c r="B179" s="165"/>
      <c r="D179" s="166" t="s">
        <v>143</v>
      </c>
      <c r="E179" s="167" t="s">
        <v>5</v>
      </c>
      <c r="F179" s="168" t="s">
        <v>266</v>
      </c>
      <c r="H179" s="169">
        <v>3.1150000000000002</v>
      </c>
      <c r="I179" s="170"/>
      <c r="L179" s="165"/>
      <c r="M179" s="171"/>
      <c r="T179" s="172"/>
      <c r="AT179" s="167" t="s">
        <v>143</v>
      </c>
      <c r="AU179" s="167" t="s">
        <v>141</v>
      </c>
      <c r="AV179" s="11" t="s">
        <v>141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143</v>
      </c>
      <c r="E180" s="167" t="s">
        <v>5</v>
      </c>
      <c r="F180" s="168" t="s">
        <v>267</v>
      </c>
      <c r="H180" s="169">
        <v>6.81</v>
      </c>
      <c r="I180" s="170"/>
      <c r="L180" s="165"/>
      <c r="M180" s="171"/>
      <c r="T180" s="172"/>
      <c r="AT180" s="167" t="s">
        <v>143</v>
      </c>
      <c r="AU180" s="167" t="s">
        <v>141</v>
      </c>
      <c r="AV180" s="11" t="s">
        <v>141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143</v>
      </c>
      <c r="E181" s="167" t="s">
        <v>5</v>
      </c>
      <c r="F181" s="168" t="s">
        <v>268</v>
      </c>
      <c r="H181" s="169">
        <v>1.5349999999999999</v>
      </c>
      <c r="I181" s="170"/>
      <c r="L181" s="165"/>
      <c r="M181" s="171"/>
      <c r="T181" s="172"/>
      <c r="AT181" s="167" t="s">
        <v>143</v>
      </c>
      <c r="AU181" s="167" t="s">
        <v>141</v>
      </c>
      <c r="AV181" s="11" t="s">
        <v>141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143</v>
      </c>
      <c r="E182" s="167" t="s">
        <v>5</v>
      </c>
      <c r="F182" s="168" t="s">
        <v>269</v>
      </c>
      <c r="H182" s="169">
        <v>5.2</v>
      </c>
      <c r="I182" s="170"/>
      <c r="L182" s="165"/>
      <c r="M182" s="171"/>
      <c r="T182" s="172"/>
      <c r="AT182" s="167" t="s">
        <v>143</v>
      </c>
      <c r="AU182" s="167" t="s">
        <v>141</v>
      </c>
      <c r="AV182" s="11" t="s">
        <v>141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143</v>
      </c>
      <c r="E183" s="167" t="s">
        <v>5</v>
      </c>
      <c r="F183" s="168" t="s">
        <v>270</v>
      </c>
      <c r="H183" s="169">
        <v>1.2</v>
      </c>
      <c r="I183" s="170"/>
      <c r="L183" s="165"/>
      <c r="M183" s="171"/>
      <c r="T183" s="172"/>
      <c r="AT183" s="167" t="s">
        <v>143</v>
      </c>
      <c r="AU183" s="167" t="s">
        <v>141</v>
      </c>
      <c r="AV183" s="11" t="s">
        <v>141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143</v>
      </c>
      <c r="E184" s="174" t="s">
        <v>5</v>
      </c>
      <c r="F184" s="175" t="s">
        <v>150</v>
      </c>
      <c r="H184" s="176">
        <v>17.86</v>
      </c>
      <c r="I184" s="177"/>
      <c r="L184" s="173"/>
      <c r="M184" s="178"/>
      <c r="T184" s="179"/>
      <c r="AT184" s="174" t="s">
        <v>143</v>
      </c>
      <c r="AU184" s="174" t="s">
        <v>141</v>
      </c>
      <c r="AV184" s="12" t="s">
        <v>140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>
        <v>27</v>
      </c>
      <c r="D185" s="153" t="s">
        <v>136</v>
      </c>
      <c r="E185" s="154" t="s">
        <v>271</v>
      </c>
      <c r="F185" s="155" t="s">
        <v>272</v>
      </c>
      <c r="G185" s="156" t="s">
        <v>176</v>
      </c>
      <c r="H185" s="157">
        <v>8</v>
      </c>
      <c r="I185" s="158"/>
      <c r="J185" s="159">
        <f>ROUND(I185*H185,2)</f>
        <v>0</v>
      </c>
      <c r="K185" s="155"/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185</v>
      </c>
      <c r="AT185" s="22" t="s">
        <v>136</v>
      </c>
      <c r="AU185" s="22" t="s">
        <v>141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141</v>
      </c>
      <c r="BK185" s="164">
        <f>ROUND(I185*H185,2)</f>
        <v>0</v>
      </c>
      <c r="BL185" s="22" t="s">
        <v>185</v>
      </c>
      <c r="BM185" s="22" t="s">
        <v>273</v>
      </c>
    </row>
    <row r="186" spans="2:65" s="1" customFormat="1" ht="16.5" customHeight="1">
      <c r="B186" s="152"/>
      <c r="C186" s="186">
        <v>28</v>
      </c>
      <c r="D186" s="186" t="s">
        <v>178</v>
      </c>
      <c r="E186" s="187" t="s">
        <v>274</v>
      </c>
      <c r="F186" s="188" t="s">
        <v>275</v>
      </c>
      <c r="G186" s="189" t="s">
        <v>264</v>
      </c>
      <c r="H186" s="190">
        <v>19.646000000000001</v>
      </c>
      <c r="I186" s="191"/>
      <c r="J186" s="192">
        <f>ROUND(I186*H186,2)</f>
        <v>0</v>
      </c>
      <c r="K186" s="188"/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258</v>
      </c>
      <c r="AT186" s="22" t="s">
        <v>178</v>
      </c>
      <c r="AU186" s="22" t="s">
        <v>141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141</v>
      </c>
      <c r="BK186" s="164">
        <f>ROUND(I186*H186,2)</f>
        <v>0</v>
      </c>
      <c r="BL186" s="22" t="s">
        <v>185</v>
      </c>
      <c r="BM186" s="22" t="s">
        <v>276</v>
      </c>
    </row>
    <row r="187" spans="2:65" s="11" customFormat="1">
      <c r="B187" s="165"/>
      <c r="D187" s="166" t="s">
        <v>143</v>
      </c>
      <c r="E187" s="167" t="s">
        <v>5</v>
      </c>
      <c r="F187" s="168" t="s">
        <v>277</v>
      </c>
      <c r="H187" s="169">
        <v>19.646000000000001</v>
      </c>
      <c r="I187" s="170"/>
      <c r="L187" s="165"/>
      <c r="M187" s="171"/>
      <c r="T187" s="172"/>
      <c r="AT187" s="167" t="s">
        <v>143</v>
      </c>
      <c r="AU187" s="167" t="s">
        <v>141</v>
      </c>
      <c r="AV187" s="11" t="s">
        <v>141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29</v>
      </c>
      <c r="D188" s="153" t="s">
        <v>136</v>
      </c>
      <c r="E188" s="154" t="s">
        <v>278</v>
      </c>
      <c r="F188" s="155" t="s">
        <v>279</v>
      </c>
      <c r="G188" s="156" t="s">
        <v>214</v>
      </c>
      <c r="H188" s="157">
        <v>3.9E-2</v>
      </c>
      <c r="I188" s="158"/>
      <c r="J188" s="159">
        <f>ROUND(I188*H188,2)</f>
        <v>0</v>
      </c>
      <c r="K188" s="155"/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185</v>
      </c>
      <c r="AT188" s="22" t="s">
        <v>136</v>
      </c>
      <c r="AU188" s="22" t="s">
        <v>141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141</v>
      </c>
      <c r="BK188" s="164">
        <f>ROUND(I188*H188,2)</f>
        <v>0</v>
      </c>
      <c r="BL188" s="22" t="s">
        <v>185</v>
      </c>
      <c r="BM188" s="22" t="s">
        <v>280</v>
      </c>
    </row>
    <row r="189" spans="2:65" s="10" customFormat="1" ht="29.85" customHeight="1">
      <c r="B189" s="140"/>
      <c r="D189" s="141" t="s">
        <v>70</v>
      </c>
      <c r="E189" s="150" t="s">
        <v>281</v>
      </c>
      <c r="F189" s="150" t="s">
        <v>282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141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30</v>
      </c>
      <c r="D190" s="153" t="s">
        <v>136</v>
      </c>
      <c r="E190" s="154" t="s">
        <v>283</v>
      </c>
      <c r="F190" s="155" t="s">
        <v>284</v>
      </c>
      <c r="G190" s="156" t="s">
        <v>264</v>
      </c>
      <c r="H190" s="157">
        <v>6</v>
      </c>
      <c r="I190" s="158"/>
      <c r="J190" s="159">
        <f>ROUND(I190*H190,2)</f>
        <v>0</v>
      </c>
      <c r="K190" s="155"/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185</v>
      </c>
      <c r="AT190" s="22" t="s">
        <v>136</v>
      </c>
      <c r="AU190" s="22" t="s">
        <v>141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141</v>
      </c>
      <c r="BK190" s="164">
        <f>ROUND(I190*H190,2)</f>
        <v>0</v>
      </c>
      <c r="BL190" s="22" t="s">
        <v>185</v>
      </c>
      <c r="BM190" s="22" t="s">
        <v>285</v>
      </c>
    </row>
    <row r="191" spans="2:65" s="1" customFormat="1" ht="16.5" customHeight="1">
      <c r="B191" s="152"/>
      <c r="C191" s="153">
        <v>31</v>
      </c>
      <c r="D191" s="153" t="s">
        <v>136</v>
      </c>
      <c r="E191" s="154" t="s">
        <v>286</v>
      </c>
      <c r="F191" s="155" t="s">
        <v>287</v>
      </c>
      <c r="G191" s="156" t="s">
        <v>264</v>
      </c>
      <c r="H191" s="157">
        <v>2</v>
      </c>
      <c r="I191" s="158"/>
      <c r="J191" s="159">
        <f>ROUND(I191*H191,2)</f>
        <v>0</v>
      </c>
      <c r="K191" s="155"/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185</v>
      </c>
      <c r="AT191" s="22" t="s">
        <v>136</v>
      </c>
      <c r="AU191" s="22" t="s">
        <v>141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141</v>
      </c>
      <c r="BK191" s="164">
        <f>ROUND(I191*H191,2)</f>
        <v>0</v>
      </c>
      <c r="BL191" s="22" t="s">
        <v>185</v>
      </c>
      <c r="BM191" s="22" t="s">
        <v>288</v>
      </c>
    </row>
    <row r="192" spans="2:65" s="1" customFormat="1" ht="16.5" customHeight="1">
      <c r="B192" s="152"/>
      <c r="C192" s="153">
        <v>32</v>
      </c>
      <c r="D192" s="153" t="s">
        <v>136</v>
      </c>
      <c r="E192" s="154" t="s">
        <v>289</v>
      </c>
      <c r="F192" s="155" t="s">
        <v>290</v>
      </c>
      <c r="G192" s="156" t="s">
        <v>264</v>
      </c>
      <c r="H192" s="157">
        <v>7</v>
      </c>
      <c r="I192" s="158"/>
      <c r="J192" s="159">
        <f>ROUND(I192*H192,2)</f>
        <v>0</v>
      </c>
      <c r="K192" s="155"/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185</v>
      </c>
      <c r="AT192" s="22" t="s">
        <v>136</v>
      </c>
      <c r="AU192" s="22" t="s">
        <v>141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141</v>
      </c>
      <c r="BK192" s="164">
        <f>ROUND(I192*H192,2)</f>
        <v>0</v>
      </c>
      <c r="BL192" s="22" t="s">
        <v>185</v>
      </c>
      <c r="BM192" s="22" t="s">
        <v>291</v>
      </c>
    </row>
    <row r="193" spans="2:65" s="1" customFormat="1" ht="16.5" customHeight="1">
      <c r="B193" s="152"/>
      <c r="C193" s="153">
        <v>33</v>
      </c>
      <c r="D193" s="153" t="s">
        <v>136</v>
      </c>
      <c r="E193" s="154" t="s">
        <v>292</v>
      </c>
      <c r="F193" s="155" t="s">
        <v>293</v>
      </c>
      <c r="G193" s="156" t="s">
        <v>264</v>
      </c>
      <c r="H193" s="157">
        <v>2</v>
      </c>
      <c r="I193" s="158"/>
      <c r="J193" s="159">
        <f>ROUND(I193*H193,2)</f>
        <v>0</v>
      </c>
      <c r="K193" s="155"/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185</v>
      </c>
      <c r="AT193" s="22" t="s">
        <v>136</v>
      </c>
      <c r="AU193" s="22" t="s">
        <v>141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141</v>
      </c>
      <c r="BK193" s="164">
        <f>ROUND(I193*H193,2)</f>
        <v>0</v>
      </c>
      <c r="BL193" s="22" t="s">
        <v>185</v>
      </c>
      <c r="BM193" s="22" t="s">
        <v>294</v>
      </c>
    </row>
    <row r="194" spans="2:65" s="1" customFormat="1" ht="16.5" customHeight="1">
      <c r="B194" s="152"/>
      <c r="C194" s="153">
        <v>34</v>
      </c>
      <c r="D194" s="153" t="s">
        <v>136</v>
      </c>
      <c r="E194" s="154" t="s">
        <v>295</v>
      </c>
      <c r="F194" s="155" t="s">
        <v>296</v>
      </c>
      <c r="G194" s="156" t="s">
        <v>176</v>
      </c>
      <c r="H194" s="157">
        <v>3</v>
      </c>
      <c r="I194" s="158"/>
      <c r="J194" s="159">
        <f>ROUND(I194*H194,2)</f>
        <v>0</v>
      </c>
      <c r="K194" s="155"/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185</v>
      </c>
      <c r="AT194" s="22" t="s">
        <v>136</v>
      </c>
      <c r="AU194" s="22" t="s">
        <v>141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141</v>
      </c>
      <c r="BK194" s="164">
        <f>ROUND(I194*H194,2)</f>
        <v>0</v>
      </c>
      <c r="BL194" s="22" t="s">
        <v>185</v>
      </c>
      <c r="BM194" s="22" t="s">
        <v>297</v>
      </c>
    </row>
    <row r="195" spans="2:65" s="13" customFormat="1">
      <c r="B195" s="180"/>
      <c r="D195" s="166" t="s">
        <v>143</v>
      </c>
      <c r="E195" s="181" t="s">
        <v>5</v>
      </c>
      <c r="F195" s="182" t="s">
        <v>298</v>
      </c>
      <c r="H195" s="181" t="s">
        <v>5</v>
      </c>
      <c r="I195" s="183"/>
      <c r="L195" s="180"/>
      <c r="M195" s="184"/>
      <c r="T195" s="185"/>
      <c r="AT195" s="181" t="s">
        <v>143</v>
      </c>
      <c r="AU195" s="181" t="s">
        <v>141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143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143</v>
      </c>
      <c r="AU196" s="167" t="s">
        <v>141</v>
      </c>
      <c r="AV196" s="11" t="s">
        <v>141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35</v>
      </c>
      <c r="D197" s="153" t="s">
        <v>136</v>
      </c>
      <c r="E197" s="154" t="s">
        <v>299</v>
      </c>
      <c r="F197" s="155" t="s">
        <v>300</v>
      </c>
      <c r="G197" s="156" t="s">
        <v>264</v>
      </c>
      <c r="H197" s="157">
        <v>11</v>
      </c>
      <c r="I197" s="158"/>
      <c r="J197" s="159">
        <f>ROUND(I197*H197,2)</f>
        <v>0</v>
      </c>
      <c r="K197" s="155"/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185</v>
      </c>
      <c r="AT197" s="22" t="s">
        <v>136</v>
      </c>
      <c r="AU197" s="22" t="s">
        <v>141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141</v>
      </c>
      <c r="BK197" s="164">
        <f>ROUND(I197*H197,2)</f>
        <v>0</v>
      </c>
      <c r="BL197" s="22" t="s">
        <v>185</v>
      </c>
      <c r="BM197" s="22" t="s">
        <v>301</v>
      </c>
    </row>
    <row r="198" spans="2:65" s="1" customFormat="1" ht="38.25" customHeight="1">
      <c r="B198" s="152"/>
      <c r="C198" s="153">
        <v>36</v>
      </c>
      <c r="D198" s="153" t="s">
        <v>136</v>
      </c>
      <c r="E198" s="154" t="s">
        <v>302</v>
      </c>
      <c r="F198" s="155" t="s">
        <v>303</v>
      </c>
      <c r="G198" s="156" t="s">
        <v>214</v>
      </c>
      <c r="H198" s="157">
        <v>8.0000000000000002E-3</v>
      </c>
      <c r="I198" s="158"/>
      <c r="J198" s="159">
        <f>ROUND(I198*H198,2)</f>
        <v>0</v>
      </c>
      <c r="K198" s="155"/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185</v>
      </c>
      <c r="AT198" s="22" t="s">
        <v>136</v>
      </c>
      <c r="AU198" s="22" t="s">
        <v>141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141</v>
      </c>
      <c r="BK198" s="164">
        <f>ROUND(I198*H198,2)</f>
        <v>0</v>
      </c>
      <c r="BL198" s="22" t="s">
        <v>185</v>
      </c>
      <c r="BM198" s="22" t="s">
        <v>304</v>
      </c>
    </row>
    <row r="199" spans="2:65" s="10" customFormat="1" ht="29.85" customHeight="1">
      <c r="B199" s="140"/>
      <c r="D199" s="141" t="s">
        <v>70</v>
      </c>
      <c r="E199" s="150" t="s">
        <v>305</v>
      </c>
      <c r="F199" s="150" t="s">
        <v>306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141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37</v>
      </c>
      <c r="D200" s="153" t="s">
        <v>136</v>
      </c>
      <c r="E200" s="154" t="s">
        <v>307</v>
      </c>
      <c r="F200" s="155" t="s">
        <v>308</v>
      </c>
      <c r="G200" s="156" t="s">
        <v>264</v>
      </c>
      <c r="H200" s="157">
        <v>10</v>
      </c>
      <c r="I200" s="158"/>
      <c r="J200" s="159">
        <f t="shared" ref="J200:J209" si="10">ROUND(I200*H200,2)</f>
        <v>0</v>
      </c>
      <c r="K200" s="155"/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185</v>
      </c>
      <c r="AT200" s="22" t="s">
        <v>136</v>
      </c>
      <c r="AU200" s="22" t="s">
        <v>141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141</v>
      </c>
      <c r="BK200" s="164">
        <f t="shared" ref="BK200:BK209" si="19">ROUND(I200*H200,2)</f>
        <v>0</v>
      </c>
      <c r="BL200" s="22" t="s">
        <v>185</v>
      </c>
      <c r="BM200" s="22" t="s">
        <v>309</v>
      </c>
    </row>
    <row r="201" spans="2:65" s="1" customFormat="1" ht="25.5" customHeight="1">
      <c r="B201" s="152"/>
      <c r="C201" s="153">
        <v>38</v>
      </c>
      <c r="D201" s="153" t="s">
        <v>136</v>
      </c>
      <c r="E201" s="154" t="s">
        <v>310</v>
      </c>
      <c r="F201" s="155" t="s">
        <v>311</v>
      </c>
      <c r="G201" s="156" t="s">
        <v>264</v>
      </c>
      <c r="H201" s="157">
        <v>20</v>
      </c>
      <c r="I201" s="158"/>
      <c r="J201" s="159">
        <f t="shared" si="10"/>
        <v>0</v>
      </c>
      <c r="K201" s="155"/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185</v>
      </c>
      <c r="AT201" s="22" t="s">
        <v>136</v>
      </c>
      <c r="AU201" s="22" t="s">
        <v>141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141</v>
      </c>
      <c r="BK201" s="164">
        <f t="shared" si="19"/>
        <v>0</v>
      </c>
      <c r="BL201" s="22" t="s">
        <v>185</v>
      </c>
      <c r="BM201" s="22" t="s">
        <v>312</v>
      </c>
    </row>
    <row r="202" spans="2:65" s="1" customFormat="1" ht="16.5" customHeight="1">
      <c r="B202" s="152"/>
      <c r="C202" s="186">
        <v>39</v>
      </c>
      <c r="D202" s="186" t="s">
        <v>178</v>
      </c>
      <c r="E202" s="187" t="s">
        <v>313</v>
      </c>
      <c r="F202" s="188" t="s">
        <v>314</v>
      </c>
      <c r="G202" s="189" t="s">
        <v>264</v>
      </c>
      <c r="H202" s="190">
        <v>7</v>
      </c>
      <c r="I202" s="191"/>
      <c r="J202" s="192">
        <f t="shared" si="10"/>
        <v>0</v>
      </c>
      <c r="K202" s="188"/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258</v>
      </c>
      <c r="AT202" s="22" t="s">
        <v>178</v>
      </c>
      <c r="AU202" s="22" t="s">
        <v>141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141</v>
      </c>
      <c r="BK202" s="164">
        <f t="shared" si="19"/>
        <v>0</v>
      </c>
      <c r="BL202" s="22" t="s">
        <v>185</v>
      </c>
      <c r="BM202" s="22" t="s">
        <v>315</v>
      </c>
    </row>
    <row r="203" spans="2:65" s="1" customFormat="1" ht="16.5" customHeight="1">
      <c r="B203" s="152"/>
      <c r="C203" s="186">
        <v>40</v>
      </c>
      <c r="D203" s="186" t="s">
        <v>178</v>
      </c>
      <c r="E203" s="187" t="s">
        <v>316</v>
      </c>
      <c r="F203" s="188" t="s">
        <v>317</v>
      </c>
      <c r="G203" s="189" t="s">
        <v>264</v>
      </c>
      <c r="H203" s="190">
        <v>7</v>
      </c>
      <c r="I203" s="191"/>
      <c r="J203" s="192">
        <f t="shared" si="10"/>
        <v>0</v>
      </c>
      <c r="K203" s="188"/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258</v>
      </c>
      <c r="AT203" s="22" t="s">
        <v>178</v>
      </c>
      <c r="AU203" s="22" t="s">
        <v>141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141</v>
      </c>
      <c r="BK203" s="164">
        <f t="shared" si="19"/>
        <v>0</v>
      </c>
      <c r="BL203" s="22" t="s">
        <v>185</v>
      </c>
      <c r="BM203" s="22" t="s">
        <v>318</v>
      </c>
    </row>
    <row r="204" spans="2:65" s="1" customFormat="1" ht="16.5" customHeight="1">
      <c r="B204" s="152"/>
      <c r="C204" s="186">
        <v>41</v>
      </c>
      <c r="D204" s="186" t="s">
        <v>178</v>
      </c>
      <c r="E204" s="187" t="s">
        <v>319</v>
      </c>
      <c r="F204" s="188" t="s">
        <v>320</v>
      </c>
      <c r="G204" s="189" t="s">
        <v>264</v>
      </c>
      <c r="H204" s="190">
        <v>6</v>
      </c>
      <c r="I204" s="191"/>
      <c r="J204" s="192">
        <f t="shared" si="10"/>
        <v>0</v>
      </c>
      <c r="K204" s="188"/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258</v>
      </c>
      <c r="AT204" s="22" t="s">
        <v>178</v>
      </c>
      <c r="AU204" s="22" t="s">
        <v>141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141</v>
      </c>
      <c r="BK204" s="164">
        <f t="shared" si="19"/>
        <v>0</v>
      </c>
      <c r="BL204" s="22" t="s">
        <v>185</v>
      </c>
      <c r="BM204" s="22" t="s">
        <v>321</v>
      </c>
    </row>
    <row r="205" spans="2:65" s="1" customFormat="1" ht="25.5" customHeight="1">
      <c r="B205" s="152"/>
      <c r="C205" s="153">
        <v>42</v>
      </c>
      <c r="D205" s="153" t="s">
        <v>136</v>
      </c>
      <c r="E205" s="154" t="s">
        <v>322</v>
      </c>
      <c r="F205" s="155" t="s">
        <v>323</v>
      </c>
      <c r="G205" s="156" t="s">
        <v>324</v>
      </c>
      <c r="H205" s="157">
        <v>1</v>
      </c>
      <c r="I205" s="158"/>
      <c r="J205" s="159">
        <f t="shared" si="10"/>
        <v>0</v>
      </c>
      <c r="K205" s="155"/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185</v>
      </c>
      <c r="AT205" s="22" t="s">
        <v>136</v>
      </c>
      <c r="AU205" s="22" t="s">
        <v>141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141</v>
      </c>
      <c r="BK205" s="164">
        <f t="shared" si="19"/>
        <v>0</v>
      </c>
      <c r="BL205" s="22" t="s">
        <v>185</v>
      </c>
      <c r="BM205" s="22" t="s">
        <v>325</v>
      </c>
    </row>
    <row r="206" spans="2:65" s="1" customFormat="1" ht="25.5" customHeight="1">
      <c r="B206" s="152"/>
      <c r="C206" s="153">
        <v>43</v>
      </c>
      <c r="D206" s="153" t="s">
        <v>136</v>
      </c>
      <c r="E206" s="154" t="s">
        <v>326</v>
      </c>
      <c r="F206" s="155" t="s">
        <v>327</v>
      </c>
      <c r="G206" s="156" t="s">
        <v>324</v>
      </c>
      <c r="H206" s="157">
        <v>1</v>
      </c>
      <c r="I206" s="158"/>
      <c r="J206" s="159">
        <f t="shared" si="10"/>
        <v>0</v>
      </c>
      <c r="K206" s="155"/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185</v>
      </c>
      <c r="AT206" s="22" t="s">
        <v>136</v>
      </c>
      <c r="AU206" s="22" t="s">
        <v>141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141</v>
      </c>
      <c r="BK206" s="164">
        <f t="shared" si="19"/>
        <v>0</v>
      </c>
      <c r="BL206" s="22" t="s">
        <v>185</v>
      </c>
      <c r="BM206" s="22" t="s">
        <v>328</v>
      </c>
    </row>
    <row r="207" spans="2:65" s="1" customFormat="1" ht="25.5" customHeight="1">
      <c r="B207" s="152"/>
      <c r="C207" s="153">
        <v>44</v>
      </c>
      <c r="D207" s="153" t="s">
        <v>136</v>
      </c>
      <c r="E207" s="154" t="s">
        <v>329</v>
      </c>
      <c r="F207" s="155" t="s">
        <v>330</v>
      </c>
      <c r="G207" s="156" t="s">
        <v>264</v>
      </c>
      <c r="H207" s="157">
        <v>20</v>
      </c>
      <c r="I207" s="158"/>
      <c r="J207" s="159">
        <f t="shared" si="10"/>
        <v>0</v>
      </c>
      <c r="K207" s="155"/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185</v>
      </c>
      <c r="AT207" s="22" t="s">
        <v>136</v>
      </c>
      <c r="AU207" s="22" t="s">
        <v>141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141</v>
      </c>
      <c r="BK207" s="164">
        <f t="shared" si="19"/>
        <v>0</v>
      </c>
      <c r="BL207" s="22" t="s">
        <v>185</v>
      </c>
      <c r="BM207" s="22" t="s">
        <v>331</v>
      </c>
    </row>
    <row r="208" spans="2:65" s="1" customFormat="1" ht="25.5" customHeight="1">
      <c r="B208" s="152"/>
      <c r="C208" s="153">
        <v>45</v>
      </c>
      <c r="D208" s="153" t="s">
        <v>136</v>
      </c>
      <c r="E208" s="154" t="s">
        <v>332</v>
      </c>
      <c r="F208" s="155" t="s">
        <v>333</v>
      </c>
      <c r="G208" s="156" t="s">
        <v>264</v>
      </c>
      <c r="H208" s="157">
        <v>20</v>
      </c>
      <c r="I208" s="158"/>
      <c r="J208" s="159">
        <f t="shared" si="10"/>
        <v>0</v>
      </c>
      <c r="K208" s="155"/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185</v>
      </c>
      <c r="AT208" s="22" t="s">
        <v>136</v>
      </c>
      <c r="AU208" s="22" t="s">
        <v>141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141</v>
      </c>
      <c r="BK208" s="164">
        <f t="shared" si="19"/>
        <v>0</v>
      </c>
      <c r="BL208" s="22" t="s">
        <v>185</v>
      </c>
      <c r="BM208" s="22" t="s">
        <v>334</v>
      </c>
    </row>
    <row r="209" spans="2:65" s="1" customFormat="1" ht="38.25" customHeight="1">
      <c r="B209" s="152"/>
      <c r="C209" s="153">
        <v>46</v>
      </c>
      <c r="D209" s="153" t="s">
        <v>136</v>
      </c>
      <c r="E209" s="154" t="s">
        <v>335</v>
      </c>
      <c r="F209" s="155" t="s">
        <v>336</v>
      </c>
      <c r="G209" s="156" t="s">
        <v>214</v>
      </c>
      <c r="H209" s="157">
        <v>0.02</v>
      </c>
      <c r="I209" s="158"/>
      <c r="J209" s="159">
        <f t="shared" si="10"/>
        <v>0</v>
      </c>
      <c r="K209" s="155"/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185</v>
      </c>
      <c r="AT209" s="22" t="s">
        <v>136</v>
      </c>
      <c r="AU209" s="22" t="s">
        <v>141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141</v>
      </c>
      <c r="BK209" s="164">
        <f t="shared" si="19"/>
        <v>0</v>
      </c>
      <c r="BL209" s="22" t="s">
        <v>185</v>
      </c>
      <c r="BM209" s="22" t="s">
        <v>337</v>
      </c>
    </row>
    <row r="210" spans="2:65" s="10" customFormat="1" ht="29.85" customHeight="1">
      <c r="B210" s="140"/>
      <c r="D210" s="141" t="s">
        <v>70</v>
      </c>
      <c r="E210" s="150" t="s">
        <v>338</v>
      </c>
      <c r="F210" s="150" t="s">
        <v>339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141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47</v>
      </c>
      <c r="D211" s="153" t="s">
        <v>136</v>
      </c>
      <c r="E211" s="154" t="s">
        <v>340</v>
      </c>
      <c r="F211" s="155" t="s">
        <v>341</v>
      </c>
      <c r="G211" s="156" t="s">
        <v>264</v>
      </c>
      <c r="H211" s="157">
        <v>3</v>
      </c>
      <c r="I211" s="158"/>
      <c r="J211" s="159">
        <f>ROUND(I211*H211,2)</f>
        <v>0</v>
      </c>
      <c r="K211" s="155"/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185</v>
      </c>
      <c r="AT211" s="22" t="s">
        <v>136</v>
      </c>
      <c r="AU211" s="22" t="s">
        <v>141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141</v>
      </c>
      <c r="BK211" s="164">
        <f>ROUND(I211*H211,2)</f>
        <v>0</v>
      </c>
      <c r="BL211" s="22" t="s">
        <v>185</v>
      </c>
      <c r="BM211" s="22" t="s">
        <v>342</v>
      </c>
    </row>
    <row r="212" spans="2:65" s="1" customFormat="1" ht="25.5" customHeight="1">
      <c r="B212" s="152"/>
      <c r="C212" s="153">
        <v>48</v>
      </c>
      <c r="D212" s="153" t="s">
        <v>136</v>
      </c>
      <c r="E212" s="154" t="s">
        <v>343</v>
      </c>
      <c r="F212" s="155" t="s">
        <v>344</v>
      </c>
      <c r="G212" s="156" t="s">
        <v>264</v>
      </c>
      <c r="H212" s="157">
        <v>1</v>
      </c>
      <c r="I212" s="158"/>
      <c r="J212" s="159">
        <f>ROUND(I212*H212,2)</f>
        <v>0</v>
      </c>
      <c r="K212" s="155"/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185</v>
      </c>
      <c r="AT212" s="22" t="s">
        <v>136</v>
      </c>
      <c r="AU212" s="22" t="s">
        <v>141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141</v>
      </c>
      <c r="BK212" s="164">
        <f>ROUND(I212*H212,2)</f>
        <v>0</v>
      </c>
      <c r="BL212" s="22" t="s">
        <v>185</v>
      </c>
      <c r="BM212" s="22" t="s">
        <v>345</v>
      </c>
    </row>
    <row r="213" spans="2:65" s="13" customFormat="1">
      <c r="B213" s="180"/>
      <c r="D213" s="166" t="s">
        <v>143</v>
      </c>
      <c r="E213" s="181" t="s">
        <v>5</v>
      </c>
      <c r="F213" s="182" t="s">
        <v>346</v>
      </c>
      <c r="H213" s="181" t="s">
        <v>5</v>
      </c>
      <c r="I213" s="183"/>
      <c r="L213" s="180"/>
      <c r="M213" s="184"/>
      <c r="T213" s="185"/>
      <c r="AT213" s="181" t="s">
        <v>143</v>
      </c>
      <c r="AU213" s="181" t="s">
        <v>141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143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143</v>
      </c>
      <c r="AU214" s="167" t="s">
        <v>141</v>
      </c>
      <c r="AV214" s="11" t="s">
        <v>141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49</v>
      </c>
      <c r="D215" s="153" t="s">
        <v>136</v>
      </c>
      <c r="E215" s="154" t="s">
        <v>347</v>
      </c>
      <c r="F215" s="155" t="s">
        <v>348</v>
      </c>
      <c r="G215" s="156" t="s">
        <v>264</v>
      </c>
      <c r="H215" s="157">
        <v>3</v>
      </c>
      <c r="I215" s="158"/>
      <c r="J215" s="159">
        <f t="shared" ref="J215:J220" si="20">ROUND(I215*H215,2)</f>
        <v>0</v>
      </c>
      <c r="K215" s="155"/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185</v>
      </c>
      <c r="AT215" s="22" t="s">
        <v>136</v>
      </c>
      <c r="AU215" s="22" t="s">
        <v>141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141</v>
      </c>
      <c r="BK215" s="164">
        <f t="shared" ref="BK215:BK220" si="29">ROUND(I215*H215,2)</f>
        <v>0</v>
      </c>
      <c r="BL215" s="22" t="s">
        <v>185</v>
      </c>
      <c r="BM215" s="22" t="s">
        <v>349</v>
      </c>
    </row>
    <row r="216" spans="2:65" s="1" customFormat="1" ht="25.5" customHeight="1">
      <c r="B216" s="152"/>
      <c r="C216" s="153">
        <v>50</v>
      </c>
      <c r="D216" s="153" t="s">
        <v>136</v>
      </c>
      <c r="E216" s="154" t="s">
        <v>350</v>
      </c>
      <c r="F216" s="155" t="s">
        <v>850</v>
      </c>
      <c r="G216" s="156" t="s">
        <v>324</v>
      </c>
      <c r="H216" s="157">
        <v>1</v>
      </c>
      <c r="I216" s="158"/>
      <c r="J216" s="159">
        <f t="shared" si="20"/>
        <v>0</v>
      </c>
      <c r="K216" s="155"/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185</v>
      </c>
      <c r="AT216" s="22" t="s">
        <v>136</v>
      </c>
      <c r="AU216" s="22" t="s">
        <v>141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141</v>
      </c>
      <c r="BK216" s="164">
        <f t="shared" si="29"/>
        <v>0</v>
      </c>
      <c r="BL216" s="22" t="s">
        <v>185</v>
      </c>
      <c r="BM216" s="22" t="s">
        <v>351</v>
      </c>
    </row>
    <row r="217" spans="2:65" s="1" customFormat="1" ht="16.5" customHeight="1">
      <c r="B217" s="152"/>
      <c r="C217" s="153">
        <v>51</v>
      </c>
      <c r="D217" s="153" t="s">
        <v>136</v>
      </c>
      <c r="E217" s="154" t="s">
        <v>352</v>
      </c>
      <c r="F217" s="155" t="s">
        <v>353</v>
      </c>
      <c r="G217" s="156" t="s">
        <v>176</v>
      </c>
      <c r="H217" s="157">
        <v>2</v>
      </c>
      <c r="I217" s="158"/>
      <c r="J217" s="159">
        <f t="shared" si="20"/>
        <v>0</v>
      </c>
      <c r="K217" s="155"/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185</v>
      </c>
      <c r="AT217" s="22" t="s">
        <v>136</v>
      </c>
      <c r="AU217" s="22" t="s">
        <v>141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141</v>
      </c>
      <c r="BK217" s="164">
        <f t="shared" si="29"/>
        <v>0</v>
      </c>
      <c r="BL217" s="22" t="s">
        <v>185</v>
      </c>
      <c r="BM217" s="22" t="s">
        <v>354</v>
      </c>
    </row>
    <row r="218" spans="2:65" s="1" customFormat="1" ht="16.5" customHeight="1">
      <c r="B218" s="152"/>
      <c r="C218" s="153">
        <v>52</v>
      </c>
      <c r="D218" s="153" t="s">
        <v>136</v>
      </c>
      <c r="E218" s="154" t="s">
        <v>355</v>
      </c>
      <c r="F218" s="155" t="s">
        <v>356</v>
      </c>
      <c r="G218" s="156" t="s">
        <v>264</v>
      </c>
      <c r="H218" s="157">
        <v>3</v>
      </c>
      <c r="I218" s="158"/>
      <c r="J218" s="159">
        <f t="shared" si="20"/>
        <v>0</v>
      </c>
      <c r="K218" s="155"/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185</v>
      </c>
      <c r="AT218" s="22" t="s">
        <v>136</v>
      </c>
      <c r="AU218" s="22" t="s">
        <v>141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141</v>
      </c>
      <c r="BK218" s="164">
        <f t="shared" si="29"/>
        <v>0</v>
      </c>
      <c r="BL218" s="22" t="s">
        <v>185</v>
      </c>
      <c r="BM218" s="22" t="s">
        <v>357</v>
      </c>
    </row>
    <row r="219" spans="2:65" s="1" customFormat="1" ht="16.5" customHeight="1">
      <c r="B219" s="152"/>
      <c r="C219" s="153">
        <v>53</v>
      </c>
      <c r="D219" s="153" t="s">
        <v>136</v>
      </c>
      <c r="E219" s="154" t="s">
        <v>358</v>
      </c>
      <c r="F219" s="155" t="s">
        <v>359</v>
      </c>
      <c r="G219" s="156" t="s">
        <v>176</v>
      </c>
      <c r="H219" s="157">
        <v>1</v>
      </c>
      <c r="I219" s="158"/>
      <c r="J219" s="159">
        <f t="shared" si="20"/>
        <v>0</v>
      </c>
      <c r="K219" s="155"/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185</v>
      </c>
      <c r="AT219" s="22" t="s">
        <v>136</v>
      </c>
      <c r="AU219" s="22" t="s">
        <v>141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141</v>
      </c>
      <c r="BK219" s="164">
        <f t="shared" si="29"/>
        <v>0</v>
      </c>
      <c r="BL219" s="22" t="s">
        <v>185</v>
      </c>
      <c r="BM219" s="22" t="s">
        <v>360</v>
      </c>
    </row>
    <row r="220" spans="2:65" s="1" customFormat="1" ht="38.25" customHeight="1">
      <c r="B220" s="152"/>
      <c r="C220" s="153">
        <v>54</v>
      </c>
      <c r="D220" s="153" t="s">
        <v>136</v>
      </c>
      <c r="E220" s="154" t="s">
        <v>361</v>
      </c>
      <c r="F220" s="155" t="s">
        <v>362</v>
      </c>
      <c r="G220" s="156" t="s">
        <v>214</v>
      </c>
      <c r="H220" s="157">
        <v>3.0000000000000001E-3</v>
      </c>
      <c r="I220" s="158"/>
      <c r="J220" s="159">
        <f t="shared" si="20"/>
        <v>0</v>
      </c>
      <c r="K220" s="155"/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185</v>
      </c>
      <c r="AT220" s="22" t="s">
        <v>136</v>
      </c>
      <c r="AU220" s="22" t="s">
        <v>141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141</v>
      </c>
      <c r="BK220" s="164">
        <f t="shared" si="29"/>
        <v>0</v>
      </c>
      <c r="BL220" s="22" t="s">
        <v>185</v>
      </c>
      <c r="BM220" s="22" t="s">
        <v>363</v>
      </c>
    </row>
    <row r="221" spans="2:65" s="10" customFormat="1" ht="29.85" customHeight="1">
      <c r="B221" s="140"/>
      <c r="D221" s="141" t="s">
        <v>70</v>
      </c>
      <c r="E221" s="150" t="s">
        <v>364</v>
      </c>
      <c r="F221" s="150" t="s">
        <v>365</v>
      </c>
      <c r="I221" s="143"/>
      <c r="J221" s="151">
        <f>+SUM(J222:J239)</f>
        <v>0</v>
      </c>
      <c r="L221" s="140"/>
      <c r="M221" s="145"/>
      <c r="P221" s="146">
        <f>SUM(P222:P239)</f>
        <v>0</v>
      </c>
      <c r="R221" s="146">
        <f>SUM(R222:R239)</f>
        <v>5.1289999999999995E-2</v>
      </c>
      <c r="T221" s="147">
        <f>SUM(T222:T239)</f>
        <v>9.7339999999999996E-2</v>
      </c>
      <c r="AR221" s="141" t="s">
        <v>141</v>
      </c>
      <c r="AT221" s="148" t="s">
        <v>70</v>
      </c>
      <c r="AU221" s="148" t="s">
        <v>76</v>
      </c>
      <c r="AY221" s="141" t="s">
        <v>133</v>
      </c>
      <c r="BK221" s="149">
        <f>SUM(BK222:BK239)</f>
        <v>0</v>
      </c>
    </row>
    <row r="222" spans="2:65" s="1" customFormat="1" ht="16.5" customHeight="1">
      <c r="B222" s="152"/>
      <c r="C222" s="153">
        <v>55</v>
      </c>
      <c r="D222" s="153" t="s">
        <v>136</v>
      </c>
      <c r="E222" s="154" t="s">
        <v>366</v>
      </c>
      <c r="F222" s="155" t="s">
        <v>367</v>
      </c>
      <c r="G222" s="156" t="s">
        <v>324</v>
      </c>
      <c r="H222" s="157">
        <v>1</v>
      </c>
      <c r="I222" s="158"/>
      <c r="J222" s="159">
        <f t="shared" ref="J222:J239" si="30">ROUND(I222*H222,2)</f>
        <v>0</v>
      </c>
      <c r="K222" s="155"/>
      <c r="L222" s="38"/>
      <c r="M222" s="160" t="s">
        <v>5</v>
      </c>
      <c r="N222" s="161" t="s">
        <v>43</v>
      </c>
      <c r="P222" s="162">
        <f t="shared" ref="P222:P239" si="31">O222*H222</f>
        <v>0</v>
      </c>
      <c r="Q222" s="162">
        <v>0</v>
      </c>
      <c r="R222" s="162">
        <f t="shared" ref="R222:R239" si="32">Q222*H222</f>
        <v>0</v>
      </c>
      <c r="S222" s="162">
        <v>1.9460000000000002E-2</v>
      </c>
      <c r="T222" s="163">
        <f t="shared" ref="T222:T239" si="33">S222*H222</f>
        <v>1.9460000000000002E-2</v>
      </c>
      <c r="AR222" s="22" t="s">
        <v>185</v>
      </c>
      <c r="AT222" s="22" t="s">
        <v>136</v>
      </c>
      <c r="AU222" s="22" t="s">
        <v>141</v>
      </c>
      <c r="AY222" s="22" t="s">
        <v>133</v>
      </c>
      <c r="BE222" s="164">
        <f t="shared" ref="BE222:BE239" si="34">IF(N222="základní",J222,0)</f>
        <v>0</v>
      </c>
      <c r="BF222" s="164">
        <f t="shared" ref="BF222:BF239" si="35">IF(N222="snížená",J222,0)</f>
        <v>0</v>
      </c>
      <c r="BG222" s="164">
        <f t="shared" ref="BG222:BG239" si="36">IF(N222="zákl. přenesená",J222,0)</f>
        <v>0</v>
      </c>
      <c r="BH222" s="164">
        <f t="shared" ref="BH222:BH239" si="37">IF(N222="sníž. přenesená",J222,0)</f>
        <v>0</v>
      </c>
      <c r="BI222" s="164">
        <f t="shared" ref="BI222:BI239" si="38">IF(N222="nulová",J222,0)</f>
        <v>0</v>
      </c>
      <c r="BJ222" s="22" t="s">
        <v>141</v>
      </c>
      <c r="BK222" s="164">
        <f t="shared" ref="BK222:BK239" si="39">ROUND(I222*H222,2)</f>
        <v>0</v>
      </c>
      <c r="BL222" s="22" t="s">
        <v>185</v>
      </c>
      <c r="BM222" s="22" t="s">
        <v>368</v>
      </c>
    </row>
    <row r="223" spans="2:65" s="287" customFormat="1" ht="16.5" customHeight="1">
      <c r="B223" s="152"/>
      <c r="C223" s="153">
        <v>56</v>
      </c>
      <c r="D223" s="153" t="s">
        <v>136</v>
      </c>
      <c r="E223" s="154" t="s">
        <v>880</v>
      </c>
      <c r="F223" s="289" t="s">
        <v>882</v>
      </c>
      <c r="G223" s="156" t="s">
        <v>324</v>
      </c>
      <c r="H223" s="157">
        <v>1</v>
      </c>
      <c r="I223" s="158"/>
      <c r="J223" s="159">
        <f t="shared" ref="J223" si="40">ROUND(I223*H223,2)</f>
        <v>0</v>
      </c>
      <c r="K223" s="155"/>
      <c r="L223" s="38"/>
      <c r="M223" s="160" t="s">
        <v>5</v>
      </c>
      <c r="N223" s="161" t="s">
        <v>43</v>
      </c>
      <c r="P223" s="162">
        <f t="shared" ref="P223" si="41">O223*H223</f>
        <v>0</v>
      </c>
      <c r="Q223" s="162">
        <v>0</v>
      </c>
      <c r="R223" s="162">
        <f t="shared" ref="R223" si="42">Q223*H223</f>
        <v>0</v>
      </c>
      <c r="S223" s="162">
        <v>1.9460000000000002E-2</v>
      </c>
      <c r="T223" s="163">
        <f t="shared" ref="T223" si="43">S223*H223</f>
        <v>1.9460000000000002E-2</v>
      </c>
      <c r="AR223" s="286" t="s">
        <v>185</v>
      </c>
      <c r="AT223" s="286" t="s">
        <v>136</v>
      </c>
      <c r="AU223" s="286" t="s">
        <v>141</v>
      </c>
      <c r="AY223" s="286" t="s">
        <v>133</v>
      </c>
      <c r="BE223" s="164">
        <f t="shared" ref="BE223" si="44">IF(N223="základní",J223,0)</f>
        <v>0</v>
      </c>
      <c r="BF223" s="164">
        <f t="shared" ref="BF223" si="45">IF(N223="snížená",J223,0)</f>
        <v>0</v>
      </c>
      <c r="BG223" s="164">
        <f t="shared" ref="BG223" si="46">IF(N223="zákl. přenesená",J223,0)</f>
        <v>0</v>
      </c>
      <c r="BH223" s="164">
        <f t="shared" ref="BH223" si="47">IF(N223="sníž. přenesená",J223,0)</f>
        <v>0</v>
      </c>
      <c r="BI223" s="164">
        <f t="shared" ref="BI223" si="48">IF(N223="nulová",J223,0)</f>
        <v>0</v>
      </c>
      <c r="BJ223" s="286" t="s">
        <v>141</v>
      </c>
      <c r="BK223" s="164">
        <f t="shared" ref="BK223" si="49">ROUND(I223*H223,2)</f>
        <v>0</v>
      </c>
      <c r="BL223" s="286" t="s">
        <v>185</v>
      </c>
      <c r="BM223" s="286" t="s">
        <v>368</v>
      </c>
    </row>
    <row r="224" spans="2:65" s="287" customFormat="1" ht="24">
      <c r="B224" s="152"/>
      <c r="C224" s="153">
        <v>57</v>
      </c>
      <c r="D224" s="153" t="s">
        <v>136</v>
      </c>
      <c r="E224" s="154" t="s">
        <v>881</v>
      </c>
      <c r="F224" s="288" t="s">
        <v>883</v>
      </c>
      <c r="G224" s="156" t="s">
        <v>324</v>
      </c>
      <c r="H224" s="157">
        <v>1</v>
      </c>
      <c r="I224" s="158"/>
      <c r="J224" s="159">
        <f t="shared" ref="J224" si="50">ROUND(I224*H224,2)</f>
        <v>0</v>
      </c>
      <c r="K224" s="155"/>
      <c r="L224" s="38"/>
      <c r="M224" s="160" t="s">
        <v>5</v>
      </c>
      <c r="N224" s="161" t="s">
        <v>43</v>
      </c>
      <c r="P224" s="162">
        <f t="shared" ref="P224" si="51">O224*H224</f>
        <v>0</v>
      </c>
      <c r="Q224" s="162">
        <v>0</v>
      </c>
      <c r="R224" s="162">
        <f t="shared" ref="R224" si="52">Q224*H224</f>
        <v>0</v>
      </c>
      <c r="S224" s="162">
        <v>1.9460000000000002E-2</v>
      </c>
      <c r="T224" s="163">
        <f t="shared" ref="T224" si="53">S224*H224</f>
        <v>1.9460000000000002E-2</v>
      </c>
      <c r="AR224" s="286" t="s">
        <v>185</v>
      </c>
      <c r="AT224" s="286" t="s">
        <v>136</v>
      </c>
      <c r="AU224" s="286" t="s">
        <v>141</v>
      </c>
      <c r="AY224" s="286" t="s">
        <v>133</v>
      </c>
      <c r="BE224" s="164">
        <f t="shared" ref="BE224" si="54">IF(N224="základní",J224,0)</f>
        <v>0</v>
      </c>
      <c r="BF224" s="164">
        <f t="shared" ref="BF224" si="55">IF(N224="snížená",J224,0)</f>
        <v>0</v>
      </c>
      <c r="BG224" s="164">
        <f t="shared" ref="BG224" si="56">IF(N224="zákl. přenesená",J224,0)</f>
        <v>0</v>
      </c>
      <c r="BH224" s="164">
        <f t="shared" ref="BH224" si="57">IF(N224="sníž. přenesená",J224,0)</f>
        <v>0</v>
      </c>
      <c r="BI224" s="164">
        <f t="shared" ref="BI224" si="58">IF(N224="nulová",J224,0)</f>
        <v>0</v>
      </c>
      <c r="BJ224" s="286" t="s">
        <v>141</v>
      </c>
      <c r="BK224" s="164">
        <f t="shared" ref="BK224" si="59">ROUND(I224*H224,2)</f>
        <v>0</v>
      </c>
      <c r="BL224" s="286" t="s">
        <v>185</v>
      </c>
      <c r="BM224" s="286" t="s">
        <v>368</v>
      </c>
    </row>
    <row r="225" spans="2:65" s="1" customFormat="1" ht="40.5" customHeight="1">
      <c r="B225" s="152"/>
      <c r="C225" s="153">
        <v>58</v>
      </c>
      <c r="D225" s="153" t="s">
        <v>136</v>
      </c>
      <c r="E225" s="154" t="s">
        <v>369</v>
      </c>
      <c r="F225" s="155" t="s">
        <v>857</v>
      </c>
      <c r="G225" s="156" t="s">
        <v>324</v>
      </c>
      <c r="H225" s="157">
        <v>1</v>
      </c>
      <c r="I225" s="158"/>
      <c r="J225" s="159">
        <f t="shared" si="30"/>
        <v>0</v>
      </c>
      <c r="K225" s="155"/>
      <c r="L225" s="38"/>
      <c r="M225" s="160" t="s">
        <v>5</v>
      </c>
      <c r="N225" s="161" t="s">
        <v>43</v>
      </c>
      <c r="P225" s="162">
        <f t="shared" si="31"/>
        <v>0</v>
      </c>
      <c r="Q225" s="162">
        <v>1.375E-2</v>
      </c>
      <c r="R225" s="162">
        <f t="shared" si="32"/>
        <v>1.375E-2</v>
      </c>
      <c r="S225" s="162">
        <v>0</v>
      </c>
      <c r="T225" s="163">
        <f t="shared" si="33"/>
        <v>0</v>
      </c>
      <c r="AR225" s="22" t="s">
        <v>185</v>
      </c>
      <c r="AT225" s="22" t="s">
        <v>136</v>
      </c>
      <c r="AU225" s="22" t="s">
        <v>141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141</v>
      </c>
      <c r="BK225" s="164">
        <f t="shared" si="39"/>
        <v>0</v>
      </c>
      <c r="BL225" s="22" t="s">
        <v>185</v>
      </c>
      <c r="BM225" s="22" t="s">
        <v>370</v>
      </c>
    </row>
    <row r="226" spans="2:65" s="1" customFormat="1" ht="16.5" customHeight="1">
      <c r="B226" s="152"/>
      <c r="C226" s="153">
        <v>59</v>
      </c>
      <c r="D226" s="153" t="s">
        <v>136</v>
      </c>
      <c r="E226" s="154" t="s">
        <v>371</v>
      </c>
      <c r="F226" s="155" t="s">
        <v>372</v>
      </c>
      <c r="G226" s="156" t="s">
        <v>324</v>
      </c>
      <c r="H226" s="157">
        <v>1</v>
      </c>
      <c r="I226" s="158"/>
      <c r="J226" s="159">
        <f t="shared" si="30"/>
        <v>0</v>
      </c>
      <c r="K226" s="155"/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3.2899999999999999E-2</v>
      </c>
      <c r="T226" s="163">
        <f t="shared" si="33"/>
        <v>3.2899999999999999E-2</v>
      </c>
      <c r="AR226" s="22" t="s">
        <v>185</v>
      </c>
      <c r="AT226" s="22" t="s">
        <v>136</v>
      </c>
      <c r="AU226" s="22" t="s">
        <v>141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141</v>
      </c>
      <c r="BK226" s="164">
        <f t="shared" si="39"/>
        <v>0</v>
      </c>
      <c r="BL226" s="22" t="s">
        <v>185</v>
      </c>
      <c r="BM226" s="22" t="s">
        <v>373</v>
      </c>
    </row>
    <row r="227" spans="2:65" s="1" customFormat="1" ht="25.5" customHeight="1">
      <c r="B227" s="152"/>
      <c r="C227" s="153">
        <v>60</v>
      </c>
      <c r="D227" s="153" t="s">
        <v>136</v>
      </c>
      <c r="E227" s="154" t="s">
        <v>374</v>
      </c>
      <c r="F227" s="155" t="s">
        <v>851</v>
      </c>
      <c r="G227" s="156" t="s">
        <v>324</v>
      </c>
      <c r="H227" s="157">
        <v>1</v>
      </c>
      <c r="I227" s="158"/>
      <c r="J227" s="159">
        <f t="shared" si="30"/>
        <v>0</v>
      </c>
      <c r="K227" s="155"/>
      <c r="L227" s="38"/>
      <c r="M227" s="160" t="s">
        <v>5</v>
      </c>
      <c r="N227" s="161" t="s">
        <v>43</v>
      </c>
      <c r="P227" s="162">
        <f t="shared" si="31"/>
        <v>0</v>
      </c>
      <c r="Q227" s="162">
        <v>1.9990000000000001E-2</v>
      </c>
      <c r="R227" s="162">
        <f t="shared" si="32"/>
        <v>1.9990000000000001E-2</v>
      </c>
      <c r="S227" s="162">
        <v>0</v>
      </c>
      <c r="T227" s="163">
        <f t="shared" si="33"/>
        <v>0</v>
      </c>
      <c r="AR227" s="22" t="s">
        <v>185</v>
      </c>
      <c r="AT227" s="22" t="s">
        <v>136</v>
      </c>
      <c r="AU227" s="22" t="s">
        <v>141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141</v>
      </c>
      <c r="BK227" s="164">
        <f t="shared" si="39"/>
        <v>0</v>
      </c>
      <c r="BL227" s="22" t="s">
        <v>185</v>
      </c>
      <c r="BM227" s="22" t="s">
        <v>375</v>
      </c>
    </row>
    <row r="228" spans="2:65" s="1" customFormat="1" ht="16.5" customHeight="1">
      <c r="B228" s="152"/>
      <c r="C228" s="153">
        <v>61</v>
      </c>
      <c r="D228" s="153" t="s">
        <v>136</v>
      </c>
      <c r="E228" s="154" t="s">
        <v>376</v>
      </c>
      <c r="F228" s="155" t="s">
        <v>377</v>
      </c>
      <c r="G228" s="156" t="s">
        <v>176</v>
      </c>
      <c r="H228" s="157">
        <v>6</v>
      </c>
      <c r="I228" s="158"/>
      <c r="J228" s="159">
        <f t="shared" si="30"/>
        <v>0</v>
      </c>
      <c r="K228" s="155"/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4.8999999999999998E-4</v>
      </c>
      <c r="T228" s="163">
        <f t="shared" si="33"/>
        <v>2.9399999999999999E-3</v>
      </c>
      <c r="AR228" s="22" t="s">
        <v>185</v>
      </c>
      <c r="AT228" s="22" t="s">
        <v>136</v>
      </c>
      <c r="AU228" s="22" t="s">
        <v>141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141</v>
      </c>
      <c r="BK228" s="164">
        <f t="shared" si="39"/>
        <v>0</v>
      </c>
      <c r="BL228" s="22" t="s">
        <v>185</v>
      </c>
      <c r="BM228" s="22" t="s">
        <v>378</v>
      </c>
    </row>
    <row r="229" spans="2:65" s="1" customFormat="1" ht="16.5" customHeight="1">
      <c r="B229" s="152"/>
      <c r="C229" s="153">
        <v>62</v>
      </c>
      <c r="D229" s="153" t="s">
        <v>136</v>
      </c>
      <c r="E229" s="154" t="s">
        <v>379</v>
      </c>
      <c r="F229" s="155" t="s">
        <v>380</v>
      </c>
      <c r="G229" s="156" t="s">
        <v>324</v>
      </c>
      <c r="H229" s="157">
        <v>6</v>
      </c>
      <c r="I229" s="158"/>
      <c r="J229" s="159">
        <f t="shared" si="30"/>
        <v>0</v>
      </c>
      <c r="K229" s="155"/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1.89E-3</v>
      </c>
      <c r="R229" s="162">
        <f t="shared" si="32"/>
        <v>1.1339999999999999E-2</v>
      </c>
      <c r="S229" s="162">
        <v>0</v>
      </c>
      <c r="T229" s="163">
        <f t="shared" si="33"/>
        <v>0</v>
      </c>
      <c r="AR229" s="22" t="s">
        <v>185</v>
      </c>
      <c r="AT229" s="22" t="s">
        <v>136</v>
      </c>
      <c r="AU229" s="22" t="s">
        <v>141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141</v>
      </c>
      <c r="BK229" s="164">
        <f t="shared" si="39"/>
        <v>0</v>
      </c>
      <c r="BL229" s="22" t="s">
        <v>185</v>
      </c>
      <c r="BM229" s="22" t="s">
        <v>381</v>
      </c>
    </row>
    <row r="230" spans="2:65" s="1" customFormat="1" ht="16.5" customHeight="1">
      <c r="B230" s="152"/>
      <c r="C230" s="153">
        <v>63</v>
      </c>
      <c r="D230" s="153" t="s">
        <v>136</v>
      </c>
      <c r="E230" s="154" t="s">
        <v>382</v>
      </c>
      <c r="F230" s="155" t="s">
        <v>383</v>
      </c>
      <c r="G230" s="156" t="s">
        <v>324</v>
      </c>
      <c r="H230" s="157">
        <v>2</v>
      </c>
      <c r="I230" s="158"/>
      <c r="J230" s="159">
        <f t="shared" si="30"/>
        <v>0</v>
      </c>
      <c r="K230" s="155"/>
      <c r="L230" s="38"/>
      <c r="M230" s="160" t="s">
        <v>5</v>
      </c>
      <c r="N230" s="161" t="s">
        <v>43</v>
      </c>
      <c r="P230" s="162">
        <f t="shared" si="31"/>
        <v>0</v>
      </c>
      <c r="Q230" s="162">
        <v>0</v>
      </c>
      <c r="R230" s="162">
        <f t="shared" si="32"/>
        <v>0</v>
      </c>
      <c r="S230" s="162">
        <v>1.56E-3</v>
      </c>
      <c r="T230" s="163">
        <f t="shared" si="33"/>
        <v>3.1199999999999999E-3</v>
      </c>
      <c r="AR230" s="22" t="s">
        <v>185</v>
      </c>
      <c r="AT230" s="22" t="s">
        <v>136</v>
      </c>
      <c r="AU230" s="22" t="s">
        <v>141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141</v>
      </c>
      <c r="BK230" s="164">
        <f t="shared" si="39"/>
        <v>0</v>
      </c>
      <c r="BL230" s="22" t="s">
        <v>185</v>
      </c>
      <c r="BM230" s="22" t="s">
        <v>384</v>
      </c>
    </row>
    <row r="231" spans="2:65" s="1" customFormat="1" ht="16.5" customHeight="1">
      <c r="B231" s="152"/>
      <c r="C231" s="153">
        <v>64</v>
      </c>
      <c r="D231" s="153" t="s">
        <v>136</v>
      </c>
      <c r="E231" s="154" t="s">
        <v>385</v>
      </c>
      <c r="F231" s="155" t="s">
        <v>877</v>
      </c>
      <c r="G231" s="156" t="s">
        <v>324</v>
      </c>
      <c r="H231" s="157">
        <v>1</v>
      </c>
      <c r="I231" s="158"/>
      <c r="J231" s="159">
        <f t="shared" si="30"/>
        <v>0</v>
      </c>
      <c r="K231" s="155"/>
      <c r="L231" s="38"/>
      <c r="M231" s="160" t="s">
        <v>5</v>
      </c>
      <c r="N231" s="161" t="s">
        <v>43</v>
      </c>
      <c r="P231" s="162">
        <f t="shared" si="31"/>
        <v>0</v>
      </c>
      <c r="Q231" s="162">
        <v>1.8E-3</v>
      </c>
      <c r="R231" s="162">
        <f t="shared" si="32"/>
        <v>1.8E-3</v>
      </c>
      <c r="S231" s="162">
        <v>0</v>
      </c>
      <c r="T231" s="163">
        <f t="shared" si="33"/>
        <v>0</v>
      </c>
      <c r="AR231" s="22" t="s">
        <v>185</v>
      </c>
      <c r="AT231" s="22" t="s">
        <v>136</v>
      </c>
      <c r="AU231" s="22" t="s">
        <v>141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141</v>
      </c>
      <c r="BK231" s="164">
        <f t="shared" si="39"/>
        <v>0</v>
      </c>
      <c r="BL231" s="22" t="s">
        <v>185</v>
      </c>
      <c r="BM231" s="22" t="s">
        <v>386</v>
      </c>
    </row>
    <row r="232" spans="2:65" s="1" customFormat="1" ht="16.5" customHeight="1">
      <c r="B232" s="152"/>
      <c r="C232" s="153">
        <v>65</v>
      </c>
      <c r="D232" s="153" t="s">
        <v>136</v>
      </c>
      <c r="E232" s="154" t="s">
        <v>387</v>
      </c>
      <c r="F232" s="155" t="s">
        <v>388</v>
      </c>
      <c r="G232" s="156" t="s">
        <v>324</v>
      </c>
      <c r="H232" s="157">
        <v>1</v>
      </c>
      <c r="I232" s="158"/>
      <c r="J232" s="159">
        <f t="shared" si="30"/>
        <v>0</v>
      </c>
      <c r="K232" s="155"/>
      <c r="L232" s="38"/>
      <c r="M232" s="160" t="s">
        <v>5</v>
      </c>
      <c r="N232" s="161" t="s">
        <v>43</v>
      </c>
      <c r="P232" s="162">
        <f t="shared" si="31"/>
        <v>0</v>
      </c>
      <c r="Q232" s="162">
        <v>1.9599999999999999E-3</v>
      </c>
      <c r="R232" s="162">
        <f t="shared" si="32"/>
        <v>1.9599999999999999E-3</v>
      </c>
      <c r="S232" s="162">
        <v>0</v>
      </c>
      <c r="T232" s="163">
        <f t="shared" si="33"/>
        <v>0</v>
      </c>
      <c r="AR232" s="22" t="s">
        <v>185</v>
      </c>
      <c r="AT232" s="22" t="s">
        <v>136</v>
      </c>
      <c r="AU232" s="22" t="s">
        <v>141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141</v>
      </c>
      <c r="BK232" s="164">
        <f t="shared" si="39"/>
        <v>0</v>
      </c>
      <c r="BL232" s="22" t="s">
        <v>185</v>
      </c>
      <c r="BM232" s="22" t="s">
        <v>389</v>
      </c>
    </row>
    <row r="233" spans="2:65" s="1" customFormat="1" ht="25.5" customHeight="1">
      <c r="B233" s="152"/>
      <c r="C233" s="153">
        <v>66</v>
      </c>
      <c r="D233" s="153" t="s">
        <v>136</v>
      </c>
      <c r="E233" s="154" t="s">
        <v>390</v>
      </c>
      <c r="F233" s="155" t="s">
        <v>391</v>
      </c>
      <c r="G233" s="156" t="s">
        <v>176</v>
      </c>
      <c r="H233" s="157">
        <v>1</v>
      </c>
      <c r="I233" s="158"/>
      <c r="J233" s="159">
        <f t="shared" si="30"/>
        <v>0</v>
      </c>
      <c r="K233" s="155"/>
      <c r="L233" s="38"/>
      <c r="M233" s="160" t="s">
        <v>5</v>
      </c>
      <c r="N233" s="161" t="s">
        <v>43</v>
      </c>
      <c r="P233" s="162">
        <f t="shared" si="31"/>
        <v>0</v>
      </c>
      <c r="Q233" s="162">
        <v>1.2800000000000001E-3</v>
      </c>
      <c r="R233" s="162">
        <f t="shared" si="32"/>
        <v>1.2800000000000001E-3</v>
      </c>
      <c r="S233" s="162">
        <v>0</v>
      </c>
      <c r="T233" s="163">
        <f t="shared" si="33"/>
        <v>0</v>
      </c>
      <c r="AR233" s="22" t="s">
        <v>185</v>
      </c>
      <c r="AT233" s="22" t="s">
        <v>136</v>
      </c>
      <c r="AU233" s="22" t="s">
        <v>141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141</v>
      </c>
      <c r="BK233" s="164">
        <f t="shared" si="39"/>
        <v>0</v>
      </c>
      <c r="BL233" s="22" t="s">
        <v>185</v>
      </c>
      <c r="BM233" s="22" t="s">
        <v>392</v>
      </c>
    </row>
    <row r="234" spans="2:65" s="1" customFormat="1" ht="25.5" customHeight="1">
      <c r="B234" s="152"/>
      <c r="C234" s="153">
        <v>67</v>
      </c>
      <c r="D234" s="153" t="s">
        <v>136</v>
      </c>
      <c r="E234" s="154" t="s">
        <v>393</v>
      </c>
      <c r="F234" s="155" t="s">
        <v>394</v>
      </c>
      <c r="G234" s="156" t="s">
        <v>176</v>
      </c>
      <c r="H234" s="157">
        <v>3</v>
      </c>
      <c r="I234" s="158"/>
      <c r="J234" s="159">
        <f t="shared" si="30"/>
        <v>0</v>
      </c>
      <c r="K234" s="155"/>
      <c r="L234" s="38"/>
      <c r="M234" s="160" t="s">
        <v>5</v>
      </c>
      <c r="N234" s="161" t="s">
        <v>43</v>
      </c>
      <c r="P234" s="162">
        <f t="shared" si="31"/>
        <v>0</v>
      </c>
      <c r="Q234" s="162">
        <v>1.3999999999999999E-4</v>
      </c>
      <c r="R234" s="162">
        <f t="shared" si="32"/>
        <v>4.1999999999999996E-4</v>
      </c>
      <c r="S234" s="162">
        <v>0</v>
      </c>
      <c r="T234" s="163">
        <f t="shared" si="33"/>
        <v>0</v>
      </c>
      <c r="AR234" s="22" t="s">
        <v>185</v>
      </c>
      <c r="AT234" s="22" t="s">
        <v>136</v>
      </c>
      <c r="AU234" s="22" t="s">
        <v>141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141</v>
      </c>
      <c r="BK234" s="164">
        <f t="shared" si="39"/>
        <v>0</v>
      </c>
      <c r="BL234" s="22" t="s">
        <v>185</v>
      </c>
      <c r="BM234" s="22" t="s">
        <v>395</v>
      </c>
    </row>
    <row r="235" spans="2:65" s="1" customFormat="1" ht="16.5" customHeight="1">
      <c r="B235" s="152"/>
      <c r="C235" s="153">
        <v>68</v>
      </c>
      <c r="D235" s="186" t="s">
        <v>178</v>
      </c>
      <c r="E235" s="187" t="s">
        <v>396</v>
      </c>
      <c r="F235" s="188" t="s">
        <v>397</v>
      </c>
      <c r="G235" s="189" t="s">
        <v>176</v>
      </c>
      <c r="H235" s="190">
        <v>1</v>
      </c>
      <c r="I235" s="191"/>
      <c r="J235" s="192">
        <f t="shared" si="30"/>
        <v>0</v>
      </c>
      <c r="K235" s="188"/>
      <c r="L235" s="193"/>
      <c r="M235" s="194" t="s">
        <v>5</v>
      </c>
      <c r="N235" s="195" t="s">
        <v>43</v>
      </c>
      <c r="P235" s="162">
        <f t="shared" si="31"/>
        <v>0</v>
      </c>
      <c r="Q235" s="162">
        <v>4.4000000000000002E-4</v>
      </c>
      <c r="R235" s="162">
        <f t="shared" si="32"/>
        <v>4.4000000000000002E-4</v>
      </c>
      <c r="S235" s="162">
        <v>0</v>
      </c>
      <c r="T235" s="163">
        <f t="shared" si="33"/>
        <v>0</v>
      </c>
      <c r="AR235" s="22" t="s">
        <v>258</v>
      </c>
      <c r="AT235" s="22" t="s">
        <v>178</v>
      </c>
      <c r="AU235" s="22" t="s">
        <v>141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141</v>
      </c>
      <c r="BK235" s="164">
        <f t="shared" si="39"/>
        <v>0</v>
      </c>
      <c r="BL235" s="22" t="s">
        <v>185</v>
      </c>
      <c r="BM235" s="22" t="s">
        <v>398</v>
      </c>
    </row>
    <row r="236" spans="2:65" s="1" customFormat="1" ht="16.5" customHeight="1">
      <c r="B236" s="152"/>
      <c r="C236" s="153">
        <v>69</v>
      </c>
      <c r="D236" s="186" t="s">
        <v>178</v>
      </c>
      <c r="E236" s="187" t="s">
        <v>399</v>
      </c>
      <c r="F236" s="188" t="s">
        <v>878</v>
      </c>
      <c r="G236" s="189" t="s">
        <v>176</v>
      </c>
      <c r="H236" s="190">
        <v>1</v>
      </c>
      <c r="I236" s="191"/>
      <c r="J236" s="192">
        <f t="shared" si="30"/>
        <v>0</v>
      </c>
      <c r="K236" s="188"/>
      <c r="L236" s="193"/>
      <c r="M236" s="194" t="s">
        <v>5</v>
      </c>
      <c r="N236" s="195" t="s">
        <v>43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22" t="s">
        <v>258</v>
      </c>
      <c r="AT236" s="22" t="s">
        <v>178</v>
      </c>
      <c r="AU236" s="22" t="s">
        <v>141</v>
      </c>
      <c r="AY236" s="22" t="s">
        <v>133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2" t="s">
        <v>141</v>
      </c>
      <c r="BK236" s="164">
        <f t="shared" si="39"/>
        <v>0</v>
      </c>
      <c r="BL236" s="22" t="s">
        <v>185</v>
      </c>
      <c r="BM236" s="22" t="s">
        <v>400</v>
      </c>
    </row>
    <row r="237" spans="2:65" s="1" customFormat="1" ht="27" customHeight="1">
      <c r="B237" s="152"/>
      <c r="C237" s="153">
        <v>70</v>
      </c>
      <c r="D237" s="153" t="s">
        <v>136</v>
      </c>
      <c r="E237" s="154" t="s">
        <v>401</v>
      </c>
      <c r="F237" s="155" t="s">
        <v>848</v>
      </c>
      <c r="G237" s="156" t="s">
        <v>176</v>
      </c>
      <c r="H237" s="157">
        <v>1</v>
      </c>
      <c r="I237" s="158"/>
      <c r="J237" s="159">
        <f t="shared" si="30"/>
        <v>0</v>
      </c>
      <c r="K237" s="155"/>
      <c r="L237" s="38"/>
      <c r="M237" s="160" t="s">
        <v>5</v>
      </c>
      <c r="N237" s="161" t="s">
        <v>43</v>
      </c>
      <c r="P237" s="162">
        <f t="shared" si="31"/>
        <v>0</v>
      </c>
      <c r="Q237" s="162">
        <v>3.1E-4</v>
      </c>
      <c r="R237" s="162">
        <f t="shared" si="32"/>
        <v>3.1E-4</v>
      </c>
      <c r="S237" s="162">
        <v>0</v>
      </c>
      <c r="T237" s="163">
        <f t="shared" si="33"/>
        <v>0</v>
      </c>
      <c r="AR237" s="22" t="s">
        <v>185</v>
      </c>
      <c r="AT237" s="22" t="s">
        <v>136</v>
      </c>
      <c r="AU237" s="22" t="s">
        <v>141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141</v>
      </c>
      <c r="BK237" s="164">
        <f t="shared" si="39"/>
        <v>0</v>
      </c>
      <c r="BL237" s="22" t="s">
        <v>185</v>
      </c>
      <c r="BM237" s="22" t="s">
        <v>402</v>
      </c>
    </row>
    <row r="238" spans="2:65" s="1" customFormat="1" ht="27" customHeight="1">
      <c r="B238" s="152"/>
      <c r="C238" s="153">
        <v>71</v>
      </c>
      <c r="D238" s="153" t="s">
        <v>136</v>
      </c>
      <c r="E238" s="154" t="s">
        <v>862</v>
      </c>
      <c r="F238" s="155" t="s">
        <v>869</v>
      </c>
      <c r="G238" s="156" t="s">
        <v>176</v>
      </c>
      <c r="H238" s="157">
        <v>1</v>
      </c>
      <c r="I238" s="158"/>
      <c r="J238" s="159">
        <f t="shared" ref="J238" si="60">ROUND(I238*H238,2)</f>
        <v>0</v>
      </c>
      <c r="K238" s="277"/>
      <c r="L238" s="38"/>
      <c r="M238" s="160"/>
      <c r="N238" s="161"/>
      <c r="P238" s="162"/>
      <c r="Q238" s="162"/>
      <c r="R238" s="162"/>
      <c r="S238" s="162"/>
      <c r="T238" s="163"/>
      <c r="AR238" s="22"/>
      <c r="AT238" s="22"/>
      <c r="AU238" s="22"/>
      <c r="AY238" s="22"/>
      <c r="BE238" s="164"/>
      <c r="BF238" s="164"/>
      <c r="BG238" s="164"/>
      <c r="BH238" s="164"/>
      <c r="BI238" s="164"/>
      <c r="BJ238" s="22"/>
      <c r="BK238" s="164"/>
      <c r="BL238" s="22"/>
      <c r="BM238" s="22"/>
    </row>
    <row r="239" spans="2:65" s="1" customFormat="1" ht="38.25" customHeight="1">
      <c r="B239" s="152"/>
      <c r="C239" s="153">
        <v>72</v>
      </c>
      <c r="D239" s="153" t="s">
        <v>136</v>
      </c>
      <c r="E239" s="154" t="s">
        <v>403</v>
      </c>
      <c r="F239" s="155" t="s">
        <v>404</v>
      </c>
      <c r="G239" s="156" t="s">
        <v>214</v>
      </c>
      <c r="H239" s="157">
        <v>6.5000000000000002E-2</v>
      </c>
      <c r="I239" s="158"/>
      <c r="J239" s="159">
        <f t="shared" si="30"/>
        <v>0</v>
      </c>
      <c r="K239" s="155"/>
      <c r="L239" s="38"/>
      <c r="M239" s="160" t="s">
        <v>5</v>
      </c>
      <c r="N239" s="161" t="s">
        <v>43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22" t="s">
        <v>185</v>
      </c>
      <c r="AT239" s="22" t="s">
        <v>136</v>
      </c>
      <c r="AU239" s="22" t="s">
        <v>141</v>
      </c>
      <c r="AY239" s="22" t="s">
        <v>133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2" t="s">
        <v>141</v>
      </c>
      <c r="BK239" s="164">
        <f t="shared" si="39"/>
        <v>0</v>
      </c>
      <c r="BL239" s="22" t="s">
        <v>185</v>
      </c>
      <c r="BM239" s="22" t="s">
        <v>405</v>
      </c>
    </row>
    <row r="240" spans="2:65" s="10" customFormat="1" ht="29.85" customHeight="1">
      <c r="B240" s="140"/>
      <c r="D240" s="141" t="s">
        <v>70</v>
      </c>
      <c r="E240" s="150" t="s">
        <v>407</v>
      </c>
      <c r="F240" s="150" t="s">
        <v>408</v>
      </c>
      <c r="I240" s="143"/>
      <c r="J240" s="151">
        <f>BK240</f>
        <v>0</v>
      </c>
      <c r="L240" s="140"/>
      <c r="M240" s="145"/>
      <c r="P240" s="146">
        <f>SUM(P241:P242)</f>
        <v>0</v>
      </c>
      <c r="R240" s="146">
        <f>SUM(R241:R242)</f>
        <v>1.2E-2</v>
      </c>
      <c r="T240" s="147">
        <f>SUM(T241:T242)</f>
        <v>0</v>
      </c>
      <c r="AR240" s="141" t="s">
        <v>141</v>
      </c>
      <c r="AT240" s="148" t="s">
        <v>70</v>
      </c>
      <c r="AU240" s="148" t="s">
        <v>76</v>
      </c>
      <c r="AY240" s="141" t="s">
        <v>133</v>
      </c>
      <c r="BK240" s="149">
        <f>SUM(BK241:BK242)</f>
        <v>0</v>
      </c>
    </row>
    <row r="241" spans="2:65" s="1" customFormat="1" ht="25.5" customHeight="1">
      <c r="B241" s="152"/>
      <c r="C241" s="153">
        <v>73</v>
      </c>
      <c r="D241" s="153" t="s">
        <v>136</v>
      </c>
      <c r="E241" s="154" t="s">
        <v>409</v>
      </c>
      <c r="F241" s="155" t="s">
        <v>410</v>
      </c>
      <c r="G241" s="156" t="s">
        <v>324</v>
      </c>
      <c r="H241" s="157">
        <v>1</v>
      </c>
      <c r="I241" s="158"/>
      <c r="J241" s="159">
        <f>ROUND(I241*H241,2)</f>
        <v>0</v>
      </c>
      <c r="K241" s="155"/>
      <c r="L241" s="38"/>
      <c r="M241" s="160" t="s">
        <v>5</v>
      </c>
      <c r="N241" s="161" t="s">
        <v>43</v>
      </c>
      <c r="P241" s="162">
        <f>O241*H241</f>
        <v>0</v>
      </c>
      <c r="Q241" s="162">
        <v>1.2E-2</v>
      </c>
      <c r="R241" s="162">
        <f>Q241*H241</f>
        <v>1.2E-2</v>
      </c>
      <c r="S241" s="162">
        <v>0</v>
      </c>
      <c r="T241" s="163">
        <f>S241*H241</f>
        <v>0</v>
      </c>
      <c r="AR241" s="22" t="s">
        <v>185</v>
      </c>
      <c r="AT241" s="22" t="s">
        <v>136</v>
      </c>
      <c r="AU241" s="22" t="s">
        <v>141</v>
      </c>
      <c r="AY241" s="22" t="s">
        <v>133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2" t="s">
        <v>141</v>
      </c>
      <c r="BK241" s="164">
        <f>ROUND(I241*H241,2)</f>
        <v>0</v>
      </c>
      <c r="BL241" s="22" t="s">
        <v>185</v>
      </c>
      <c r="BM241" s="22" t="s">
        <v>411</v>
      </c>
    </row>
    <row r="242" spans="2:65" s="1" customFormat="1" ht="38.25" customHeight="1">
      <c r="B242" s="152"/>
      <c r="C242" s="153">
        <v>74</v>
      </c>
      <c r="D242" s="153" t="s">
        <v>136</v>
      </c>
      <c r="E242" s="154" t="s">
        <v>412</v>
      </c>
      <c r="F242" s="155" t="s">
        <v>413</v>
      </c>
      <c r="G242" s="156" t="s">
        <v>214</v>
      </c>
      <c r="H242" s="157">
        <v>1.2E-2</v>
      </c>
      <c r="I242" s="158"/>
      <c r="J242" s="159">
        <f>ROUND(I242*H242,2)</f>
        <v>0</v>
      </c>
      <c r="K242" s="155"/>
      <c r="L242" s="38"/>
      <c r="M242" s="160" t="s">
        <v>5</v>
      </c>
      <c r="N242" s="161" t="s">
        <v>43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2" t="s">
        <v>185</v>
      </c>
      <c r="AT242" s="22" t="s">
        <v>136</v>
      </c>
      <c r="AU242" s="22" t="s">
        <v>141</v>
      </c>
      <c r="AY242" s="22" t="s">
        <v>133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2" t="s">
        <v>141</v>
      </c>
      <c r="BK242" s="164">
        <f>ROUND(I242*H242,2)</f>
        <v>0</v>
      </c>
      <c r="BL242" s="22" t="s">
        <v>185</v>
      </c>
      <c r="BM242" s="22" t="s">
        <v>414</v>
      </c>
    </row>
    <row r="243" spans="2:65" s="10" customFormat="1" ht="29.85" customHeight="1">
      <c r="B243" s="140"/>
      <c r="D243" s="141" t="s">
        <v>70</v>
      </c>
      <c r="E243" s="150" t="s">
        <v>415</v>
      </c>
      <c r="F243" s="150" t="s">
        <v>416</v>
      </c>
      <c r="I243" s="143"/>
      <c r="J243" s="151">
        <f>+SUM(J244:J264)</f>
        <v>0</v>
      </c>
      <c r="L243" s="140"/>
      <c r="M243" s="145"/>
      <c r="P243" s="146">
        <f>SUM(P244:P264)</f>
        <v>0</v>
      </c>
      <c r="R243" s="146">
        <f>SUM(R244:R264)</f>
        <v>7.4300000000000005E-2</v>
      </c>
      <c r="T243" s="147">
        <f>SUM(T244:T264)</f>
        <v>5.7250000000000002E-2</v>
      </c>
      <c r="AR243" s="141" t="s">
        <v>141</v>
      </c>
      <c r="AT243" s="148" t="s">
        <v>70</v>
      </c>
      <c r="AU243" s="148" t="s">
        <v>76</v>
      </c>
      <c r="AY243" s="141" t="s">
        <v>133</v>
      </c>
      <c r="BK243" s="149">
        <f>SUM(BK244:BK264)</f>
        <v>0</v>
      </c>
    </row>
    <row r="244" spans="2:65" s="1" customFormat="1" ht="25.5" customHeight="1">
      <c r="B244" s="152"/>
      <c r="C244" s="153">
        <v>75</v>
      </c>
      <c r="D244" s="153" t="s">
        <v>136</v>
      </c>
      <c r="E244" s="154" t="s">
        <v>862</v>
      </c>
      <c r="F244" s="155" t="s">
        <v>863</v>
      </c>
      <c r="G244" s="156" t="s">
        <v>176</v>
      </c>
      <c r="H244" s="157">
        <v>1</v>
      </c>
      <c r="I244" s="158"/>
      <c r="J244" s="159">
        <f t="shared" ref="J244:J264" si="61">ROUND(I244*H244,2)</f>
        <v>0</v>
      </c>
      <c r="K244" s="277"/>
      <c r="L244" s="38"/>
      <c r="M244" s="160" t="s">
        <v>5</v>
      </c>
      <c r="N244" s="161" t="s">
        <v>43</v>
      </c>
      <c r="P244" s="162">
        <f t="shared" ref="P244:P264" si="62">O244*H244</f>
        <v>0</v>
      </c>
      <c r="Q244" s="162">
        <v>1.7700000000000001E-3</v>
      </c>
      <c r="R244" s="162">
        <f t="shared" ref="R244:R264" si="63">Q244*H244</f>
        <v>1.7700000000000001E-3</v>
      </c>
      <c r="S244" s="162">
        <v>5.7250000000000002E-2</v>
      </c>
      <c r="T244" s="163">
        <f t="shared" ref="T244:T264" si="64">S244*H244</f>
        <v>5.7250000000000002E-2</v>
      </c>
      <c r="AR244" s="22" t="s">
        <v>185</v>
      </c>
      <c r="AT244" s="22" t="s">
        <v>136</v>
      </c>
      <c r="AU244" s="22" t="s">
        <v>141</v>
      </c>
      <c r="AY244" s="22" t="s">
        <v>133</v>
      </c>
      <c r="BE244" s="164">
        <f t="shared" ref="BE244:BE264" si="65">IF(N244="základní",J244,0)</f>
        <v>0</v>
      </c>
      <c r="BF244" s="164">
        <f t="shared" ref="BF244:BF264" si="66">IF(N244="snížená",J244,0)</f>
        <v>0</v>
      </c>
      <c r="BG244" s="164">
        <f t="shared" ref="BG244:BG264" si="67">IF(N244="zákl. přenesená",J244,0)</f>
        <v>0</v>
      </c>
      <c r="BH244" s="164">
        <f t="shared" ref="BH244:BH264" si="68">IF(N244="sníž. přenesená",J244,0)</f>
        <v>0</v>
      </c>
      <c r="BI244" s="164">
        <f t="shared" ref="BI244:BI264" si="69">IF(N244="nulová",J244,0)</f>
        <v>0</v>
      </c>
      <c r="BJ244" s="22" t="s">
        <v>141</v>
      </c>
      <c r="BK244" s="164">
        <f t="shared" ref="BK244:BK264" si="70">ROUND(I244*H244,2)</f>
        <v>0</v>
      </c>
      <c r="BL244" s="22" t="s">
        <v>185</v>
      </c>
      <c r="BM244" s="22" t="s">
        <v>417</v>
      </c>
    </row>
    <row r="245" spans="2:65" s="1" customFormat="1" ht="24.75" customHeight="1">
      <c r="B245" s="152"/>
      <c r="C245" s="186">
        <v>76</v>
      </c>
      <c r="D245" s="186" t="s">
        <v>178</v>
      </c>
      <c r="E245" s="187" t="s">
        <v>864</v>
      </c>
      <c r="F245" s="188" t="s">
        <v>852</v>
      </c>
      <c r="G245" s="189" t="s">
        <v>176</v>
      </c>
      <c r="H245" s="190">
        <v>1</v>
      </c>
      <c r="I245" s="191"/>
      <c r="J245" s="192">
        <f t="shared" si="61"/>
        <v>0</v>
      </c>
      <c r="K245" s="276"/>
      <c r="L245" s="193"/>
      <c r="M245" s="194" t="s">
        <v>5</v>
      </c>
      <c r="N245" s="195" t="s">
        <v>43</v>
      </c>
      <c r="P245" s="162">
        <f t="shared" si="62"/>
        <v>0</v>
      </c>
      <c r="Q245" s="162">
        <v>3.5999999999999997E-2</v>
      </c>
      <c r="R245" s="162">
        <f t="shared" si="63"/>
        <v>3.5999999999999997E-2</v>
      </c>
      <c r="S245" s="162">
        <v>0</v>
      </c>
      <c r="T245" s="163">
        <f t="shared" si="64"/>
        <v>0</v>
      </c>
      <c r="AR245" s="22" t="s">
        <v>258</v>
      </c>
      <c r="AT245" s="22" t="s">
        <v>178</v>
      </c>
      <c r="AU245" s="22" t="s">
        <v>141</v>
      </c>
      <c r="AY245" s="22" t="s">
        <v>133</v>
      </c>
      <c r="BE245" s="164">
        <f t="shared" si="65"/>
        <v>0</v>
      </c>
      <c r="BF245" s="164">
        <f t="shared" si="66"/>
        <v>0</v>
      </c>
      <c r="BG245" s="164">
        <f t="shared" si="67"/>
        <v>0</v>
      </c>
      <c r="BH245" s="164">
        <f t="shared" si="68"/>
        <v>0</v>
      </c>
      <c r="BI245" s="164">
        <f t="shared" si="69"/>
        <v>0</v>
      </c>
      <c r="BJ245" s="22" t="s">
        <v>141</v>
      </c>
      <c r="BK245" s="164">
        <f t="shared" si="70"/>
        <v>0</v>
      </c>
      <c r="BL245" s="22" t="s">
        <v>185</v>
      </c>
      <c r="BM245" s="22" t="s">
        <v>418</v>
      </c>
    </row>
    <row r="246" spans="2:65" s="1" customFormat="1" ht="24.75" customHeight="1">
      <c r="B246" s="152"/>
      <c r="C246" s="153">
        <v>77</v>
      </c>
      <c r="D246" s="278" t="s">
        <v>178</v>
      </c>
      <c r="E246" s="279" t="s">
        <v>870</v>
      </c>
      <c r="F246" s="280" t="s">
        <v>874</v>
      </c>
      <c r="G246" s="281" t="s">
        <v>176</v>
      </c>
      <c r="H246" s="282">
        <v>1</v>
      </c>
      <c r="I246" s="283"/>
      <c r="J246" s="284">
        <f t="shared" ref="J246" si="71">ROUND(I246*H246,2)</f>
        <v>0</v>
      </c>
      <c r="K246" s="285"/>
      <c r="L246" s="193"/>
      <c r="M246" s="194"/>
      <c r="N246" s="195"/>
      <c r="P246" s="162"/>
      <c r="Q246" s="162"/>
      <c r="R246" s="162"/>
      <c r="S246" s="162"/>
      <c r="T246" s="163"/>
      <c r="AR246" s="22"/>
      <c r="AT246" s="22"/>
      <c r="AU246" s="22"/>
      <c r="AY246" s="22"/>
      <c r="BE246" s="164"/>
      <c r="BF246" s="164"/>
      <c r="BG246" s="164"/>
      <c r="BH246" s="164"/>
      <c r="BI246" s="164"/>
      <c r="BJ246" s="22"/>
      <c r="BK246" s="164"/>
      <c r="BL246" s="22"/>
      <c r="BM246" s="22"/>
    </row>
    <row r="247" spans="2:65" s="1" customFormat="1" ht="24.75" customHeight="1">
      <c r="B247" s="152"/>
      <c r="C247" s="186">
        <v>78</v>
      </c>
      <c r="D247" s="278" t="s">
        <v>178</v>
      </c>
      <c r="E247" s="279" t="s">
        <v>871</v>
      </c>
      <c r="F247" s="280" t="s">
        <v>872</v>
      </c>
      <c r="G247" s="281" t="s">
        <v>176</v>
      </c>
      <c r="H247" s="282">
        <v>1</v>
      </c>
      <c r="I247" s="283"/>
      <c r="J247" s="284">
        <f t="shared" ref="J247" si="72">ROUND(I247*H247,2)</f>
        <v>0</v>
      </c>
      <c r="K247" s="285"/>
      <c r="L247" s="193"/>
      <c r="M247" s="194"/>
      <c r="N247" s="195"/>
      <c r="P247" s="162"/>
      <c r="Q247" s="162"/>
      <c r="R247" s="162"/>
      <c r="S247" s="162"/>
      <c r="T247" s="163"/>
      <c r="AR247" s="22"/>
      <c r="AT247" s="22"/>
      <c r="AU247" s="22"/>
      <c r="AY247" s="22"/>
      <c r="BE247" s="164"/>
      <c r="BF247" s="164"/>
      <c r="BG247" s="164"/>
      <c r="BH247" s="164"/>
      <c r="BI247" s="164"/>
      <c r="BJ247" s="22"/>
      <c r="BK247" s="164"/>
      <c r="BL247" s="22"/>
      <c r="BM247" s="22"/>
    </row>
    <row r="248" spans="2:65" s="1" customFormat="1" ht="38.25" customHeight="1">
      <c r="B248" s="152"/>
      <c r="C248" s="153">
        <v>79</v>
      </c>
      <c r="D248" s="153" t="s">
        <v>136</v>
      </c>
      <c r="E248" s="154" t="s">
        <v>419</v>
      </c>
      <c r="F248" s="155" t="s">
        <v>420</v>
      </c>
      <c r="G248" s="156" t="s">
        <v>176</v>
      </c>
      <c r="H248" s="157">
        <v>2</v>
      </c>
      <c r="I248" s="158"/>
      <c r="J248" s="159">
        <f t="shared" si="61"/>
        <v>0</v>
      </c>
      <c r="K248" s="155"/>
      <c r="L248" s="38"/>
      <c r="M248" s="160" t="s">
        <v>5</v>
      </c>
      <c r="N248" s="161" t="s">
        <v>43</v>
      </c>
      <c r="P248" s="162">
        <f t="shared" si="62"/>
        <v>0</v>
      </c>
      <c r="Q248" s="162">
        <v>0</v>
      </c>
      <c r="R248" s="162">
        <f t="shared" si="63"/>
        <v>0</v>
      </c>
      <c r="S248" s="162">
        <v>0</v>
      </c>
      <c r="T248" s="163">
        <f t="shared" si="64"/>
        <v>0</v>
      </c>
      <c r="AR248" s="22" t="s">
        <v>185</v>
      </c>
      <c r="AT248" s="22" t="s">
        <v>136</v>
      </c>
      <c r="AU248" s="22" t="s">
        <v>141</v>
      </c>
      <c r="AY248" s="22" t="s">
        <v>133</v>
      </c>
      <c r="BE248" s="164">
        <f t="shared" si="65"/>
        <v>0</v>
      </c>
      <c r="BF248" s="164">
        <f t="shared" si="66"/>
        <v>0</v>
      </c>
      <c r="BG248" s="164">
        <f t="shared" si="67"/>
        <v>0</v>
      </c>
      <c r="BH248" s="164">
        <f t="shared" si="68"/>
        <v>0</v>
      </c>
      <c r="BI248" s="164">
        <f t="shared" si="69"/>
        <v>0</v>
      </c>
      <c r="BJ248" s="22" t="s">
        <v>141</v>
      </c>
      <c r="BK248" s="164">
        <f t="shared" si="70"/>
        <v>0</v>
      </c>
      <c r="BL248" s="22" t="s">
        <v>185</v>
      </c>
      <c r="BM248" s="22" t="s">
        <v>421</v>
      </c>
    </row>
    <row r="249" spans="2:65" s="1" customFormat="1" ht="16.5" customHeight="1">
      <c r="B249" s="152"/>
      <c r="C249" s="186">
        <v>80</v>
      </c>
      <c r="D249" s="186" t="s">
        <v>178</v>
      </c>
      <c r="E249" s="187" t="s">
        <v>422</v>
      </c>
      <c r="F249" s="188" t="s">
        <v>423</v>
      </c>
      <c r="G249" s="189" t="s">
        <v>176</v>
      </c>
      <c r="H249" s="190">
        <v>2</v>
      </c>
      <c r="I249" s="191"/>
      <c r="J249" s="192">
        <f t="shared" si="61"/>
        <v>0</v>
      </c>
      <c r="K249" s="188"/>
      <c r="L249" s="193"/>
      <c r="M249" s="194" t="s">
        <v>5</v>
      </c>
      <c r="N249" s="195" t="s">
        <v>43</v>
      </c>
      <c r="P249" s="162">
        <f t="shared" si="62"/>
        <v>0</v>
      </c>
      <c r="Q249" s="162">
        <v>2.0000000000000002E-5</v>
      </c>
      <c r="R249" s="162">
        <f t="shared" si="63"/>
        <v>4.0000000000000003E-5</v>
      </c>
      <c r="S249" s="162">
        <v>0</v>
      </c>
      <c r="T249" s="163">
        <f t="shared" si="64"/>
        <v>0</v>
      </c>
      <c r="AR249" s="22" t="s">
        <v>258</v>
      </c>
      <c r="AT249" s="22" t="s">
        <v>178</v>
      </c>
      <c r="AU249" s="22" t="s">
        <v>141</v>
      </c>
      <c r="AY249" s="22" t="s">
        <v>133</v>
      </c>
      <c r="BE249" s="164">
        <f t="shared" si="65"/>
        <v>0</v>
      </c>
      <c r="BF249" s="164">
        <f t="shared" si="66"/>
        <v>0</v>
      </c>
      <c r="BG249" s="164">
        <f t="shared" si="67"/>
        <v>0</v>
      </c>
      <c r="BH249" s="164">
        <f t="shared" si="68"/>
        <v>0</v>
      </c>
      <c r="BI249" s="164">
        <f t="shared" si="69"/>
        <v>0</v>
      </c>
      <c r="BJ249" s="22" t="s">
        <v>141</v>
      </c>
      <c r="BK249" s="164">
        <f t="shared" si="70"/>
        <v>0</v>
      </c>
      <c r="BL249" s="22" t="s">
        <v>185</v>
      </c>
      <c r="BM249" s="22" t="s">
        <v>424</v>
      </c>
    </row>
    <row r="250" spans="2:65" s="1" customFormat="1" ht="25.5" customHeight="1">
      <c r="B250" s="152"/>
      <c r="C250" s="153">
        <v>81</v>
      </c>
      <c r="D250" s="153" t="s">
        <v>136</v>
      </c>
      <c r="E250" s="154" t="s">
        <v>425</v>
      </c>
      <c r="F250" s="155" t="s">
        <v>426</v>
      </c>
      <c r="G250" s="156" t="s">
        <v>264</v>
      </c>
      <c r="H250" s="157">
        <v>90</v>
      </c>
      <c r="I250" s="158"/>
      <c r="J250" s="159">
        <f t="shared" si="61"/>
        <v>0</v>
      </c>
      <c r="K250" s="155"/>
      <c r="L250" s="38"/>
      <c r="M250" s="160" t="s">
        <v>5</v>
      </c>
      <c r="N250" s="161" t="s">
        <v>43</v>
      </c>
      <c r="P250" s="162">
        <f t="shared" si="62"/>
        <v>0</v>
      </c>
      <c r="Q250" s="162">
        <v>0</v>
      </c>
      <c r="R250" s="162">
        <f t="shared" si="63"/>
        <v>0</v>
      </c>
      <c r="S250" s="162">
        <v>0</v>
      </c>
      <c r="T250" s="163">
        <f t="shared" si="64"/>
        <v>0</v>
      </c>
      <c r="AR250" s="22" t="s">
        <v>185</v>
      </c>
      <c r="AT250" s="22" t="s">
        <v>136</v>
      </c>
      <c r="AU250" s="22" t="s">
        <v>141</v>
      </c>
      <c r="AY250" s="22" t="s">
        <v>133</v>
      </c>
      <c r="BE250" s="164">
        <f t="shared" si="65"/>
        <v>0</v>
      </c>
      <c r="BF250" s="164">
        <f t="shared" si="66"/>
        <v>0</v>
      </c>
      <c r="BG250" s="164">
        <f t="shared" si="67"/>
        <v>0</v>
      </c>
      <c r="BH250" s="164">
        <f t="shared" si="68"/>
        <v>0</v>
      </c>
      <c r="BI250" s="164">
        <f t="shared" si="69"/>
        <v>0</v>
      </c>
      <c r="BJ250" s="22" t="s">
        <v>141</v>
      </c>
      <c r="BK250" s="164">
        <f t="shared" si="70"/>
        <v>0</v>
      </c>
      <c r="BL250" s="22" t="s">
        <v>185</v>
      </c>
      <c r="BM250" s="22" t="s">
        <v>427</v>
      </c>
    </row>
    <row r="251" spans="2:65" s="1" customFormat="1" ht="16.5" customHeight="1">
      <c r="B251" s="152"/>
      <c r="C251" s="186">
        <v>82</v>
      </c>
      <c r="D251" s="186" t="s">
        <v>178</v>
      </c>
      <c r="E251" s="187" t="s">
        <v>428</v>
      </c>
      <c r="F251" s="188" t="s">
        <v>429</v>
      </c>
      <c r="G251" s="189" t="s">
        <v>264</v>
      </c>
      <c r="H251" s="190">
        <v>50</v>
      </c>
      <c r="I251" s="191"/>
      <c r="J251" s="192">
        <f t="shared" si="61"/>
        <v>0</v>
      </c>
      <c r="K251" s="188"/>
      <c r="L251" s="193"/>
      <c r="M251" s="194" t="s">
        <v>5</v>
      </c>
      <c r="N251" s="195" t="s">
        <v>43</v>
      </c>
      <c r="P251" s="162">
        <f t="shared" si="62"/>
        <v>0</v>
      </c>
      <c r="Q251" s="162">
        <v>1.7000000000000001E-4</v>
      </c>
      <c r="R251" s="162">
        <f t="shared" si="63"/>
        <v>8.5000000000000006E-3</v>
      </c>
      <c r="S251" s="162">
        <v>0</v>
      </c>
      <c r="T251" s="163">
        <f t="shared" si="64"/>
        <v>0</v>
      </c>
      <c r="AR251" s="22" t="s">
        <v>258</v>
      </c>
      <c r="AT251" s="22" t="s">
        <v>178</v>
      </c>
      <c r="AU251" s="22" t="s">
        <v>141</v>
      </c>
      <c r="AY251" s="22" t="s">
        <v>133</v>
      </c>
      <c r="BE251" s="164">
        <f t="shared" si="65"/>
        <v>0</v>
      </c>
      <c r="BF251" s="164">
        <f t="shared" si="66"/>
        <v>0</v>
      </c>
      <c r="BG251" s="164">
        <f t="shared" si="67"/>
        <v>0</v>
      </c>
      <c r="BH251" s="164">
        <f t="shared" si="68"/>
        <v>0</v>
      </c>
      <c r="BI251" s="164">
        <f t="shared" si="69"/>
        <v>0</v>
      </c>
      <c r="BJ251" s="22" t="s">
        <v>141</v>
      </c>
      <c r="BK251" s="164">
        <f t="shared" si="70"/>
        <v>0</v>
      </c>
      <c r="BL251" s="22" t="s">
        <v>185</v>
      </c>
      <c r="BM251" s="22" t="s">
        <v>430</v>
      </c>
    </row>
    <row r="252" spans="2:65" s="1" customFormat="1" ht="16.5" customHeight="1">
      <c r="B252" s="152"/>
      <c r="C252" s="153">
        <v>83</v>
      </c>
      <c r="D252" s="186" t="s">
        <v>178</v>
      </c>
      <c r="E252" s="187" t="s">
        <v>431</v>
      </c>
      <c r="F252" s="188" t="s">
        <v>432</v>
      </c>
      <c r="G252" s="189" t="s">
        <v>264</v>
      </c>
      <c r="H252" s="190">
        <v>5</v>
      </c>
      <c r="I252" s="191"/>
      <c r="J252" s="192">
        <f t="shared" si="61"/>
        <v>0</v>
      </c>
      <c r="K252" s="188"/>
      <c r="L252" s="193"/>
      <c r="M252" s="194" t="s">
        <v>5</v>
      </c>
      <c r="N252" s="195" t="s">
        <v>43</v>
      </c>
      <c r="P252" s="162">
        <f t="shared" si="62"/>
        <v>0</v>
      </c>
      <c r="Q252" s="162">
        <v>2.7999999999999998E-4</v>
      </c>
      <c r="R252" s="162">
        <f t="shared" si="63"/>
        <v>1.3999999999999998E-3</v>
      </c>
      <c r="S252" s="162">
        <v>0</v>
      </c>
      <c r="T252" s="163">
        <f t="shared" si="64"/>
        <v>0</v>
      </c>
      <c r="AR252" s="22" t="s">
        <v>258</v>
      </c>
      <c r="AT252" s="22" t="s">
        <v>178</v>
      </c>
      <c r="AU252" s="22" t="s">
        <v>141</v>
      </c>
      <c r="AY252" s="22" t="s">
        <v>133</v>
      </c>
      <c r="BE252" s="164">
        <f t="shared" si="65"/>
        <v>0</v>
      </c>
      <c r="BF252" s="164">
        <f t="shared" si="66"/>
        <v>0</v>
      </c>
      <c r="BG252" s="164">
        <f t="shared" si="67"/>
        <v>0</v>
      </c>
      <c r="BH252" s="164">
        <f t="shared" si="68"/>
        <v>0</v>
      </c>
      <c r="BI252" s="164">
        <f t="shared" si="69"/>
        <v>0</v>
      </c>
      <c r="BJ252" s="22" t="s">
        <v>141</v>
      </c>
      <c r="BK252" s="164">
        <f t="shared" si="70"/>
        <v>0</v>
      </c>
      <c r="BL252" s="22" t="s">
        <v>185</v>
      </c>
      <c r="BM252" s="22" t="s">
        <v>433</v>
      </c>
    </row>
    <row r="253" spans="2:65" s="1" customFormat="1" ht="25.5" customHeight="1">
      <c r="B253" s="152"/>
      <c r="C253" s="186">
        <v>84</v>
      </c>
      <c r="D253" s="153" t="s">
        <v>136</v>
      </c>
      <c r="E253" s="154" t="s">
        <v>434</v>
      </c>
      <c r="F253" s="155" t="s">
        <v>435</v>
      </c>
      <c r="G253" s="156" t="s">
        <v>176</v>
      </c>
      <c r="H253" s="157">
        <v>1</v>
      </c>
      <c r="I253" s="158"/>
      <c r="J253" s="159">
        <f t="shared" si="61"/>
        <v>0</v>
      </c>
      <c r="K253" s="155"/>
      <c r="L253" s="38"/>
      <c r="M253" s="160" t="s">
        <v>5</v>
      </c>
      <c r="N253" s="161" t="s">
        <v>43</v>
      </c>
      <c r="P253" s="162">
        <f t="shared" si="62"/>
        <v>0</v>
      </c>
      <c r="Q253" s="162">
        <v>0</v>
      </c>
      <c r="R253" s="162">
        <f t="shared" si="63"/>
        <v>0</v>
      </c>
      <c r="S253" s="162">
        <v>0</v>
      </c>
      <c r="T253" s="163">
        <f t="shared" si="64"/>
        <v>0</v>
      </c>
      <c r="AR253" s="22" t="s">
        <v>185</v>
      </c>
      <c r="AT253" s="22" t="s">
        <v>136</v>
      </c>
      <c r="AU253" s="22" t="s">
        <v>141</v>
      </c>
      <c r="AY253" s="22" t="s">
        <v>133</v>
      </c>
      <c r="BE253" s="164">
        <f t="shared" si="65"/>
        <v>0</v>
      </c>
      <c r="BF253" s="164">
        <f t="shared" si="66"/>
        <v>0</v>
      </c>
      <c r="BG253" s="164">
        <f t="shared" si="67"/>
        <v>0</v>
      </c>
      <c r="BH253" s="164">
        <f t="shared" si="68"/>
        <v>0</v>
      </c>
      <c r="BI253" s="164">
        <f t="shared" si="69"/>
        <v>0</v>
      </c>
      <c r="BJ253" s="22" t="s">
        <v>141</v>
      </c>
      <c r="BK253" s="164">
        <f t="shared" si="70"/>
        <v>0</v>
      </c>
      <c r="BL253" s="22" t="s">
        <v>185</v>
      </c>
      <c r="BM253" s="22" t="s">
        <v>436</v>
      </c>
    </row>
    <row r="254" spans="2:65" s="1" customFormat="1" ht="16.5" customHeight="1">
      <c r="B254" s="152"/>
      <c r="C254" s="153">
        <v>85</v>
      </c>
      <c r="D254" s="186" t="s">
        <v>178</v>
      </c>
      <c r="E254" s="187" t="s">
        <v>437</v>
      </c>
      <c r="F254" s="188" t="s">
        <v>438</v>
      </c>
      <c r="G254" s="189" t="s">
        <v>176</v>
      </c>
      <c r="H254" s="190">
        <v>1</v>
      </c>
      <c r="I254" s="191"/>
      <c r="J254" s="192">
        <f t="shared" si="61"/>
        <v>0</v>
      </c>
      <c r="K254" s="188"/>
      <c r="L254" s="193"/>
      <c r="M254" s="194" t="s">
        <v>5</v>
      </c>
      <c r="N254" s="195" t="s">
        <v>43</v>
      </c>
      <c r="P254" s="162">
        <f t="shared" si="62"/>
        <v>0</v>
      </c>
      <c r="Q254" s="162">
        <v>1.6899999999999998E-2</v>
      </c>
      <c r="R254" s="162">
        <f t="shared" si="63"/>
        <v>1.6899999999999998E-2</v>
      </c>
      <c r="S254" s="162">
        <v>0</v>
      </c>
      <c r="T254" s="163">
        <f t="shared" si="64"/>
        <v>0</v>
      </c>
      <c r="AR254" s="22" t="s">
        <v>258</v>
      </c>
      <c r="AT254" s="22" t="s">
        <v>178</v>
      </c>
      <c r="AU254" s="22" t="s">
        <v>141</v>
      </c>
      <c r="AY254" s="22" t="s">
        <v>133</v>
      </c>
      <c r="BE254" s="164">
        <f t="shared" si="65"/>
        <v>0</v>
      </c>
      <c r="BF254" s="164">
        <f t="shared" si="66"/>
        <v>0</v>
      </c>
      <c r="BG254" s="164">
        <f t="shared" si="67"/>
        <v>0</v>
      </c>
      <c r="BH254" s="164">
        <f t="shared" si="68"/>
        <v>0</v>
      </c>
      <c r="BI254" s="164">
        <f t="shared" si="69"/>
        <v>0</v>
      </c>
      <c r="BJ254" s="22" t="s">
        <v>141</v>
      </c>
      <c r="BK254" s="164">
        <f t="shared" si="70"/>
        <v>0</v>
      </c>
      <c r="BL254" s="22" t="s">
        <v>185</v>
      </c>
      <c r="BM254" s="22" t="s">
        <v>439</v>
      </c>
    </row>
    <row r="255" spans="2:65" s="1" customFormat="1" ht="25.5" customHeight="1">
      <c r="B255" s="152"/>
      <c r="C255" s="186">
        <v>86</v>
      </c>
      <c r="D255" s="153" t="s">
        <v>136</v>
      </c>
      <c r="E255" s="154" t="s">
        <v>440</v>
      </c>
      <c r="F255" s="155" t="s">
        <v>441</v>
      </c>
      <c r="G255" s="156" t="s">
        <v>176</v>
      </c>
      <c r="H255" s="157">
        <v>4</v>
      </c>
      <c r="I255" s="158"/>
      <c r="J255" s="159">
        <f t="shared" si="61"/>
        <v>0</v>
      </c>
      <c r="K255" s="155"/>
      <c r="L255" s="38"/>
      <c r="M255" s="160" t="s">
        <v>5</v>
      </c>
      <c r="N255" s="161" t="s">
        <v>43</v>
      </c>
      <c r="P255" s="162">
        <f t="shared" si="62"/>
        <v>0</v>
      </c>
      <c r="Q255" s="162">
        <v>0</v>
      </c>
      <c r="R255" s="162">
        <f t="shared" si="63"/>
        <v>0</v>
      </c>
      <c r="S255" s="162">
        <v>0</v>
      </c>
      <c r="T255" s="163">
        <f t="shared" si="64"/>
        <v>0</v>
      </c>
      <c r="AR255" s="22" t="s">
        <v>185</v>
      </c>
      <c r="AT255" s="22" t="s">
        <v>136</v>
      </c>
      <c r="AU255" s="22" t="s">
        <v>141</v>
      </c>
      <c r="AY255" s="22" t="s">
        <v>133</v>
      </c>
      <c r="BE255" s="164">
        <f t="shared" si="65"/>
        <v>0</v>
      </c>
      <c r="BF255" s="164">
        <f t="shared" si="66"/>
        <v>0</v>
      </c>
      <c r="BG255" s="164">
        <f t="shared" si="67"/>
        <v>0</v>
      </c>
      <c r="BH255" s="164">
        <f t="shared" si="68"/>
        <v>0</v>
      </c>
      <c r="BI255" s="164">
        <f t="shared" si="69"/>
        <v>0</v>
      </c>
      <c r="BJ255" s="22" t="s">
        <v>141</v>
      </c>
      <c r="BK255" s="164">
        <f t="shared" si="70"/>
        <v>0</v>
      </c>
      <c r="BL255" s="22" t="s">
        <v>185</v>
      </c>
      <c r="BM255" s="22" t="s">
        <v>442</v>
      </c>
    </row>
    <row r="256" spans="2:65" s="1" customFormat="1" ht="16.5" customHeight="1">
      <c r="B256" s="152"/>
      <c r="C256" s="153">
        <v>87</v>
      </c>
      <c r="D256" s="186" t="s">
        <v>178</v>
      </c>
      <c r="E256" s="187" t="s">
        <v>443</v>
      </c>
      <c r="F256" s="188" t="s">
        <v>859</v>
      </c>
      <c r="G256" s="189" t="s">
        <v>176</v>
      </c>
      <c r="H256" s="190">
        <v>4</v>
      </c>
      <c r="I256" s="191"/>
      <c r="J256" s="192">
        <f t="shared" si="61"/>
        <v>0</v>
      </c>
      <c r="K256" s="188"/>
      <c r="L256" s="193"/>
      <c r="M256" s="194" t="s">
        <v>5</v>
      </c>
      <c r="N256" s="195" t="s">
        <v>43</v>
      </c>
      <c r="P256" s="162">
        <f t="shared" si="62"/>
        <v>0</v>
      </c>
      <c r="Q256" s="162">
        <v>1E-4</v>
      </c>
      <c r="R256" s="162">
        <f t="shared" si="63"/>
        <v>4.0000000000000002E-4</v>
      </c>
      <c r="S256" s="162">
        <v>0</v>
      </c>
      <c r="T256" s="163">
        <f t="shared" si="64"/>
        <v>0</v>
      </c>
      <c r="AR256" s="22" t="s">
        <v>258</v>
      </c>
      <c r="AT256" s="22" t="s">
        <v>178</v>
      </c>
      <c r="AU256" s="22" t="s">
        <v>141</v>
      </c>
      <c r="AY256" s="22" t="s">
        <v>133</v>
      </c>
      <c r="BE256" s="164">
        <f t="shared" si="65"/>
        <v>0</v>
      </c>
      <c r="BF256" s="164">
        <f t="shared" si="66"/>
        <v>0</v>
      </c>
      <c r="BG256" s="164">
        <f t="shared" si="67"/>
        <v>0</v>
      </c>
      <c r="BH256" s="164">
        <f t="shared" si="68"/>
        <v>0</v>
      </c>
      <c r="BI256" s="164">
        <f t="shared" si="69"/>
        <v>0</v>
      </c>
      <c r="BJ256" s="22" t="s">
        <v>141</v>
      </c>
      <c r="BK256" s="164">
        <f t="shared" si="70"/>
        <v>0</v>
      </c>
      <c r="BL256" s="22" t="s">
        <v>185</v>
      </c>
      <c r="BM256" s="22" t="s">
        <v>444</v>
      </c>
    </row>
    <row r="257" spans="2:65" s="1" customFormat="1" ht="25.5" customHeight="1">
      <c r="B257" s="152"/>
      <c r="C257" s="186">
        <v>88</v>
      </c>
      <c r="D257" s="153" t="s">
        <v>136</v>
      </c>
      <c r="E257" s="154" t="s">
        <v>445</v>
      </c>
      <c r="F257" s="155" t="s">
        <v>446</v>
      </c>
      <c r="G257" s="156" t="s">
        <v>176</v>
      </c>
      <c r="H257" s="157">
        <v>7</v>
      </c>
      <c r="I257" s="158"/>
      <c r="J257" s="159">
        <f t="shared" si="61"/>
        <v>0</v>
      </c>
      <c r="K257" s="155"/>
      <c r="L257" s="38"/>
      <c r="M257" s="160" t="s">
        <v>5</v>
      </c>
      <c r="N257" s="161" t="s">
        <v>43</v>
      </c>
      <c r="P257" s="162">
        <f t="shared" si="62"/>
        <v>0</v>
      </c>
      <c r="Q257" s="162">
        <v>0</v>
      </c>
      <c r="R257" s="162">
        <f t="shared" si="63"/>
        <v>0</v>
      </c>
      <c r="S257" s="162">
        <v>0</v>
      </c>
      <c r="T257" s="163">
        <f t="shared" si="64"/>
        <v>0</v>
      </c>
      <c r="AR257" s="22" t="s">
        <v>185</v>
      </c>
      <c r="AT257" s="22" t="s">
        <v>136</v>
      </c>
      <c r="AU257" s="22" t="s">
        <v>141</v>
      </c>
      <c r="AY257" s="22" t="s">
        <v>133</v>
      </c>
      <c r="BE257" s="164">
        <f t="shared" si="65"/>
        <v>0</v>
      </c>
      <c r="BF257" s="164">
        <f t="shared" si="66"/>
        <v>0</v>
      </c>
      <c r="BG257" s="164">
        <f t="shared" si="67"/>
        <v>0</v>
      </c>
      <c r="BH257" s="164">
        <f t="shared" si="68"/>
        <v>0</v>
      </c>
      <c r="BI257" s="164">
        <f t="shared" si="69"/>
        <v>0</v>
      </c>
      <c r="BJ257" s="22" t="s">
        <v>141</v>
      </c>
      <c r="BK257" s="164">
        <f t="shared" si="70"/>
        <v>0</v>
      </c>
      <c r="BL257" s="22" t="s">
        <v>185</v>
      </c>
      <c r="BM257" s="22" t="s">
        <v>447</v>
      </c>
    </row>
    <row r="258" spans="2:65" s="1" customFormat="1" ht="16.5" customHeight="1">
      <c r="B258" s="152"/>
      <c r="C258" s="153">
        <v>89</v>
      </c>
      <c r="D258" s="186" t="s">
        <v>178</v>
      </c>
      <c r="E258" s="187" t="s">
        <v>448</v>
      </c>
      <c r="F258" s="188" t="s">
        <v>858</v>
      </c>
      <c r="G258" s="189" t="s">
        <v>176</v>
      </c>
      <c r="H258" s="190">
        <v>7</v>
      </c>
      <c r="I258" s="191"/>
      <c r="J258" s="192">
        <f t="shared" si="61"/>
        <v>0</v>
      </c>
      <c r="K258" s="188"/>
      <c r="L258" s="193"/>
      <c r="M258" s="194" t="s">
        <v>5</v>
      </c>
      <c r="N258" s="195" t="s">
        <v>43</v>
      </c>
      <c r="P258" s="162">
        <f t="shared" si="62"/>
        <v>0</v>
      </c>
      <c r="Q258" s="162">
        <v>2.7E-4</v>
      </c>
      <c r="R258" s="162">
        <f t="shared" si="63"/>
        <v>1.89E-3</v>
      </c>
      <c r="S258" s="162">
        <v>0</v>
      </c>
      <c r="T258" s="163">
        <f t="shared" si="64"/>
        <v>0</v>
      </c>
      <c r="AR258" s="22" t="s">
        <v>258</v>
      </c>
      <c r="AT258" s="22" t="s">
        <v>178</v>
      </c>
      <c r="AU258" s="22" t="s">
        <v>141</v>
      </c>
      <c r="AY258" s="22" t="s">
        <v>133</v>
      </c>
      <c r="BE258" s="164">
        <f t="shared" si="65"/>
        <v>0</v>
      </c>
      <c r="BF258" s="164">
        <f t="shared" si="66"/>
        <v>0</v>
      </c>
      <c r="BG258" s="164">
        <f t="shared" si="67"/>
        <v>0</v>
      </c>
      <c r="BH258" s="164">
        <f t="shared" si="68"/>
        <v>0</v>
      </c>
      <c r="BI258" s="164">
        <f t="shared" si="69"/>
        <v>0</v>
      </c>
      <c r="BJ258" s="22" t="s">
        <v>141</v>
      </c>
      <c r="BK258" s="164">
        <f t="shared" si="70"/>
        <v>0</v>
      </c>
      <c r="BL258" s="22" t="s">
        <v>185</v>
      </c>
      <c r="BM258" s="22" t="s">
        <v>449</v>
      </c>
    </row>
    <row r="259" spans="2:65" s="1" customFormat="1" ht="25.5" customHeight="1">
      <c r="B259" s="152"/>
      <c r="C259" s="186">
        <v>90</v>
      </c>
      <c r="D259" s="153" t="s">
        <v>136</v>
      </c>
      <c r="E259" s="154" t="s">
        <v>450</v>
      </c>
      <c r="F259" s="155" t="s">
        <v>451</v>
      </c>
      <c r="G259" s="156" t="s">
        <v>176</v>
      </c>
      <c r="H259" s="157">
        <v>4</v>
      </c>
      <c r="I259" s="158"/>
      <c r="J259" s="159">
        <f t="shared" si="61"/>
        <v>0</v>
      </c>
      <c r="K259" s="155"/>
      <c r="L259" s="38"/>
      <c r="M259" s="160" t="s">
        <v>5</v>
      </c>
      <c r="N259" s="161" t="s">
        <v>43</v>
      </c>
      <c r="P259" s="162">
        <f t="shared" si="62"/>
        <v>0</v>
      </c>
      <c r="Q259" s="162">
        <v>0</v>
      </c>
      <c r="R259" s="162">
        <f t="shared" si="63"/>
        <v>0</v>
      </c>
      <c r="S259" s="162">
        <v>0</v>
      </c>
      <c r="T259" s="163">
        <f t="shared" si="64"/>
        <v>0</v>
      </c>
      <c r="AR259" s="22" t="s">
        <v>185</v>
      </c>
      <c r="AT259" s="22" t="s">
        <v>136</v>
      </c>
      <c r="AU259" s="22" t="s">
        <v>141</v>
      </c>
      <c r="AY259" s="22" t="s">
        <v>133</v>
      </c>
      <c r="BE259" s="164">
        <f t="shared" si="65"/>
        <v>0</v>
      </c>
      <c r="BF259" s="164">
        <f t="shared" si="66"/>
        <v>0</v>
      </c>
      <c r="BG259" s="164">
        <f t="shared" si="67"/>
        <v>0</v>
      </c>
      <c r="BH259" s="164">
        <f t="shared" si="68"/>
        <v>0</v>
      </c>
      <c r="BI259" s="164">
        <f t="shared" si="69"/>
        <v>0</v>
      </c>
      <c r="BJ259" s="22" t="s">
        <v>141</v>
      </c>
      <c r="BK259" s="164">
        <f t="shared" si="70"/>
        <v>0</v>
      </c>
      <c r="BL259" s="22" t="s">
        <v>185</v>
      </c>
      <c r="BM259" s="22" t="s">
        <v>452</v>
      </c>
    </row>
    <row r="260" spans="2:65" s="1" customFormat="1" ht="16.5" customHeight="1">
      <c r="B260" s="152"/>
      <c r="C260" s="153">
        <v>91</v>
      </c>
      <c r="D260" s="186" t="s">
        <v>178</v>
      </c>
      <c r="E260" s="187" t="s">
        <v>453</v>
      </c>
      <c r="F260" s="188" t="s">
        <v>454</v>
      </c>
      <c r="G260" s="189" t="s">
        <v>176</v>
      </c>
      <c r="H260" s="190">
        <v>2</v>
      </c>
      <c r="I260" s="191"/>
      <c r="J260" s="192">
        <f t="shared" si="61"/>
        <v>0</v>
      </c>
      <c r="K260" s="188"/>
      <c r="L260" s="193"/>
      <c r="M260" s="194" t="s">
        <v>5</v>
      </c>
      <c r="N260" s="195" t="s">
        <v>43</v>
      </c>
      <c r="P260" s="162">
        <f t="shared" si="62"/>
        <v>0</v>
      </c>
      <c r="Q260" s="162">
        <v>8.0000000000000004E-4</v>
      </c>
      <c r="R260" s="162">
        <f t="shared" si="63"/>
        <v>1.6000000000000001E-3</v>
      </c>
      <c r="S260" s="162">
        <v>0</v>
      </c>
      <c r="T260" s="163">
        <f t="shared" si="64"/>
        <v>0</v>
      </c>
      <c r="AR260" s="22" t="s">
        <v>258</v>
      </c>
      <c r="AT260" s="22" t="s">
        <v>178</v>
      </c>
      <c r="AU260" s="22" t="s">
        <v>141</v>
      </c>
      <c r="AY260" s="22" t="s">
        <v>133</v>
      </c>
      <c r="BE260" s="164">
        <f t="shared" si="65"/>
        <v>0</v>
      </c>
      <c r="BF260" s="164">
        <f t="shared" si="66"/>
        <v>0</v>
      </c>
      <c r="BG260" s="164">
        <f t="shared" si="67"/>
        <v>0</v>
      </c>
      <c r="BH260" s="164">
        <f t="shared" si="68"/>
        <v>0</v>
      </c>
      <c r="BI260" s="164">
        <f t="shared" si="69"/>
        <v>0</v>
      </c>
      <c r="BJ260" s="22" t="s">
        <v>141</v>
      </c>
      <c r="BK260" s="164">
        <f t="shared" si="70"/>
        <v>0</v>
      </c>
      <c r="BL260" s="22" t="s">
        <v>185</v>
      </c>
      <c r="BM260" s="22" t="s">
        <v>455</v>
      </c>
    </row>
    <row r="261" spans="2:65" s="1" customFormat="1" ht="16.5" customHeight="1">
      <c r="B261" s="152"/>
      <c r="C261" s="186">
        <v>92</v>
      </c>
      <c r="D261" s="186" t="s">
        <v>178</v>
      </c>
      <c r="E261" s="187" t="s">
        <v>456</v>
      </c>
      <c r="F261" s="188" t="s">
        <v>457</v>
      </c>
      <c r="G261" s="189" t="s">
        <v>264</v>
      </c>
      <c r="H261" s="190">
        <v>35</v>
      </c>
      <c r="I261" s="191"/>
      <c r="J261" s="192">
        <f t="shared" si="61"/>
        <v>0</v>
      </c>
      <c r="K261" s="188"/>
      <c r="L261" s="193"/>
      <c r="M261" s="194" t="s">
        <v>5</v>
      </c>
      <c r="N261" s="195" t="s">
        <v>43</v>
      </c>
      <c r="P261" s="162">
        <f t="shared" si="62"/>
        <v>0</v>
      </c>
      <c r="Q261" s="162">
        <v>1.2E-4</v>
      </c>
      <c r="R261" s="162">
        <f t="shared" si="63"/>
        <v>4.1999999999999997E-3</v>
      </c>
      <c r="S261" s="162">
        <v>0</v>
      </c>
      <c r="T261" s="163">
        <f t="shared" si="64"/>
        <v>0</v>
      </c>
      <c r="AR261" s="22" t="s">
        <v>258</v>
      </c>
      <c r="AT261" s="22" t="s">
        <v>178</v>
      </c>
      <c r="AU261" s="22" t="s">
        <v>141</v>
      </c>
      <c r="AY261" s="22" t="s">
        <v>133</v>
      </c>
      <c r="BE261" s="164">
        <f t="shared" si="65"/>
        <v>0</v>
      </c>
      <c r="BF261" s="164">
        <f t="shared" si="66"/>
        <v>0</v>
      </c>
      <c r="BG261" s="164">
        <f t="shared" si="67"/>
        <v>0</v>
      </c>
      <c r="BH261" s="164">
        <f t="shared" si="68"/>
        <v>0</v>
      </c>
      <c r="BI261" s="164">
        <f t="shared" si="69"/>
        <v>0</v>
      </c>
      <c r="BJ261" s="22" t="s">
        <v>141</v>
      </c>
      <c r="BK261" s="164">
        <f t="shared" si="70"/>
        <v>0</v>
      </c>
      <c r="BL261" s="22" t="s">
        <v>185</v>
      </c>
      <c r="BM261" s="22" t="s">
        <v>458</v>
      </c>
    </row>
    <row r="262" spans="2:65" s="1" customFormat="1" ht="25.5" customHeight="1">
      <c r="B262" s="152"/>
      <c r="C262" s="153">
        <v>93</v>
      </c>
      <c r="D262" s="153" t="s">
        <v>136</v>
      </c>
      <c r="E262" s="154" t="s">
        <v>459</v>
      </c>
      <c r="F262" s="155" t="s">
        <v>460</v>
      </c>
      <c r="G262" s="156" t="s">
        <v>176</v>
      </c>
      <c r="H262" s="157">
        <v>1</v>
      </c>
      <c r="I262" s="158"/>
      <c r="J262" s="159">
        <f t="shared" si="61"/>
        <v>0</v>
      </c>
      <c r="K262" s="155"/>
      <c r="L262" s="38"/>
      <c r="M262" s="160" t="s">
        <v>5</v>
      </c>
      <c r="N262" s="161" t="s">
        <v>43</v>
      </c>
      <c r="P262" s="162">
        <f t="shared" si="62"/>
        <v>0</v>
      </c>
      <c r="Q262" s="162">
        <v>0</v>
      </c>
      <c r="R262" s="162">
        <f t="shared" si="63"/>
        <v>0</v>
      </c>
      <c r="S262" s="162">
        <v>0</v>
      </c>
      <c r="T262" s="163">
        <f t="shared" si="64"/>
        <v>0</v>
      </c>
      <c r="AR262" s="22" t="s">
        <v>185</v>
      </c>
      <c r="AT262" s="22" t="s">
        <v>136</v>
      </c>
      <c r="AU262" s="22" t="s">
        <v>141</v>
      </c>
      <c r="AY262" s="22" t="s">
        <v>133</v>
      </c>
      <c r="BE262" s="164">
        <f t="shared" si="65"/>
        <v>0</v>
      </c>
      <c r="BF262" s="164">
        <f t="shared" si="66"/>
        <v>0</v>
      </c>
      <c r="BG262" s="164">
        <f t="shared" si="67"/>
        <v>0</v>
      </c>
      <c r="BH262" s="164">
        <f t="shared" si="68"/>
        <v>0</v>
      </c>
      <c r="BI262" s="164">
        <f t="shared" si="69"/>
        <v>0</v>
      </c>
      <c r="BJ262" s="22" t="s">
        <v>141</v>
      </c>
      <c r="BK262" s="164">
        <f t="shared" si="70"/>
        <v>0</v>
      </c>
      <c r="BL262" s="22" t="s">
        <v>185</v>
      </c>
      <c r="BM262" s="22" t="s">
        <v>461</v>
      </c>
    </row>
    <row r="263" spans="2:65" s="1" customFormat="1" ht="38.25" customHeight="1">
      <c r="B263" s="152"/>
      <c r="C263" s="186">
        <v>94</v>
      </c>
      <c r="D263" s="153" t="s">
        <v>136</v>
      </c>
      <c r="E263" s="154" t="s">
        <v>462</v>
      </c>
      <c r="F263" s="155" t="s">
        <v>463</v>
      </c>
      <c r="G263" s="156" t="s">
        <v>214</v>
      </c>
      <c r="H263" s="157">
        <v>7.5999999999999998E-2</v>
      </c>
      <c r="I263" s="158"/>
      <c r="J263" s="159">
        <f t="shared" si="61"/>
        <v>0</v>
      </c>
      <c r="K263" s="155"/>
      <c r="L263" s="38"/>
      <c r="M263" s="160" t="s">
        <v>5</v>
      </c>
      <c r="N263" s="161" t="s">
        <v>43</v>
      </c>
      <c r="P263" s="162">
        <f t="shared" si="62"/>
        <v>0</v>
      </c>
      <c r="Q263" s="162">
        <v>0</v>
      </c>
      <c r="R263" s="162">
        <f t="shared" si="63"/>
        <v>0</v>
      </c>
      <c r="S263" s="162">
        <v>0</v>
      </c>
      <c r="T263" s="163">
        <f t="shared" si="64"/>
        <v>0</v>
      </c>
      <c r="AR263" s="22" t="s">
        <v>185</v>
      </c>
      <c r="AT263" s="22" t="s">
        <v>136</v>
      </c>
      <c r="AU263" s="22" t="s">
        <v>141</v>
      </c>
      <c r="AY263" s="22" t="s">
        <v>133</v>
      </c>
      <c r="BE263" s="164">
        <f t="shared" si="65"/>
        <v>0</v>
      </c>
      <c r="BF263" s="164">
        <f t="shared" si="66"/>
        <v>0</v>
      </c>
      <c r="BG263" s="164">
        <f t="shared" si="67"/>
        <v>0</v>
      </c>
      <c r="BH263" s="164">
        <f t="shared" si="68"/>
        <v>0</v>
      </c>
      <c r="BI263" s="164">
        <f t="shared" si="69"/>
        <v>0</v>
      </c>
      <c r="BJ263" s="22" t="s">
        <v>141</v>
      </c>
      <c r="BK263" s="164">
        <f t="shared" si="70"/>
        <v>0</v>
      </c>
      <c r="BL263" s="22" t="s">
        <v>185</v>
      </c>
      <c r="BM263" s="22" t="s">
        <v>464</v>
      </c>
    </row>
    <row r="264" spans="2:65" s="1" customFormat="1" ht="35.25" customHeight="1">
      <c r="B264" s="152"/>
      <c r="C264" s="153">
        <v>95</v>
      </c>
      <c r="D264" s="186" t="s">
        <v>178</v>
      </c>
      <c r="E264" s="187" t="s">
        <v>865</v>
      </c>
      <c r="F264" s="188" t="s">
        <v>879</v>
      </c>
      <c r="G264" s="189" t="s">
        <v>176</v>
      </c>
      <c r="H264" s="190">
        <v>1</v>
      </c>
      <c r="I264" s="191"/>
      <c r="J264" s="192">
        <f t="shared" si="61"/>
        <v>0</v>
      </c>
      <c r="K264" s="276"/>
      <c r="L264" s="193"/>
      <c r="M264" s="194" t="s">
        <v>5</v>
      </c>
      <c r="N264" s="195" t="s">
        <v>43</v>
      </c>
      <c r="P264" s="162">
        <f t="shared" si="62"/>
        <v>0</v>
      </c>
      <c r="Q264" s="162">
        <v>1.6000000000000001E-3</v>
      </c>
      <c r="R264" s="162">
        <f t="shared" si="63"/>
        <v>1.6000000000000001E-3</v>
      </c>
      <c r="S264" s="162">
        <v>0</v>
      </c>
      <c r="T264" s="163">
        <f t="shared" si="64"/>
        <v>0</v>
      </c>
      <c r="AR264" s="22" t="s">
        <v>258</v>
      </c>
      <c r="AT264" s="22" t="s">
        <v>178</v>
      </c>
      <c r="AU264" s="22" t="s">
        <v>141</v>
      </c>
      <c r="AY264" s="22" t="s">
        <v>133</v>
      </c>
      <c r="BE264" s="164">
        <f t="shared" si="65"/>
        <v>0</v>
      </c>
      <c r="BF264" s="164">
        <f t="shared" si="66"/>
        <v>0</v>
      </c>
      <c r="BG264" s="164">
        <f t="shared" si="67"/>
        <v>0</v>
      </c>
      <c r="BH264" s="164">
        <f t="shared" si="68"/>
        <v>0</v>
      </c>
      <c r="BI264" s="164">
        <f t="shared" si="69"/>
        <v>0</v>
      </c>
      <c r="BJ264" s="22" t="s">
        <v>141</v>
      </c>
      <c r="BK264" s="164">
        <f t="shared" si="70"/>
        <v>0</v>
      </c>
      <c r="BL264" s="22" t="s">
        <v>185</v>
      </c>
      <c r="BM264" s="22" t="s">
        <v>465</v>
      </c>
    </row>
    <row r="265" spans="2:65" s="10" customFormat="1" ht="29.85" customHeight="1">
      <c r="B265" s="140"/>
      <c r="D265" s="141" t="s">
        <v>70</v>
      </c>
      <c r="E265" s="150" t="s">
        <v>466</v>
      </c>
      <c r="F265" s="150" t="s">
        <v>467</v>
      </c>
      <c r="I265" s="143"/>
      <c r="J265" s="151">
        <f>BK265</f>
        <v>0</v>
      </c>
      <c r="L265" s="140"/>
      <c r="M265" s="145"/>
      <c r="P265" s="146">
        <f>SUM(P266:P269)</f>
        <v>0</v>
      </c>
      <c r="R265" s="146">
        <f>SUM(R266:R269)</f>
        <v>0.01</v>
      </c>
      <c r="T265" s="147">
        <f>SUM(T266:T269)</f>
        <v>4.0000000000000001E-3</v>
      </c>
      <c r="AR265" s="141" t="s">
        <v>141</v>
      </c>
      <c r="AT265" s="148" t="s">
        <v>70</v>
      </c>
      <c r="AU265" s="148" t="s">
        <v>76</v>
      </c>
      <c r="AY265" s="141" t="s">
        <v>133</v>
      </c>
      <c r="BK265" s="149">
        <f>SUM(BK266:BK269)</f>
        <v>0</v>
      </c>
    </row>
    <row r="266" spans="2:65" s="1" customFormat="1" ht="25.5" customHeight="1">
      <c r="B266" s="152"/>
      <c r="C266" s="153">
        <v>96</v>
      </c>
      <c r="D266" s="153" t="s">
        <v>136</v>
      </c>
      <c r="E266" s="154" t="s">
        <v>468</v>
      </c>
      <c r="F266" s="155" t="s">
        <v>469</v>
      </c>
      <c r="G266" s="156" t="s">
        <v>176</v>
      </c>
      <c r="H266" s="157">
        <v>2</v>
      </c>
      <c r="I266" s="158"/>
      <c r="J266" s="159">
        <f>ROUND(I266*H266,2)</f>
        <v>0</v>
      </c>
      <c r="K266" s="155"/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22" t="s">
        <v>185</v>
      </c>
      <c r="AT266" s="22" t="s">
        <v>136</v>
      </c>
      <c r="AU266" s="22" t="s">
        <v>141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141</v>
      </c>
      <c r="BK266" s="164">
        <f>ROUND(I266*H266,2)</f>
        <v>0</v>
      </c>
      <c r="BL266" s="22" t="s">
        <v>185</v>
      </c>
      <c r="BM266" s="22" t="s">
        <v>470</v>
      </c>
    </row>
    <row r="267" spans="2:65" s="1" customFormat="1" ht="25.5" customHeight="1">
      <c r="B267" s="152"/>
      <c r="C267" s="186">
        <v>97</v>
      </c>
      <c r="D267" s="186" t="s">
        <v>178</v>
      </c>
      <c r="E267" s="187" t="s">
        <v>471</v>
      </c>
      <c r="F267" s="188" t="s">
        <v>873</v>
      </c>
      <c r="G267" s="189" t="s">
        <v>176</v>
      </c>
      <c r="H267" s="190">
        <v>2</v>
      </c>
      <c r="I267" s="191"/>
      <c r="J267" s="192">
        <f>ROUND(I267*H267,2)</f>
        <v>0</v>
      </c>
      <c r="K267" s="188"/>
      <c r="L267" s="193"/>
      <c r="M267" s="194" t="s">
        <v>5</v>
      </c>
      <c r="N267" s="195" t="s">
        <v>43</v>
      </c>
      <c r="P267" s="162">
        <f>O267*H267</f>
        <v>0</v>
      </c>
      <c r="Q267" s="162">
        <v>5.0000000000000001E-3</v>
      </c>
      <c r="R267" s="162">
        <f>Q267*H267</f>
        <v>0.01</v>
      </c>
      <c r="S267" s="162">
        <v>0</v>
      </c>
      <c r="T267" s="163">
        <f>S267*H267</f>
        <v>0</v>
      </c>
      <c r="AR267" s="22" t="s">
        <v>258</v>
      </c>
      <c r="AT267" s="22" t="s">
        <v>178</v>
      </c>
      <c r="AU267" s="22" t="s">
        <v>141</v>
      </c>
      <c r="AY267" s="22" t="s">
        <v>133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2" t="s">
        <v>141</v>
      </c>
      <c r="BK267" s="164">
        <f>ROUND(I267*H267,2)</f>
        <v>0</v>
      </c>
      <c r="BL267" s="22" t="s">
        <v>185</v>
      </c>
      <c r="BM267" s="22" t="s">
        <v>472</v>
      </c>
    </row>
    <row r="268" spans="2:65" s="1" customFormat="1" ht="25.5" customHeight="1">
      <c r="B268" s="152"/>
      <c r="C268" s="153">
        <v>98</v>
      </c>
      <c r="D268" s="153" t="s">
        <v>136</v>
      </c>
      <c r="E268" s="154" t="s">
        <v>473</v>
      </c>
      <c r="F268" s="155" t="s">
        <v>474</v>
      </c>
      <c r="G268" s="156" t="s">
        <v>176</v>
      </c>
      <c r="H268" s="157">
        <v>2</v>
      </c>
      <c r="I268" s="158"/>
      <c r="J268" s="159">
        <f>ROUND(I268*H268,2)</f>
        <v>0</v>
      </c>
      <c r="K268" s="155"/>
      <c r="L268" s="38"/>
      <c r="M268" s="160" t="s">
        <v>5</v>
      </c>
      <c r="N268" s="161" t="s">
        <v>43</v>
      </c>
      <c r="P268" s="162">
        <f>O268*H268</f>
        <v>0</v>
      </c>
      <c r="Q268" s="162">
        <v>0</v>
      </c>
      <c r="R268" s="162">
        <f>Q268*H268</f>
        <v>0</v>
      </c>
      <c r="S268" s="162">
        <v>2E-3</v>
      </c>
      <c r="T268" s="163">
        <f>S268*H268</f>
        <v>4.0000000000000001E-3</v>
      </c>
      <c r="AR268" s="22" t="s">
        <v>185</v>
      </c>
      <c r="AT268" s="22" t="s">
        <v>136</v>
      </c>
      <c r="AU268" s="22" t="s">
        <v>141</v>
      </c>
      <c r="AY268" s="22" t="s">
        <v>133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2" t="s">
        <v>141</v>
      </c>
      <c r="BK268" s="164">
        <f>ROUND(I268*H268,2)</f>
        <v>0</v>
      </c>
      <c r="BL268" s="22" t="s">
        <v>185</v>
      </c>
      <c r="BM268" s="22" t="s">
        <v>475</v>
      </c>
    </row>
    <row r="269" spans="2:65" s="1" customFormat="1" ht="38.25" customHeight="1">
      <c r="B269" s="152"/>
      <c r="C269" s="153">
        <v>99</v>
      </c>
      <c r="D269" s="153" t="s">
        <v>136</v>
      </c>
      <c r="E269" s="154" t="s">
        <v>476</v>
      </c>
      <c r="F269" s="155" t="s">
        <v>477</v>
      </c>
      <c r="G269" s="156" t="s">
        <v>214</v>
      </c>
      <c r="H269" s="157">
        <v>0.01</v>
      </c>
      <c r="I269" s="158"/>
      <c r="J269" s="159">
        <f>ROUND(I269*H269,2)</f>
        <v>0</v>
      </c>
      <c r="K269" s="155"/>
      <c r="L269" s="38"/>
      <c r="M269" s="160" t="s">
        <v>5</v>
      </c>
      <c r="N269" s="161" t="s">
        <v>43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22" t="s">
        <v>185</v>
      </c>
      <c r="AT269" s="22" t="s">
        <v>136</v>
      </c>
      <c r="AU269" s="22" t="s">
        <v>141</v>
      </c>
      <c r="AY269" s="22" t="s">
        <v>133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2" t="s">
        <v>141</v>
      </c>
      <c r="BK269" s="164">
        <f>ROUND(I269*H269,2)</f>
        <v>0</v>
      </c>
      <c r="BL269" s="22" t="s">
        <v>185</v>
      </c>
      <c r="BM269" s="22" t="s">
        <v>478</v>
      </c>
    </row>
    <row r="270" spans="2:65" s="10" customFormat="1" ht="29.85" customHeight="1">
      <c r="B270" s="140"/>
      <c r="D270" s="141" t="s">
        <v>70</v>
      </c>
      <c r="E270" s="150" t="s">
        <v>479</v>
      </c>
      <c r="F270" s="150" t="s">
        <v>480</v>
      </c>
      <c r="I270" s="143"/>
      <c r="J270" s="151">
        <f>BK270</f>
        <v>0</v>
      </c>
      <c r="L270" s="140"/>
      <c r="M270" s="145"/>
      <c r="P270" s="146">
        <f>SUM(P271:P291)</f>
        <v>0</v>
      </c>
      <c r="R270" s="146">
        <f>SUM(R271:R291)</f>
        <v>0.70718309999999984</v>
      </c>
      <c r="T270" s="147">
        <f>SUM(T271:T291)</f>
        <v>0</v>
      </c>
      <c r="AR270" s="141" t="s">
        <v>141</v>
      </c>
      <c r="AT270" s="148" t="s">
        <v>70</v>
      </c>
      <c r="AU270" s="148" t="s">
        <v>76</v>
      </c>
      <c r="AY270" s="141" t="s">
        <v>133</v>
      </c>
      <c r="BK270" s="149">
        <f>SUM(BK271:BK291)</f>
        <v>0</v>
      </c>
    </row>
    <row r="271" spans="2:65" s="1" customFormat="1" ht="38.25" customHeight="1">
      <c r="B271" s="152"/>
      <c r="C271" s="153">
        <v>100</v>
      </c>
      <c r="D271" s="153" t="s">
        <v>136</v>
      </c>
      <c r="E271" s="154" t="s">
        <v>481</v>
      </c>
      <c r="F271" s="155" t="s">
        <v>875</v>
      </c>
      <c r="G271" s="156" t="s">
        <v>139</v>
      </c>
      <c r="H271" s="157">
        <v>26.65</v>
      </c>
      <c r="I271" s="158"/>
      <c r="J271" s="159">
        <f>ROUND(I271*H271,2)</f>
        <v>0</v>
      </c>
      <c r="K271" s="155"/>
      <c r="L271" s="38"/>
      <c r="M271" s="160" t="s">
        <v>5</v>
      </c>
      <c r="N271" s="161" t="s">
        <v>43</v>
      </c>
      <c r="P271" s="162">
        <f>O271*H271</f>
        <v>0</v>
      </c>
      <c r="Q271" s="162">
        <v>2.5409999999999999E-2</v>
      </c>
      <c r="R271" s="162">
        <f>Q271*H271</f>
        <v>0.67717649999999996</v>
      </c>
      <c r="S271" s="162">
        <v>0</v>
      </c>
      <c r="T271" s="163">
        <f>S271*H271</f>
        <v>0</v>
      </c>
      <c r="AR271" s="22" t="s">
        <v>185</v>
      </c>
      <c r="AT271" s="22" t="s">
        <v>136</v>
      </c>
      <c r="AU271" s="22" t="s">
        <v>141</v>
      </c>
      <c r="AY271" s="22" t="s">
        <v>133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2" t="s">
        <v>141</v>
      </c>
      <c r="BK271" s="164">
        <f>ROUND(I271*H271,2)</f>
        <v>0</v>
      </c>
      <c r="BL271" s="22" t="s">
        <v>185</v>
      </c>
      <c r="BM271" s="22" t="s">
        <v>482</v>
      </c>
    </row>
    <row r="272" spans="2:65" s="11" customFormat="1">
      <c r="B272" s="165"/>
      <c r="D272" s="166" t="s">
        <v>143</v>
      </c>
      <c r="E272" s="167" t="s">
        <v>5</v>
      </c>
      <c r="F272" s="168" t="s">
        <v>483</v>
      </c>
      <c r="H272" s="169">
        <v>10.14</v>
      </c>
      <c r="I272" s="170"/>
      <c r="L272" s="165"/>
      <c r="M272" s="171"/>
      <c r="T272" s="172"/>
      <c r="AT272" s="167" t="s">
        <v>143</v>
      </c>
      <c r="AU272" s="167" t="s">
        <v>141</v>
      </c>
      <c r="AV272" s="11" t="s">
        <v>141</v>
      </c>
      <c r="AW272" s="11" t="s">
        <v>35</v>
      </c>
      <c r="AX272" s="11" t="s">
        <v>71</v>
      </c>
      <c r="AY272" s="167" t="s">
        <v>133</v>
      </c>
    </row>
    <row r="273" spans="2:65" s="11" customFormat="1">
      <c r="B273" s="165"/>
      <c r="D273" s="166" t="s">
        <v>143</v>
      </c>
      <c r="E273" s="167" t="s">
        <v>5</v>
      </c>
      <c r="F273" s="168" t="s">
        <v>484</v>
      </c>
      <c r="H273" s="169">
        <v>7.41</v>
      </c>
      <c r="I273" s="170"/>
      <c r="L273" s="165"/>
      <c r="M273" s="171"/>
      <c r="T273" s="172"/>
      <c r="AT273" s="167" t="s">
        <v>143</v>
      </c>
      <c r="AU273" s="167" t="s">
        <v>141</v>
      </c>
      <c r="AV273" s="11" t="s">
        <v>141</v>
      </c>
      <c r="AW273" s="11" t="s">
        <v>35</v>
      </c>
      <c r="AX273" s="11" t="s">
        <v>71</v>
      </c>
      <c r="AY273" s="167" t="s">
        <v>133</v>
      </c>
    </row>
    <row r="274" spans="2:65" s="11" customFormat="1">
      <c r="B274" s="165"/>
      <c r="D274" s="166" t="s">
        <v>143</v>
      </c>
      <c r="E274" s="167" t="s">
        <v>5</v>
      </c>
      <c r="F274" s="168" t="s">
        <v>485</v>
      </c>
      <c r="H274" s="169">
        <v>9.1</v>
      </c>
      <c r="I274" s="170"/>
      <c r="L274" s="165"/>
      <c r="M274" s="171"/>
      <c r="T274" s="172"/>
      <c r="AT274" s="167" t="s">
        <v>143</v>
      </c>
      <c r="AU274" s="167" t="s">
        <v>141</v>
      </c>
      <c r="AV274" s="11" t="s">
        <v>141</v>
      </c>
      <c r="AW274" s="11" t="s">
        <v>35</v>
      </c>
      <c r="AX274" s="11" t="s">
        <v>71</v>
      </c>
      <c r="AY274" s="167" t="s">
        <v>133</v>
      </c>
    </row>
    <row r="275" spans="2:65" s="12" customFormat="1">
      <c r="B275" s="173"/>
      <c r="D275" s="166" t="s">
        <v>143</v>
      </c>
      <c r="E275" s="174" t="s">
        <v>5</v>
      </c>
      <c r="F275" s="175" t="s">
        <v>150</v>
      </c>
      <c r="H275" s="176">
        <v>26.65</v>
      </c>
      <c r="I275" s="177"/>
      <c r="L275" s="173"/>
      <c r="M275" s="178"/>
      <c r="T275" s="179"/>
      <c r="AT275" s="174" t="s">
        <v>143</v>
      </c>
      <c r="AU275" s="174" t="s">
        <v>141</v>
      </c>
      <c r="AV275" s="12" t="s">
        <v>140</v>
      </c>
      <c r="AW275" s="12" t="s">
        <v>35</v>
      </c>
      <c r="AX275" s="12" t="s">
        <v>76</v>
      </c>
      <c r="AY275" s="174" t="s">
        <v>133</v>
      </c>
    </row>
    <row r="276" spans="2:65" s="1" customFormat="1" ht="38.25" customHeight="1">
      <c r="B276" s="152"/>
      <c r="C276" s="153">
        <v>101</v>
      </c>
      <c r="D276" s="153" t="s">
        <v>136</v>
      </c>
      <c r="E276" s="154" t="s">
        <v>486</v>
      </c>
      <c r="F276" s="155" t="s">
        <v>487</v>
      </c>
      <c r="G276" s="156" t="s">
        <v>264</v>
      </c>
      <c r="H276" s="157">
        <v>34.71</v>
      </c>
      <c r="I276" s="158"/>
      <c r="J276" s="159">
        <f>ROUND(I276*H276,2)</f>
        <v>0</v>
      </c>
      <c r="K276" s="155"/>
      <c r="L276" s="38"/>
      <c r="M276" s="160" t="s">
        <v>5</v>
      </c>
      <c r="N276" s="161" t="s">
        <v>43</v>
      </c>
      <c r="P276" s="162">
        <f>O276*H276</f>
        <v>0</v>
      </c>
      <c r="Q276" s="162">
        <v>4.0000000000000003E-5</v>
      </c>
      <c r="R276" s="162">
        <f>Q276*H276</f>
        <v>1.3884000000000001E-3</v>
      </c>
      <c r="S276" s="162">
        <v>0</v>
      </c>
      <c r="T276" s="163">
        <f>S276*H276</f>
        <v>0</v>
      </c>
      <c r="AR276" s="22" t="s">
        <v>185</v>
      </c>
      <c r="AT276" s="22" t="s">
        <v>136</v>
      </c>
      <c r="AU276" s="22" t="s">
        <v>141</v>
      </c>
      <c r="AY276" s="22" t="s">
        <v>133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22" t="s">
        <v>141</v>
      </c>
      <c r="BK276" s="164">
        <f>ROUND(I276*H276,2)</f>
        <v>0</v>
      </c>
      <c r="BL276" s="22" t="s">
        <v>185</v>
      </c>
      <c r="BM276" s="22" t="s">
        <v>488</v>
      </c>
    </row>
    <row r="277" spans="2:65" s="11" customFormat="1">
      <c r="B277" s="165"/>
      <c r="D277" s="166" t="s">
        <v>143</v>
      </c>
      <c r="E277" s="167" t="s">
        <v>5</v>
      </c>
      <c r="F277" s="168" t="s">
        <v>489</v>
      </c>
      <c r="H277" s="169">
        <v>2.85</v>
      </c>
      <c r="I277" s="170"/>
      <c r="L277" s="165"/>
      <c r="M277" s="171"/>
      <c r="T277" s="172"/>
      <c r="AT277" s="167" t="s">
        <v>143</v>
      </c>
      <c r="AU277" s="167" t="s">
        <v>141</v>
      </c>
      <c r="AV277" s="11" t="s">
        <v>141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143</v>
      </c>
      <c r="E278" s="167" t="s">
        <v>5</v>
      </c>
      <c r="F278" s="168" t="s">
        <v>490</v>
      </c>
      <c r="H278" s="169">
        <v>4.01</v>
      </c>
      <c r="I278" s="170"/>
      <c r="L278" s="165"/>
      <c r="M278" s="171"/>
      <c r="T278" s="172"/>
      <c r="AT278" s="167" t="s">
        <v>143</v>
      </c>
      <c r="AU278" s="167" t="s">
        <v>141</v>
      </c>
      <c r="AV278" s="11" t="s">
        <v>141</v>
      </c>
      <c r="AW278" s="11" t="s">
        <v>35</v>
      </c>
      <c r="AX278" s="11" t="s">
        <v>71</v>
      </c>
      <c r="AY278" s="167" t="s">
        <v>133</v>
      </c>
    </row>
    <row r="279" spans="2:65" s="11" customFormat="1">
      <c r="B279" s="165"/>
      <c r="D279" s="166" t="s">
        <v>143</v>
      </c>
      <c r="E279" s="167" t="s">
        <v>5</v>
      </c>
      <c r="F279" s="168" t="s">
        <v>267</v>
      </c>
      <c r="H279" s="169">
        <v>6.81</v>
      </c>
      <c r="I279" s="170"/>
      <c r="L279" s="165"/>
      <c r="M279" s="171"/>
      <c r="T279" s="172"/>
      <c r="AT279" s="167" t="s">
        <v>143</v>
      </c>
      <c r="AU279" s="167" t="s">
        <v>141</v>
      </c>
      <c r="AV279" s="11" t="s">
        <v>141</v>
      </c>
      <c r="AW279" s="11" t="s">
        <v>35</v>
      </c>
      <c r="AX279" s="11" t="s">
        <v>71</v>
      </c>
      <c r="AY279" s="167" t="s">
        <v>133</v>
      </c>
    </row>
    <row r="280" spans="2:65" s="11" customFormat="1">
      <c r="B280" s="165"/>
      <c r="D280" s="166" t="s">
        <v>143</v>
      </c>
      <c r="E280" s="167" t="s">
        <v>5</v>
      </c>
      <c r="F280" s="168" t="s">
        <v>491</v>
      </c>
      <c r="H280" s="169">
        <v>5.44</v>
      </c>
      <c r="I280" s="170"/>
      <c r="L280" s="165"/>
      <c r="M280" s="171"/>
      <c r="T280" s="172"/>
      <c r="AT280" s="167" t="s">
        <v>143</v>
      </c>
      <c r="AU280" s="167" t="s">
        <v>141</v>
      </c>
      <c r="AV280" s="11" t="s">
        <v>141</v>
      </c>
      <c r="AW280" s="11" t="s">
        <v>35</v>
      </c>
      <c r="AX280" s="11" t="s">
        <v>71</v>
      </c>
      <c r="AY280" s="167" t="s">
        <v>133</v>
      </c>
    </row>
    <row r="281" spans="2:65" s="11" customFormat="1">
      <c r="B281" s="165"/>
      <c r="D281" s="166" t="s">
        <v>143</v>
      </c>
      <c r="E281" s="167" t="s">
        <v>5</v>
      </c>
      <c r="F281" s="168" t="s">
        <v>492</v>
      </c>
      <c r="H281" s="169">
        <v>15.6</v>
      </c>
      <c r="I281" s="170"/>
      <c r="L281" s="165"/>
      <c r="M281" s="171"/>
      <c r="T281" s="172"/>
      <c r="AT281" s="167" t="s">
        <v>143</v>
      </c>
      <c r="AU281" s="167" t="s">
        <v>141</v>
      </c>
      <c r="AV281" s="11" t="s">
        <v>141</v>
      </c>
      <c r="AW281" s="11" t="s">
        <v>35</v>
      </c>
      <c r="AX281" s="11" t="s">
        <v>71</v>
      </c>
      <c r="AY281" s="167" t="s">
        <v>133</v>
      </c>
    </row>
    <row r="282" spans="2:65" s="12" customFormat="1">
      <c r="B282" s="173"/>
      <c r="D282" s="166" t="s">
        <v>143</v>
      </c>
      <c r="E282" s="174" t="s">
        <v>5</v>
      </c>
      <c r="F282" s="175" t="s">
        <v>150</v>
      </c>
      <c r="H282" s="176">
        <v>34.71</v>
      </c>
      <c r="I282" s="177"/>
      <c r="L282" s="173"/>
      <c r="M282" s="178"/>
      <c r="T282" s="179"/>
      <c r="AT282" s="174" t="s">
        <v>143</v>
      </c>
      <c r="AU282" s="174" t="s">
        <v>141</v>
      </c>
      <c r="AV282" s="12" t="s">
        <v>140</v>
      </c>
      <c r="AW282" s="12" t="s">
        <v>35</v>
      </c>
      <c r="AX282" s="12" t="s">
        <v>76</v>
      </c>
      <c r="AY282" s="174" t="s">
        <v>133</v>
      </c>
    </row>
    <row r="283" spans="2:65" s="1" customFormat="1" ht="38.25" customHeight="1">
      <c r="B283" s="152"/>
      <c r="C283" s="153">
        <v>102</v>
      </c>
      <c r="D283" s="153" t="s">
        <v>136</v>
      </c>
      <c r="E283" s="154" t="s">
        <v>493</v>
      </c>
      <c r="F283" s="155" t="s">
        <v>494</v>
      </c>
      <c r="G283" s="156" t="s">
        <v>264</v>
      </c>
      <c r="H283" s="157">
        <v>2.6</v>
      </c>
      <c r="I283" s="158"/>
      <c r="J283" s="159">
        <f>ROUND(I283*H283,2)</f>
        <v>0</v>
      </c>
      <c r="K283" s="155"/>
      <c r="L283" s="38"/>
      <c r="M283" s="160" t="s">
        <v>5</v>
      </c>
      <c r="N283" s="161" t="s">
        <v>43</v>
      </c>
      <c r="P283" s="162">
        <f>O283*H283</f>
        <v>0</v>
      </c>
      <c r="Q283" s="162">
        <v>1.4999999999999999E-4</v>
      </c>
      <c r="R283" s="162">
        <f>Q283*H283</f>
        <v>3.8999999999999999E-4</v>
      </c>
      <c r="S283" s="162">
        <v>0</v>
      </c>
      <c r="T283" s="163">
        <f>S283*H283</f>
        <v>0</v>
      </c>
      <c r="AR283" s="22" t="s">
        <v>185</v>
      </c>
      <c r="AT283" s="22" t="s">
        <v>136</v>
      </c>
      <c r="AU283" s="22" t="s">
        <v>141</v>
      </c>
      <c r="AY283" s="22" t="s">
        <v>133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2" t="s">
        <v>141</v>
      </c>
      <c r="BK283" s="164">
        <f>ROUND(I283*H283,2)</f>
        <v>0</v>
      </c>
      <c r="BL283" s="22" t="s">
        <v>185</v>
      </c>
      <c r="BM283" s="22" t="s">
        <v>495</v>
      </c>
    </row>
    <row r="284" spans="2:65" s="11" customFormat="1">
      <c r="B284" s="165"/>
      <c r="D284" s="166" t="s">
        <v>143</v>
      </c>
      <c r="E284" s="167" t="s">
        <v>5</v>
      </c>
      <c r="F284" s="168" t="s">
        <v>496</v>
      </c>
      <c r="H284" s="169">
        <v>2.6</v>
      </c>
      <c r="I284" s="170"/>
      <c r="L284" s="165"/>
      <c r="M284" s="171"/>
      <c r="T284" s="172"/>
      <c r="AT284" s="167" t="s">
        <v>143</v>
      </c>
      <c r="AU284" s="167" t="s">
        <v>141</v>
      </c>
      <c r="AV284" s="11" t="s">
        <v>141</v>
      </c>
      <c r="AW284" s="11" t="s">
        <v>35</v>
      </c>
      <c r="AX284" s="11" t="s">
        <v>71</v>
      </c>
      <c r="AY284" s="167" t="s">
        <v>133</v>
      </c>
    </row>
    <row r="285" spans="2:65" s="12" customFormat="1">
      <c r="B285" s="173"/>
      <c r="D285" s="166" t="s">
        <v>143</v>
      </c>
      <c r="E285" s="174" t="s">
        <v>5</v>
      </c>
      <c r="F285" s="175" t="s">
        <v>150</v>
      </c>
      <c r="H285" s="176">
        <v>2.6</v>
      </c>
      <c r="I285" s="177"/>
      <c r="L285" s="173"/>
      <c r="M285" s="178"/>
      <c r="T285" s="179"/>
      <c r="AT285" s="174" t="s">
        <v>143</v>
      </c>
      <c r="AU285" s="174" t="s">
        <v>141</v>
      </c>
      <c r="AV285" s="12" t="s">
        <v>140</v>
      </c>
      <c r="AW285" s="12" t="s">
        <v>35</v>
      </c>
      <c r="AX285" s="12" t="s">
        <v>76</v>
      </c>
      <c r="AY285" s="174" t="s">
        <v>133</v>
      </c>
    </row>
    <row r="286" spans="2:65" s="1" customFormat="1" ht="25.5" customHeight="1">
      <c r="B286" s="152"/>
      <c r="C286" s="153">
        <v>103</v>
      </c>
      <c r="D286" s="153" t="s">
        <v>136</v>
      </c>
      <c r="E286" s="154" t="s">
        <v>497</v>
      </c>
      <c r="F286" s="155" t="s">
        <v>498</v>
      </c>
      <c r="G286" s="156" t="s">
        <v>139</v>
      </c>
      <c r="H286" s="157">
        <v>26.65</v>
      </c>
      <c r="I286" s="158"/>
      <c r="J286" s="159">
        <f>ROUND(I286*H286,2)</f>
        <v>0</v>
      </c>
      <c r="K286" s="155"/>
      <c r="L286" s="38"/>
      <c r="M286" s="160" t="s">
        <v>5</v>
      </c>
      <c r="N286" s="161" t="s">
        <v>43</v>
      </c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AR286" s="22" t="s">
        <v>185</v>
      </c>
      <c r="AT286" s="22" t="s">
        <v>136</v>
      </c>
      <c r="AU286" s="22" t="s">
        <v>141</v>
      </c>
      <c r="AY286" s="22" t="s">
        <v>133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2" t="s">
        <v>141</v>
      </c>
      <c r="BK286" s="164">
        <f>ROUND(I286*H286,2)</f>
        <v>0</v>
      </c>
      <c r="BL286" s="22" t="s">
        <v>185</v>
      </c>
      <c r="BM286" s="22" t="s">
        <v>499</v>
      </c>
    </row>
    <row r="287" spans="2:65" s="1" customFormat="1" ht="25.5" customHeight="1">
      <c r="B287" s="152"/>
      <c r="C287" s="153">
        <v>104</v>
      </c>
      <c r="D287" s="153" t="s">
        <v>136</v>
      </c>
      <c r="E287" s="154" t="s">
        <v>500</v>
      </c>
      <c r="F287" s="155" t="s">
        <v>501</v>
      </c>
      <c r="G287" s="156" t="s">
        <v>139</v>
      </c>
      <c r="H287" s="157">
        <v>26.65</v>
      </c>
      <c r="I287" s="158"/>
      <c r="J287" s="159">
        <f>ROUND(I287*H287,2)</f>
        <v>0</v>
      </c>
      <c r="K287" s="155"/>
      <c r="L287" s="38"/>
      <c r="M287" s="160" t="s">
        <v>5</v>
      </c>
      <c r="N287" s="161" t="s">
        <v>43</v>
      </c>
      <c r="P287" s="162">
        <f>O287*H287</f>
        <v>0</v>
      </c>
      <c r="Q287" s="162">
        <v>6.9999999999999999E-4</v>
      </c>
      <c r="R287" s="162">
        <f>Q287*H287</f>
        <v>1.8654999999999998E-2</v>
      </c>
      <c r="S287" s="162">
        <v>0</v>
      </c>
      <c r="T287" s="163">
        <f>S287*H287</f>
        <v>0</v>
      </c>
      <c r="AR287" s="22" t="s">
        <v>185</v>
      </c>
      <c r="AT287" s="22" t="s">
        <v>136</v>
      </c>
      <c r="AU287" s="22" t="s">
        <v>141</v>
      </c>
      <c r="AY287" s="22" t="s">
        <v>133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2" t="s">
        <v>141</v>
      </c>
      <c r="BK287" s="164">
        <f>ROUND(I287*H287,2)</f>
        <v>0</v>
      </c>
      <c r="BL287" s="22" t="s">
        <v>185</v>
      </c>
      <c r="BM287" s="22" t="s">
        <v>502</v>
      </c>
    </row>
    <row r="288" spans="2:65" s="1" customFormat="1" ht="25.5" customHeight="1">
      <c r="B288" s="152"/>
      <c r="C288" s="153">
        <v>105</v>
      </c>
      <c r="D288" s="153" t="s">
        <v>136</v>
      </c>
      <c r="E288" s="154" t="s">
        <v>503</v>
      </c>
      <c r="F288" s="155" t="s">
        <v>504</v>
      </c>
      <c r="G288" s="156" t="s">
        <v>139</v>
      </c>
      <c r="H288" s="157">
        <v>47.866</v>
      </c>
      <c r="I288" s="158"/>
      <c r="J288" s="159">
        <f>ROUND(I288*H288,2)</f>
        <v>0</v>
      </c>
      <c r="K288" s="155"/>
      <c r="L288" s="38"/>
      <c r="M288" s="160" t="s">
        <v>5</v>
      </c>
      <c r="N288" s="161" t="s">
        <v>43</v>
      </c>
      <c r="P288" s="162">
        <f>O288*H288</f>
        <v>0</v>
      </c>
      <c r="Q288" s="162">
        <v>2.0000000000000001E-4</v>
      </c>
      <c r="R288" s="162">
        <f>Q288*H288</f>
        <v>9.5732000000000005E-3</v>
      </c>
      <c r="S288" s="162">
        <v>0</v>
      </c>
      <c r="T288" s="163">
        <f>S288*H288</f>
        <v>0</v>
      </c>
      <c r="AR288" s="22" t="s">
        <v>185</v>
      </c>
      <c r="AT288" s="22" t="s">
        <v>136</v>
      </c>
      <c r="AU288" s="22" t="s">
        <v>141</v>
      </c>
      <c r="AY288" s="22" t="s">
        <v>133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2" t="s">
        <v>141</v>
      </c>
      <c r="BK288" s="164">
        <f>ROUND(I288*H288,2)</f>
        <v>0</v>
      </c>
      <c r="BL288" s="22" t="s">
        <v>185</v>
      </c>
      <c r="BM288" s="22" t="s">
        <v>505</v>
      </c>
    </row>
    <row r="289" spans="2:65" s="11" customFormat="1">
      <c r="B289" s="165"/>
      <c r="D289" s="166" t="s">
        <v>143</v>
      </c>
      <c r="E289" s="167" t="s">
        <v>5</v>
      </c>
      <c r="F289" s="168" t="s">
        <v>506</v>
      </c>
      <c r="H289" s="169">
        <v>47.866</v>
      </c>
      <c r="I289" s="170"/>
      <c r="L289" s="165"/>
      <c r="M289" s="171"/>
      <c r="T289" s="172"/>
      <c r="AT289" s="167" t="s">
        <v>143</v>
      </c>
      <c r="AU289" s="167" t="s">
        <v>141</v>
      </c>
      <c r="AV289" s="11" t="s">
        <v>141</v>
      </c>
      <c r="AW289" s="11" t="s">
        <v>35</v>
      </c>
      <c r="AX289" s="11" t="s">
        <v>71</v>
      </c>
      <c r="AY289" s="167" t="s">
        <v>133</v>
      </c>
    </row>
    <row r="290" spans="2:65" s="12" customFormat="1">
      <c r="B290" s="173"/>
      <c r="D290" s="166" t="s">
        <v>143</v>
      </c>
      <c r="E290" s="174" t="s">
        <v>5</v>
      </c>
      <c r="F290" s="175" t="s">
        <v>150</v>
      </c>
      <c r="H290" s="176">
        <v>47.866</v>
      </c>
      <c r="I290" s="177"/>
      <c r="L290" s="173"/>
      <c r="M290" s="178"/>
      <c r="T290" s="179"/>
      <c r="AT290" s="174" t="s">
        <v>143</v>
      </c>
      <c r="AU290" s="174" t="s">
        <v>141</v>
      </c>
      <c r="AV290" s="12" t="s">
        <v>140</v>
      </c>
      <c r="AW290" s="12" t="s">
        <v>35</v>
      </c>
      <c r="AX290" s="12" t="s">
        <v>76</v>
      </c>
      <c r="AY290" s="174" t="s">
        <v>133</v>
      </c>
    </row>
    <row r="291" spans="2:65" s="1" customFormat="1" ht="51" customHeight="1">
      <c r="B291" s="152"/>
      <c r="C291" s="153">
        <v>106</v>
      </c>
      <c r="D291" s="153" t="s">
        <v>136</v>
      </c>
      <c r="E291" s="154" t="s">
        <v>507</v>
      </c>
      <c r="F291" s="155" t="s">
        <v>508</v>
      </c>
      <c r="G291" s="156" t="s">
        <v>214</v>
      </c>
      <c r="H291" s="157">
        <v>0.70699999999999996</v>
      </c>
      <c r="I291" s="158"/>
      <c r="J291" s="159">
        <f>ROUND(I291*H291,2)</f>
        <v>0</v>
      </c>
      <c r="K291" s="155"/>
      <c r="L291" s="38"/>
      <c r="M291" s="160" t="s">
        <v>5</v>
      </c>
      <c r="N291" s="161" t="s">
        <v>43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2" t="s">
        <v>185</v>
      </c>
      <c r="AT291" s="22" t="s">
        <v>136</v>
      </c>
      <c r="AU291" s="22" t="s">
        <v>141</v>
      </c>
      <c r="AY291" s="22" t="s">
        <v>133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2" t="s">
        <v>141</v>
      </c>
      <c r="BK291" s="164">
        <f>ROUND(I291*H291,2)</f>
        <v>0</v>
      </c>
      <c r="BL291" s="22" t="s">
        <v>185</v>
      </c>
      <c r="BM291" s="22" t="s">
        <v>509</v>
      </c>
    </row>
    <row r="292" spans="2:65" s="10" customFormat="1" ht="29.85" customHeight="1">
      <c r="B292" s="140"/>
      <c r="D292" s="141" t="s">
        <v>70</v>
      </c>
      <c r="E292" s="150" t="s">
        <v>510</v>
      </c>
      <c r="F292" s="150" t="s">
        <v>511</v>
      </c>
      <c r="I292" s="143"/>
      <c r="J292" s="151">
        <f>BK292</f>
        <v>0</v>
      </c>
      <c r="L292" s="140"/>
      <c r="M292" s="145"/>
      <c r="P292" s="146">
        <f>SUM(P293:P308)</f>
        <v>0</v>
      </c>
      <c r="R292" s="146">
        <f>SUM(R293:R308)</f>
        <v>3.6999999999999998E-2</v>
      </c>
      <c r="T292" s="147">
        <f>SUM(T293:T308)</f>
        <v>0.29545054999999998</v>
      </c>
      <c r="AR292" s="141" t="s">
        <v>141</v>
      </c>
      <c r="AT292" s="148" t="s">
        <v>70</v>
      </c>
      <c r="AU292" s="148" t="s">
        <v>76</v>
      </c>
      <c r="AY292" s="141" t="s">
        <v>133</v>
      </c>
      <c r="BK292" s="149">
        <f>SUM(BK293:BK308)</f>
        <v>0</v>
      </c>
    </row>
    <row r="293" spans="2:65" s="1" customFormat="1" ht="16.5" customHeight="1">
      <c r="B293" s="152"/>
      <c r="C293" s="153">
        <v>107</v>
      </c>
      <c r="D293" s="153" t="s">
        <v>136</v>
      </c>
      <c r="E293" s="154" t="s">
        <v>512</v>
      </c>
      <c r="F293" s="155" t="s">
        <v>513</v>
      </c>
      <c r="G293" s="156" t="s">
        <v>139</v>
      </c>
      <c r="H293" s="157">
        <v>4.9269999999999996</v>
      </c>
      <c r="I293" s="158"/>
      <c r="J293" s="159">
        <f>ROUND(I293*H293,2)</f>
        <v>0</v>
      </c>
      <c r="K293" s="155"/>
      <c r="L293" s="38"/>
      <c r="M293" s="160" t="s">
        <v>5</v>
      </c>
      <c r="N293" s="161" t="s">
        <v>43</v>
      </c>
      <c r="P293" s="162">
        <f>O293*H293</f>
        <v>0</v>
      </c>
      <c r="Q293" s="162">
        <v>0</v>
      </c>
      <c r="R293" s="162">
        <f>Q293*H293</f>
        <v>0</v>
      </c>
      <c r="S293" s="162">
        <v>2.4649999999999998E-2</v>
      </c>
      <c r="T293" s="163">
        <f>S293*H293</f>
        <v>0.12145054999999998</v>
      </c>
      <c r="AR293" s="22" t="s">
        <v>185</v>
      </c>
      <c r="AT293" s="22" t="s">
        <v>136</v>
      </c>
      <c r="AU293" s="22" t="s">
        <v>141</v>
      </c>
      <c r="AY293" s="22" t="s">
        <v>133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22" t="s">
        <v>141</v>
      </c>
      <c r="BK293" s="164">
        <f>ROUND(I293*H293,2)</f>
        <v>0</v>
      </c>
      <c r="BL293" s="22" t="s">
        <v>185</v>
      </c>
      <c r="BM293" s="22" t="s">
        <v>514</v>
      </c>
    </row>
    <row r="294" spans="2:65" s="13" customFormat="1">
      <c r="B294" s="180"/>
      <c r="D294" s="166" t="s">
        <v>143</v>
      </c>
      <c r="E294" s="181" t="s">
        <v>5</v>
      </c>
      <c r="F294" s="182" t="s">
        <v>515</v>
      </c>
      <c r="H294" s="181" t="s">
        <v>5</v>
      </c>
      <c r="I294" s="183"/>
      <c r="L294" s="180"/>
      <c r="M294" s="184"/>
      <c r="T294" s="185"/>
      <c r="AT294" s="181" t="s">
        <v>143</v>
      </c>
      <c r="AU294" s="181" t="s">
        <v>141</v>
      </c>
      <c r="AV294" s="13" t="s">
        <v>76</v>
      </c>
      <c r="AW294" s="13" t="s">
        <v>35</v>
      </c>
      <c r="AX294" s="13" t="s">
        <v>71</v>
      </c>
      <c r="AY294" s="181" t="s">
        <v>133</v>
      </c>
    </row>
    <row r="295" spans="2:65" s="11" customFormat="1">
      <c r="B295" s="165"/>
      <c r="D295" s="166" t="s">
        <v>143</v>
      </c>
      <c r="E295" s="167" t="s">
        <v>5</v>
      </c>
      <c r="F295" s="168" t="s">
        <v>516</v>
      </c>
      <c r="H295" s="169">
        <v>4.9269999999999996</v>
      </c>
      <c r="I295" s="170"/>
      <c r="L295" s="165"/>
      <c r="M295" s="171"/>
      <c r="T295" s="172"/>
      <c r="AT295" s="167" t="s">
        <v>143</v>
      </c>
      <c r="AU295" s="167" t="s">
        <v>141</v>
      </c>
      <c r="AV295" s="11" t="s">
        <v>141</v>
      </c>
      <c r="AW295" s="11" t="s">
        <v>35</v>
      </c>
      <c r="AX295" s="11" t="s">
        <v>71</v>
      </c>
      <c r="AY295" s="167" t="s">
        <v>133</v>
      </c>
    </row>
    <row r="296" spans="2:65" s="12" customFormat="1">
      <c r="B296" s="173"/>
      <c r="D296" s="166" t="s">
        <v>143</v>
      </c>
      <c r="E296" s="174" t="s">
        <v>5</v>
      </c>
      <c r="F296" s="175" t="s">
        <v>150</v>
      </c>
      <c r="H296" s="176">
        <v>4.9269999999999996</v>
      </c>
      <c r="I296" s="177"/>
      <c r="L296" s="173"/>
      <c r="M296" s="178"/>
      <c r="T296" s="179"/>
      <c r="AT296" s="174" t="s">
        <v>143</v>
      </c>
      <c r="AU296" s="174" t="s">
        <v>141</v>
      </c>
      <c r="AV296" s="12" t="s">
        <v>140</v>
      </c>
      <c r="AW296" s="12" t="s">
        <v>35</v>
      </c>
      <c r="AX296" s="12" t="s">
        <v>76</v>
      </c>
      <c r="AY296" s="174" t="s">
        <v>133</v>
      </c>
    </row>
    <row r="297" spans="2:65" s="1" customFormat="1" ht="25.5" customHeight="1">
      <c r="B297" s="152"/>
      <c r="C297" s="153">
        <v>108</v>
      </c>
      <c r="D297" s="153" t="s">
        <v>136</v>
      </c>
      <c r="E297" s="154" t="s">
        <v>517</v>
      </c>
      <c r="F297" s="155" t="s">
        <v>518</v>
      </c>
      <c r="G297" s="156" t="s">
        <v>176</v>
      </c>
      <c r="H297" s="157">
        <v>2</v>
      </c>
      <c r="I297" s="158"/>
      <c r="J297" s="159">
        <f t="shared" ref="J297:J308" si="73">ROUND(I297*H297,2)</f>
        <v>0</v>
      </c>
      <c r="K297" s="155"/>
      <c r="L297" s="38"/>
      <c r="M297" s="160" t="s">
        <v>5</v>
      </c>
      <c r="N297" s="161" t="s">
        <v>43</v>
      </c>
      <c r="P297" s="162">
        <f t="shared" ref="P297:P308" si="74">O297*H297</f>
        <v>0</v>
      </c>
      <c r="Q297" s="162">
        <v>0</v>
      </c>
      <c r="R297" s="162">
        <f t="shared" ref="R297:R308" si="75">Q297*H297</f>
        <v>0</v>
      </c>
      <c r="S297" s="162">
        <v>0</v>
      </c>
      <c r="T297" s="163">
        <f t="shared" ref="T297:T308" si="76">S297*H297</f>
        <v>0</v>
      </c>
      <c r="AR297" s="22" t="s">
        <v>185</v>
      </c>
      <c r="AT297" s="22" t="s">
        <v>136</v>
      </c>
      <c r="AU297" s="22" t="s">
        <v>141</v>
      </c>
      <c r="AY297" s="22" t="s">
        <v>133</v>
      </c>
      <c r="BE297" s="164">
        <f t="shared" ref="BE297:BE308" si="77">IF(N297="základní",J297,0)</f>
        <v>0</v>
      </c>
      <c r="BF297" s="164">
        <f t="shared" ref="BF297:BF308" si="78">IF(N297="snížená",J297,0)</f>
        <v>0</v>
      </c>
      <c r="BG297" s="164">
        <f t="shared" ref="BG297:BG308" si="79">IF(N297="zákl. přenesená",J297,0)</f>
        <v>0</v>
      </c>
      <c r="BH297" s="164">
        <f t="shared" ref="BH297:BH308" si="80">IF(N297="sníž. přenesená",J297,0)</f>
        <v>0</v>
      </c>
      <c r="BI297" s="164">
        <f t="shared" ref="BI297:BI308" si="81">IF(N297="nulová",J297,0)</f>
        <v>0</v>
      </c>
      <c r="BJ297" s="22" t="s">
        <v>141</v>
      </c>
      <c r="BK297" s="164">
        <f t="shared" ref="BK297:BK308" si="82">ROUND(I297*H297,2)</f>
        <v>0</v>
      </c>
      <c r="BL297" s="22" t="s">
        <v>185</v>
      </c>
      <c r="BM297" s="22" t="s">
        <v>519</v>
      </c>
    </row>
    <row r="298" spans="2:65" s="1" customFormat="1" ht="16.5" customHeight="1">
      <c r="B298" s="152"/>
      <c r="C298" s="186">
        <v>109</v>
      </c>
      <c r="D298" s="186" t="s">
        <v>178</v>
      </c>
      <c r="E298" s="187" t="s">
        <v>520</v>
      </c>
      <c r="F298" s="188" t="s">
        <v>860</v>
      </c>
      <c r="G298" s="189" t="s">
        <v>176</v>
      </c>
      <c r="H298" s="190">
        <v>2</v>
      </c>
      <c r="I298" s="191"/>
      <c r="J298" s="192">
        <f t="shared" si="73"/>
        <v>0</v>
      </c>
      <c r="K298" s="188"/>
      <c r="L298" s="193"/>
      <c r="M298" s="194" t="s">
        <v>5</v>
      </c>
      <c r="N298" s="195" t="s">
        <v>43</v>
      </c>
      <c r="P298" s="162">
        <f t="shared" si="74"/>
        <v>0</v>
      </c>
      <c r="Q298" s="162">
        <v>1.55E-2</v>
      </c>
      <c r="R298" s="162">
        <f t="shared" si="75"/>
        <v>3.1E-2</v>
      </c>
      <c r="S298" s="162">
        <v>0</v>
      </c>
      <c r="T298" s="163">
        <f t="shared" si="76"/>
        <v>0</v>
      </c>
      <c r="AR298" s="22" t="s">
        <v>258</v>
      </c>
      <c r="AT298" s="22" t="s">
        <v>178</v>
      </c>
      <c r="AU298" s="22" t="s">
        <v>141</v>
      </c>
      <c r="AY298" s="22" t="s">
        <v>133</v>
      </c>
      <c r="BE298" s="164">
        <f t="shared" si="77"/>
        <v>0</v>
      </c>
      <c r="BF298" s="164">
        <f t="shared" si="78"/>
        <v>0</v>
      </c>
      <c r="BG298" s="164">
        <f t="shared" si="79"/>
        <v>0</v>
      </c>
      <c r="BH298" s="164">
        <f t="shared" si="80"/>
        <v>0</v>
      </c>
      <c r="BI298" s="164">
        <f t="shared" si="81"/>
        <v>0</v>
      </c>
      <c r="BJ298" s="22" t="s">
        <v>141</v>
      </c>
      <c r="BK298" s="164">
        <f t="shared" si="82"/>
        <v>0</v>
      </c>
      <c r="BL298" s="22" t="s">
        <v>185</v>
      </c>
      <c r="BM298" s="22" t="s">
        <v>521</v>
      </c>
    </row>
    <row r="299" spans="2:65" s="1" customFormat="1" ht="25.5" customHeight="1">
      <c r="B299" s="152"/>
      <c r="C299" s="153">
        <v>110</v>
      </c>
      <c r="D299" s="186" t="s">
        <v>178</v>
      </c>
      <c r="E299" s="187" t="s">
        <v>522</v>
      </c>
      <c r="F299" s="188" t="s">
        <v>853</v>
      </c>
      <c r="G299" s="189" t="s">
        <v>176</v>
      </c>
      <c r="H299" s="190">
        <v>2</v>
      </c>
      <c r="I299" s="191"/>
      <c r="J299" s="192">
        <f t="shared" si="73"/>
        <v>0</v>
      </c>
      <c r="K299" s="188"/>
      <c r="L299" s="193"/>
      <c r="M299" s="194" t="s">
        <v>5</v>
      </c>
      <c r="N299" s="195" t="s">
        <v>43</v>
      </c>
      <c r="P299" s="162">
        <f t="shared" si="74"/>
        <v>0</v>
      </c>
      <c r="Q299" s="162">
        <v>1.1999999999999999E-3</v>
      </c>
      <c r="R299" s="162">
        <f t="shared" si="75"/>
        <v>2.3999999999999998E-3</v>
      </c>
      <c r="S299" s="162">
        <v>0</v>
      </c>
      <c r="T299" s="163">
        <f t="shared" si="76"/>
        <v>0</v>
      </c>
      <c r="AR299" s="22" t="s">
        <v>258</v>
      </c>
      <c r="AT299" s="22" t="s">
        <v>178</v>
      </c>
      <c r="AU299" s="22" t="s">
        <v>141</v>
      </c>
      <c r="AY299" s="22" t="s">
        <v>133</v>
      </c>
      <c r="BE299" s="164">
        <f t="shared" si="77"/>
        <v>0</v>
      </c>
      <c r="BF299" s="164">
        <f t="shared" si="78"/>
        <v>0</v>
      </c>
      <c r="BG299" s="164">
        <f t="shared" si="79"/>
        <v>0</v>
      </c>
      <c r="BH299" s="164">
        <f t="shared" si="80"/>
        <v>0</v>
      </c>
      <c r="BI299" s="164">
        <f t="shared" si="81"/>
        <v>0</v>
      </c>
      <c r="BJ299" s="22" t="s">
        <v>141</v>
      </c>
      <c r="BK299" s="164">
        <f t="shared" si="82"/>
        <v>0</v>
      </c>
      <c r="BL299" s="22" t="s">
        <v>185</v>
      </c>
      <c r="BM299" s="22" t="s">
        <v>523</v>
      </c>
    </row>
    <row r="300" spans="2:65" s="1" customFormat="1" ht="16.5" customHeight="1">
      <c r="B300" s="152"/>
      <c r="C300" s="186">
        <v>111</v>
      </c>
      <c r="D300" s="153" t="s">
        <v>136</v>
      </c>
      <c r="E300" s="154" t="s">
        <v>524</v>
      </c>
      <c r="F300" s="155" t="s">
        <v>525</v>
      </c>
      <c r="G300" s="156" t="s">
        <v>176</v>
      </c>
      <c r="H300" s="157">
        <v>2</v>
      </c>
      <c r="I300" s="158"/>
      <c r="J300" s="159">
        <f t="shared" si="73"/>
        <v>0</v>
      </c>
      <c r="K300" s="155"/>
      <c r="L300" s="38"/>
      <c r="M300" s="160" t="s">
        <v>5</v>
      </c>
      <c r="N300" s="161" t="s">
        <v>43</v>
      </c>
      <c r="P300" s="162">
        <f t="shared" si="74"/>
        <v>0</v>
      </c>
      <c r="Q300" s="162">
        <v>0</v>
      </c>
      <c r="R300" s="162">
        <f t="shared" si="75"/>
        <v>0</v>
      </c>
      <c r="S300" s="162">
        <v>0</v>
      </c>
      <c r="T300" s="163">
        <f t="shared" si="76"/>
        <v>0</v>
      </c>
      <c r="AR300" s="22" t="s">
        <v>185</v>
      </c>
      <c r="AT300" s="22" t="s">
        <v>136</v>
      </c>
      <c r="AU300" s="22" t="s">
        <v>141</v>
      </c>
      <c r="AY300" s="22" t="s">
        <v>133</v>
      </c>
      <c r="BE300" s="164">
        <f t="shared" si="77"/>
        <v>0</v>
      </c>
      <c r="BF300" s="164">
        <f t="shared" si="78"/>
        <v>0</v>
      </c>
      <c r="BG300" s="164">
        <f t="shared" si="79"/>
        <v>0</v>
      </c>
      <c r="BH300" s="164">
        <f t="shared" si="80"/>
        <v>0</v>
      </c>
      <c r="BI300" s="164">
        <f t="shared" si="81"/>
        <v>0</v>
      </c>
      <c r="BJ300" s="22" t="s">
        <v>141</v>
      </c>
      <c r="BK300" s="164">
        <f t="shared" si="82"/>
        <v>0</v>
      </c>
      <c r="BL300" s="22" t="s">
        <v>185</v>
      </c>
      <c r="BM300" s="22" t="s">
        <v>526</v>
      </c>
    </row>
    <row r="301" spans="2:65" s="1" customFormat="1" ht="16.5" customHeight="1">
      <c r="B301" s="152"/>
      <c r="C301" s="153">
        <v>112</v>
      </c>
      <c r="D301" s="186" t="s">
        <v>178</v>
      </c>
      <c r="E301" s="187" t="s">
        <v>527</v>
      </c>
      <c r="F301" s="188" t="s">
        <v>854</v>
      </c>
      <c r="G301" s="189" t="s">
        <v>176</v>
      </c>
      <c r="H301" s="190">
        <v>2</v>
      </c>
      <c r="I301" s="191"/>
      <c r="J301" s="192">
        <f t="shared" si="73"/>
        <v>0</v>
      </c>
      <c r="K301" s="188"/>
      <c r="L301" s="193"/>
      <c r="M301" s="194" t="s">
        <v>5</v>
      </c>
      <c r="N301" s="195" t="s">
        <v>43</v>
      </c>
      <c r="P301" s="162">
        <f t="shared" si="74"/>
        <v>0</v>
      </c>
      <c r="Q301" s="162">
        <v>4.4999999999999999E-4</v>
      </c>
      <c r="R301" s="162">
        <f t="shared" si="75"/>
        <v>8.9999999999999998E-4</v>
      </c>
      <c r="S301" s="162">
        <v>0</v>
      </c>
      <c r="T301" s="163">
        <f t="shared" si="76"/>
        <v>0</v>
      </c>
      <c r="AR301" s="22" t="s">
        <v>258</v>
      </c>
      <c r="AT301" s="22" t="s">
        <v>178</v>
      </c>
      <c r="AU301" s="22" t="s">
        <v>141</v>
      </c>
      <c r="AY301" s="22" t="s">
        <v>133</v>
      </c>
      <c r="BE301" s="164">
        <f t="shared" si="77"/>
        <v>0</v>
      </c>
      <c r="BF301" s="164">
        <f t="shared" si="78"/>
        <v>0</v>
      </c>
      <c r="BG301" s="164">
        <f t="shared" si="79"/>
        <v>0</v>
      </c>
      <c r="BH301" s="164">
        <f t="shared" si="80"/>
        <v>0</v>
      </c>
      <c r="BI301" s="164">
        <f t="shared" si="81"/>
        <v>0</v>
      </c>
      <c r="BJ301" s="22" t="s">
        <v>141</v>
      </c>
      <c r="BK301" s="164">
        <f t="shared" si="82"/>
        <v>0</v>
      </c>
      <c r="BL301" s="22" t="s">
        <v>185</v>
      </c>
      <c r="BM301" s="22" t="s">
        <v>528</v>
      </c>
    </row>
    <row r="302" spans="2:65" s="1" customFormat="1" ht="25.5" customHeight="1">
      <c r="B302" s="152"/>
      <c r="C302" s="186">
        <v>113</v>
      </c>
      <c r="D302" s="153" t="s">
        <v>136</v>
      </c>
      <c r="E302" s="154" t="s">
        <v>866</v>
      </c>
      <c r="F302" s="155" t="s">
        <v>867</v>
      </c>
      <c r="G302" s="156" t="s">
        <v>176</v>
      </c>
      <c r="H302" s="157">
        <v>2</v>
      </c>
      <c r="I302" s="158"/>
      <c r="J302" s="159">
        <f t="shared" si="73"/>
        <v>0</v>
      </c>
      <c r="K302" s="277"/>
      <c r="L302" s="38"/>
      <c r="M302" s="160" t="s">
        <v>5</v>
      </c>
      <c r="N302" s="161" t="s">
        <v>43</v>
      </c>
      <c r="P302" s="162">
        <f t="shared" si="74"/>
        <v>0</v>
      </c>
      <c r="Q302" s="162">
        <v>0</v>
      </c>
      <c r="R302" s="162">
        <f t="shared" si="75"/>
        <v>0</v>
      </c>
      <c r="S302" s="162">
        <v>0</v>
      </c>
      <c r="T302" s="163">
        <f t="shared" si="76"/>
        <v>0</v>
      </c>
      <c r="AR302" s="22" t="s">
        <v>185</v>
      </c>
      <c r="AT302" s="22" t="s">
        <v>136</v>
      </c>
      <c r="AU302" s="22" t="s">
        <v>141</v>
      </c>
      <c r="AY302" s="22" t="s">
        <v>133</v>
      </c>
      <c r="BE302" s="164">
        <f t="shared" si="77"/>
        <v>0</v>
      </c>
      <c r="BF302" s="164">
        <f t="shared" si="78"/>
        <v>0</v>
      </c>
      <c r="BG302" s="164">
        <f t="shared" si="79"/>
        <v>0</v>
      </c>
      <c r="BH302" s="164">
        <f t="shared" si="80"/>
        <v>0</v>
      </c>
      <c r="BI302" s="164">
        <f t="shared" si="81"/>
        <v>0</v>
      </c>
      <c r="BJ302" s="22" t="s">
        <v>141</v>
      </c>
      <c r="BK302" s="164">
        <f t="shared" si="82"/>
        <v>0</v>
      </c>
      <c r="BL302" s="22" t="s">
        <v>185</v>
      </c>
      <c r="BM302" s="22" t="s">
        <v>529</v>
      </c>
    </row>
    <row r="303" spans="2:65" s="1" customFormat="1" ht="16.5" customHeight="1">
      <c r="B303" s="152"/>
      <c r="C303" s="153">
        <v>114</v>
      </c>
      <c r="D303" s="186" t="s">
        <v>178</v>
      </c>
      <c r="E303" s="187" t="s">
        <v>868</v>
      </c>
      <c r="F303" s="188" t="s">
        <v>856</v>
      </c>
      <c r="G303" s="189" t="s">
        <v>176</v>
      </c>
      <c r="H303" s="190">
        <v>2</v>
      </c>
      <c r="I303" s="191"/>
      <c r="J303" s="192">
        <f t="shared" si="73"/>
        <v>0</v>
      </c>
      <c r="K303" s="276"/>
      <c r="L303" s="193"/>
      <c r="M303" s="194" t="s">
        <v>5</v>
      </c>
      <c r="N303" s="195" t="s">
        <v>43</v>
      </c>
      <c r="P303" s="162">
        <f t="shared" si="74"/>
        <v>0</v>
      </c>
      <c r="Q303" s="162">
        <v>1.3500000000000001E-3</v>
      </c>
      <c r="R303" s="162">
        <f t="shared" si="75"/>
        <v>2.7000000000000001E-3</v>
      </c>
      <c r="S303" s="162">
        <v>0</v>
      </c>
      <c r="T303" s="163">
        <f t="shared" si="76"/>
        <v>0</v>
      </c>
      <c r="AR303" s="22" t="s">
        <v>258</v>
      </c>
      <c r="AT303" s="22" t="s">
        <v>178</v>
      </c>
      <c r="AU303" s="22" t="s">
        <v>141</v>
      </c>
      <c r="AY303" s="22" t="s">
        <v>133</v>
      </c>
      <c r="BE303" s="164">
        <f t="shared" si="77"/>
        <v>0</v>
      </c>
      <c r="BF303" s="164">
        <f t="shared" si="78"/>
        <v>0</v>
      </c>
      <c r="BG303" s="164">
        <f t="shared" si="79"/>
        <v>0</v>
      </c>
      <c r="BH303" s="164">
        <f t="shared" si="80"/>
        <v>0</v>
      </c>
      <c r="BI303" s="164">
        <f t="shared" si="81"/>
        <v>0</v>
      </c>
      <c r="BJ303" s="22" t="s">
        <v>141</v>
      </c>
      <c r="BK303" s="164">
        <f t="shared" si="82"/>
        <v>0</v>
      </c>
      <c r="BL303" s="22" t="s">
        <v>185</v>
      </c>
      <c r="BM303" s="22" t="s">
        <v>530</v>
      </c>
    </row>
    <row r="304" spans="2:65" s="1" customFormat="1" ht="25.5" customHeight="1">
      <c r="B304" s="152"/>
      <c r="C304" s="186">
        <v>115</v>
      </c>
      <c r="D304" s="153" t="s">
        <v>136</v>
      </c>
      <c r="E304" s="154" t="s">
        <v>531</v>
      </c>
      <c r="F304" s="155" t="s">
        <v>532</v>
      </c>
      <c r="G304" s="156" t="s">
        <v>176</v>
      </c>
      <c r="H304" s="157">
        <v>1</v>
      </c>
      <c r="I304" s="158"/>
      <c r="J304" s="159">
        <f t="shared" si="73"/>
        <v>0</v>
      </c>
      <c r="K304" s="155"/>
      <c r="L304" s="38"/>
      <c r="M304" s="160" t="s">
        <v>5</v>
      </c>
      <c r="N304" s="161" t="s">
        <v>43</v>
      </c>
      <c r="P304" s="162">
        <f t="shared" si="74"/>
        <v>0</v>
      </c>
      <c r="Q304" s="162">
        <v>0</v>
      </c>
      <c r="R304" s="162">
        <f t="shared" si="75"/>
        <v>0</v>
      </c>
      <c r="S304" s="162">
        <v>0.17399999999999999</v>
      </c>
      <c r="T304" s="163">
        <f t="shared" si="76"/>
        <v>0.17399999999999999</v>
      </c>
      <c r="AR304" s="22" t="s">
        <v>185</v>
      </c>
      <c r="AT304" s="22" t="s">
        <v>136</v>
      </c>
      <c r="AU304" s="22" t="s">
        <v>141</v>
      </c>
      <c r="AY304" s="22" t="s">
        <v>133</v>
      </c>
      <c r="BE304" s="164">
        <f t="shared" si="77"/>
        <v>0</v>
      </c>
      <c r="BF304" s="164">
        <f t="shared" si="78"/>
        <v>0</v>
      </c>
      <c r="BG304" s="164">
        <f t="shared" si="79"/>
        <v>0</v>
      </c>
      <c r="BH304" s="164">
        <f t="shared" si="80"/>
        <v>0</v>
      </c>
      <c r="BI304" s="164">
        <f t="shared" si="81"/>
        <v>0</v>
      </c>
      <c r="BJ304" s="22" t="s">
        <v>141</v>
      </c>
      <c r="BK304" s="164">
        <f t="shared" si="82"/>
        <v>0</v>
      </c>
      <c r="BL304" s="22" t="s">
        <v>185</v>
      </c>
      <c r="BM304" s="22" t="s">
        <v>533</v>
      </c>
    </row>
    <row r="305" spans="2:65" s="1" customFormat="1" ht="38.25" customHeight="1">
      <c r="B305" s="152"/>
      <c r="C305" s="153">
        <v>116</v>
      </c>
      <c r="D305" s="153" t="s">
        <v>136</v>
      </c>
      <c r="E305" s="154" t="s">
        <v>534</v>
      </c>
      <c r="F305" s="155" t="s">
        <v>535</v>
      </c>
      <c r="G305" s="156" t="s">
        <v>214</v>
      </c>
      <c r="H305" s="157">
        <v>3.6999999999999998E-2</v>
      </c>
      <c r="I305" s="158"/>
      <c r="J305" s="159">
        <f t="shared" si="73"/>
        <v>0</v>
      </c>
      <c r="K305" s="155"/>
      <c r="L305" s="38"/>
      <c r="M305" s="160" t="s">
        <v>5</v>
      </c>
      <c r="N305" s="161" t="s">
        <v>43</v>
      </c>
      <c r="P305" s="162">
        <f t="shared" si="74"/>
        <v>0</v>
      </c>
      <c r="Q305" s="162">
        <v>0</v>
      </c>
      <c r="R305" s="162">
        <f t="shared" si="75"/>
        <v>0</v>
      </c>
      <c r="S305" s="162">
        <v>0</v>
      </c>
      <c r="T305" s="163">
        <f t="shared" si="76"/>
        <v>0</v>
      </c>
      <c r="AR305" s="22" t="s">
        <v>185</v>
      </c>
      <c r="AT305" s="22" t="s">
        <v>136</v>
      </c>
      <c r="AU305" s="22" t="s">
        <v>141</v>
      </c>
      <c r="AY305" s="22" t="s">
        <v>133</v>
      </c>
      <c r="BE305" s="164">
        <f t="shared" si="77"/>
        <v>0</v>
      </c>
      <c r="BF305" s="164">
        <f t="shared" si="78"/>
        <v>0</v>
      </c>
      <c r="BG305" s="164">
        <f t="shared" si="79"/>
        <v>0</v>
      </c>
      <c r="BH305" s="164">
        <f t="shared" si="80"/>
        <v>0</v>
      </c>
      <c r="BI305" s="164">
        <f t="shared" si="81"/>
        <v>0</v>
      </c>
      <c r="BJ305" s="22" t="s">
        <v>141</v>
      </c>
      <c r="BK305" s="164">
        <f t="shared" si="82"/>
        <v>0</v>
      </c>
      <c r="BL305" s="22" t="s">
        <v>185</v>
      </c>
      <c r="BM305" s="22" t="s">
        <v>536</v>
      </c>
    </row>
    <row r="306" spans="2:65" s="1" customFormat="1" ht="27" customHeight="1">
      <c r="B306" s="152"/>
      <c r="C306" s="186">
        <v>117</v>
      </c>
      <c r="D306" s="153" t="s">
        <v>136</v>
      </c>
      <c r="E306" s="154" t="s">
        <v>537</v>
      </c>
      <c r="F306" s="155" t="s">
        <v>855</v>
      </c>
      <c r="G306" s="156" t="s">
        <v>406</v>
      </c>
      <c r="H306" s="157">
        <v>1</v>
      </c>
      <c r="I306" s="158"/>
      <c r="J306" s="159">
        <f t="shared" si="73"/>
        <v>0</v>
      </c>
      <c r="K306" s="155"/>
      <c r="L306" s="38"/>
      <c r="M306" s="160" t="s">
        <v>5</v>
      </c>
      <c r="N306" s="161" t="s">
        <v>43</v>
      </c>
      <c r="P306" s="162">
        <f t="shared" si="74"/>
        <v>0</v>
      </c>
      <c r="Q306" s="162">
        <v>0</v>
      </c>
      <c r="R306" s="162">
        <f t="shared" si="75"/>
        <v>0</v>
      </c>
      <c r="S306" s="162">
        <v>0</v>
      </c>
      <c r="T306" s="163">
        <f t="shared" si="76"/>
        <v>0</v>
      </c>
      <c r="AR306" s="22" t="s">
        <v>185</v>
      </c>
      <c r="AT306" s="22" t="s">
        <v>136</v>
      </c>
      <c r="AU306" s="22" t="s">
        <v>141</v>
      </c>
      <c r="AY306" s="22" t="s">
        <v>133</v>
      </c>
      <c r="BE306" s="164">
        <f t="shared" si="77"/>
        <v>0</v>
      </c>
      <c r="BF306" s="164">
        <f t="shared" si="78"/>
        <v>0</v>
      </c>
      <c r="BG306" s="164">
        <f t="shared" si="79"/>
        <v>0</v>
      </c>
      <c r="BH306" s="164">
        <f t="shared" si="80"/>
        <v>0</v>
      </c>
      <c r="BI306" s="164">
        <f t="shared" si="81"/>
        <v>0</v>
      </c>
      <c r="BJ306" s="22" t="s">
        <v>141</v>
      </c>
      <c r="BK306" s="164">
        <f t="shared" si="82"/>
        <v>0</v>
      </c>
      <c r="BL306" s="22" t="s">
        <v>185</v>
      </c>
      <c r="BM306" s="22" t="s">
        <v>538</v>
      </c>
    </row>
    <row r="307" spans="2:65" s="1" customFormat="1" ht="49.5" customHeight="1">
      <c r="B307" s="152"/>
      <c r="C307" s="153">
        <v>118</v>
      </c>
      <c r="D307" s="153" t="s">
        <v>136</v>
      </c>
      <c r="E307" s="154" t="s">
        <v>539</v>
      </c>
      <c r="F307" s="155" t="s">
        <v>885</v>
      </c>
      <c r="G307" s="156" t="s">
        <v>406</v>
      </c>
      <c r="H307" s="157">
        <v>1</v>
      </c>
      <c r="I307" s="158"/>
      <c r="J307" s="159">
        <f t="shared" si="73"/>
        <v>0</v>
      </c>
      <c r="K307" s="155"/>
      <c r="L307" s="38"/>
      <c r="M307" s="160" t="s">
        <v>5</v>
      </c>
      <c r="N307" s="161" t="s">
        <v>43</v>
      </c>
      <c r="P307" s="162">
        <f t="shared" si="74"/>
        <v>0</v>
      </c>
      <c r="Q307" s="162">
        <v>0</v>
      </c>
      <c r="R307" s="162">
        <f t="shared" si="75"/>
        <v>0</v>
      </c>
      <c r="S307" s="162">
        <v>0</v>
      </c>
      <c r="T307" s="163">
        <f t="shared" si="76"/>
        <v>0</v>
      </c>
      <c r="AR307" s="22" t="s">
        <v>185</v>
      </c>
      <c r="AT307" s="22" t="s">
        <v>136</v>
      </c>
      <c r="AU307" s="22" t="s">
        <v>141</v>
      </c>
      <c r="AY307" s="22" t="s">
        <v>133</v>
      </c>
      <c r="BE307" s="164">
        <f t="shared" si="77"/>
        <v>0</v>
      </c>
      <c r="BF307" s="164">
        <f t="shared" si="78"/>
        <v>0</v>
      </c>
      <c r="BG307" s="164">
        <f t="shared" si="79"/>
        <v>0</v>
      </c>
      <c r="BH307" s="164">
        <f t="shared" si="80"/>
        <v>0</v>
      </c>
      <c r="BI307" s="164">
        <f t="shared" si="81"/>
        <v>0</v>
      </c>
      <c r="BJ307" s="22" t="s">
        <v>141</v>
      </c>
      <c r="BK307" s="164">
        <f t="shared" si="82"/>
        <v>0</v>
      </c>
      <c r="BL307" s="22" t="s">
        <v>185</v>
      </c>
      <c r="BM307" s="22" t="s">
        <v>540</v>
      </c>
    </row>
    <row r="308" spans="2:65" s="1" customFormat="1" ht="16.5" customHeight="1">
      <c r="B308" s="152"/>
      <c r="C308" s="186">
        <v>119</v>
      </c>
      <c r="D308" s="153" t="s">
        <v>136</v>
      </c>
      <c r="E308" s="154" t="s">
        <v>541</v>
      </c>
      <c r="F308" s="155" t="s">
        <v>542</v>
      </c>
      <c r="G308" s="156" t="s">
        <v>406</v>
      </c>
      <c r="H308" s="157">
        <v>1</v>
      </c>
      <c r="I308" s="158"/>
      <c r="J308" s="159">
        <f t="shared" si="73"/>
        <v>0</v>
      </c>
      <c r="K308" s="155"/>
      <c r="L308" s="38"/>
      <c r="M308" s="160" t="s">
        <v>5</v>
      </c>
      <c r="N308" s="161" t="s">
        <v>43</v>
      </c>
      <c r="P308" s="162">
        <f t="shared" si="74"/>
        <v>0</v>
      </c>
      <c r="Q308" s="162">
        <v>0</v>
      </c>
      <c r="R308" s="162">
        <f t="shared" si="75"/>
        <v>0</v>
      </c>
      <c r="S308" s="162">
        <v>0</v>
      </c>
      <c r="T308" s="163">
        <f t="shared" si="76"/>
        <v>0</v>
      </c>
      <c r="AR308" s="22" t="s">
        <v>185</v>
      </c>
      <c r="AT308" s="22" t="s">
        <v>136</v>
      </c>
      <c r="AU308" s="22" t="s">
        <v>141</v>
      </c>
      <c r="AY308" s="22" t="s">
        <v>133</v>
      </c>
      <c r="BE308" s="164">
        <f t="shared" si="77"/>
        <v>0</v>
      </c>
      <c r="BF308" s="164">
        <f t="shared" si="78"/>
        <v>0</v>
      </c>
      <c r="BG308" s="164">
        <f t="shared" si="79"/>
        <v>0</v>
      </c>
      <c r="BH308" s="164">
        <f t="shared" si="80"/>
        <v>0</v>
      </c>
      <c r="BI308" s="164">
        <f t="shared" si="81"/>
        <v>0</v>
      </c>
      <c r="BJ308" s="22" t="s">
        <v>141</v>
      </c>
      <c r="BK308" s="164">
        <f t="shared" si="82"/>
        <v>0</v>
      </c>
      <c r="BL308" s="22" t="s">
        <v>185</v>
      </c>
      <c r="BM308" s="22" t="s">
        <v>543</v>
      </c>
    </row>
    <row r="309" spans="2:65" s="10" customFormat="1" ht="29.85" customHeight="1">
      <c r="B309" s="140"/>
      <c r="D309" s="141" t="s">
        <v>70</v>
      </c>
      <c r="E309" s="150" t="s">
        <v>544</v>
      </c>
      <c r="F309" s="150" t="s">
        <v>545</v>
      </c>
      <c r="I309" s="143"/>
      <c r="J309" s="151">
        <f>BK309</f>
        <v>0</v>
      </c>
      <c r="L309" s="140"/>
      <c r="M309" s="145"/>
      <c r="P309" s="146">
        <f>SUM(P310:P318)</f>
        <v>0</v>
      </c>
      <c r="R309" s="146">
        <f>SUM(R310:R318)</f>
        <v>0.23641890999999998</v>
      </c>
      <c r="T309" s="147">
        <f>SUM(T310:T318)</f>
        <v>0</v>
      </c>
      <c r="AR309" s="141" t="s">
        <v>141</v>
      </c>
      <c r="AT309" s="148" t="s">
        <v>70</v>
      </c>
      <c r="AU309" s="148" t="s">
        <v>76</v>
      </c>
      <c r="AY309" s="141" t="s">
        <v>133</v>
      </c>
      <c r="BK309" s="149">
        <f>SUM(BK310:BK318)</f>
        <v>0</v>
      </c>
    </row>
    <row r="310" spans="2:65" s="1" customFormat="1" ht="25.5" customHeight="1">
      <c r="B310" s="152"/>
      <c r="C310" s="153">
        <v>120</v>
      </c>
      <c r="D310" s="153" t="s">
        <v>136</v>
      </c>
      <c r="E310" s="154" t="s">
        <v>546</v>
      </c>
      <c r="F310" s="155" t="s">
        <v>547</v>
      </c>
      <c r="G310" s="156" t="s">
        <v>139</v>
      </c>
      <c r="H310" s="157">
        <v>3.863</v>
      </c>
      <c r="I310" s="158"/>
      <c r="J310" s="159">
        <f>ROUND(I310*H310,2)</f>
        <v>0</v>
      </c>
      <c r="K310" s="155"/>
      <c r="L310" s="38"/>
      <c r="M310" s="160" t="s">
        <v>5</v>
      </c>
      <c r="N310" s="161" t="s">
        <v>43</v>
      </c>
      <c r="P310" s="162">
        <f>O310*H310</f>
        <v>0</v>
      </c>
      <c r="Q310" s="162">
        <v>3.7670000000000002E-2</v>
      </c>
      <c r="R310" s="162">
        <f>Q310*H310</f>
        <v>0.14551921000000001</v>
      </c>
      <c r="S310" s="162">
        <v>0</v>
      </c>
      <c r="T310" s="163">
        <f>S310*H310</f>
        <v>0</v>
      </c>
      <c r="AR310" s="22" t="s">
        <v>185</v>
      </c>
      <c r="AT310" s="22" t="s">
        <v>136</v>
      </c>
      <c r="AU310" s="22" t="s">
        <v>141</v>
      </c>
      <c r="AY310" s="22" t="s">
        <v>133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22" t="s">
        <v>141</v>
      </c>
      <c r="BK310" s="164">
        <f>ROUND(I310*H310,2)</f>
        <v>0</v>
      </c>
      <c r="BL310" s="22" t="s">
        <v>185</v>
      </c>
      <c r="BM310" s="22" t="s">
        <v>548</v>
      </c>
    </row>
    <row r="311" spans="2:65" s="11" customFormat="1">
      <c r="B311" s="165"/>
      <c r="D311" s="166" t="s">
        <v>143</v>
      </c>
      <c r="E311" s="167" t="s">
        <v>5</v>
      </c>
      <c r="F311" s="168" t="s">
        <v>247</v>
      </c>
      <c r="H311" s="169">
        <v>2.87</v>
      </c>
      <c r="I311" s="170"/>
      <c r="L311" s="165"/>
      <c r="M311" s="171"/>
      <c r="T311" s="172"/>
      <c r="AT311" s="167" t="s">
        <v>143</v>
      </c>
      <c r="AU311" s="167" t="s">
        <v>141</v>
      </c>
      <c r="AV311" s="11" t="s">
        <v>141</v>
      </c>
      <c r="AW311" s="11" t="s">
        <v>35</v>
      </c>
      <c r="AX311" s="11" t="s">
        <v>71</v>
      </c>
      <c r="AY311" s="167" t="s">
        <v>133</v>
      </c>
    </row>
    <row r="312" spans="2:65" s="11" customFormat="1">
      <c r="B312" s="165"/>
      <c r="D312" s="166" t="s">
        <v>143</v>
      </c>
      <c r="E312" s="167" t="s">
        <v>5</v>
      </c>
      <c r="F312" s="168" t="s">
        <v>173</v>
      </c>
      <c r="H312" s="169">
        <v>0.99299999999999999</v>
      </c>
      <c r="I312" s="170"/>
      <c r="L312" s="165"/>
      <c r="M312" s="171"/>
      <c r="T312" s="172"/>
      <c r="AT312" s="167" t="s">
        <v>143</v>
      </c>
      <c r="AU312" s="167" t="s">
        <v>141</v>
      </c>
      <c r="AV312" s="11" t="s">
        <v>141</v>
      </c>
      <c r="AW312" s="11" t="s">
        <v>35</v>
      </c>
      <c r="AX312" s="11" t="s">
        <v>71</v>
      </c>
      <c r="AY312" s="167" t="s">
        <v>133</v>
      </c>
    </row>
    <row r="313" spans="2:65" s="12" customFormat="1">
      <c r="B313" s="173"/>
      <c r="D313" s="166" t="s">
        <v>143</v>
      </c>
      <c r="E313" s="174" t="s">
        <v>5</v>
      </c>
      <c r="F313" s="175" t="s">
        <v>150</v>
      </c>
      <c r="H313" s="176">
        <v>3.863</v>
      </c>
      <c r="I313" s="177"/>
      <c r="L313" s="173"/>
      <c r="M313" s="178"/>
      <c r="T313" s="179"/>
      <c r="AT313" s="174" t="s">
        <v>143</v>
      </c>
      <c r="AU313" s="174" t="s">
        <v>141</v>
      </c>
      <c r="AV313" s="12" t="s">
        <v>140</v>
      </c>
      <c r="AW313" s="12" t="s">
        <v>35</v>
      </c>
      <c r="AX313" s="12" t="s">
        <v>76</v>
      </c>
      <c r="AY313" s="174" t="s">
        <v>133</v>
      </c>
    </row>
    <row r="314" spans="2:65" s="1" customFormat="1" ht="16.5" customHeight="1">
      <c r="B314" s="152"/>
      <c r="C314" s="153">
        <v>121</v>
      </c>
      <c r="D314" s="153" t="s">
        <v>136</v>
      </c>
      <c r="E314" s="154" t="s">
        <v>549</v>
      </c>
      <c r="F314" s="155" t="s">
        <v>550</v>
      </c>
      <c r="G314" s="156" t="s">
        <v>139</v>
      </c>
      <c r="H314" s="157">
        <v>3.863</v>
      </c>
      <c r="I314" s="158"/>
      <c r="J314" s="159">
        <f>ROUND(I314*H314,2)</f>
        <v>0</v>
      </c>
      <c r="K314" s="155"/>
      <c r="L314" s="38"/>
      <c r="M314" s="160" t="s">
        <v>5</v>
      </c>
      <c r="N314" s="161" t="s">
        <v>43</v>
      </c>
      <c r="P314" s="162">
        <f>O314*H314</f>
        <v>0</v>
      </c>
      <c r="Q314" s="162">
        <v>2.9999999999999997E-4</v>
      </c>
      <c r="R314" s="162">
        <f>Q314*H314</f>
        <v>1.1588999999999998E-3</v>
      </c>
      <c r="S314" s="162">
        <v>0</v>
      </c>
      <c r="T314" s="163">
        <f>S314*H314</f>
        <v>0</v>
      </c>
      <c r="AR314" s="22" t="s">
        <v>185</v>
      </c>
      <c r="AT314" s="22" t="s">
        <v>136</v>
      </c>
      <c r="AU314" s="22" t="s">
        <v>141</v>
      </c>
      <c r="AY314" s="22" t="s">
        <v>133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2" t="s">
        <v>141</v>
      </c>
      <c r="BK314" s="164">
        <f>ROUND(I314*H314,2)</f>
        <v>0</v>
      </c>
      <c r="BL314" s="22" t="s">
        <v>185</v>
      </c>
      <c r="BM314" s="22" t="s">
        <v>551</v>
      </c>
    </row>
    <row r="315" spans="2:65" s="1" customFormat="1" ht="25.5" customHeight="1">
      <c r="B315" s="152"/>
      <c r="C315" s="186">
        <v>122</v>
      </c>
      <c r="D315" s="186" t="s">
        <v>178</v>
      </c>
      <c r="E315" s="187" t="s">
        <v>552</v>
      </c>
      <c r="F315" s="188" t="s">
        <v>553</v>
      </c>
      <c r="G315" s="189" t="s">
        <v>139</v>
      </c>
      <c r="H315" s="190">
        <v>4.6740000000000004</v>
      </c>
      <c r="I315" s="191"/>
      <c r="J315" s="192">
        <f>ROUND(I315*H315,2)</f>
        <v>0</v>
      </c>
      <c r="K315" s="188"/>
      <c r="L315" s="193"/>
      <c r="M315" s="194" t="s">
        <v>5</v>
      </c>
      <c r="N315" s="195" t="s">
        <v>43</v>
      </c>
      <c r="P315" s="162">
        <f>O315*H315</f>
        <v>0</v>
      </c>
      <c r="Q315" s="162">
        <v>1.9199999999999998E-2</v>
      </c>
      <c r="R315" s="162">
        <f>Q315*H315</f>
        <v>8.9740799999999996E-2</v>
      </c>
      <c r="S315" s="162">
        <v>0</v>
      </c>
      <c r="T315" s="163">
        <f>S315*H315</f>
        <v>0</v>
      </c>
      <c r="AR315" s="22" t="s">
        <v>258</v>
      </c>
      <c r="AT315" s="22" t="s">
        <v>178</v>
      </c>
      <c r="AU315" s="22" t="s">
        <v>141</v>
      </c>
      <c r="AY315" s="22" t="s">
        <v>133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2" t="s">
        <v>141</v>
      </c>
      <c r="BK315" s="164">
        <f>ROUND(I315*H315,2)</f>
        <v>0</v>
      </c>
      <c r="BL315" s="22" t="s">
        <v>185</v>
      </c>
      <c r="BM315" s="22" t="s">
        <v>554</v>
      </c>
    </row>
    <row r="316" spans="2:65" s="11" customFormat="1">
      <c r="B316" s="165"/>
      <c r="D316" s="166" t="s">
        <v>143</v>
      </c>
      <c r="E316" s="167" t="s">
        <v>5</v>
      </c>
      <c r="F316" s="168" t="s">
        <v>555</v>
      </c>
      <c r="H316" s="169">
        <v>4.2489999999999997</v>
      </c>
      <c r="I316" s="170"/>
      <c r="L316" s="165"/>
      <c r="M316" s="171"/>
      <c r="T316" s="172"/>
      <c r="AT316" s="167" t="s">
        <v>143</v>
      </c>
      <c r="AU316" s="167" t="s">
        <v>141</v>
      </c>
      <c r="AV316" s="11" t="s">
        <v>141</v>
      </c>
      <c r="AW316" s="11" t="s">
        <v>35</v>
      </c>
      <c r="AX316" s="11" t="s">
        <v>76</v>
      </c>
      <c r="AY316" s="167" t="s">
        <v>133</v>
      </c>
    </row>
    <row r="317" spans="2:65" s="11" customFormat="1">
      <c r="B317" s="165"/>
      <c r="D317" s="166" t="s">
        <v>143</v>
      </c>
      <c r="F317" s="168" t="s">
        <v>556</v>
      </c>
      <c r="H317" s="169">
        <v>4.6740000000000004</v>
      </c>
      <c r="I317" s="170"/>
      <c r="L317" s="165"/>
      <c r="M317" s="171"/>
      <c r="T317" s="172"/>
      <c r="AT317" s="167" t="s">
        <v>143</v>
      </c>
      <c r="AU317" s="167" t="s">
        <v>141</v>
      </c>
      <c r="AV317" s="11" t="s">
        <v>141</v>
      </c>
      <c r="AW317" s="11" t="s">
        <v>6</v>
      </c>
      <c r="AX317" s="11" t="s">
        <v>76</v>
      </c>
      <c r="AY317" s="167" t="s">
        <v>133</v>
      </c>
    </row>
    <row r="318" spans="2:65" s="1" customFormat="1" ht="38.25" customHeight="1">
      <c r="B318" s="152"/>
      <c r="C318" s="153">
        <v>123</v>
      </c>
      <c r="D318" s="153" t="s">
        <v>136</v>
      </c>
      <c r="E318" s="154" t="s">
        <v>557</v>
      </c>
      <c r="F318" s="155" t="s">
        <v>558</v>
      </c>
      <c r="G318" s="156" t="s">
        <v>214</v>
      </c>
      <c r="H318" s="157">
        <v>0.23599999999999999</v>
      </c>
      <c r="I318" s="158"/>
      <c r="J318" s="159">
        <f>ROUND(I318*H318,2)</f>
        <v>0</v>
      </c>
      <c r="K318" s="155"/>
      <c r="L318" s="38"/>
      <c r="M318" s="160" t="s">
        <v>5</v>
      </c>
      <c r="N318" s="161" t="s">
        <v>43</v>
      </c>
      <c r="P318" s="162">
        <f>O318*H318</f>
        <v>0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AR318" s="22" t="s">
        <v>185</v>
      </c>
      <c r="AT318" s="22" t="s">
        <v>136</v>
      </c>
      <c r="AU318" s="22" t="s">
        <v>141</v>
      </c>
      <c r="AY318" s="22" t="s">
        <v>133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2" t="s">
        <v>141</v>
      </c>
      <c r="BK318" s="164">
        <f>ROUND(I318*H318,2)</f>
        <v>0</v>
      </c>
      <c r="BL318" s="22" t="s">
        <v>185</v>
      </c>
      <c r="BM318" s="22" t="s">
        <v>559</v>
      </c>
    </row>
    <row r="319" spans="2:65" s="10" customFormat="1" ht="29.85" customHeight="1">
      <c r="B319" s="140"/>
      <c r="D319" s="141" t="s">
        <v>70</v>
      </c>
      <c r="E319" s="150" t="s">
        <v>560</v>
      </c>
      <c r="F319" s="150" t="s">
        <v>561</v>
      </c>
      <c r="I319" s="143"/>
      <c r="J319" s="151">
        <f>BK319</f>
        <v>0</v>
      </c>
      <c r="L319" s="140"/>
      <c r="M319" s="145"/>
      <c r="P319" s="146">
        <f>SUM(P320:P330)</f>
        <v>0</v>
      </c>
      <c r="R319" s="146">
        <f>SUM(R320:R330)</f>
        <v>1.4494200000000001E-3</v>
      </c>
      <c r="T319" s="147">
        <f>SUM(T320:T330)</f>
        <v>1.7562000000000001E-2</v>
      </c>
      <c r="AR319" s="141" t="s">
        <v>141</v>
      </c>
      <c r="AT319" s="148" t="s">
        <v>70</v>
      </c>
      <c r="AU319" s="148" t="s">
        <v>76</v>
      </c>
      <c r="AY319" s="141" t="s">
        <v>133</v>
      </c>
      <c r="BK319" s="149">
        <f>SUM(BK320:BK330)</f>
        <v>0</v>
      </c>
    </row>
    <row r="320" spans="2:65" s="1" customFormat="1" ht="16.5" customHeight="1">
      <c r="B320" s="152"/>
      <c r="C320" s="153">
        <v>124</v>
      </c>
      <c r="D320" s="153" t="s">
        <v>136</v>
      </c>
      <c r="E320" s="154" t="s">
        <v>562</v>
      </c>
      <c r="F320" s="155" t="s">
        <v>563</v>
      </c>
      <c r="G320" s="156" t="s">
        <v>139</v>
      </c>
      <c r="H320" s="157">
        <v>5.8540000000000001</v>
      </c>
      <c r="I320" s="158"/>
      <c r="J320" s="159">
        <f>ROUND(I320*H320,2)</f>
        <v>0</v>
      </c>
      <c r="K320" s="155"/>
      <c r="L320" s="38"/>
      <c r="M320" s="160" t="s">
        <v>5</v>
      </c>
      <c r="N320" s="161" t="s">
        <v>43</v>
      </c>
      <c r="P320" s="162">
        <f>O320*H320</f>
        <v>0</v>
      </c>
      <c r="Q320" s="162">
        <v>0</v>
      </c>
      <c r="R320" s="162">
        <f>Q320*H320</f>
        <v>0</v>
      </c>
      <c r="S320" s="162">
        <v>3.0000000000000001E-3</v>
      </c>
      <c r="T320" s="163">
        <f>S320*H320</f>
        <v>1.7562000000000001E-2</v>
      </c>
      <c r="AR320" s="22" t="s">
        <v>185</v>
      </c>
      <c r="AT320" s="22" t="s">
        <v>136</v>
      </c>
      <c r="AU320" s="22" t="s">
        <v>141</v>
      </c>
      <c r="AY320" s="22" t="s">
        <v>133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22" t="s">
        <v>141</v>
      </c>
      <c r="BK320" s="164">
        <f>ROUND(I320*H320,2)</f>
        <v>0</v>
      </c>
      <c r="BL320" s="22" t="s">
        <v>185</v>
      </c>
      <c r="BM320" s="22" t="s">
        <v>564</v>
      </c>
    </row>
    <row r="321" spans="2:65" s="13" customFormat="1">
      <c r="B321" s="180"/>
      <c r="D321" s="166" t="s">
        <v>143</v>
      </c>
      <c r="E321" s="181" t="s">
        <v>5</v>
      </c>
      <c r="F321" s="182" t="s">
        <v>565</v>
      </c>
      <c r="H321" s="181" t="s">
        <v>5</v>
      </c>
      <c r="I321" s="183"/>
      <c r="L321" s="180"/>
      <c r="M321" s="184"/>
      <c r="T321" s="185"/>
      <c r="AT321" s="181" t="s">
        <v>143</v>
      </c>
      <c r="AU321" s="181" t="s">
        <v>141</v>
      </c>
      <c r="AV321" s="13" t="s">
        <v>76</v>
      </c>
      <c r="AW321" s="13" t="s">
        <v>35</v>
      </c>
      <c r="AX321" s="13" t="s">
        <v>71</v>
      </c>
      <c r="AY321" s="181" t="s">
        <v>133</v>
      </c>
    </row>
    <row r="322" spans="2:65" s="11" customFormat="1">
      <c r="B322" s="165"/>
      <c r="D322" s="166" t="s">
        <v>143</v>
      </c>
      <c r="E322" s="167" t="s">
        <v>5</v>
      </c>
      <c r="F322" s="168" t="s">
        <v>566</v>
      </c>
      <c r="H322" s="169">
        <v>1.0109999999999999</v>
      </c>
      <c r="I322" s="170"/>
      <c r="L322" s="165"/>
      <c r="M322" s="171"/>
      <c r="T322" s="172"/>
      <c r="AT322" s="167" t="s">
        <v>143</v>
      </c>
      <c r="AU322" s="167" t="s">
        <v>141</v>
      </c>
      <c r="AV322" s="11" t="s">
        <v>141</v>
      </c>
      <c r="AW322" s="11" t="s">
        <v>35</v>
      </c>
      <c r="AX322" s="11" t="s">
        <v>71</v>
      </c>
      <c r="AY322" s="167" t="s">
        <v>133</v>
      </c>
    </row>
    <row r="323" spans="2:65" s="11" customFormat="1">
      <c r="B323" s="165"/>
      <c r="D323" s="166" t="s">
        <v>143</v>
      </c>
      <c r="E323" s="167" t="s">
        <v>5</v>
      </c>
      <c r="F323" s="168" t="s">
        <v>567</v>
      </c>
      <c r="H323" s="169">
        <v>2.8479999999999999</v>
      </c>
      <c r="I323" s="170"/>
      <c r="L323" s="165"/>
      <c r="M323" s="171"/>
      <c r="T323" s="172"/>
      <c r="AT323" s="167" t="s">
        <v>143</v>
      </c>
      <c r="AU323" s="167" t="s">
        <v>141</v>
      </c>
      <c r="AV323" s="11" t="s">
        <v>141</v>
      </c>
      <c r="AW323" s="11" t="s">
        <v>35</v>
      </c>
      <c r="AX323" s="11" t="s">
        <v>71</v>
      </c>
      <c r="AY323" s="167" t="s">
        <v>133</v>
      </c>
    </row>
    <row r="324" spans="2:65" s="11" customFormat="1">
      <c r="B324" s="165"/>
      <c r="D324" s="166" t="s">
        <v>143</v>
      </c>
      <c r="E324" s="167" t="s">
        <v>5</v>
      </c>
      <c r="F324" s="168" t="s">
        <v>568</v>
      </c>
      <c r="H324" s="169">
        <v>1.9950000000000001</v>
      </c>
      <c r="I324" s="170"/>
      <c r="L324" s="165"/>
      <c r="M324" s="171"/>
      <c r="T324" s="172"/>
      <c r="AT324" s="167" t="s">
        <v>143</v>
      </c>
      <c r="AU324" s="167" t="s">
        <v>141</v>
      </c>
      <c r="AV324" s="11" t="s">
        <v>141</v>
      </c>
      <c r="AW324" s="11" t="s">
        <v>35</v>
      </c>
      <c r="AX324" s="11" t="s">
        <v>71</v>
      </c>
      <c r="AY324" s="167" t="s">
        <v>133</v>
      </c>
    </row>
    <row r="325" spans="2:65" s="12" customFormat="1">
      <c r="B325" s="173"/>
      <c r="D325" s="166" t="s">
        <v>143</v>
      </c>
      <c r="E325" s="174" t="s">
        <v>5</v>
      </c>
      <c r="F325" s="175" t="s">
        <v>150</v>
      </c>
      <c r="H325" s="176">
        <v>5.8540000000000001</v>
      </c>
      <c r="I325" s="177"/>
      <c r="L325" s="173"/>
      <c r="M325" s="178"/>
      <c r="T325" s="179"/>
      <c r="AT325" s="174" t="s">
        <v>143</v>
      </c>
      <c r="AU325" s="174" t="s">
        <v>141</v>
      </c>
      <c r="AV325" s="12" t="s">
        <v>140</v>
      </c>
      <c r="AW325" s="12" t="s">
        <v>35</v>
      </c>
      <c r="AX325" s="12" t="s">
        <v>76</v>
      </c>
      <c r="AY325" s="174" t="s">
        <v>133</v>
      </c>
    </row>
    <row r="326" spans="2:65" s="1" customFormat="1" ht="16.5" customHeight="1">
      <c r="B326" s="152"/>
      <c r="C326" s="153">
        <v>125</v>
      </c>
      <c r="D326" s="153" t="s">
        <v>136</v>
      </c>
      <c r="E326" s="154" t="s">
        <v>569</v>
      </c>
      <c r="F326" s="155" t="s">
        <v>570</v>
      </c>
      <c r="G326" s="156" t="s">
        <v>264</v>
      </c>
      <c r="H326" s="157">
        <v>5.44</v>
      </c>
      <c r="I326" s="158"/>
      <c r="J326" s="159">
        <f>ROUND(I326*H326,2)</f>
        <v>0</v>
      </c>
      <c r="K326" s="155"/>
      <c r="L326" s="38"/>
      <c r="M326" s="160" t="s">
        <v>5</v>
      </c>
      <c r="N326" s="161" t="s">
        <v>43</v>
      </c>
      <c r="P326" s="162">
        <f>O326*H326</f>
        <v>0</v>
      </c>
      <c r="Q326" s="162">
        <v>1.0000000000000001E-5</v>
      </c>
      <c r="R326" s="162">
        <f>Q326*H326</f>
        <v>5.4400000000000008E-5</v>
      </c>
      <c r="S326" s="162">
        <v>0</v>
      </c>
      <c r="T326" s="163">
        <f>S326*H326</f>
        <v>0</v>
      </c>
      <c r="AR326" s="22" t="s">
        <v>185</v>
      </c>
      <c r="AT326" s="22" t="s">
        <v>136</v>
      </c>
      <c r="AU326" s="22" t="s">
        <v>141</v>
      </c>
      <c r="AY326" s="22" t="s">
        <v>133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2" t="s">
        <v>141</v>
      </c>
      <c r="BK326" s="164">
        <f>ROUND(I326*H326,2)</f>
        <v>0</v>
      </c>
      <c r="BL326" s="22" t="s">
        <v>185</v>
      </c>
      <c r="BM326" s="22" t="s">
        <v>571</v>
      </c>
    </row>
    <row r="327" spans="2:65" s="11" customFormat="1">
      <c r="B327" s="165"/>
      <c r="D327" s="166" t="s">
        <v>143</v>
      </c>
      <c r="E327" s="167" t="s">
        <v>5</v>
      </c>
      <c r="F327" s="168" t="s">
        <v>491</v>
      </c>
      <c r="H327" s="169">
        <v>5.44</v>
      </c>
      <c r="I327" s="170"/>
      <c r="L327" s="165"/>
      <c r="M327" s="171"/>
      <c r="T327" s="172"/>
      <c r="AT327" s="167" t="s">
        <v>143</v>
      </c>
      <c r="AU327" s="167" t="s">
        <v>141</v>
      </c>
      <c r="AV327" s="11" t="s">
        <v>141</v>
      </c>
      <c r="AW327" s="11" t="s">
        <v>35</v>
      </c>
      <c r="AX327" s="11" t="s">
        <v>76</v>
      </c>
      <c r="AY327" s="167" t="s">
        <v>133</v>
      </c>
    </row>
    <row r="328" spans="2:65" s="1" customFormat="1" ht="16.5" customHeight="1">
      <c r="B328" s="152"/>
      <c r="C328" s="186">
        <v>126</v>
      </c>
      <c r="D328" s="186" t="s">
        <v>178</v>
      </c>
      <c r="E328" s="187" t="s">
        <v>572</v>
      </c>
      <c r="F328" s="188" t="s">
        <v>849</v>
      </c>
      <c r="G328" s="189" t="s">
        <v>264</v>
      </c>
      <c r="H328" s="190">
        <v>6.3410000000000002</v>
      </c>
      <c r="I328" s="191"/>
      <c r="J328" s="192">
        <f>ROUND(I328*H328,2)</f>
        <v>0</v>
      </c>
      <c r="K328" s="188"/>
      <c r="L328" s="193"/>
      <c r="M328" s="194" t="s">
        <v>5</v>
      </c>
      <c r="N328" s="195" t="s">
        <v>43</v>
      </c>
      <c r="P328" s="162">
        <f>O328*H328</f>
        <v>0</v>
      </c>
      <c r="Q328" s="162">
        <v>2.2000000000000001E-4</v>
      </c>
      <c r="R328" s="162">
        <f>Q328*H328</f>
        <v>1.3950200000000001E-3</v>
      </c>
      <c r="S328" s="162">
        <v>0</v>
      </c>
      <c r="T328" s="163">
        <f>S328*H328</f>
        <v>0</v>
      </c>
      <c r="AR328" s="22" t="s">
        <v>258</v>
      </c>
      <c r="AT328" s="22" t="s">
        <v>178</v>
      </c>
      <c r="AU328" s="22" t="s">
        <v>141</v>
      </c>
      <c r="AY328" s="22" t="s">
        <v>133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2" t="s">
        <v>141</v>
      </c>
      <c r="BK328" s="164">
        <f>ROUND(I328*H328,2)</f>
        <v>0</v>
      </c>
      <c r="BL328" s="22" t="s">
        <v>185</v>
      </c>
      <c r="BM328" s="22" t="s">
        <v>573</v>
      </c>
    </row>
    <row r="329" spans="2:65" s="11" customFormat="1">
      <c r="B329" s="165"/>
      <c r="D329" s="166" t="s">
        <v>143</v>
      </c>
      <c r="F329" s="168" t="s">
        <v>574</v>
      </c>
      <c r="H329" s="169">
        <v>6.3410000000000002</v>
      </c>
      <c r="I329" s="170"/>
      <c r="L329" s="165"/>
      <c r="M329" s="171"/>
      <c r="T329" s="172"/>
      <c r="AT329" s="167" t="s">
        <v>143</v>
      </c>
      <c r="AU329" s="167" t="s">
        <v>141</v>
      </c>
      <c r="AV329" s="11" t="s">
        <v>141</v>
      </c>
      <c r="AW329" s="11" t="s">
        <v>6</v>
      </c>
      <c r="AX329" s="11" t="s">
        <v>76</v>
      </c>
      <c r="AY329" s="167" t="s">
        <v>133</v>
      </c>
    </row>
    <row r="330" spans="2:65" s="1" customFormat="1" ht="38.25" customHeight="1">
      <c r="B330" s="152"/>
      <c r="C330" s="153">
        <v>127</v>
      </c>
      <c r="D330" s="153" t="s">
        <v>136</v>
      </c>
      <c r="E330" s="154" t="s">
        <v>575</v>
      </c>
      <c r="F330" s="155" t="s">
        <v>576</v>
      </c>
      <c r="G330" s="156" t="s">
        <v>214</v>
      </c>
      <c r="H330" s="157">
        <v>1E-3</v>
      </c>
      <c r="I330" s="158"/>
      <c r="J330" s="159">
        <f>ROUND(I330*H330,2)</f>
        <v>0</v>
      </c>
      <c r="K330" s="155"/>
      <c r="L330" s="38"/>
      <c r="M330" s="160" t="s">
        <v>5</v>
      </c>
      <c r="N330" s="161" t="s">
        <v>43</v>
      </c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3">
        <f>S330*H330</f>
        <v>0</v>
      </c>
      <c r="AR330" s="22" t="s">
        <v>185</v>
      </c>
      <c r="AT330" s="22" t="s">
        <v>136</v>
      </c>
      <c r="AU330" s="22" t="s">
        <v>141</v>
      </c>
      <c r="AY330" s="22" t="s">
        <v>133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2" t="s">
        <v>141</v>
      </c>
      <c r="BK330" s="164">
        <f>ROUND(I330*H330,2)</f>
        <v>0</v>
      </c>
      <c r="BL330" s="22" t="s">
        <v>185</v>
      </c>
      <c r="BM330" s="22" t="s">
        <v>577</v>
      </c>
    </row>
    <row r="331" spans="2:65" s="10" customFormat="1" ht="29.85" customHeight="1">
      <c r="B331" s="140"/>
      <c r="D331" s="141" t="s">
        <v>70</v>
      </c>
      <c r="E331" s="150" t="s">
        <v>578</v>
      </c>
      <c r="F331" s="150" t="s">
        <v>579</v>
      </c>
      <c r="I331" s="143"/>
      <c r="J331" s="151">
        <f>BK331</f>
        <v>0</v>
      </c>
      <c r="L331" s="140"/>
      <c r="M331" s="145"/>
      <c r="P331" s="146">
        <f>SUM(P332:P345)</f>
        <v>0</v>
      </c>
      <c r="R331" s="146">
        <f>SUM(R332:R345)</f>
        <v>1.2306348999999999</v>
      </c>
      <c r="T331" s="147">
        <f>SUM(T332:T345)</f>
        <v>0</v>
      </c>
      <c r="AR331" s="141" t="s">
        <v>141</v>
      </c>
      <c r="AT331" s="148" t="s">
        <v>70</v>
      </c>
      <c r="AU331" s="148" t="s">
        <v>76</v>
      </c>
      <c r="AY331" s="141" t="s">
        <v>133</v>
      </c>
      <c r="BK331" s="149">
        <f>SUM(BK332:BK345)</f>
        <v>0</v>
      </c>
    </row>
    <row r="332" spans="2:65" s="1" customFormat="1" ht="25.5" customHeight="1">
      <c r="B332" s="152"/>
      <c r="C332" s="153">
        <v>128</v>
      </c>
      <c r="D332" s="153" t="s">
        <v>136</v>
      </c>
      <c r="E332" s="154" t="s">
        <v>580</v>
      </c>
      <c r="F332" s="155" t="s">
        <v>581</v>
      </c>
      <c r="G332" s="156" t="s">
        <v>264</v>
      </c>
      <c r="H332" s="157">
        <v>10.82</v>
      </c>
      <c r="I332" s="158"/>
      <c r="J332" s="159">
        <f>ROUND(I332*H332,2)</f>
        <v>0</v>
      </c>
      <c r="K332" s="155"/>
      <c r="L332" s="38"/>
      <c r="M332" s="160" t="s">
        <v>5</v>
      </c>
      <c r="N332" s="161" t="s">
        <v>43</v>
      </c>
      <c r="P332" s="162">
        <f>O332*H332</f>
        <v>0</v>
      </c>
      <c r="Q332" s="162">
        <v>3.5E-4</v>
      </c>
      <c r="R332" s="162">
        <f>Q332*H332</f>
        <v>3.787E-3</v>
      </c>
      <c r="S332" s="162">
        <v>0</v>
      </c>
      <c r="T332" s="163">
        <f>S332*H332</f>
        <v>0</v>
      </c>
      <c r="AR332" s="22" t="s">
        <v>185</v>
      </c>
      <c r="AT332" s="22" t="s">
        <v>136</v>
      </c>
      <c r="AU332" s="22" t="s">
        <v>141</v>
      </c>
      <c r="AY332" s="22" t="s">
        <v>133</v>
      </c>
      <c r="BE332" s="164">
        <f>IF(N332="základní",J332,0)</f>
        <v>0</v>
      </c>
      <c r="BF332" s="164">
        <f>IF(N332="snížená",J332,0)</f>
        <v>0</v>
      </c>
      <c r="BG332" s="164">
        <f>IF(N332="zákl. přenesená",J332,0)</f>
        <v>0</v>
      </c>
      <c r="BH332" s="164">
        <f>IF(N332="sníž. přenesená",J332,0)</f>
        <v>0</v>
      </c>
      <c r="BI332" s="164">
        <f>IF(N332="nulová",J332,0)</f>
        <v>0</v>
      </c>
      <c r="BJ332" s="22" t="s">
        <v>141</v>
      </c>
      <c r="BK332" s="164">
        <f>ROUND(I332*H332,2)</f>
        <v>0</v>
      </c>
      <c r="BL332" s="22" t="s">
        <v>185</v>
      </c>
      <c r="BM332" s="22" t="s">
        <v>582</v>
      </c>
    </row>
    <row r="333" spans="2:65" s="11" customFormat="1">
      <c r="B333" s="165"/>
      <c r="D333" s="166" t="s">
        <v>143</v>
      </c>
      <c r="E333" s="167" t="s">
        <v>5</v>
      </c>
      <c r="F333" s="168" t="s">
        <v>490</v>
      </c>
      <c r="H333" s="169">
        <v>4.01</v>
      </c>
      <c r="I333" s="170"/>
      <c r="L333" s="165"/>
      <c r="M333" s="171"/>
      <c r="T333" s="172"/>
      <c r="AT333" s="167" t="s">
        <v>143</v>
      </c>
      <c r="AU333" s="167" t="s">
        <v>141</v>
      </c>
      <c r="AV333" s="11" t="s">
        <v>141</v>
      </c>
      <c r="AW333" s="11" t="s">
        <v>35</v>
      </c>
      <c r="AX333" s="11" t="s">
        <v>71</v>
      </c>
      <c r="AY333" s="167" t="s">
        <v>133</v>
      </c>
    </row>
    <row r="334" spans="2:65" s="11" customFormat="1">
      <c r="B334" s="165"/>
      <c r="D334" s="166" t="s">
        <v>143</v>
      </c>
      <c r="E334" s="167" t="s">
        <v>5</v>
      </c>
      <c r="F334" s="168" t="s">
        <v>267</v>
      </c>
      <c r="H334" s="169">
        <v>6.81</v>
      </c>
      <c r="I334" s="170"/>
      <c r="L334" s="165"/>
      <c r="M334" s="171"/>
      <c r="T334" s="172"/>
      <c r="AT334" s="167" t="s">
        <v>143</v>
      </c>
      <c r="AU334" s="167" t="s">
        <v>141</v>
      </c>
      <c r="AV334" s="11" t="s">
        <v>141</v>
      </c>
      <c r="AW334" s="11" t="s">
        <v>35</v>
      </c>
      <c r="AX334" s="11" t="s">
        <v>71</v>
      </c>
      <c r="AY334" s="167" t="s">
        <v>133</v>
      </c>
    </row>
    <row r="335" spans="2:65" s="12" customFormat="1">
      <c r="B335" s="173"/>
      <c r="D335" s="166" t="s">
        <v>143</v>
      </c>
      <c r="E335" s="174" t="s">
        <v>5</v>
      </c>
      <c r="F335" s="175" t="s">
        <v>150</v>
      </c>
      <c r="H335" s="176">
        <v>10.82</v>
      </c>
      <c r="I335" s="177"/>
      <c r="L335" s="173"/>
      <c r="M335" s="178"/>
      <c r="T335" s="179"/>
      <c r="AT335" s="174" t="s">
        <v>143</v>
      </c>
      <c r="AU335" s="174" t="s">
        <v>141</v>
      </c>
      <c r="AV335" s="12" t="s">
        <v>140</v>
      </c>
      <c r="AW335" s="12" t="s">
        <v>35</v>
      </c>
      <c r="AX335" s="12" t="s">
        <v>76</v>
      </c>
      <c r="AY335" s="174" t="s">
        <v>133</v>
      </c>
    </row>
    <row r="336" spans="2:65" s="1" customFormat="1" ht="16.5" customHeight="1">
      <c r="B336" s="152"/>
      <c r="C336" s="186">
        <v>129</v>
      </c>
      <c r="D336" s="186" t="s">
        <v>178</v>
      </c>
      <c r="E336" s="187" t="s">
        <v>583</v>
      </c>
      <c r="F336" s="188" t="s">
        <v>584</v>
      </c>
      <c r="G336" s="189" t="s">
        <v>176</v>
      </c>
      <c r="H336" s="190">
        <v>29.754999999999999</v>
      </c>
      <c r="I336" s="191"/>
      <c r="J336" s="192">
        <f>ROUND(I336*H336,2)</f>
        <v>0</v>
      </c>
      <c r="K336" s="188"/>
      <c r="L336" s="193"/>
      <c r="M336" s="194" t="s">
        <v>5</v>
      </c>
      <c r="N336" s="195" t="s">
        <v>43</v>
      </c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AR336" s="22" t="s">
        <v>258</v>
      </c>
      <c r="AT336" s="22" t="s">
        <v>178</v>
      </c>
      <c r="AU336" s="22" t="s">
        <v>141</v>
      </c>
      <c r="AY336" s="22" t="s">
        <v>133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2" t="s">
        <v>141</v>
      </c>
      <c r="BK336" s="164">
        <f>ROUND(I336*H336,2)</f>
        <v>0</v>
      </c>
      <c r="BL336" s="22" t="s">
        <v>185</v>
      </c>
      <c r="BM336" s="22" t="s">
        <v>585</v>
      </c>
    </row>
    <row r="337" spans="2:65" s="11" customFormat="1">
      <c r="B337" s="165"/>
      <c r="D337" s="166" t="s">
        <v>143</v>
      </c>
      <c r="E337" s="167" t="s">
        <v>5</v>
      </c>
      <c r="F337" s="168" t="s">
        <v>586</v>
      </c>
      <c r="H337" s="169">
        <v>29.754999999999999</v>
      </c>
      <c r="I337" s="170"/>
      <c r="L337" s="165"/>
      <c r="M337" s="171"/>
      <c r="T337" s="172"/>
      <c r="AT337" s="167" t="s">
        <v>143</v>
      </c>
      <c r="AU337" s="167" t="s">
        <v>141</v>
      </c>
      <c r="AV337" s="11" t="s">
        <v>141</v>
      </c>
      <c r="AW337" s="11" t="s">
        <v>35</v>
      </c>
      <c r="AX337" s="11" t="s">
        <v>76</v>
      </c>
      <c r="AY337" s="167" t="s">
        <v>133</v>
      </c>
    </row>
    <row r="338" spans="2:65" s="1" customFormat="1" ht="25.5" customHeight="1">
      <c r="B338" s="152"/>
      <c r="C338" s="153">
        <v>130</v>
      </c>
      <c r="D338" s="153" t="s">
        <v>136</v>
      </c>
      <c r="E338" s="154" t="s">
        <v>587</v>
      </c>
      <c r="F338" s="155" t="s">
        <v>588</v>
      </c>
      <c r="G338" s="156" t="s">
        <v>139</v>
      </c>
      <c r="H338" s="157">
        <v>24.07</v>
      </c>
      <c r="I338" s="158"/>
      <c r="J338" s="159">
        <f>ROUND(I338*H338,2)</f>
        <v>0</v>
      </c>
      <c r="K338" s="155"/>
      <c r="L338" s="38"/>
      <c r="M338" s="160" t="s">
        <v>5</v>
      </c>
      <c r="N338" s="161" t="s">
        <v>43</v>
      </c>
      <c r="P338" s="162">
        <f>O338*H338</f>
        <v>0</v>
      </c>
      <c r="Q338" s="162">
        <v>3.3619999999999997E-2</v>
      </c>
      <c r="R338" s="162">
        <f>Q338*H338</f>
        <v>0.80923339999999999</v>
      </c>
      <c r="S338" s="162">
        <v>0</v>
      </c>
      <c r="T338" s="163">
        <f>S338*H338</f>
        <v>0</v>
      </c>
      <c r="AR338" s="22" t="s">
        <v>185</v>
      </c>
      <c r="AT338" s="22" t="s">
        <v>136</v>
      </c>
      <c r="AU338" s="22" t="s">
        <v>141</v>
      </c>
      <c r="AY338" s="22" t="s">
        <v>133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2" t="s">
        <v>141</v>
      </c>
      <c r="BK338" s="164">
        <f>ROUND(I338*H338,2)</f>
        <v>0</v>
      </c>
      <c r="BL338" s="22" t="s">
        <v>185</v>
      </c>
      <c r="BM338" s="22" t="s">
        <v>589</v>
      </c>
    </row>
    <row r="339" spans="2:65" s="11" customFormat="1">
      <c r="B339" s="165"/>
      <c r="D339" s="166" t="s">
        <v>143</v>
      </c>
      <c r="E339" s="167" t="s">
        <v>5</v>
      </c>
      <c r="F339" s="168" t="s">
        <v>590</v>
      </c>
      <c r="H339" s="169">
        <v>13.62</v>
      </c>
      <c r="I339" s="170"/>
      <c r="L339" s="165"/>
      <c r="M339" s="171"/>
      <c r="T339" s="172"/>
      <c r="AT339" s="167" t="s">
        <v>143</v>
      </c>
      <c r="AU339" s="167" t="s">
        <v>141</v>
      </c>
      <c r="AV339" s="11" t="s">
        <v>141</v>
      </c>
      <c r="AW339" s="11" t="s">
        <v>35</v>
      </c>
      <c r="AX339" s="11" t="s">
        <v>71</v>
      </c>
      <c r="AY339" s="167" t="s">
        <v>133</v>
      </c>
    </row>
    <row r="340" spans="2:65" s="11" customFormat="1">
      <c r="B340" s="165"/>
      <c r="D340" s="166" t="s">
        <v>143</v>
      </c>
      <c r="E340" s="167" t="s">
        <v>5</v>
      </c>
      <c r="F340" s="168" t="s">
        <v>591</v>
      </c>
      <c r="H340" s="169">
        <v>8.02</v>
      </c>
      <c r="I340" s="170"/>
      <c r="L340" s="165"/>
      <c r="M340" s="171"/>
      <c r="T340" s="172"/>
      <c r="AT340" s="167" t="s">
        <v>143</v>
      </c>
      <c r="AU340" s="167" t="s">
        <v>141</v>
      </c>
      <c r="AV340" s="11" t="s">
        <v>141</v>
      </c>
      <c r="AW340" s="11" t="s">
        <v>35</v>
      </c>
      <c r="AX340" s="11" t="s">
        <v>71</v>
      </c>
      <c r="AY340" s="167" t="s">
        <v>133</v>
      </c>
    </row>
    <row r="341" spans="2:65" s="11" customFormat="1">
      <c r="B341" s="165"/>
      <c r="D341" s="166" t="s">
        <v>143</v>
      </c>
      <c r="E341" s="167" t="s">
        <v>5</v>
      </c>
      <c r="F341" s="168" t="s">
        <v>592</v>
      </c>
      <c r="H341" s="169">
        <v>2.4300000000000002</v>
      </c>
      <c r="I341" s="170"/>
      <c r="L341" s="165"/>
      <c r="M341" s="171"/>
      <c r="T341" s="172"/>
      <c r="AT341" s="167" t="s">
        <v>143</v>
      </c>
      <c r="AU341" s="167" t="s">
        <v>141</v>
      </c>
      <c r="AV341" s="11" t="s">
        <v>141</v>
      </c>
      <c r="AW341" s="11" t="s">
        <v>35</v>
      </c>
      <c r="AX341" s="11" t="s">
        <v>71</v>
      </c>
      <c r="AY341" s="167" t="s">
        <v>133</v>
      </c>
    </row>
    <row r="342" spans="2:65" s="12" customFormat="1">
      <c r="B342" s="173"/>
      <c r="D342" s="166" t="s">
        <v>143</v>
      </c>
      <c r="E342" s="174" t="s">
        <v>5</v>
      </c>
      <c r="F342" s="175" t="s">
        <v>150</v>
      </c>
      <c r="H342" s="176">
        <v>24.07</v>
      </c>
      <c r="I342" s="177"/>
      <c r="L342" s="173"/>
      <c r="M342" s="178"/>
      <c r="T342" s="179"/>
      <c r="AT342" s="174" t="s">
        <v>143</v>
      </c>
      <c r="AU342" s="174" t="s">
        <v>141</v>
      </c>
      <c r="AV342" s="12" t="s">
        <v>140</v>
      </c>
      <c r="AW342" s="12" t="s">
        <v>35</v>
      </c>
      <c r="AX342" s="12" t="s">
        <v>76</v>
      </c>
      <c r="AY342" s="174" t="s">
        <v>133</v>
      </c>
    </row>
    <row r="343" spans="2:65" s="1" customFormat="1" ht="26.25" customHeight="1">
      <c r="B343" s="152"/>
      <c r="C343" s="186">
        <v>131</v>
      </c>
      <c r="D343" s="186" t="s">
        <v>178</v>
      </c>
      <c r="E343" s="187" t="s">
        <v>593</v>
      </c>
      <c r="F343" s="188" t="s">
        <v>876</v>
      </c>
      <c r="G343" s="189" t="s">
        <v>139</v>
      </c>
      <c r="H343" s="190">
        <v>26.477</v>
      </c>
      <c r="I343" s="191"/>
      <c r="J343" s="192">
        <f>ROUND(I343*H343,2)</f>
        <v>0</v>
      </c>
      <c r="K343" s="188"/>
      <c r="L343" s="193"/>
      <c r="M343" s="194" t="s">
        <v>5</v>
      </c>
      <c r="N343" s="195" t="s">
        <v>43</v>
      </c>
      <c r="P343" s="162">
        <f>O343*H343</f>
        <v>0</v>
      </c>
      <c r="Q343" s="162">
        <v>1.55E-2</v>
      </c>
      <c r="R343" s="162">
        <f>Q343*H343</f>
        <v>0.41039350000000002</v>
      </c>
      <c r="S343" s="162">
        <v>0</v>
      </c>
      <c r="T343" s="163">
        <f>S343*H343</f>
        <v>0</v>
      </c>
      <c r="AR343" s="22" t="s">
        <v>258</v>
      </c>
      <c r="AT343" s="22" t="s">
        <v>178</v>
      </c>
      <c r="AU343" s="22" t="s">
        <v>141</v>
      </c>
      <c r="AY343" s="22" t="s">
        <v>133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2" t="s">
        <v>141</v>
      </c>
      <c r="BK343" s="164">
        <f>ROUND(I343*H343,2)</f>
        <v>0</v>
      </c>
      <c r="BL343" s="22" t="s">
        <v>185</v>
      </c>
      <c r="BM343" s="22" t="s">
        <v>594</v>
      </c>
    </row>
    <row r="344" spans="2:65" s="11" customFormat="1">
      <c r="B344" s="165"/>
      <c r="D344" s="166" t="s">
        <v>143</v>
      </c>
      <c r="E344" s="167" t="s">
        <v>5</v>
      </c>
      <c r="F344" s="168" t="s">
        <v>595</v>
      </c>
      <c r="H344" s="169">
        <v>26.477</v>
      </c>
      <c r="I344" s="170"/>
      <c r="L344" s="165"/>
      <c r="M344" s="171"/>
      <c r="T344" s="172"/>
      <c r="AT344" s="167" t="s">
        <v>143</v>
      </c>
      <c r="AU344" s="167" t="s">
        <v>141</v>
      </c>
      <c r="AV344" s="11" t="s">
        <v>141</v>
      </c>
      <c r="AW344" s="11" t="s">
        <v>35</v>
      </c>
      <c r="AX344" s="11" t="s">
        <v>76</v>
      </c>
      <c r="AY344" s="167" t="s">
        <v>133</v>
      </c>
    </row>
    <row r="345" spans="2:65" s="1" customFormat="1" ht="16.5" customHeight="1">
      <c r="B345" s="152">
        <v>132</v>
      </c>
      <c r="C345" s="153">
        <v>132</v>
      </c>
      <c r="D345" s="153" t="s">
        <v>136</v>
      </c>
      <c r="E345" s="154" t="s">
        <v>596</v>
      </c>
      <c r="F345" s="155" t="s">
        <v>597</v>
      </c>
      <c r="G345" s="156" t="s">
        <v>139</v>
      </c>
      <c r="H345" s="157">
        <v>24.07</v>
      </c>
      <c r="I345" s="158"/>
      <c r="J345" s="159">
        <f>ROUND(I345*H345,2)</f>
        <v>0</v>
      </c>
      <c r="K345" s="155"/>
      <c r="L345" s="38"/>
      <c r="M345" s="160" t="s">
        <v>5</v>
      </c>
      <c r="N345" s="161" t="s">
        <v>43</v>
      </c>
      <c r="P345" s="162">
        <f>O345*H345</f>
        <v>0</v>
      </c>
      <c r="Q345" s="162">
        <v>2.9999999999999997E-4</v>
      </c>
      <c r="R345" s="162">
        <f>Q345*H345</f>
        <v>7.2209999999999991E-3</v>
      </c>
      <c r="S345" s="162">
        <v>0</v>
      </c>
      <c r="T345" s="163">
        <f>S345*H345</f>
        <v>0</v>
      </c>
      <c r="AR345" s="22" t="s">
        <v>185</v>
      </c>
      <c r="AT345" s="22" t="s">
        <v>136</v>
      </c>
      <c r="AU345" s="22" t="s">
        <v>141</v>
      </c>
      <c r="AY345" s="22" t="s">
        <v>133</v>
      </c>
      <c r="BE345" s="164">
        <f>IF(N345="základní",J345,0)</f>
        <v>0</v>
      </c>
      <c r="BF345" s="164">
        <f>IF(N345="snížená",J345,0)</f>
        <v>0</v>
      </c>
      <c r="BG345" s="164">
        <f>IF(N345="zákl. přenesená",J345,0)</f>
        <v>0</v>
      </c>
      <c r="BH345" s="164">
        <f>IF(N345="sníž. přenesená",J345,0)</f>
        <v>0</v>
      </c>
      <c r="BI345" s="164">
        <f>IF(N345="nulová",J345,0)</f>
        <v>0</v>
      </c>
      <c r="BJ345" s="22" t="s">
        <v>141</v>
      </c>
      <c r="BK345" s="164">
        <f>ROUND(I345*H345,2)</f>
        <v>0</v>
      </c>
      <c r="BL345" s="22" t="s">
        <v>185</v>
      </c>
      <c r="BM345" s="22" t="s">
        <v>598</v>
      </c>
    </row>
    <row r="346" spans="2:65" s="10" customFormat="1" ht="29.85" customHeight="1">
      <c r="B346" s="140"/>
      <c r="D346" s="141" t="s">
        <v>70</v>
      </c>
      <c r="E346" s="150" t="s">
        <v>599</v>
      </c>
      <c r="F346" s="150" t="s">
        <v>600</v>
      </c>
      <c r="I346" s="143"/>
      <c r="J346" s="151">
        <f>BK346</f>
        <v>0</v>
      </c>
      <c r="L346" s="140"/>
      <c r="M346" s="145"/>
      <c r="P346" s="146">
        <f>SUM(P347:P351)</f>
        <v>0</v>
      </c>
      <c r="R346" s="146">
        <f>SUM(R347:R351)</f>
        <v>1.6169999999999999E-3</v>
      </c>
      <c r="T346" s="147">
        <f>SUM(T347:T351)</f>
        <v>0</v>
      </c>
      <c r="AR346" s="141" t="s">
        <v>141</v>
      </c>
      <c r="AT346" s="148" t="s">
        <v>70</v>
      </c>
      <c r="AU346" s="148" t="s">
        <v>76</v>
      </c>
      <c r="AY346" s="141" t="s">
        <v>133</v>
      </c>
      <c r="BK346" s="149">
        <f>SUM(BK347:BK351)</f>
        <v>0</v>
      </c>
    </row>
    <row r="347" spans="2:65" s="1" customFormat="1" ht="25.5" customHeight="1">
      <c r="B347" s="152"/>
      <c r="C347" s="153">
        <v>133</v>
      </c>
      <c r="D347" s="153" t="s">
        <v>136</v>
      </c>
      <c r="E347" s="154" t="s">
        <v>601</v>
      </c>
      <c r="F347" s="155" t="s">
        <v>602</v>
      </c>
      <c r="G347" s="156" t="s">
        <v>139</v>
      </c>
      <c r="H347" s="157">
        <v>4.9000000000000004</v>
      </c>
      <c r="I347" s="158"/>
      <c r="J347" s="159">
        <f>ROUND(I347*H347,2)</f>
        <v>0</v>
      </c>
      <c r="K347" s="155"/>
      <c r="L347" s="38"/>
      <c r="M347" s="160" t="s">
        <v>5</v>
      </c>
      <c r="N347" s="161" t="s">
        <v>43</v>
      </c>
      <c r="P347" s="162">
        <f>O347*H347</f>
        <v>0</v>
      </c>
      <c r="Q347" s="162">
        <v>6.9999999999999994E-5</v>
      </c>
      <c r="R347" s="162">
        <f>Q347*H347</f>
        <v>3.4299999999999999E-4</v>
      </c>
      <c r="S347" s="162">
        <v>0</v>
      </c>
      <c r="T347" s="163">
        <f>S347*H347</f>
        <v>0</v>
      </c>
      <c r="AR347" s="22" t="s">
        <v>185</v>
      </c>
      <c r="AT347" s="22" t="s">
        <v>136</v>
      </c>
      <c r="AU347" s="22" t="s">
        <v>141</v>
      </c>
      <c r="AY347" s="22" t="s">
        <v>133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22" t="s">
        <v>141</v>
      </c>
      <c r="BK347" s="164">
        <f>ROUND(I347*H347,2)</f>
        <v>0</v>
      </c>
      <c r="BL347" s="22" t="s">
        <v>185</v>
      </c>
      <c r="BM347" s="22" t="s">
        <v>603</v>
      </c>
    </row>
    <row r="348" spans="2:65" s="1" customFormat="1" ht="16.5" customHeight="1">
      <c r="B348" s="152"/>
      <c r="C348" s="153">
        <v>134</v>
      </c>
      <c r="D348" s="153" t="s">
        <v>136</v>
      </c>
      <c r="E348" s="154" t="s">
        <v>604</v>
      </c>
      <c r="F348" s="155" t="s">
        <v>605</v>
      </c>
      <c r="G348" s="156" t="s">
        <v>139</v>
      </c>
      <c r="H348" s="157">
        <v>4.9000000000000004</v>
      </c>
      <c r="I348" s="158"/>
      <c r="J348" s="159">
        <f>ROUND(I348*H348,2)</f>
        <v>0</v>
      </c>
      <c r="K348" s="155"/>
      <c r="L348" s="38"/>
      <c r="M348" s="160" t="s">
        <v>5</v>
      </c>
      <c r="N348" s="161" t="s">
        <v>43</v>
      </c>
      <c r="P348" s="162">
        <f>O348*H348</f>
        <v>0</v>
      </c>
      <c r="Q348" s="162">
        <v>1.3999999999999999E-4</v>
      </c>
      <c r="R348" s="162">
        <f>Q348*H348</f>
        <v>6.8599999999999998E-4</v>
      </c>
      <c r="S348" s="162">
        <v>0</v>
      </c>
      <c r="T348" s="163">
        <f>S348*H348</f>
        <v>0</v>
      </c>
      <c r="AR348" s="22" t="s">
        <v>185</v>
      </c>
      <c r="AT348" s="22" t="s">
        <v>136</v>
      </c>
      <c r="AU348" s="22" t="s">
        <v>141</v>
      </c>
      <c r="AY348" s="22" t="s">
        <v>133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2" t="s">
        <v>141</v>
      </c>
      <c r="BK348" s="164">
        <f>ROUND(I348*H348,2)</f>
        <v>0</v>
      </c>
      <c r="BL348" s="22" t="s">
        <v>185</v>
      </c>
      <c r="BM348" s="22" t="s">
        <v>606</v>
      </c>
    </row>
    <row r="349" spans="2:65" s="13" customFormat="1">
      <c r="B349" s="180"/>
      <c r="D349" s="166" t="s">
        <v>143</v>
      </c>
      <c r="E349" s="181" t="s">
        <v>5</v>
      </c>
      <c r="F349" s="182" t="s">
        <v>607</v>
      </c>
      <c r="H349" s="181" t="s">
        <v>5</v>
      </c>
      <c r="I349" s="183"/>
      <c r="L349" s="180"/>
      <c r="M349" s="184"/>
      <c r="T349" s="185"/>
      <c r="AT349" s="181" t="s">
        <v>143</v>
      </c>
      <c r="AU349" s="181" t="s">
        <v>141</v>
      </c>
      <c r="AV349" s="13" t="s">
        <v>76</v>
      </c>
      <c r="AW349" s="13" t="s">
        <v>35</v>
      </c>
      <c r="AX349" s="13" t="s">
        <v>71</v>
      </c>
      <c r="AY349" s="181" t="s">
        <v>133</v>
      </c>
    </row>
    <row r="350" spans="2:65" s="11" customFormat="1">
      <c r="B350" s="165"/>
      <c r="D350" s="166" t="s">
        <v>143</v>
      </c>
      <c r="E350" s="167" t="s">
        <v>5</v>
      </c>
      <c r="F350" s="168" t="s">
        <v>608</v>
      </c>
      <c r="H350" s="169">
        <v>4.9000000000000004</v>
      </c>
      <c r="I350" s="170"/>
      <c r="L350" s="165"/>
      <c r="M350" s="171"/>
      <c r="T350" s="172"/>
      <c r="AT350" s="167" t="s">
        <v>143</v>
      </c>
      <c r="AU350" s="167" t="s">
        <v>141</v>
      </c>
      <c r="AV350" s="11" t="s">
        <v>141</v>
      </c>
      <c r="AW350" s="11" t="s">
        <v>35</v>
      </c>
      <c r="AX350" s="11" t="s">
        <v>76</v>
      </c>
      <c r="AY350" s="167" t="s">
        <v>133</v>
      </c>
    </row>
    <row r="351" spans="2:65" s="1" customFormat="1" ht="25.5" customHeight="1">
      <c r="B351" s="152"/>
      <c r="C351" s="153">
        <v>135</v>
      </c>
      <c r="D351" s="153" t="s">
        <v>136</v>
      </c>
      <c r="E351" s="154" t="s">
        <v>609</v>
      </c>
      <c r="F351" s="155" t="s">
        <v>610</v>
      </c>
      <c r="G351" s="156" t="s">
        <v>139</v>
      </c>
      <c r="H351" s="157">
        <v>4.9000000000000004</v>
      </c>
      <c r="I351" s="158"/>
      <c r="J351" s="159">
        <f>ROUND(I351*H351,2)</f>
        <v>0</v>
      </c>
      <c r="K351" s="155"/>
      <c r="L351" s="38"/>
      <c r="M351" s="160" t="s">
        <v>5</v>
      </c>
      <c r="N351" s="161" t="s">
        <v>43</v>
      </c>
      <c r="P351" s="162">
        <f>O351*H351</f>
        <v>0</v>
      </c>
      <c r="Q351" s="162">
        <v>1.2E-4</v>
      </c>
      <c r="R351" s="162">
        <f>Q351*H351</f>
        <v>5.8800000000000009E-4</v>
      </c>
      <c r="S351" s="162">
        <v>0</v>
      </c>
      <c r="T351" s="163">
        <f>S351*H351</f>
        <v>0</v>
      </c>
      <c r="AR351" s="22" t="s">
        <v>185</v>
      </c>
      <c r="AT351" s="22" t="s">
        <v>136</v>
      </c>
      <c r="AU351" s="22" t="s">
        <v>141</v>
      </c>
      <c r="AY351" s="22" t="s">
        <v>133</v>
      </c>
      <c r="BE351" s="164">
        <f>IF(N351="základní",J351,0)</f>
        <v>0</v>
      </c>
      <c r="BF351" s="164">
        <f>IF(N351="snížená",J351,0)</f>
        <v>0</v>
      </c>
      <c r="BG351" s="164">
        <f>IF(N351="zákl. přenesená",J351,0)</f>
        <v>0</v>
      </c>
      <c r="BH351" s="164">
        <f>IF(N351="sníž. přenesená",J351,0)</f>
        <v>0</v>
      </c>
      <c r="BI351" s="164">
        <f>IF(N351="nulová",J351,0)</f>
        <v>0</v>
      </c>
      <c r="BJ351" s="22" t="s">
        <v>141</v>
      </c>
      <c r="BK351" s="164">
        <f>ROUND(I351*H351,2)</f>
        <v>0</v>
      </c>
      <c r="BL351" s="22" t="s">
        <v>185</v>
      </c>
      <c r="BM351" s="22" t="s">
        <v>611</v>
      </c>
    </row>
    <row r="352" spans="2:65" s="10" customFormat="1" ht="29.85" customHeight="1">
      <c r="B352" s="140"/>
      <c r="D352" s="141" t="s">
        <v>70</v>
      </c>
      <c r="E352" s="150" t="s">
        <v>612</v>
      </c>
      <c r="F352" s="150" t="s">
        <v>613</v>
      </c>
      <c r="I352" s="143"/>
      <c r="J352" s="151">
        <f>BK352</f>
        <v>0</v>
      </c>
      <c r="L352" s="140"/>
      <c r="M352" s="145"/>
      <c r="P352" s="146">
        <f>SUM(P353:P365)</f>
        <v>0</v>
      </c>
      <c r="R352" s="146">
        <f>SUM(R353:R365)</f>
        <v>1.9535629999999998E-2</v>
      </c>
      <c r="T352" s="147">
        <f>SUM(T353:T365)</f>
        <v>0</v>
      </c>
      <c r="AR352" s="141" t="s">
        <v>141</v>
      </c>
      <c r="AT352" s="148" t="s">
        <v>70</v>
      </c>
      <c r="AU352" s="148" t="s">
        <v>76</v>
      </c>
      <c r="AY352" s="141" t="s">
        <v>133</v>
      </c>
      <c r="BK352" s="149">
        <f>SUM(BK353:BK365)</f>
        <v>0</v>
      </c>
    </row>
    <row r="353" spans="2:65" s="1" customFormat="1" ht="16.5" customHeight="1">
      <c r="B353" s="152"/>
      <c r="C353" s="153">
        <v>136</v>
      </c>
      <c r="D353" s="153" t="s">
        <v>136</v>
      </c>
      <c r="E353" s="154" t="s">
        <v>183</v>
      </c>
      <c r="F353" s="155" t="s">
        <v>184</v>
      </c>
      <c r="G353" s="156" t="s">
        <v>139</v>
      </c>
      <c r="H353" s="157">
        <v>52.798999999999999</v>
      </c>
      <c r="I353" s="158"/>
      <c r="J353" s="159">
        <f>ROUND(I353*H353,2)</f>
        <v>0</v>
      </c>
      <c r="K353" s="155"/>
      <c r="L353" s="38"/>
      <c r="M353" s="160" t="s">
        <v>5</v>
      </c>
      <c r="N353" s="161" t="s">
        <v>43</v>
      </c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AR353" s="22" t="s">
        <v>185</v>
      </c>
      <c r="AT353" s="22" t="s">
        <v>136</v>
      </c>
      <c r="AU353" s="22" t="s">
        <v>141</v>
      </c>
      <c r="AY353" s="22" t="s">
        <v>133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22" t="s">
        <v>141</v>
      </c>
      <c r="BK353" s="164">
        <f>ROUND(I353*H353,2)</f>
        <v>0</v>
      </c>
      <c r="BL353" s="22" t="s">
        <v>185</v>
      </c>
      <c r="BM353" s="22" t="s">
        <v>614</v>
      </c>
    </row>
    <row r="354" spans="2:65" s="13" customFormat="1">
      <c r="B354" s="180"/>
      <c r="D354" s="166" t="s">
        <v>143</v>
      </c>
      <c r="E354" s="181" t="s">
        <v>5</v>
      </c>
      <c r="F354" s="182" t="s">
        <v>189</v>
      </c>
      <c r="H354" s="181" t="s">
        <v>5</v>
      </c>
      <c r="I354" s="183"/>
      <c r="L354" s="180"/>
      <c r="M354" s="184"/>
      <c r="T354" s="185"/>
      <c r="AT354" s="181" t="s">
        <v>143</v>
      </c>
      <c r="AU354" s="181" t="s">
        <v>141</v>
      </c>
      <c r="AV354" s="13" t="s">
        <v>76</v>
      </c>
      <c r="AW354" s="13" t="s">
        <v>35</v>
      </c>
      <c r="AX354" s="13" t="s">
        <v>71</v>
      </c>
      <c r="AY354" s="181" t="s">
        <v>133</v>
      </c>
    </row>
    <row r="355" spans="2:65" s="11" customFormat="1">
      <c r="B355" s="165"/>
      <c r="D355" s="166" t="s">
        <v>143</v>
      </c>
      <c r="E355" s="167" t="s">
        <v>5</v>
      </c>
      <c r="F355" s="168" t="s">
        <v>173</v>
      </c>
      <c r="H355" s="169">
        <v>0.99299999999999999</v>
      </c>
      <c r="I355" s="170"/>
      <c r="L355" s="165"/>
      <c r="M355" s="171"/>
      <c r="T355" s="172"/>
      <c r="AT355" s="167" t="s">
        <v>143</v>
      </c>
      <c r="AU355" s="167" t="s">
        <v>141</v>
      </c>
      <c r="AV355" s="11" t="s">
        <v>141</v>
      </c>
      <c r="AW355" s="11" t="s">
        <v>35</v>
      </c>
      <c r="AX355" s="11" t="s">
        <v>71</v>
      </c>
      <c r="AY355" s="167" t="s">
        <v>133</v>
      </c>
    </row>
    <row r="356" spans="2:65" s="11" customFormat="1">
      <c r="B356" s="165"/>
      <c r="D356" s="166" t="s">
        <v>143</v>
      </c>
      <c r="E356" s="167" t="s">
        <v>5</v>
      </c>
      <c r="F356" s="168" t="s">
        <v>172</v>
      </c>
      <c r="H356" s="169">
        <v>2.87</v>
      </c>
      <c r="I356" s="170"/>
      <c r="L356" s="165"/>
      <c r="M356" s="171"/>
      <c r="T356" s="172"/>
      <c r="AT356" s="167" t="s">
        <v>143</v>
      </c>
      <c r="AU356" s="167" t="s">
        <v>141</v>
      </c>
      <c r="AV356" s="11" t="s">
        <v>141</v>
      </c>
      <c r="AW356" s="11" t="s">
        <v>35</v>
      </c>
      <c r="AX356" s="11" t="s">
        <v>71</v>
      </c>
      <c r="AY356" s="167" t="s">
        <v>133</v>
      </c>
    </row>
    <row r="357" spans="2:65" s="13" customFormat="1">
      <c r="B357" s="180"/>
      <c r="D357" s="166" t="s">
        <v>143</v>
      </c>
      <c r="E357" s="181" t="s">
        <v>5</v>
      </c>
      <c r="F357" s="182" t="s">
        <v>615</v>
      </c>
      <c r="H357" s="181" t="s">
        <v>5</v>
      </c>
      <c r="I357" s="183"/>
      <c r="L357" s="180"/>
      <c r="M357" s="184"/>
      <c r="T357" s="185"/>
      <c r="AT357" s="181" t="s">
        <v>143</v>
      </c>
      <c r="AU357" s="181" t="s">
        <v>141</v>
      </c>
      <c r="AV357" s="13" t="s">
        <v>76</v>
      </c>
      <c r="AW357" s="13" t="s">
        <v>35</v>
      </c>
      <c r="AX357" s="13" t="s">
        <v>71</v>
      </c>
      <c r="AY357" s="181" t="s">
        <v>133</v>
      </c>
    </row>
    <row r="358" spans="2:65" s="11" customFormat="1">
      <c r="B358" s="165"/>
      <c r="D358" s="166" t="s">
        <v>143</v>
      </c>
      <c r="E358" s="167" t="s">
        <v>5</v>
      </c>
      <c r="F358" s="168" t="s">
        <v>616</v>
      </c>
      <c r="H358" s="169">
        <v>4.0860000000000003</v>
      </c>
      <c r="I358" s="170"/>
      <c r="L358" s="165"/>
      <c r="M358" s="171"/>
      <c r="T358" s="172"/>
      <c r="AT358" s="167" t="s">
        <v>143</v>
      </c>
      <c r="AU358" s="167" t="s">
        <v>141</v>
      </c>
      <c r="AV358" s="11" t="s">
        <v>141</v>
      </c>
      <c r="AW358" s="11" t="s">
        <v>35</v>
      </c>
      <c r="AX358" s="11" t="s">
        <v>71</v>
      </c>
      <c r="AY358" s="167" t="s">
        <v>133</v>
      </c>
    </row>
    <row r="359" spans="2:65" s="11" customFormat="1">
      <c r="B359" s="165"/>
      <c r="D359" s="166" t="s">
        <v>143</v>
      </c>
      <c r="E359" s="167" t="s">
        <v>5</v>
      </c>
      <c r="F359" s="168" t="s">
        <v>617</v>
      </c>
      <c r="H359" s="169">
        <v>2.4060000000000001</v>
      </c>
      <c r="I359" s="170"/>
      <c r="L359" s="165"/>
      <c r="M359" s="171"/>
      <c r="T359" s="172"/>
      <c r="AT359" s="167" t="s">
        <v>143</v>
      </c>
      <c r="AU359" s="167" t="s">
        <v>141</v>
      </c>
      <c r="AV359" s="11" t="s">
        <v>141</v>
      </c>
      <c r="AW359" s="11" t="s">
        <v>35</v>
      </c>
      <c r="AX359" s="11" t="s">
        <v>71</v>
      </c>
      <c r="AY359" s="167" t="s">
        <v>133</v>
      </c>
    </row>
    <row r="360" spans="2:65" s="11" customFormat="1">
      <c r="B360" s="165"/>
      <c r="D360" s="166" t="s">
        <v>143</v>
      </c>
      <c r="E360" s="167" t="s">
        <v>5</v>
      </c>
      <c r="F360" s="168" t="s">
        <v>618</v>
      </c>
      <c r="H360" s="169">
        <v>8.8000000000000007</v>
      </c>
      <c r="I360" s="170"/>
      <c r="L360" s="165"/>
      <c r="M360" s="171"/>
      <c r="T360" s="172"/>
      <c r="AT360" s="167" t="s">
        <v>143</v>
      </c>
      <c r="AU360" s="167" t="s">
        <v>141</v>
      </c>
      <c r="AV360" s="11" t="s">
        <v>141</v>
      </c>
      <c r="AW360" s="11" t="s">
        <v>35</v>
      </c>
      <c r="AX360" s="11" t="s">
        <v>71</v>
      </c>
      <c r="AY360" s="167" t="s">
        <v>133</v>
      </c>
    </row>
    <row r="361" spans="2:65" s="13" customFormat="1">
      <c r="B361" s="180"/>
      <c r="D361" s="166" t="s">
        <v>143</v>
      </c>
      <c r="E361" s="181" t="s">
        <v>5</v>
      </c>
      <c r="F361" s="182" t="s">
        <v>619</v>
      </c>
      <c r="H361" s="181" t="s">
        <v>5</v>
      </c>
      <c r="I361" s="183"/>
      <c r="L361" s="180"/>
      <c r="M361" s="184"/>
      <c r="T361" s="185"/>
      <c r="AT361" s="181" t="s">
        <v>143</v>
      </c>
      <c r="AU361" s="181" t="s">
        <v>141</v>
      </c>
      <c r="AV361" s="13" t="s">
        <v>76</v>
      </c>
      <c r="AW361" s="13" t="s">
        <v>35</v>
      </c>
      <c r="AX361" s="13" t="s">
        <v>71</v>
      </c>
      <c r="AY361" s="181" t="s">
        <v>133</v>
      </c>
    </row>
    <row r="362" spans="2:65" s="11" customFormat="1">
      <c r="B362" s="165"/>
      <c r="D362" s="166" t="s">
        <v>143</v>
      </c>
      <c r="E362" s="167" t="s">
        <v>5</v>
      </c>
      <c r="F362" s="168" t="s">
        <v>620</v>
      </c>
      <c r="H362" s="169">
        <v>33.643999999999998</v>
      </c>
      <c r="I362" s="170"/>
      <c r="L362" s="165"/>
      <c r="M362" s="171"/>
      <c r="T362" s="172"/>
      <c r="AT362" s="167" t="s">
        <v>143</v>
      </c>
      <c r="AU362" s="167" t="s">
        <v>141</v>
      </c>
      <c r="AV362" s="11" t="s">
        <v>141</v>
      </c>
      <c r="AW362" s="11" t="s">
        <v>35</v>
      </c>
      <c r="AX362" s="11" t="s">
        <v>71</v>
      </c>
      <c r="AY362" s="167" t="s">
        <v>133</v>
      </c>
    </row>
    <row r="363" spans="2:65" s="12" customFormat="1">
      <c r="B363" s="173"/>
      <c r="D363" s="166" t="s">
        <v>143</v>
      </c>
      <c r="E363" s="174" t="s">
        <v>5</v>
      </c>
      <c r="F363" s="175" t="s">
        <v>150</v>
      </c>
      <c r="H363" s="176">
        <v>52.798999999999999</v>
      </c>
      <c r="I363" s="177"/>
      <c r="L363" s="173"/>
      <c r="M363" s="178"/>
      <c r="T363" s="179"/>
      <c r="AT363" s="174" t="s">
        <v>143</v>
      </c>
      <c r="AU363" s="174" t="s">
        <v>141</v>
      </c>
      <c r="AV363" s="12" t="s">
        <v>140</v>
      </c>
      <c r="AW363" s="12" t="s">
        <v>35</v>
      </c>
      <c r="AX363" s="12" t="s">
        <v>76</v>
      </c>
      <c r="AY363" s="174" t="s">
        <v>133</v>
      </c>
    </row>
    <row r="364" spans="2:65" s="1" customFormat="1" ht="25.5" customHeight="1">
      <c r="B364" s="152"/>
      <c r="C364" s="153">
        <v>137</v>
      </c>
      <c r="D364" s="153" t="s">
        <v>136</v>
      </c>
      <c r="E364" s="154" t="s">
        <v>621</v>
      </c>
      <c r="F364" s="155" t="s">
        <v>622</v>
      </c>
      <c r="G364" s="156" t="s">
        <v>139</v>
      </c>
      <c r="H364" s="157">
        <v>52.798999999999999</v>
      </c>
      <c r="I364" s="158"/>
      <c r="J364" s="159">
        <f>ROUND(I364*H364,2)</f>
        <v>0</v>
      </c>
      <c r="K364" s="155"/>
      <c r="L364" s="38"/>
      <c r="M364" s="160" t="s">
        <v>5</v>
      </c>
      <c r="N364" s="161" t="s">
        <v>43</v>
      </c>
      <c r="P364" s="162">
        <f>O364*H364</f>
        <v>0</v>
      </c>
      <c r="Q364" s="162">
        <v>2.1000000000000001E-4</v>
      </c>
      <c r="R364" s="162">
        <f>Q364*H364</f>
        <v>1.108779E-2</v>
      </c>
      <c r="S364" s="162">
        <v>0</v>
      </c>
      <c r="T364" s="163">
        <f>S364*H364</f>
        <v>0</v>
      </c>
      <c r="AR364" s="22" t="s">
        <v>185</v>
      </c>
      <c r="AT364" s="22" t="s">
        <v>136</v>
      </c>
      <c r="AU364" s="22" t="s">
        <v>141</v>
      </c>
      <c r="AY364" s="22" t="s">
        <v>133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2" t="s">
        <v>141</v>
      </c>
      <c r="BK364" s="164">
        <f>ROUND(I364*H364,2)</f>
        <v>0</v>
      </c>
      <c r="BL364" s="22" t="s">
        <v>185</v>
      </c>
      <c r="BM364" s="22" t="s">
        <v>623</v>
      </c>
    </row>
    <row r="365" spans="2:65" s="1" customFormat="1" ht="16.5" customHeight="1">
      <c r="B365" s="152"/>
      <c r="C365" s="153">
        <v>138</v>
      </c>
      <c r="D365" s="153" t="s">
        <v>136</v>
      </c>
      <c r="E365" s="154" t="s">
        <v>624</v>
      </c>
      <c r="F365" s="155" t="s">
        <v>625</v>
      </c>
      <c r="G365" s="156" t="s">
        <v>139</v>
      </c>
      <c r="H365" s="157">
        <v>52.798999999999999</v>
      </c>
      <c r="I365" s="158"/>
      <c r="J365" s="159">
        <f>ROUND(I365*H365,2)</f>
        <v>0</v>
      </c>
      <c r="K365" s="155"/>
      <c r="L365" s="38"/>
      <c r="M365" s="160" t="s">
        <v>5</v>
      </c>
      <c r="N365" s="161" t="s">
        <v>43</v>
      </c>
      <c r="P365" s="162">
        <f>O365*H365</f>
        <v>0</v>
      </c>
      <c r="Q365" s="162">
        <v>1.6000000000000001E-4</v>
      </c>
      <c r="R365" s="162">
        <f>Q365*H365</f>
        <v>8.4478399999999999E-3</v>
      </c>
      <c r="S365" s="162">
        <v>0</v>
      </c>
      <c r="T365" s="163">
        <f>S365*H365</f>
        <v>0</v>
      </c>
      <c r="AR365" s="22" t="s">
        <v>185</v>
      </c>
      <c r="AT365" s="22" t="s">
        <v>136</v>
      </c>
      <c r="AU365" s="22" t="s">
        <v>141</v>
      </c>
      <c r="AY365" s="22" t="s">
        <v>133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22" t="s">
        <v>141</v>
      </c>
      <c r="BK365" s="164">
        <f>ROUND(I365*H365,2)</f>
        <v>0</v>
      </c>
      <c r="BL365" s="22" t="s">
        <v>185</v>
      </c>
      <c r="BM365" s="22" t="s">
        <v>626</v>
      </c>
    </row>
    <row r="366" spans="2:65" s="10" customFormat="1" ht="37.35" customHeight="1">
      <c r="B366" s="140"/>
      <c r="D366" s="141" t="s">
        <v>70</v>
      </c>
      <c r="E366" s="142" t="s">
        <v>627</v>
      </c>
      <c r="F366" s="142" t="s">
        <v>628</v>
      </c>
      <c r="I366" s="143"/>
      <c r="J366" s="144">
        <f>BK366</f>
        <v>0</v>
      </c>
      <c r="L366" s="140"/>
      <c r="M366" s="145"/>
      <c r="P366" s="146">
        <f>SUM(P367:P390)</f>
        <v>0</v>
      </c>
      <c r="R366" s="146">
        <f>SUM(R367:R390)</f>
        <v>0</v>
      </c>
      <c r="T366" s="147">
        <f>SUM(T367:T390)</f>
        <v>0</v>
      </c>
      <c r="AR366" s="141" t="s">
        <v>140</v>
      </c>
      <c r="AT366" s="148" t="s">
        <v>70</v>
      </c>
      <c r="AU366" s="148" t="s">
        <v>71</v>
      </c>
      <c r="AY366" s="141" t="s">
        <v>133</v>
      </c>
      <c r="BK366" s="149">
        <f>SUM(BK367:BK390)</f>
        <v>0</v>
      </c>
    </row>
    <row r="367" spans="2:65" s="1" customFormat="1" ht="25.5" customHeight="1">
      <c r="B367" s="152"/>
      <c r="C367" s="153">
        <v>139</v>
      </c>
      <c r="D367" s="153" t="s">
        <v>136</v>
      </c>
      <c r="E367" s="154" t="s">
        <v>629</v>
      </c>
      <c r="F367" s="155" t="s">
        <v>630</v>
      </c>
      <c r="G367" s="156" t="s">
        <v>631</v>
      </c>
      <c r="H367" s="157">
        <v>34</v>
      </c>
      <c r="I367" s="158"/>
      <c r="J367" s="159">
        <f>ROUND(I367*H367,2)</f>
        <v>0</v>
      </c>
      <c r="K367" s="155"/>
      <c r="L367" s="38"/>
      <c r="M367" s="160" t="s">
        <v>5</v>
      </c>
      <c r="N367" s="161" t="s">
        <v>43</v>
      </c>
      <c r="P367" s="162">
        <f>O367*H367</f>
        <v>0</v>
      </c>
      <c r="Q367" s="162">
        <v>0</v>
      </c>
      <c r="R367" s="162">
        <f>Q367*H367</f>
        <v>0</v>
      </c>
      <c r="S367" s="162">
        <v>0</v>
      </c>
      <c r="T367" s="163">
        <f>S367*H367</f>
        <v>0</v>
      </c>
      <c r="AR367" s="22" t="s">
        <v>632</v>
      </c>
      <c r="AT367" s="22" t="s">
        <v>136</v>
      </c>
      <c r="AU367" s="22" t="s">
        <v>76</v>
      </c>
      <c r="AY367" s="22" t="s">
        <v>133</v>
      </c>
      <c r="BE367" s="164">
        <f>IF(N367="základní",J367,0)</f>
        <v>0</v>
      </c>
      <c r="BF367" s="164">
        <f>IF(N367="snížená",J367,0)</f>
        <v>0</v>
      </c>
      <c r="BG367" s="164">
        <f>IF(N367="zákl. přenesená",J367,0)</f>
        <v>0</v>
      </c>
      <c r="BH367" s="164">
        <f>IF(N367="sníž. přenesená",J367,0)</f>
        <v>0</v>
      </c>
      <c r="BI367" s="164">
        <f>IF(N367="nulová",J367,0)</f>
        <v>0</v>
      </c>
      <c r="BJ367" s="22" t="s">
        <v>141</v>
      </c>
      <c r="BK367" s="164">
        <f>ROUND(I367*H367,2)</f>
        <v>0</v>
      </c>
      <c r="BL367" s="22" t="s">
        <v>632</v>
      </c>
      <c r="BM367" s="22" t="s">
        <v>633</v>
      </c>
    </row>
    <row r="368" spans="2:65" s="13" customFormat="1">
      <c r="B368" s="180"/>
      <c r="D368" s="166" t="s">
        <v>143</v>
      </c>
      <c r="E368" s="181" t="s">
        <v>5</v>
      </c>
      <c r="F368" s="182" t="s">
        <v>634</v>
      </c>
      <c r="H368" s="181" t="s">
        <v>5</v>
      </c>
      <c r="I368" s="183"/>
      <c r="L368" s="180"/>
      <c r="M368" s="184"/>
      <c r="T368" s="185"/>
      <c r="AT368" s="181" t="s">
        <v>143</v>
      </c>
      <c r="AU368" s="181" t="s">
        <v>76</v>
      </c>
      <c r="AV368" s="13" t="s">
        <v>76</v>
      </c>
      <c r="AW368" s="13" t="s">
        <v>35</v>
      </c>
      <c r="AX368" s="13" t="s">
        <v>71</v>
      </c>
      <c r="AY368" s="181" t="s">
        <v>133</v>
      </c>
    </row>
    <row r="369" spans="2:65" s="13" customFormat="1">
      <c r="B369" s="180"/>
      <c r="D369" s="166" t="s">
        <v>143</v>
      </c>
      <c r="E369" s="181" t="s">
        <v>5</v>
      </c>
      <c r="F369" s="182" t="s">
        <v>635</v>
      </c>
      <c r="H369" s="181" t="s">
        <v>5</v>
      </c>
      <c r="I369" s="183"/>
      <c r="L369" s="180"/>
      <c r="M369" s="184"/>
      <c r="T369" s="185"/>
      <c r="AT369" s="181" t="s">
        <v>143</v>
      </c>
      <c r="AU369" s="181" t="s">
        <v>76</v>
      </c>
      <c r="AV369" s="13" t="s">
        <v>76</v>
      </c>
      <c r="AW369" s="13" t="s">
        <v>35</v>
      </c>
      <c r="AX369" s="13" t="s">
        <v>71</v>
      </c>
      <c r="AY369" s="181" t="s">
        <v>133</v>
      </c>
    </row>
    <row r="370" spans="2:65" s="11" customFormat="1">
      <c r="B370" s="165"/>
      <c r="D370" s="166" t="s">
        <v>143</v>
      </c>
      <c r="E370" s="167" t="s">
        <v>5</v>
      </c>
      <c r="F370" s="168">
        <v>8</v>
      </c>
      <c r="H370" s="169">
        <v>8</v>
      </c>
      <c r="I370" s="170"/>
      <c r="L370" s="165"/>
      <c r="M370" s="171"/>
      <c r="T370" s="172"/>
      <c r="AT370" s="167" t="s">
        <v>143</v>
      </c>
      <c r="AU370" s="167" t="s">
        <v>76</v>
      </c>
      <c r="AV370" s="11" t="s">
        <v>141</v>
      </c>
      <c r="AW370" s="11" t="s">
        <v>35</v>
      </c>
      <c r="AX370" s="11" t="s">
        <v>71</v>
      </c>
      <c r="AY370" s="167" t="s">
        <v>133</v>
      </c>
    </row>
    <row r="371" spans="2:65" s="13" customFormat="1">
      <c r="B371" s="180"/>
      <c r="D371" s="166" t="s">
        <v>143</v>
      </c>
      <c r="E371" s="181" t="s">
        <v>5</v>
      </c>
      <c r="F371" s="182" t="s">
        <v>636</v>
      </c>
      <c r="H371" s="181" t="s">
        <v>5</v>
      </c>
      <c r="I371" s="183"/>
      <c r="L371" s="180"/>
      <c r="M371" s="184"/>
      <c r="T371" s="185"/>
      <c r="AT371" s="181" t="s">
        <v>143</v>
      </c>
      <c r="AU371" s="181" t="s">
        <v>76</v>
      </c>
      <c r="AV371" s="13" t="s">
        <v>76</v>
      </c>
      <c r="AW371" s="13" t="s">
        <v>35</v>
      </c>
      <c r="AX371" s="13" t="s">
        <v>71</v>
      </c>
      <c r="AY371" s="181" t="s">
        <v>133</v>
      </c>
    </row>
    <row r="372" spans="2:65" s="11" customFormat="1">
      <c r="B372" s="165"/>
      <c r="D372" s="166" t="s">
        <v>143</v>
      </c>
      <c r="E372" s="167" t="s">
        <v>5</v>
      </c>
      <c r="F372" s="168">
        <v>8</v>
      </c>
      <c r="H372" s="169">
        <v>8</v>
      </c>
      <c r="I372" s="170"/>
      <c r="L372" s="165"/>
      <c r="M372" s="171"/>
      <c r="T372" s="172"/>
      <c r="AT372" s="167" t="s">
        <v>143</v>
      </c>
      <c r="AU372" s="167" t="s">
        <v>76</v>
      </c>
      <c r="AV372" s="11" t="s">
        <v>141</v>
      </c>
      <c r="AW372" s="11" t="s">
        <v>35</v>
      </c>
      <c r="AX372" s="11" t="s">
        <v>71</v>
      </c>
      <c r="AY372" s="167" t="s">
        <v>133</v>
      </c>
    </row>
    <row r="373" spans="2:65" s="13" customFormat="1" ht="27">
      <c r="B373" s="180"/>
      <c r="D373" s="166" t="s">
        <v>143</v>
      </c>
      <c r="E373" s="181" t="s">
        <v>5</v>
      </c>
      <c r="F373" s="182" t="s">
        <v>637</v>
      </c>
      <c r="H373" s="181" t="s">
        <v>5</v>
      </c>
      <c r="I373" s="183"/>
      <c r="L373" s="180"/>
      <c r="M373" s="184"/>
      <c r="T373" s="185"/>
      <c r="AT373" s="181" t="s">
        <v>143</v>
      </c>
      <c r="AU373" s="181" t="s">
        <v>76</v>
      </c>
      <c r="AV373" s="13" t="s">
        <v>76</v>
      </c>
      <c r="AW373" s="13" t="s">
        <v>35</v>
      </c>
      <c r="AX373" s="13" t="s">
        <v>71</v>
      </c>
      <c r="AY373" s="181" t="s">
        <v>133</v>
      </c>
    </row>
    <row r="374" spans="2:65" s="11" customFormat="1">
      <c r="B374" s="165"/>
      <c r="D374" s="166" t="s">
        <v>143</v>
      </c>
      <c r="E374" s="167" t="s">
        <v>5</v>
      </c>
      <c r="F374" s="168" t="s">
        <v>141</v>
      </c>
      <c r="H374" s="169">
        <v>2</v>
      </c>
      <c r="I374" s="170"/>
      <c r="L374" s="165"/>
      <c r="M374" s="171"/>
      <c r="T374" s="172"/>
      <c r="AT374" s="167" t="s">
        <v>143</v>
      </c>
      <c r="AU374" s="167" t="s">
        <v>76</v>
      </c>
      <c r="AV374" s="11" t="s">
        <v>141</v>
      </c>
      <c r="AW374" s="11" t="s">
        <v>35</v>
      </c>
      <c r="AX374" s="11" t="s">
        <v>71</v>
      </c>
      <c r="AY374" s="167" t="s">
        <v>133</v>
      </c>
    </row>
    <row r="375" spans="2:65" s="13" customFormat="1">
      <c r="B375" s="180"/>
      <c r="D375" s="166" t="s">
        <v>143</v>
      </c>
      <c r="E375" s="181" t="s">
        <v>5</v>
      </c>
      <c r="F375" s="182" t="s">
        <v>638</v>
      </c>
      <c r="H375" s="181" t="s">
        <v>5</v>
      </c>
      <c r="I375" s="183"/>
      <c r="L375" s="180"/>
      <c r="M375" s="184"/>
      <c r="T375" s="185"/>
      <c r="AT375" s="181" t="s">
        <v>143</v>
      </c>
      <c r="AU375" s="181" t="s">
        <v>76</v>
      </c>
      <c r="AV375" s="13" t="s">
        <v>76</v>
      </c>
      <c r="AW375" s="13" t="s">
        <v>35</v>
      </c>
      <c r="AX375" s="13" t="s">
        <v>71</v>
      </c>
      <c r="AY375" s="181" t="s">
        <v>133</v>
      </c>
    </row>
    <row r="376" spans="2:65" s="11" customFormat="1">
      <c r="B376" s="165"/>
      <c r="D376" s="166" t="s">
        <v>143</v>
      </c>
      <c r="E376" s="167" t="s">
        <v>5</v>
      </c>
      <c r="F376" s="168">
        <v>6</v>
      </c>
      <c r="H376" s="169">
        <v>6</v>
      </c>
      <c r="I376" s="170"/>
      <c r="L376" s="165"/>
      <c r="M376" s="171"/>
      <c r="T376" s="172"/>
      <c r="AT376" s="167" t="s">
        <v>143</v>
      </c>
      <c r="AU376" s="167" t="s">
        <v>76</v>
      </c>
      <c r="AV376" s="11" t="s">
        <v>141</v>
      </c>
      <c r="AW376" s="11" t="s">
        <v>35</v>
      </c>
      <c r="AX376" s="11" t="s">
        <v>71</v>
      </c>
      <c r="AY376" s="167" t="s">
        <v>133</v>
      </c>
    </row>
    <row r="377" spans="2:65" s="13" customFormat="1">
      <c r="B377" s="180"/>
      <c r="D377" s="166" t="s">
        <v>143</v>
      </c>
      <c r="E377" s="181" t="s">
        <v>5</v>
      </c>
      <c r="F377" s="182" t="s">
        <v>639</v>
      </c>
      <c r="H377" s="181" t="s">
        <v>5</v>
      </c>
      <c r="I377" s="183"/>
      <c r="L377" s="180"/>
      <c r="M377" s="184"/>
      <c r="T377" s="185"/>
      <c r="AT377" s="181" t="s">
        <v>143</v>
      </c>
      <c r="AU377" s="181" t="s">
        <v>76</v>
      </c>
      <c r="AV377" s="13" t="s">
        <v>76</v>
      </c>
      <c r="AW377" s="13" t="s">
        <v>35</v>
      </c>
      <c r="AX377" s="13" t="s">
        <v>71</v>
      </c>
      <c r="AY377" s="181" t="s">
        <v>133</v>
      </c>
    </row>
    <row r="378" spans="2:65" s="11" customFormat="1">
      <c r="B378" s="165"/>
      <c r="D378" s="166" t="s">
        <v>143</v>
      </c>
      <c r="E378" s="167" t="s">
        <v>5</v>
      </c>
      <c r="F378" s="168">
        <v>6</v>
      </c>
      <c r="H378" s="169">
        <v>6</v>
      </c>
      <c r="I378" s="170"/>
      <c r="L378" s="165"/>
      <c r="M378" s="171"/>
      <c r="T378" s="172"/>
      <c r="AT378" s="167" t="s">
        <v>143</v>
      </c>
      <c r="AU378" s="167" t="s">
        <v>76</v>
      </c>
      <c r="AV378" s="11" t="s">
        <v>141</v>
      </c>
      <c r="AW378" s="11" t="s">
        <v>35</v>
      </c>
      <c r="AX378" s="11" t="s">
        <v>71</v>
      </c>
      <c r="AY378" s="167" t="s">
        <v>133</v>
      </c>
    </row>
    <row r="379" spans="2:65" s="13" customFormat="1">
      <c r="B379" s="180"/>
      <c r="D379" s="166" t="s">
        <v>143</v>
      </c>
      <c r="E379" s="181" t="s">
        <v>5</v>
      </c>
      <c r="F379" s="182" t="s">
        <v>640</v>
      </c>
      <c r="H379" s="181" t="s">
        <v>5</v>
      </c>
      <c r="I379" s="183"/>
      <c r="L379" s="180"/>
      <c r="M379" s="184"/>
      <c r="T379" s="185"/>
      <c r="AT379" s="181" t="s">
        <v>143</v>
      </c>
      <c r="AU379" s="181" t="s">
        <v>76</v>
      </c>
      <c r="AV379" s="13" t="s">
        <v>76</v>
      </c>
      <c r="AW379" s="13" t="s">
        <v>35</v>
      </c>
      <c r="AX379" s="13" t="s">
        <v>71</v>
      </c>
      <c r="AY379" s="181" t="s">
        <v>133</v>
      </c>
    </row>
    <row r="380" spans="2:65" s="11" customFormat="1">
      <c r="B380" s="165"/>
      <c r="D380" s="166" t="s">
        <v>143</v>
      </c>
      <c r="E380" s="167" t="s">
        <v>5</v>
      </c>
      <c r="F380" s="168">
        <v>4</v>
      </c>
      <c r="H380" s="169">
        <v>4</v>
      </c>
      <c r="I380" s="170"/>
      <c r="L380" s="165"/>
      <c r="M380" s="171"/>
      <c r="T380" s="172"/>
      <c r="AT380" s="167" t="s">
        <v>143</v>
      </c>
      <c r="AU380" s="167" t="s">
        <v>76</v>
      </c>
      <c r="AV380" s="11" t="s">
        <v>141</v>
      </c>
      <c r="AW380" s="11" t="s">
        <v>35</v>
      </c>
      <c r="AX380" s="11" t="s">
        <v>71</v>
      </c>
      <c r="AY380" s="167" t="s">
        <v>133</v>
      </c>
    </row>
    <row r="381" spans="2:65" s="12" customFormat="1">
      <c r="B381" s="173"/>
      <c r="D381" s="166" t="s">
        <v>143</v>
      </c>
      <c r="E381" s="174" t="s">
        <v>5</v>
      </c>
      <c r="F381" s="175" t="s">
        <v>150</v>
      </c>
      <c r="H381" s="176">
        <v>34</v>
      </c>
      <c r="I381" s="177"/>
      <c r="L381" s="173"/>
      <c r="M381" s="178"/>
      <c r="T381" s="179"/>
      <c r="AT381" s="174" t="s">
        <v>143</v>
      </c>
      <c r="AU381" s="174" t="s">
        <v>76</v>
      </c>
      <c r="AV381" s="12" t="s">
        <v>140</v>
      </c>
      <c r="AW381" s="12" t="s">
        <v>35</v>
      </c>
      <c r="AX381" s="12" t="s">
        <v>76</v>
      </c>
      <c r="AY381" s="174" t="s">
        <v>133</v>
      </c>
    </row>
    <row r="382" spans="2:65" s="1" customFormat="1" ht="25.5" customHeight="1">
      <c r="B382" s="152"/>
      <c r="C382" s="153">
        <v>140</v>
      </c>
      <c r="D382" s="153" t="s">
        <v>136</v>
      </c>
      <c r="E382" s="154" t="s">
        <v>641</v>
      </c>
      <c r="F382" s="155" t="s">
        <v>642</v>
      </c>
      <c r="G382" s="156" t="s">
        <v>631</v>
      </c>
      <c r="H382" s="157">
        <v>16</v>
      </c>
      <c r="I382" s="158"/>
      <c r="J382" s="159">
        <f>ROUND(I382*H382,2)</f>
        <v>0</v>
      </c>
      <c r="K382" s="155"/>
      <c r="L382" s="38"/>
      <c r="M382" s="160" t="s">
        <v>5</v>
      </c>
      <c r="N382" s="161" t="s">
        <v>43</v>
      </c>
      <c r="P382" s="162">
        <f>O382*H382</f>
        <v>0</v>
      </c>
      <c r="Q382" s="162">
        <v>0</v>
      </c>
      <c r="R382" s="162">
        <f>Q382*H382</f>
        <v>0</v>
      </c>
      <c r="S382" s="162">
        <v>0</v>
      </c>
      <c r="T382" s="163">
        <f>S382*H382</f>
        <v>0</v>
      </c>
      <c r="AR382" s="22" t="s">
        <v>632</v>
      </c>
      <c r="AT382" s="22" t="s">
        <v>136</v>
      </c>
      <c r="AU382" s="22" t="s">
        <v>76</v>
      </c>
      <c r="AY382" s="22" t="s">
        <v>133</v>
      </c>
      <c r="BE382" s="164">
        <f>IF(N382="základní",J382,0)</f>
        <v>0</v>
      </c>
      <c r="BF382" s="164">
        <f>IF(N382="snížená",J382,0)</f>
        <v>0</v>
      </c>
      <c r="BG382" s="164">
        <f>IF(N382="zákl. přenesená",J382,0)</f>
        <v>0</v>
      </c>
      <c r="BH382" s="164">
        <f>IF(N382="sníž. přenesená",J382,0)</f>
        <v>0</v>
      </c>
      <c r="BI382" s="164">
        <f>IF(N382="nulová",J382,0)</f>
        <v>0</v>
      </c>
      <c r="BJ382" s="22" t="s">
        <v>141</v>
      </c>
      <c r="BK382" s="164">
        <f>ROUND(I382*H382,2)</f>
        <v>0</v>
      </c>
      <c r="BL382" s="22" t="s">
        <v>632</v>
      </c>
      <c r="BM382" s="22" t="s">
        <v>643</v>
      </c>
    </row>
    <row r="383" spans="2:65" s="13" customFormat="1" ht="27">
      <c r="B383" s="180"/>
      <c r="D383" s="166" t="s">
        <v>143</v>
      </c>
      <c r="E383" s="181" t="s">
        <v>5</v>
      </c>
      <c r="F383" s="182" t="s">
        <v>644</v>
      </c>
      <c r="H383" s="181" t="s">
        <v>5</v>
      </c>
      <c r="I383" s="183"/>
      <c r="L383" s="180"/>
      <c r="M383" s="184"/>
      <c r="T383" s="185"/>
      <c r="AT383" s="181" t="s">
        <v>143</v>
      </c>
      <c r="AU383" s="181" t="s">
        <v>76</v>
      </c>
      <c r="AV383" s="13" t="s">
        <v>76</v>
      </c>
      <c r="AW383" s="13" t="s">
        <v>35</v>
      </c>
      <c r="AX383" s="13" t="s">
        <v>71</v>
      </c>
      <c r="AY383" s="181" t="s">
        <v>133</v>
      </c>
    </row>
    <row r="384" spans="2:65" s="11" customFormat="1">
      <c r="B384" s="165"/>
      <c r="D384" s="166" t="s">
        <v>143</v>
      </c>
      <c r="E384" s="167" t="s">
        <v>5</v>
      </c>
      <c r="F384" s="168" t="s">
        <v>157</v>
      </c>
      <c r="H384" s="169">
        <v>8</v>
      </c>
      <c r="I384" s="170"/>
      <c r="L384" s="165"/>
      <c r="M384" s="171"/>
      <c r="T384" s="172"/>
      <c r="AT384" s="167" t="s">
        <v>143</v>
      </c>
      <c r="AU384" s="167" t="s">
        <v>76</v>
      </c>
      <c r="AV384" s="11" t="s">
        <v>141</v>
      </c>
      <c r="AW384" s="11" t="s">
        <v>35</v>
      </c>
      <c r="AX384" s="11" t="s">
        <v>71</v>
      </c>
      <c r="AY384" s="167" t="s">
        <v>133</v>
      </c>
    </row>
    <row r="385" spans="2:65" s="13" customFormat="1">
      <c r="B385" s="180"/>
      <c r="D385" s="166" t="s">
        <v>143</v>
      </c>
      <c r="E385" s="181" t="s">
        <v>5</v>
      </c>
      <c r="F385" s="182" t="s">
        <v>645</v>
      </c>
      <c r="H385" s="181" t="s">
        <v>5</v>
      </c>
      <c r="I385" s="183"/>
      <c r="L385" s="180"/>
      <c r="M385" s="184"/>
      <c r="T385" s="185"/>
      <c r="AT385" s="181" t="s">
        <v>143</v>
      </c>
      <c r="AU385" s="181" t="s">
        <v>76</v>
      </c>
      <c r="AV385" s="13" t="s">
        <v>76</v>
      </c>
      <c r="AW385" s="13" t="s">
        <v>35</v>
      </c>
      <c r="AX385" s="13" t="s">
        <v>71</v>
      </c>
      <c r="AY385" s="181" t="s">
        <v>133</v>
      </c>
    </row>
    <row r="386" spans="2:65" s="11" customFormat="1">
      <c r="B386" s="165"/>
      <c r="D386" s="166" t="s">
        <v>143</v>
      </c>
      <c r="E386" s="167" t="s">
        <v>5</v>
      </c>
      <c r="F386" s="168" t="s">
        <v>157</v>
      </c>
      <c r="H386" s="169">
        <v>8</v>
      </c>
      <c r="I386" s="170"/>
      <c r="L386" s="165"/>
      <c r="M386" s="171"/>
      <c r="T386" s="172"/>
      <c r="AT386" s="167" t="s">
        <v>143</v>
      </c>
      <c r="AU386" s="167" t="s">
        <v>76</v>
      </c>
      <c r="AV386" s="11" t="s">
        <v>141</v>
      </c>
      <c r="AW386" s="11" t="s">
        <v>35</v>
      </c>
      <c r="AX386" s="11" t="s">
        <v>71</v>
      </c>
      <c r="AY386" s="167" t="s">
        <v>133</v>
      </c>
    </row>
    <row r="387" spans="2:65" s="12" customFormat="1">
      <c r="B387" s="173"/>
      <c r="D387" s="166" t="s">
        <v>143</v>
      </c>
      <c r="E387" s="174" t="s">
        <v>5</v>
      </c>
      <c r="F387" s="175" t="s">
        <v>150</v>
      </c>
      <c r="H387" s="176">
        <v>16</v>
      </c>
      <c r="I387" s="177"/>
      <c r="L387" s="173"/>
      <c r="M387" s="178"/>
      <c r="T387" s="179"/>
      <c r="AT387" s="174" t="s">
        <v>143</v>
      </c>
      <c r="AU387" s="174" t="s">
        <v>76</v>
      </c>
      <c r="AV387" s="12" t="s">
        <v>140</v>
      </c>
      <c r="AW387" s="12" t="s">
        <v>35</v>
      </c>
      <c r="AX387" s="12" t="s">
        <v>76</v>
      </c>
      <c r="AY387" s="174" t="s">
        <v>133</v>
      </c>
    </row>
    <row r="388" spans="2:65" s="1" customFormat="1" ht="25.5" customHeight="1">
      <c r="B388" s="152"/>
      <c r="C388" s="153">
        <v>141</v>
      </c>
      <c r="D388" s="153" t="s">
        <v>136</v>
      </c>
      <c r="E388" s="154" t="s">
        <v>646</v>
      </c>
      <c r="F388" s="155" t="s">
        <v>647</v>
      </c>
      <c r="G388" s="156" t="s">
        <v>631</v>
      </c>
      <c r="H388" s="157">
        <v>4</v>
      </c>
      <c r="I388" s="158"/>
      <c r="J388" s="159">
        <f>ROUND(I388*H388,2)</f>
        <v>0</v>
      </c>
      <c r="K388" s="155"/>
      <c r="L388" s="38"/>
      <c r="M388" s="160" t="s">
        <v>5</v>
      </c>
      <c r="N388" s="161" t="s">
        <v>43</v>
      </c>
      <c r="P388" s="162">
        <f>O388*H388</f>
        <v>0</v>
      </c>
      <c r="Q388" s="162">
        <v>0</v>
      </c>
      <c r="R388" s="162">
        <f>Q388*H388</f>
        <v>0</v>
      </c>
      <c r="S388" s="162">
        <v>0</v>
      </c>
      <c r="T388" s="163">
        <f>S388*H388</f>
        <v>0</v>
      </c>
      <c r="AR388" s="22" t="s">
        <v>632</v>
      </c>
      <c r="AT388" s="22" t="s">
        <v>136</v>
      </c>
      <c r="AU388" s="22" t="s">
        <v>76</v>
      </c>
      <c r="AY388" s="22" t="s">
        <v>133</v>
      </c>
      <c r="BE388" s="164">
        <f>IF(N388="základní",J388,0)</f>
        <v>0</v>
      </c>
      <c r="BF388" s="164">
        <f>IF(N388="snížená",J388,0)</f>
        <v>0</v>
      </c>
      <c r="BG388" s="164">
        <f>IF(N388="zákl. přenesená",J388,0)</f>
        <v>0</v>
      </c>
      <c r="BH388" s="164">
        <f>IF(N388="sníž. přenesená",J388,0)</f>
        <v>0</v>
      </c>
      <c r="BI388" s="164">
        <f>IF(N388="nulová",J388,0)</f>
        <v>0</v>
      </c>
      <c r="BJ388" s="22" t="s">
        <v>141</v>
      </c>
      <c r="BK388" s="164">
        <f>ROUND(I388*H388,2)</f>
        <v>0</v>
      </c>
      <c r="BL388" s="22" t="s">
        <v>632</v>
      </c>
      <c r="BM388" s="22" t="s">
        <v>648</v>
      </c>
    </row>
    <row r="389" spans="2:65" s="13" customFormat="1">
      <c r="B389" s="180"/>
      <c r="D389" s="166" t="s">
        <v>143</v>
      </c>
      <c r="E389" s="181" t="s">
        <v>5</v>
      </c>
      <c r="F389" s="182" t="s">
        <v>649</v>
      </c>
      <c r="H389" s="181" t="s">
        <v>5</v>
      </c>
      <c r="I389" s="183"/>
      <c r="L389" s="180"/>
      <c r="M389" s="184"/>
      <c r="T389" s="185"/>
      <c r="AT389" s="181" t="s">
        <v>143</v>
      </c>
      <c r="AU389" s="181" t="s">
        <v>76</v>
      </c>
      <c r="AV389" s="13" t="s">
        <v>76</v>
      </c>
      <c r="AW389" s="13" t="s">
        <v>35</v>
      </c>
      <c r="AX389" s="13" t="s">
        <v>71</v>
      </c>
      <c r="AY389" s="181" t="s">
        <v>133</v>
      </c>
    </row>
    <row r="390" spans="2:65" s="11" customFormat="1">
      <c r="B390" s="165"/>
      <c r="D390" s="166" t="s">
        <v>143</v>
      </c>
      <c r="E390" s="167" t="s">
        <v>5</v>
      </c>
      <c r="F390" s="168" t="s">
        <v>140</v>
      </c>
      <c r="H390" s="169">
        <v>4</v>
      </c>
      <c r="I390" s="170"/>
      <c r="L390" s="165"/>
      <c r="M390" s="171"/>
      <c r="T390" s="172"/>
      <c r="AT390" s="167" t="s">
        <v>143</v>
      </c>
      <c r="AU390" s="167" t="s">
        <v>76</v>
      </c>
      <c r="AV390" s="11" t="s">
        <v>141</v>
      </c>
      <c r="AW390" s="11" t="s">
        <v>35</v>
      </c>
      <c r="AX390" s="11" t="s">
        <v>76</v>
      </c>
      <c r="AY390" s="167" t="s">
        <v>133</v>
      </c>
    </row>
    <row r="391" spans="2:65" s="10" customFormat="1" ht="37.35" customHeight="1">
      <c r="B391" s="140"/>
      <c r="D391" s="141" t="s">
        <v>70</v>
      </c>
      <c r="E391" s="142" t="s">
        <v>650</v>
      </c>
      <c r="F391" s="142" t="s">
        <v>651</v>
      </c>
      <c r="I391" s="143"/>
      <c r="J391" s="144">
        <f>BK391</f>
        <v>0</v>
      </c>
      <c r="L391" s="140"/>
      <c r="M391" s="145"/>
      <c r="P391" s="146">
        <f>P392+P394</f>
        <v>0</v>
      </c>
      <c r="R391" s="146">
        <f>R392+R394</f>
        <v>0</v>
      </c>
      <c r="T391" s="147">
        <f>T392+T394</f>
        <v>0</v>
      </c>
      <c r="AR391" s="141" t="s">
        <v>153</v>
      </c>
      <c r="AT391" s="148" t="s">
        <v>70</v>
      </c>
      <c r="AU391" s="148" t="s">
        <v>71</v>
      </c>
      <c r="AY391" s="141" t="s">
        <v>133</v>
      </c>
      <c r="BK391" s="149">
        <f>BK392+BK394</f>
        <v>0</v>
      </c>
    </row>
    <row r="392" spans="2:65" s="10" customFormat="1" ht="19.899999999999999" customHeight="1">
      <c r="B392" s="140"/>
      <c r="D392" s="141" t="s">
        <v>70</v>
      </c>
      <c r="E392" s="150" t="s">
        <v>652</v>
      </c>
      <c r="F392" s="150" t="s">
        <v>653</v>
      </c>
      <c r="I392" s="143"/>
      <c r="J392" s="151">
        <f>BK392</f>
        <v>0</v>
      </c>
      <c r="L392" s="140"/>
      <c r="M392" s="145"/>
      <c r="P392" s="146">
        <f>P393</f>
        <v>0</v>
      </c>
      <c r="R392" s="146">
        <f>R393</f>
        <v>0</v>
      </c>
      <c r="T392" s="147">
        <f>T393</f>
        <v>0</v>
      </c>
      <c r="AR392" s="141" t="s">
        <v>153</v>
      </c>
      <c r="AT392" s="148" t="s">
        <v>70</v>
      </c>
      <c r="AU392" s="148" t="s">
        <v>76</v>
      </c>
      <c r="AY392" s="141" t="s">
        <v>133</v>
      </c>
      <c r="BK392" s="149">
        <f>BK393</f>
        <v>0</v>
      </c>
    </row>
    <row r="393" spans="2:65" s="1" customFormat="1" ht="16.5" customHeight="1">
      <c r="B393" s="152"/>
      <c r="C393" s="153">
        <v>142</v>
      </c>
      <c r="D393" s="153" t="s">
        <v>136</v>
      </c>
      <c r="E393" s="154" t="s">
        <v>654</v>
      </c>
      <c r="F393" s="155" t="s">
        <v>653</v>
      </c>
      <c r="G393" s="156" t="s">
        <v>324</v>
      </c>
      <c r="H393" s="157">
        <v>1</v>
      </c>
      <c r="I393" s="158"/>
      <c r="J393" s="159">
        <f>ROUND(I393*H393,2)</f>
        <v>0</v>
      </c>
      <c r="K393" s="155"/>
      <c r="L393" s="38"/>
      <c r="M393" s="160" t="s">
        <v>5</v>
      </c>
      <c r="N393" s="161" t="s">
        <v>43</v>
      </c>
      <c r="P393" s="162">
        <f>O393*H393</f>
        <v>0</v>
      </c>
      <c r="Q393" s="162">
        <v>0</v>
      </c>
      <c r="R393" s="162">
        <f>Q393*H393</f>
        <v>0</v>
      </c>
      <c r="S393" s="162">
        <v>0</v>
      </c>
      <c r="T393" s="163">
        <f>S393*H393</f>
        <v>0</v>
      </c>
      <c r="AR393" s="22" t="s">
        <v>655</v>
      </c>
      <c r="AT393" s="22" t="s">
        <v>136</v>
      </c>
      <c r="AU393" s="22" t="s">
        <v>141</v>
      </c>
      <c r="AY393" s="22" t="s">
        <v>133</v>
      </c>
      <c r="BE393" s="164">
        <f>IF(N393="základní",J393,0)</f>
        <v>0</v>
      </c>
      <c r="BF393" s="164">
        <f>IF(N393="snížená",J393,0)</f>
        <v>0</v>
      </c>
      <c r="BG393" s="164">
        <f>IF(N393="zákl. přenesená",J393,0)</f>
        <v>0</v>
      </c>
      <c r="BH393" s="164">
        <f>IF(N393="sníž. přenesená",J393,0)</f>
        <v>0</v>
      </c>
      <c r="BI393" s="164">
        <f>IF(N393="nulová",J393,0)</f>
        <v>0</v>
      </c>
      <c r="BJ393" s="22" t="s">
        <v>141</v>
      </c>
      <c r="BK393" s="164">
        <f>ROUND(I393*H393,2)</f>
        <v>0</v>
      </c>
      <c r="BL393" s="22" t="s">
        <v>655</v>
      </c>
      <c r="BM393" s="22" t="s">
        <v>656</v>
      </c>
    </row>
    <row r="394" spans="2:65" s="10" customFormat="1" ht="29.85" customHeight="1">
      <c r="B394" s="140"/>
      <c r="D394" s="141" t="s">
        <v>70</v>
      </c>
      <c r="E394" s="150" t="s">
        <v>657</v>
      </c>
      <c r="F394" s="150" t="s">
        <v>658</v>
      </c>
      <c r="I394" s="143"/>
      <c r="J394" s="151">
        <f>BK394</f>
        <v>0</v>
      </c>
      <c r="L394" s="140"/>
      <c r="M394" s="145"/>
      <c r="P394" s="146">
        <f>P395</f>
        <v>0</v>
      </c>
      <c r="R394" s="146">
        <f>R395</f>
        <v>0</v>
      </c>
      <c r="T394" s="147">
        <f>T395</f>
        <v>0</v>
      </c>
      <c r="AR394" s="141" t="s">
        <v>153</v>
      </c>
      <c r="AT394" s="148" t="s">
        <v>70</v>
      </c>
      <c r="AU394" s="148" t="s">
        <v>76</v>
      </c>
      <c r="AY394" s="141" t="s">
        <v>133</v>
      </c>
      <c r="BK394" s="149">
        <f>BK395</f>
        <v>0</v>
      </c>
    </row>
    <row r="395" spans="2:65" s="1" customFormat="1" ht="16.5" customHeight="1">
      <c r="B395" s="152"/>
      <c r="C395" s="153">
        <v>143</v>
      </c>
      <c r="D395" s="153" t="s">
        <v>136</v>
      </c>
      <c r="E395" s="154" t="s">
        <v>659</v>
      </c>
      <c r="F395" s="155" t="s">
        <v>658</v>
      </c>
      <c r="G395" s="156" t="s">
        <v>324</v>
      </c>
      <c r="H395" s="157">
        <v>1</v>
      </c>
      <c r="I395" s="158"/>
      <c r="J395" s="159">
        <f>ROUND(I395*H395,2)</f>
        <v>0</v>
      </c>
      <c r="K395" s="155"/>
      <c r="L395" s="38"/>
      <c r="M395" s="160" t="s">
        <v>5</v>
      </c>
      <c r="N395" s="196" t="s">
        <v>43</v>
      </c>
      <c r="O395" s="197"/>
      <c r="P395" s="198">
        <f>O395*H395</f>
        <v>0</v>
      </c>
      <c r="Q395" s="198">
        <v>0</v>
      </c>
      <c r="R395" s="198">
        <f>Q395*H395</f>
        <v>0</v>
      </c>
      <c r="S395" s="198">
        <v>0</v>
      </c>
      <c r="T395" s="199">
        <f>S395*H395</f>
        <v>0</v>
      </c>
      <c r="AR395" s="22" t="s">
        <v>655</v>
      </c>
      <c r="AT395" s="22" t="s">
        <v>136</v>
      </c>
      <c r="AU395" s="22" t="s">
        <v>141</v>
      </c>
      <c r="AY395" s="22" t="s">
        <v>133</v>
      </c>
      <c r="BE395" s="164">
        <f>IF(N395="základní",J395,0)</f>
        <v>0</v>
      </c>
      <c r="BF395" s="164">
        <f>IF(N395="snížená",J395,0)</f>
        <v>0</v>
      </c>
      <c r="BG395" s="164">
        <f>IF(N395="zákl. přenesená",J395,0)</f>
        <v>0</v>
      </c>
      <c r="BH395" s="164">
        <f>IF(N395="sníž. přenesená",J395,0)</f>
        <v>0</v>
      </c>
      <c r="BI395" s="164">
        <f>IF(N395="nulová",J395,0)</f>
        <v>0</v>
      </c>
      <c r="BJ395" s="22" t="s">
        <v>141</v>
      </c>
      <c r="BK395" s="164">
        <f>ROUND(I395*H395,2)</f>
        <v>0</v>
      </c>
      <c r="BL395" s="22" t="s">
        <v>655</v>
      </c>
      <c r="BM395" s="22" t="s">
        <v>660</v>
      </c>
    </row>
    <row r="396" spans="2:65" s="1" customFormat="1" ht="6.95" customHeight="1">
      <c r="B396" s="51"/>
      <c r="C396" s="52"/>
      <c r="D396" s="52"/>
      <c r="E396" s="52"/>
      <c r="F396" s="52"/>
      <c r="G396" s="52"/>
      <c r="H396" s="52"/>
      <c r="I396" s="111"/>
      <c r="J396" s="52"/>
      <c r="K396" s="52"/>
      <c r="L396" s="38"/>
    </row>
  </sheetData>
  <autoFilter ref="C101:K39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4" verticalDpi="4294967294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82" zoomScaleNormal="100" workbookViewId="0">
      <selection activeCell="O105" sqref="O105"/>
    </sheetView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34" t="s">
        <v>661</v>
      </c>
      <c r="D3" s="334"/>
      <c r="E3" s="334"/>
      <c r="F3" s="334"/>
      <c r="G3" s="334"/>
      <c r="H3" s="334"/>
      <c r="I3" s="334"/>
      <c r="J3" s="334"/>
      <c r="K3" s="205"/>
    </row>
    <row r="4" spans="2:11" ht="25.5" customHeight="1">
      <c r="B4" s="206"/>
      <c r="C4" s="338" t="s">
        <v>662</v>
      </c>
      <c r="D4" s="338"/>
      <c r="E4" s="338"/>
      <c r="F4" s="338"/>
      <c r="G4" s="338"/>
      <c r="H4" s="338"/>
      <c r="I4" s="338"/>
      <c r="J4" s="338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36" t="s">
        <v>663</v>
      </c>
      <c r="D6" s="336"/>
      <c r="E6" s="336"/>
      <c r="F6" s="336"/>
      <c r="G6" s="336"/>
      <c r="H6" s="336"/>
      <c r="I6" s="336"/>
      <c r="J6" s="336"/>
      <c r="K6" s="207"/>
    </row>
    <row r="7" spans="2:11" ht="15" customHeight="1">
      <c r="B7" s="210"/>
      <c r="C7" s="336" t="s">
        <v>664</v>
      </c>
      <c r="D7" s="336"/>
      <c r="E7" s="336"/>
      <c r="F7" s="336"/>
      <c r="G7" s="336"/>
      <c r="H7" s="336"/>
      <c r="I7" s="336"/>
      <c r="J7" s="336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36" t="s">
        <v>665</v>
      </c>
      <c r="D9" s="336"/>
      <c r="E9" s="336"/>
      <c r="F9" s="336"/>
      <c r="G9" s="336"/>
      <c r="H9" s="336"/>
      <c r="I9" s="336"/>
      <c r="J9" s="336"/>
      <c r="K9" s="207"/>
    </row>
    <row r="10" spans="2:11" ht="15" customHeight="1">
      <c r="B10" s="210"/>
      <c r="C10" s="209"/>
      <c r="D10" s="336" t="s">
        <v>666</v>
      </c>
      <c r="E10" s="336"/>
      <c r="F10" s="336"/>
      <c r="G10" s="336"/>
      <c r="H10" s="336"/>
      <c r="I10" s="336"/>
      <c r="J10" s="336"/>
      <c r="K10" s="207"/>
    </row>
    <row r="11" spans="2:11" ht="15" customHeight="1">
      <c r="B11" s="210"/>
      <c r="C11" s="211"/>
      <c r="D11" s="336" t="s">
        <v>667</v>
      </c>
      <c r="E11" s="336"/>
      <c r="F11" s="336"/>
      <c r="G11" s="336"/>
      <c r="H11" s="336"/>
      <c r="I11" s="336"/>
      <c r="J11" s="336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36" t="s">
        <v>668</v>
      </c>
      <c r="E13" s="336"/>
      <c r="F13" s="336"/>
      <c r="G13" s="336"/>
      <c r="H13" s="336"/>
      <c r="I13" s="336"/>
      <c r="J13" s="336"/>
      <c r="K13" s="207"/>
    </row>
    <row r="14" spans="2:11" ht="15" customHeight="1">
      <c r="B14" s="210"/>
      <c r="C14" s="211"/>
      <c r="D14" s="336" t="s">
        <v>669</v>
      </c>
      <c r="E14" s="336"/>
      <c r="F14" s="336"/>
      <c r="G14" s="336"/>
      <c r="H14" s="336"/>
      <c r="I14" s="336"/>
      <c r="J14" s="336"/>
      <c r="K14" s="207"/>
    </row>
    <row r="15" spans="2:11" ht="15" customHeight="1">
      <c r="B15" s="210"/>
      <c r="C15" s="211"/>
      <c r="D15" s="336" t="s">
        <v>670</v>
      </c>
      <c r="E15" s="336"/>
      <c r="F15" s="336"/>
      <c r="G15" s="336"/>
      <c r="H15" s="336"/>
      <c r="I15" s="336"/>
      <c r="J15" s="336"/>
      <c r="K15" s="207"/>
    </row>
    <row r="16" spans="2:11" ht="15" customHeight="1">
      <c r="B16" s="210"/>
      <c r="C16" s="211"/>
      <c r="D16" s="211"/>
      <c r="E16" s="212" t="s">
        <v>77</v>
      </c>
      <c r="F16" s="336" t="s">
        <v>671</v>
      </c>
      <c r="G16" s="336"/>
      <c r="H16" s="336"/>
      <c r="I16" s="336"/>
      <c r="J16" s="336"/>
      <c r="K16" s="207"/>
    </row>
    <row r="17" spans="2:11" ht="15" customHeight="1">
      <c r="B17" s="210"/>
      <c r="C17" s="211"/>
      <c r="D17" s="211"/>
      <c r="E17" s="212" t="s">
        <v>672</v>
      </c>
      <c r="F17" s="336" t="s">
        <v>673</v>
      </c>
      <c r="G17" s="336"/>
      <c r="H17" s="336"/>
      <c r="I17" s="336"/>
      <c r="J17" s="336"/>
      <c r="K17" s="207"/>
    </row>
    <row r="18" spans="2:11" ht="15" customHeight="1">
      <c r="B18" s="210"/>
      <c r="C18" s="211"/>
      <c r="D18" s="211"/>
      <c r="E18" s="212" t="s">
        <v>674</v>
      </c>
      <c r="F18" s="336" t="s">
        <v>675</v>
      </c>
      <c r="G18" s="336"/>
      <c r="H18" s="336"/>
      <c r="I18" s="336"/>
      <c r="J18" s="336"/>
      <c r="K18" s="207"/>
    </row>
    <row r="19" spans="2:11" ht="15" customHeight="1">
      <c r="B19" s="210"/>
      <c r="C19" s="211"/>
      <c r="D19" s="211"/>
      <c r="E19" s="212" t="s">
        <v>676</v>
      </c>
      <c r="F19" s="336" t="s">
        <v>677</v>
      </c>
      <c r="G19" s="336"/>
      <c r="H19" s="336"/>
      <c r="I19" s="336"/>
      <c r="J19" s="336"/>
      <c r="K19" s="207"/>
    </row>
    <row r="20" spans="2:11" ht="15" customHeight="1">
      <c r="B20" s="210"/>
      <c r="C20" s="211"/>
      <c r="D20" s="211"/>
      <c r="E20" s="212" t="s">
        <v>678</v>
      </c>
      <c r="F20" s="336" t="s">
        <v>679</v>
      </c>
      <c r="G20" s="336"/>
      <c r="H20" s="336"/>
      <c r="I20" s="336"/>
      <c r="J20" s="336"/>
      <c r="K20" s="207"/>
    </row>
    <row r="21" spans="2:11" ht="15" customHeight="1">
      <c r="B21" s="210"/>
      <c r="C21" s="211"/>
      <c r="D21" s="211"/>
      <c r="E21" s="212" t="s">
        <v>680</v>
      </c>
      <c r="F21" s="336" t="s">
        <v>681</v>
      </c>
      <c r="G21" s="336"/>
      <c r="H21" s="336"/>
      <c r="I21" s="336"/>
      <c r="J21" s="336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36" t="s">
        <v>682</v>
      </c>
      <c r="D23" s="336"/>
      <c r="E23" s="336"/>
      <c r="F23" s="336"/>
      <c r="G23" s="336"/>
      <c r="H23" s="336"/>
      <c r="I23" s="336"/>
      <c r="J23" s="336"/>
      <c r="K23" s="207"/>
    </row>
    <row r="24" spans="2:11" ht="15" customHeight="1">
      <c r="B24" s="210"/>
      <c r="C24" s="336" t="s">
        <v>683</v>
      </c>
      <c r="D24" s="336"/>
      <c r="E24" s="336"/>
      <c r="F24" s="336"/>
      <c r="G24" s="336"/>
      <c r="H24" s="336"/>
      <c r="I24" s="336"/>
      <c r="J24" s="336"/>
      <c r="K24" s="207"/>
    </row>
    <row r="25" spans="2:11" ht="15" customHeight="1">
      <c r="B25" s="210"/>
      <c r="C25" s="209"/>
      <c r="D25" s="336" t="s">
        <v>684</v>
      </c>
      <c r="E25" s="336"/>
      <c r="F25" s="336"/>
      <c r="G25" s="336"/>
      <c r="H25" s="336"/>
      <c r="I25" s="336"/>
      <c r="J25" s="336"/>
      <c r="K25" s="207"/>
    </row>
    <row r="26" spans="2:11" ht="15" customHeight="1">
      <c r="B26" s="210"/>
      <c r="C26" s="211"/>
      <c r="D26" s="336" t="s">
        <v>685</v>
      </c>
      <c r="E26" s="336"/>
      <c r="F26" s="336"/>
      <c r="G26" s="336"/>
      <c r="H26" s="336"/>
      <c r="I26" s="336"/>
      <c r="J26" s="336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36" t="s">
        <v>686</v>
      </c>
      <c r="E28" s="336"/>
      <c r="F28" s="336"/>
      <c r="G28" s="336"/>
      <c r="H28" s="336"/>
      <c r="I28" s="336"/>
      <c r="J28" s="336"/>
      <c r="K28" s="207"/>
    </row>
    <row r="29" spans="2:11" ht="15" customHeight="1">
      <c r="B29" s="210"/>
      <c r="C29" s="211"/>
      <c r="D29" s="336" t="s">
        <v>687</v>
      </c>
      <c r="E29" s="336"/>
      <c r="F29" s="336"/>
      <c r="G29" s="336"/>
      <c r="H29" s="336"/>
      <c r="I29" s="336"/>
      <c r="J29" s="336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36" t="s">
        <v>688</v>
      </c>
      <c r="E31" s="336"/>
      <c r="F31" s="336"/>
      <c r="G31" s="336"/>
      <c r="H31" s="336"/>
      <c r="I31" s="336"/>
      <c r="J31" s="336"/>
      <c r="K31" s="207"/>
    </row>
    <row r="32" spans="2:11" ht="15" customHeight="1">
      <c r="B32" s="210"/>
      <c r="C32" s="211"/>
      <c r="D32" s="336" t="s">
        <v>689</v>
      </c>
      <c r="E32" s="336"/>
      <c r="F32" s="336"/>
      <c r="G32" s="336"/>
      <c r="H32" s="336"/>
      <c r="I32" s="336"/>
      <c r="J32" s="336"/>
      <c r="K32" s="207"/>
    </row>
    <row r="33" spans="2:11" ht="15" customHeight="1">
      <c r="B33" s="210"/>
      <c r="C33" s="211"/>
      <c r="D33" s="336" t="s">
        <v>690</v>
      </c>
      <c r="E33" s="336"/>
      <c r="F33" s="336"/>
      <c r="G33" s="336"/>
      <c r="H33" s="336"/>
      <c r="I33" s="336"/>
      <c r="J33" s="336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36" t="s">
        <v>691</v>
      </c>
      <c r="H34" s="336"/>
      <c r="I34" s="336"/>
      <c r="J34" s="336"/>
      <c r="K34" s="207"/>
    </row>
    <row r="35" spans="2:11" ht="30.75" customHeight="1">
      <c r="B35" s="210"/>
      <c r="C35" s="211"/>
      <c r="D35" s="209"/>
      <c r="E35" s="213" t="s">
        <v>692</v>
      </c>
      <c r="F35" s="209"/>
      <c r="G35" s="336" t="s">
        <v>693</v>
      </c>
      <c r="H35" s="336"/>
      <c r="I35" s="336"/>
      <c r="J35" s="336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36" t="s">
        <v>694</v>
      </c>
      <c r="H36" s="336"/>
      <c r="I36" s="336"/>
      <c r="J36" s="336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36" t="s">
        <v>695</v>
      </c>
      <c r="H37" s="336"/>
      <c r="I37" s="336"/>
      <c r="J37" s="336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36" t="s">
        <v>696</v>
      </c>
      <c r="H38" s="336"/>
      <c r="I38" s="336"/>
      <c r="J38" s="336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36" t="s">
        <v>697</v>
      </c>
      <c r="H39" s="336"/>
      <c r="I39" s="336"/>
      <c r="J39" s="336"/>
      <c r="K39" s="207"/>
    </row>
    <row r="40" spans="2:11" ht="15" customHeight="1">
      <c r="B40" s="210"/>
      <c r="C40" s="211"/>
      <c r="D40" s="209"/>
      <c r="E40" s="213" t="s">
        <v>698</v>
      </c>
      <c r="F40" s="209"/>
      <c r="G40" s="336" t="s">
        <v>699</v>
      </c>
      <c r="H40" s="336"/>
      <c r="I40" s="336"/>
      <c r="J40" s="336"/>
      <c r="K40" s="207"/>
    </row>
    <row r="41" spans="2:11" ht="15" customHeight="1">
      <c r="B41" s="210"/>
      <c r="C41" s="211"/>
      <c r="D41" s="209"/>
      <c r="E41" s="213"/>
      <c r="F41" s="209"/>
      <c r="G41" s="336" t="s">
        <v>700</v>
      </c>
      <c r="H41" s="336"/>
      <c r="I41" s="336"/>
      <c r="J41" s="336"/>
      <c r="K41" s="207"/>
    </row>
    <row r="42" spans="2:11" ht="15" customHeight="1">
      <c r="B42" s="210"/>
      <c r="C42" s="211"/>
      <c r="D42" s="209"/>
      <c r="E42" s="213" t="s">
        <v>701</v>
      </c>
      <c r="F42" s="209"/>
      <c r="G42" s="336" t="s">
        <v>702</v>
      </c>
      <c r="H42" s="336"/>
      <c r="I42" s="336"/>
      <c r="J42" s="336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36" t="s">
        <v>703</v>
      </c>
      <c r="H43" s="336"/>
      <c r="I43" s="336"/>
      <c r="J43" s="336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36" t="s">
        <v>704</v>
      </c>
      <c r="E45" s="336"/>
      <c r="F45" s="336"/>
      <c r="G45" s="336"/>
      <c r="H45" s="336"/>
      <c r="I45" s="336"/>
      <c r="J45" s="336"/>
      <c r="K45" s="207"/>
    </row>
    <row r="46" spans="2:11" ht="15" customHeight="1">
      <c r="B46" s="210"/>
      <c r="C46" s="211"/>
      <c r="D46" s="211"/>
      <c r="E46" s="336" t="s">
        <v>705</v>
      </c>
      <c r="F46" s="336"/>
      <c r="G46" s="336"/>
      <c r="H46" s="336"/>
      <c r="I46" s="336"/>
      <c r="J46" s="336"/>
      <c r="K46" s="207"/>
    </row>
    <row r="47" spans="2:11" ht="15" customHeight="1">
      <c r="B47" s="210"/>
      <c r="C47" s="211"/>
      <c r="D47" s="211"/>
      <c r="E47" s="336" t="s">
        <v>706</v>
      </c>
      <c r="F47" s="336"/>
      <c r="G47" s="336"/>
      <c r="H47" s="336"/>
      <c r="I47" s="336"/>
      <c r="J47" s="336"/>
      <c r="K47" s="207"/>
    </row>
    <row r="48" spans="2:11" ht="15" customHeight="1">
      <c r="B48" s="210"/>
      <c r="C48" s="211"/>
      <c r="D48" s="211"/>
      <c r="E48" s="336" t="s">
        <v>707</v>
      </c>
      <c r="F48" s="336"/>
      <c r="G48" s="336"/>
      <c r="H48" s="336"/>
      <c r="I48" s="336"/>
      <c r="J48" s="336"/>
      <c r="K48" s="207"/>
    </row>
    <row r="49" spans="2:11" ht="15" customHeight="1">
      <c r="B49" s="210"/>
      <c r="C49" s="211"/>
      <c r="D49" s="336" t="s">
        <v>708</v>
      </c>
      <c r="E49" s="336"/>
      <c r="F49" s="336"/>
      <c r="G49" s="336"/>
      <c r="H49" s="336"/>
      <c r="I49" s="336"/>
      <c r="J49" s="336"/>
      <c r="K49" s="207"/>
    </row>
    <row r="50" spans="2:11" ht="25.5" customHeight="1">
      <c r="B50" s="206"/>
      <c r="C50" s="338" t="s">
        <v>709</v>
      </c>
      <c r="D50" s="338"/>
      <c r="E50" s="338"/>
      <c r="F50" s="338"/>
      <c r="G50" s="338"/>
      <c r="H50" s="338"/>
      <c r="I50" s="338"/>
      <c r="J50" s="338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36" t="s">
        <v>710</v>
      </c>
      <c r="D52" s="336"/>
      <c r="E52" s="336"/>
      <c r="F52" s="336"/>
      <c r="G52" s="336"/>
      <c r="H52" s="336"/>
      <c r="I52" s="336"/>
      <c r="J52" s="336"/>
      <c r="K52" s="207"/>
    </row>
    <row r="53" spans="2:11" ht="15" customHeight="1">
      <c r="B53" s="206"/>
      <c r="C53" s="336" t="s">
        <v>711</v>
      </c>
      <c r="D53" s="336"/>
      <c r="E53" s="336"/>
      <c r="F53" s="336"/>
      <c r="G53" s="336"/>
      <c r="H53" s="336"/>
      <c r="I53" s="336"/>
      <c r="J53" s="336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36" t="s">
        <v>712</v>
      </c>
      <c r="D55" s="336"/>
      <c r="E55" s="336"/>
      <c r="F55" s="336"/>
      <c r="G55" s="336"/>
      <c r="H55" s="336"/>
      <c r="I55" s="336"/>
      <c r="J55" s="336"/>
      <c r="K55" s="207"/>
    </row>
    <row r="56" spans="2:11" ht="15" customHeight="1">
      <c r="B56" s="206"/>
      <c r="C56" s="211"/>
      <c r="D56" s="336" t="s">
        <v>713</v>
      </c>
      <c r="E56" s="336"/>
      <c r="F56" s="336"/>
      <c r="G56" s="336"/>
      <c r="H56" s="336"/>
      <c r="I56" s="336"/>
      <c r="J56" s="336"/>
      <c r="K56" s="207"/>
    </row>
    <row r="57" spans="2:11" ht="15" customHeight="1">
      <c r="B57" s="206"/>
      <c r="C57" s="211"/>
      <c r="D57" s="336" t="s">
        <v>714</v>
      </c>
      <c r="E57" s="336"/>
      <c r="F57" s="336"/>
      <c r="G57" s="336"/>
      <c r="H57" s="336"/>
      <c r="I57" s="336"/>
      <c r="J57" s="336"/>
      <c r="K57" s="207"/>
    </row>
    <row r="58" spans="2:11" ht="15" customHeight="1">
      <c r="B58" s="206"/>
      <c r="C58" s="211"/>
      <c r="D58" s="336" t="s">
        <v>715</v>
      </c>
      <c r="E58" s="336"/>
      <c r="F58" s="336"/>
      <c r="G58" s="336"/>
      <c r="H58" s="336"/>
      <c r="I58" s="336"/>
      <c r="J58" s="336"/>
      <c r="K58" s="207"/>
    </row>
    <row r="59" spans="2:11" ht="15" customHeight="1">
      <c r="B59" s="206"/>
      <c r="C59" s="211"/>
      <c r="D59" s="336" t="s">
        <v>716</v>
      </c>
      <c r="E59" s="336"/>
      <c r="F59" s="336"/>
      <c r="G59" s="336"/>
      <c r="H59" s="336"/>
      <c r="I59" s="336"/>
      <c r="J59" s="336"/>
      <c r="K59" s="207"/>
    </row>
    <row r="60" spans="2:11" ht="15" customHeight="1">
      <c r="B60" s="206"/>
      <c r="C60" s="211"/>
      <c r="D60" s="337" t="s">
        <v>717</v>
      </c>
      <c r="E60" s="337"/>
      <c r="F60" s="337"/>
      <c r="G60" s="337"/>
      <c r="H60" s="337"/>
      <c r="I60" s="337"/>
      <c r="J60" s="337"/>
      <c r="K60" s="207"/>
    </row>
    <row r="61" spans="2:11" ht="15" customHeight="1">
      <c r="B61" s="206"/>
      <c r="C61" s="211"/>
      <c r="D61" s="336" t="s">
        <v>718</v>
      </c>
      <c r="E61" s="336"/>
      <c r="F61" s="336"/>
      <c r="G61" s="336"/>
      <c r="H61" s="336"/>
      <c r="I61" s="336"/>
      <c r="J61" s="336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36" t="s">
        <v>719</v>
      </c>
      <c r="E63" s="336"/>
      <c r="F63" s="336"/>
      <c r="G63" s="336"/>
      <c r="H63" s="336"/>
      <c r="I63" s="336"/>
      <c r="J63" s="336"/>
      <c r="K63" s="207"/>
    </row>
    <row r="64" spans="2:11" ht="15" customHeight="1">
      <c r="B64" s="206"/>
      <c r="C64" s="211"/>
      <c r="D64" s="337" t="s">
        <v>720</v>
      </c>
      <c r="E64" s="337"/>
      <c r="F64" s="337"/>
      <c r="G64" s="337"/>
      <c r="H64" s="337"/>
      <c r="I64" s="337"/>
      <c r="J64" s="337"/>
      <c r="K64" s="207"/>
    </row>
    <row r="65" spans="2:11" ht="15" customHeight="1">
      <c r="B65" s="206"/>
      <c r="C65" s="211"/>
      <c r="D65" s="336" t="s">
        <v>721</v>
      </c>
      <c r="E65" s="336"/>
      <c r="F65" s="336"/>
      <c r="G65" s="336"/>
      <c r="H65" s="336"/>
      <c r="I65" s="336"/>
      <c r="J65" s="336"/>
      <c r="K65" s="207"/>
    </row>
    <row r="66" spans="2:11" ht="15" customHeight="1">
      <c r="B66" s="206"/>
      <c r="C66" s="211"/>
      <c r="D66" s="336" t="s">
        <v>722</v>
      </c>
      <c r="E66" s="336"/>
      <c r="F66" s="336"/>
      <c r="G66" s="336"/>
      <c r="H66" s="336"/>
      <c r="I66" s="336"/>
      <c r="J66" s="336"/>
      <c r="K66" s="207"/>
    </row>
    <row r="67" spans="2:11" ht="15" customHeight="1">
      <c r="B67" s="206"/>
      <c r="C67" s="211"/>
      <c r="D67" s="336" t="s">
        <v>723</v>
      </c>
      <c r="E67" s="336"/>
      <c r="F67" s="336"/>
      <c r="G67" s="336"/>
      <c r="H67" s="336"/>
      <c r="I67" s="336"/>
      <c r="J67" s="336"/>
      <c r="K67" s="207"/>
    </row>
    <row r="68" spans="2:11" ht="15" customHeight="1">
      <c r="B68" s="206"/>
      <c r="C68" s="211"/>
      <c r="D68" s="336" t="s">
        <v>724</v>
      </c>
      <c r="E68" s="336"/>
      <c r="F68" s="336"/>
      <c r="G68" s="336"/>
      <c r="H68" s="336"/>
      <c r="I68" s="336"/>
      <c r="J68" s="336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5" t="s">
        <v>83</v>
      </c>
      <c r="D73" s="335"/>
      <c r="E73" s="335"/>
      <c r="F73" s="335"/>
      <c r="G73" s="335"/>
      <c r="H73" s="335"/>
      <c r="I73" s="335"/>
      <c r="J73" s="335"/>
      <c r="K73" s="224"/>
    </row>
    <row r="74" spans="2:11" ht="17.25" customHeight="1">
      <c r="B74" s="223"/>
      <c r="C74" s="225" t="s">
        <v>725</v>
      </c>
      <c r="D74" s="225"/>
      <c r="E74" s="225"/>
      <c r="F74" s="225" t="s">
        <v>726</v>
      </c>
      <c r="G74" s="226"/>
      <c r="H74" s="225" t="s">
        <v>119</v>
      </c>
      <c r="I74" s="225" t="s">
        <v>56</v>
      </c>
      <c r="J74" s="225" t="s">
        <v>727</v>
      </c>
      <c r="K74" s="224"/>
    </row>
    <row r="75" spans="2:11" ht="17.25" customHeight="1">
      <c r="B75" s="223"/>
      <c r="C75" s="227" t="s">
        <v>728</v>
      </c>
      <c r="D75" s="227"/>
      <c r="E75" s="227"/>
      <c r="F75" s="228" t="s">
        <v>729</v>
      </c>
      <c r="G75" s="229"/>
      <c r="H75" s="227"/>
      <c r="I75" s="227"/>
      <c r="J75" s="227" t="s">
        <v>730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731</v>
      </c>
      <c r="G77" s="231"/>
      <c r="H77" s="213" t="s">
        <v>732</v>
      </c>
      <c r="I77" s="213" t="s">
        <v>733</v>
      </c>
      <c r="J77" s="213">
        <v>20</v>
      </c>
      <c r="K77" s="224"/>
    </row>
    <row r="78" spans="2:11" ht="15" customHeight="1">
      <c r="B78" s="223"/>
      <c r="C78" s="213" t="s">
        <v>734</v>
      </c>
      <c r="D78" s="213"/>
      <c r="E78" s="213"/>
      <c r="F78" s="232" t="s">
        <v>731</v>
      </c>
      <c r="G78" s="231"/>
      <c r="H78" s="213" t="s">
        <v>735</v>
      </c>
      <c r="I78" s="213" t="s">
        <v>733</v>
      </c>
      <c r="J78" s="213">
        <v>120</v>
      </c>
      <c r="K78" s="224"/>
    </row>
    <row r="79" spans="2:11" ht="15" customHeight="1">
      <c r="B79" s="233"/>
      <c r="C79" s="213" t="s">
        <v>736</v>
      </c>
      <c r="D79" s="213"/>
      <c r="E79" s="213"/>
      <c r="F79" s="232" t="s">
        <v>737</v>
      </c>
      <c r="G79" s="231"/>
      <c r="H79" s="213" t="s">
        <v>738</v>
      </c>
      <c r="I79" s="213" t="s">
        <v>733</v>
      </c>
      <c r="J79" s="213">
        <v>50</v>
      </c>
      <c r="K79" s="224"/>
    </row>
    <row r="80" spans="2:11" ht="15" customHeight="1">
      <c r="B80" s="233"/>
      <c r="C80" s="213" t="s">
        <v>739</v>
      </c>
      <c r="D80" s="213"/>
      <c r="E80" s="213"/>
      <c r="F80" s="232" t="s">
        <v>731</v>
      </c>
      <c r="G80" s="231"/>
      <c r="H80" s="213" t="s">
        <v>740</v>
      </c>
      <c r="I80" s="213" t="s">
        <v>741</v>
      </c>
      <c r="J80" s="213"/>
      <c r="K80" s="224"/>
    </row>
    <row r="81" spans="2:11" ht="15" customHeight="1">
      <c r="B81" s="233"/>
      <c r="C81" s="213" t="s">
        <v>742</v>
      </c>
      <c r="D81" s="213"/>
      <c r="E81" s="213"/>
      <c r="F81" s="232" t="s">
        <v>737</v>
      </c>
      <c r="G81" s="213"/>
      <c r="H81" s="213" t="s">
        <v>743</v>
      </c>
      <c r="I81" s="213" t="s">
        <v>733</v>
      </c>
      <c r="J81" s="213">
        <v>15</v>
      </c>
      <c r="K81" s="224"/>
    </row>
    <row r="82" spans="2:11" ht="15" customHeight="1">
      <c r="B82" s="233"/>
      <c r="C82" s="213" t="s">
        <v>744</v>
      </c>
      <c r="D82" s="213"/>
      <c r="E82" s="213"/>
      <c r="F82" s="232" t="s">
        <v>737</v>
      </c>
      <c r="G82" s="213"/>
      <c r="H82" s="213" t="s">
        <v>745</v>
      </c>
      <c r="I82" s="213" t="s">
        <v>733</v>
      </c>
      <c r="J82" s="213">
        <v>15</v>
      </c>
      <c r="K82" s="224"/>
    </row>
    <row r="83" spans="2:11" ht="15" customHeight="1">
      <c r="B83" s="233"/>
      <c r="C83" s="213" t="s">
        <v>746</v>
      </c>
      <c r="D83" s="213"/>
      <c r="E83" s="213"/>
      <c r="F83" s="232" t="s">
        <v>737</v>
      </c>
      <c r="G83" s="213"/>
      <c r="H83" s="213" t="s">
        <v>747</v>
      </c>
      <c r="I83" s="213" t="s">
        <v>733</v>
      </c>
      <c r="J83" s="213">
        <v>20</v>
      </c>
      <c r="K83" s="224"/>
    </row>
    <row r="84" spans="2:11" ht="15" customHeight="1">
      <c r="B84" s="233"/>
      <c r="C84" s="213" t="s">
        <v>748</v>
      </c>
      <c r="D84" s="213"/>
      <c r="E84" s="213"/>
      <c r="F84" s="232" t="s">
        <v>737</v>
      </c>
      <c r="G84" s="213"/>
      <c r="H84" s="213" t="s">
        <v>749</v>
      </c>
      <c r="I84" s="213" t="s">
        <v>733</v>
      </c>
      <c r="J84" s="213">
        <v>20</v>
      </c>
      <c r="K84" s="224"/>
    </row>
    <row r="85" spans="2:11" ht="15" customHeight="1">
      <c r="B85" s="233"/>
      <c r="C85" s="213" t="s">
        <v>750</v>
      </c>
      <c r="D85" s="213"/>
      <c r="E85" s="213"/>
      <c r="F85" s="232" t="s">
        <v>737</v>
      </c>
      <c r="G85" s="231"/>
      <c r="H85" s="213" t="s">
        <v>751</v>
      </c>
      <c r="I85" s="213" t="s">
        <v>733</v>
      </c>
      <c r="J85" s="213">
        <v>50</v>
      </c>
      <c r="K85" s="224"/>
    </row>
    <row r="86" spans="2:11" ht="15" customHeight="1">
      <c r="B86" s="233"/>
      <c r="C86" s="213" t="s">
        <v>752</v>
      </c>
      <c r="D86" s="213"/>
      <c r="E86" s="213"/>
      <c r="F86" s="232" t="s">
        <v>737</v>
      </c>
      <c r="G86" s="231"/>
      <c r="H86" s="213" t="s">
        <v>753</v>
      </c>
      <c r="I86" s="213" t="s">
        <v>733</v>
      </c>
      <c r="J86" s="213">
        <v>20</v>
      </c>
      <c r="K86" s="224"/>
    </row>
    <row r="87" spans="2:11" ht="15" customHeight="1">
      <c r="B87" s="233"/>
      <c r="C87" s="213" t="s">
        <v>754</v>
      </c>
      <c r="D87" s="213"/>
      <c r="E87" s="213"/>
      <c r="F87" s="232" t="s">
        <v>737</v>
      </c>
      <c r="G87" s="231"/>
      <c r="H87" s="213" t="s">
        <v>755</v>
      </c>
      <c r="I87" s="213" t="s">
        <v>733</v>
      </c>
      <c r="J87" s="213">
        <v>20</v>
      </c>
      <c r="K87" s="224"/>
    </row>
    <row r="88" spans="2:11" ht="15" customHeight="1">
      <c r="B88" s="233"/>
      <c r="C88" s="213" t="s">
        <v>756</v>
      </c>
      <c r="D88" s="213"/>
      <c r="E88" s="213"/>
      <c r="F88" s="232" t="s">
        <v>737</v>
      </c>
      <c r="G88" s="231"/>
      <c r="H88" s="213" t="s">
        <v>757</v>
      </c>
      <c r="I88" s="213" t="s">
        <v>733</v>
      </c>
      <c r="J88" s="213">
        <v>50</v>
      </c>
      <c r="K88" s="224"/>
    </row>
    <row r="89" spans="2:11" ht="15" customHeight="1">
      <c r="B89" s="233"/>
      <c r="C89" s="213" t="s">
        <v>758</v>
      </c>
      <c r="D89" s="213"/>
      <c r="E89" s="213"/>
      <c r="F89" s="232" t="s">
        <v>737</v>
      </c>
      <c r="G89" s="231"/>
      <c r="H89" s="213" t="s">
        <v>758</v>
      </c>
      <c r="I89" s="213" t="s">
        <v>733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737</v>
      </c>
      <c r="G90" s="231"/>
      <c r="H90" s="213" t="s">
        <v>759</v>
      </c>
      <c r="I90" s="213" t="s">
        <v>733</v>
      </c>
      <c r="J90" s="213">
        <v>255</v>
      </c>
      <c r="K90" s="224"/>
    </row>
    <row r="91" spans="2:11" ht="15" customHeight="1">
      <c r="B91" s="233"/>
      <c r="C91" s="213" t="s">
        <v>760</v>
      </c>
      <c r="D91" s="213"/>
      <c r="E91" s="213"/>
      <c r="F91" s="232" t="s">
        <v>731</v>
      </c>
      <c r="G91" s="231"/>
      <c r="H91" s="213" t="s">
        <v>761</v>
      </c>
      <c r="I91" s="213" t="s">
        <v>762</v>
      </c>
      <c r="J91" s="213"/>
      <c r="K91" s="224"/>
    </row>
    <row r="92" spans="2:11" ht="15" customHeight="1">
      <c r="B92" s="233"/>
      <c r="C92" s="213" t="s">
        <v>763</v>
      </c>
      <c r="D92" s="213"/>
      <c r="E92" s="213"/>
      <c r="F92" s="232" t="s">
        <v>731</v>
      </c>
      <c r="G92" s="231"/>
      <c r="H92" s="213" t="s">
        <v>764</v>
      </c>
      <c r="I92" s="213" t="s">
        <v>765</v>
      </c>
      <c r="J92" s="213"/>
      <c r="K92" s="224"/>
    </row>
    <row r="93" spans="2:11" ht="15" customHeight="1">
      <c r="B93" s="233"/>
      <c r="C93" s="213" t="s">
        <v>766</v>
      </c>
      <c r="D93" s="213"/>
      <c r="E93" s="213"/>
      <c r="F93" s="232" t="s">
        <v>731</v>
      </c>
      <c r="G93" s="231"/>
      <c r="H93" s="213" t="s">
        <v>766</v>
      </c>
      <c r="I93" s="213" t="s">
        <v>765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731</v>
      </c>
      <c r="G94" s="231"/>
      <c r="H94" s="213" t="s">
        <v>767</v>
      </c>
      <c r="I94" s="213" t="s">
        <v>765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731</v>
      </c>
      <c r="G95" s="231"/>
      <c r="H95" s="213" t="s">
        <v>768</v>
      </c>
      <c r="I95" s="213" t="s">
        <v>765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5" t="s">
        <v>769</v>
      </c>
      <c r="D100" s="335"/>
      <c r="E100" s="335"/>
      <c r="F100" s="335"/>
      <c r="G100" s="335"/>
      <c r="H100" s="335"/>
      <c r="I100" s="335"/>
      <c r="J100" s="335"/>
      <c r="K100" s="224"/>
    </row>
    <row r="101" spans="2:11" ht="17.25" customHeight="1">
      <c r="B101" s="223"/>
      <c r="C101" s="225" t="s">
        <v>725</v>
      </c>
      <c r="D101" s="225"/>
      <c r="E101" s="225"/>
      <c r="F101" s="225" t="s">
        <v>726</v>
      </c>
      <c r="G101" s="226"/>
      <c r="H101" s="225" t="s">
        <v>119</v>
      </c>
      <c r="I101" s="225" t="s">
        <v>56</v>
      </c>
      <c r="J101" s="225" t="s">
        <v>727</v>
      </c>
      <c r="K101" s="224"/>
    </row>
    <row r="102" spans="2:11" ht="17.25" customHeight="1">
      <c r="B102" s="223"/>
      <c r="C102" s="227" t="s">
        <v>728</v>
      </c>
      <c r="D102" s="227"/>
      <c r="E102" s="227"/>
      <c r="F102" s="228" t="s">
        <v>729</v>
      </c>
      <c r="G102" s="229"/>
      <c r="H102" s="227"/>
      <c r="I102" s="227"/>
      <c r="J102" s="227" t="s">
        <v>730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731</v>
      </c>
      <c r="G104" s="239"/>
      <c r="H104" s="213" t="s">
        <v>770</v>
      </c>
      <c r="I104" s="213" t="s">
        <v>733</v>
      </c>
      <c r="J104" s="213">
        <v>20</v>
      </c>
      <c r="K104" s="224"/>
    </row>
    <row r="105" spans="2:11" ht="15" customHeight="1">
      <c r="B105" s="223"/>
      <c r="C105" s="213" t="s">
        <v>734</v>
      </c>
      <c r="D105" s="213"/>
      <c r="E105" s="213"/>
      <c r="F105" s="232" t="s">
        <v>731</v>
      </c>
      <c r="G105" s="213"/>
      <c r="H105" s="213" t="s">
        <v>770</v>
      </c>
      <c r="I105" s="213" t="s">
        <v>733</v>
      </c>
      <c r="J105" s="213">
        <v>120</v>
      </c>
      <c r="K105" s="224"/>
    </row>
    <row r="106" spans="2:11" ht="15" customHeight="1">
      <c r="B106" s="233"/>
      <c r="C106" s="213" t="s">
        <v>736</v>
      </c>
      <c r="D106" s="213"/>
      <c r="E106" s="213"/>
      <c r="F106" s="232" t="s">
        <v>737</v>
      </c>
      <c r="G106" s="213"/>
      <c r="H106" s="213" t="s">
        <v>770</v>
      </c>
      <c r="I106" s="213" t="s">
        <v>733</v>
      </c>
      <c r="J106" s="213">
        <v>50</v>
      </c>
      <c r="K106" s="224"/>
    </row>
    <row r="107" spans="2:11" ht="15" customHeight="1">
      <c r="B107" s="233"/>
      <c r="C107" s="213" t="s">
        <v>739</v>
      </c>
      <c r="D107" s="213"/>
      <c r="E107" s="213"/>
      <c r="F107" s="232" t="s">
        <v>731</v>
      </c>
      <c r="G107" s="213"/>
      <c r="H107" s="213" t="s">
        <v>770</v>
      </c>
      <c r="I107" s="213" t="s">
        <v>741</v>
      </c>
      <c r="J107" s="213"/>
      <c r="K107" s="224"/>
    </row>
    <row r="108" spans="2:11" ht="15" customHeight="1">
      <c r="B108" s="233"/>
      <c r="C108" s="213" t="s">
        <v>750</v>
      </c>
      <c r="D108" s="213"/>
      <c r="E108" s="213"/>
      <c r="F108" s="232" t="s">
        <v>737</v>
      </c>
      <c r="G108" s="213"/>
      <c r="H108" s="213" t="s">
        <v>770</v>
      </c>
      <c r="I108" s="213" t="s">
        <v>733</v>
      </c>
      <c r="J108" s="213">
        <v>50</v>
      </c>
      <c r="K108" s="224"/>
    </row>
    <row r="109" spans="2:11" ht="15" customHeight="1">
      <c r="B109" s="233"/>
      <c r="C109" s="213" t="s">
        <v>758</v>
      </c>
      <c r="D109" s="213"/>
      <c r="E109" s="213"/>
      <c r="F109" s="232" t="s">
        <v>737</v>
      </c>
      <c r="G109" s="213"/>
      <c r="H109" s="213" t="s">
        <v>770</v>
      </c>
      <c r="I109" s="213" t="s">
        <v>733</v>
      </c>
      <c r="J109" s="213">
        <v>50</v>
      </c>
      <c r="K109" s="224"/>
    </row>
    <row r="110" spans="2:11" ht="15" customHeight="1">
      <c r="B110" s="233"/>
      <c r="C110" s="213" t="s">
        <v>756</v>
      </c>
      <c r="D110" s="213"/>
      <c r="E110" s="213"/>
      <c r="F110" s="232" t="s">
        <v>737</v>
      </c>
      <c r="G110" s="213"/>
      <c r="H110" s="213" t="s">
        <v>770</v>
      </c>
      <c r="I110" s="213" t="s">
        <v>733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731</v>
      </c>
      <c r="G111" s="213"/>
      <c r="H111" s="213" t="s">
        <v>771</v>
      </c>
      <c r="I111" s="213" t="s">
        <v>733</v>
      </c>
      <c r="J111" s="213">
        <v>20</v>
      </c>
      <c r="K111" s="224"/>
    </row>
    <row r="112" spans="2:11" ht="15" customHeight="1">
      <c r="B112" s="233"/>
      <c r="C112" s="213" t="s">
        <v>772</v>
      </c>
      <c r="D112" s="213"/>
      <c r="E112" s="213"/>
      <c r="F112" s="232" t="s">
        <v>731</v>
      </c>
      <c r="G112" s="213"/>
      <c r="H112" s="213" t="s">
        <v>773</v>
      </c>
      <c r="I112" s="213" t="s">
        <v>733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731</v>
      </c>
      <c r="G113" s="213"/>
      <c r="H113" s="213" t="s">
        <v>774</v>
      </c>
      <c r="I113" s="213" t="s">
        <v>765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731</v>
      </c>
      <c r="G114" s="213"/>
      <c r="H114" s="213" t="s">
        <v>775</v>
      </c>
      <c r="I114" s="213" t="s">
        <v>765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731</v>
      </c>
      <c r="G115" s="213"/>
      <c r="H115" s="213" t="s">
        <v>776</v>
      </c>
      <c r="I115" s="213" t="s">
        <v>777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34" t="s">
        <v>778</v>
      </c>
      <c r="D120" s="334"/>
      <c r="E120" s="334"/>
      <c r="F120" s="334"/>
      <c r="G120" s="334"/>
      <c r="H120" s="334"/>
      <c r="I120" s="334"/>
      <c r="J120" s="334"/>
      <c r="K120" s="247"/>
    </row>
    <row r="121" spans="2:11" ht="17.25" customHeight="1">
      <c r="B121" s="248"/>
      <c r="C121" s="225" t="s">
        <v>725</v>
      </c>
      <c r="D121" s="225"/>
      <c r="E121" s="225"/>
      <c r="F121" s="225" t="s">
        <v>726</v>
      </c>
      <c r="G121" s="226"/>
      <c r="H121" s="225" t="s">
        <v>119</v>
      </c>
      <c r="I121" s="225" t="s">
        <v>56</v>
      </c>
      <c r="J121" s="225" t="s">
        <v>727</v>
      </c>
      <c r="K121" s="249"/>
    </row>
    <row r="122" spans="2:11" ht="17.25" customHeight="1">
      <c r="B122" s="248"/>
      <c r="C122" s="227" t="s">
        <v>728</v>
      </c>
      <c r="D122" s="227"/>
      <c r="E122" s="227"/>
      <c r="F122" s="228" t="s">
        <v>729</v>
      </c>
      <c r="G122" s="229"/>
      <c r="H122" s="227"/>
      <c r="I122" s="227"/>
      <c r="J122" s="227" t="s">
        <v>730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734</v>
      </c>
      <c r="D124" s="230"/>
      <c r="E124" s="230"/>
      <c r="F124" s="232" t="s">
        <v>731</v>
      </c>
      <c r="G124" s="213"/>
      <c r="H124" s="213" t="s">
        <v>770</v>
      </c>
      <c r="I124" s="213" t="s">
        <v>733</v>
      </c>
      <c r="J124" s="213">
        <v>120</v>
      </c>
      <c r="K124" s="252"/>
    </row>
    <row r="125" spans="2:11" ht="15" customHeight="1">
      <c r="B125" s="250"/>
      <c r="C125" s="213" t="s">
        <v>779</v>
      </c>
      <c r="D125" s="213"/>
      <c r="E125" s="213"/>
      <c r="F125" s="232" t="s">
        <v>731</v>
      </c>
      <c r="G125" s="213"/>
      <c r="H125" s="213" t="s">
        <v>780</v>
      </c>
      <c r="I125" s="213" t="s">
        <v>733</v>
      </c>
      <c r="J125" s="213" t="s">
        <v>781</v>
      </c>
      <c r="K125" s="252"/>
    </row>
    <row r="126" spans="2:11" ht="15" customHeight="1">
      <c r="B126" s="250"/>
      <c r="C126" s="213" t="s">
        <v>680</v>
      </c>
      <c r="D126" s="213"/>
      <c r="E126" s="213"/>
      <c r="F126" s="232" t="s">
        <v>731</v>
      </c>
      <c r="G126" s="213"/>
      <c r="H126" s="213" t="s">
        <v>782</v>
      </c>
      <c r="I126" s="213" t="s">
        <v>733</v>
      </c>
      <c r="J126" s="213" t="s">
        <v>781</v>
      </c>
      <c r="K126" s="252"/>
    </row>
    <row r="127" spans="2:11" ht="15" customHeight="1">
      <c r="B127" s="250"/>
      <c r="C127" s="213" t="s">
        <v>742</v>
      </c>
      <c r="D127" s="213"/>
      <c r="E127" s="213"/>
      <c r="F127" s="232" t="s">
        <v>737</v>
      </c>
      <c r="G127" s="213"/>
      <c r="H127" s="213" t="s">
        <v>743</v>
      </c>
      <c r="I127" s="213" t="s">
        <v>733</v>
      </c>
      <c r="J127" s="213">
        <v>15</v>
      </c>
      <c r="K127" s="252"/>
    </row>
    <row r="128" spans="2:11" ht="15" customHeight="1">
      <c r="B128" s="250"/>
      <c r="C128" s="213" t="s">
        <v>744</v>
      </c>
      <c r="D128" s="213"/>
      <c r="E128" s="213"/>
      <c r="F128" s="232" t="s">
        <v>737</v>
      </c>
      <c r="G128" s="213"/>
      <c r="H128" s="213" t="s">
        <v>745</v>
      </c>
      <c r="I128" s="213" t="s">
        <v>733</v>
      </c>
      <c r="J128" s="213">
        <v>15</v>
      </c>
      <c r="K128" s="252"/>
    </row>
    <row r="129" spans="2:11" ht="15" customHeight="1">
      <c r="B129" s="250"/>
      <c r="C129" s="213" t="s">
        <v>746</v>
      </c>
      <c r="D129" s="213"/>
      <c r="E129" s="213"/>
      <c r="F129" s="232" t="s">
        <v>737</v>
      </c>
      <c r="G129" s="213"/>
      <c r="H129" s="213" t="s">
        <v>747</v>
      </c>
      <c r="I129" s="213" t="s">
        <v>733</v>
      </c>
      <c r="J129" s="213">
        <v>20</v>
      </c>
      <c r="K129" s="252"/>
    </row>
    <row r="130" spans="2:11" ht="15" customHeight="1">
      <c r="B130" s="250"/>
      <c r="C130" s="213" t="s">
        <v>748</v>
      </c>
      <c r="D130" s="213"/>
      <c r="E130" s="213"/>
      <c r="F130" s="232" t="s">
        <v>737</v>
      </c>
      <c r="G130" s="213"/>
      <c r="H130" s="213" t="s">
        <v>749</v>
      </c>
      <c r="I130" s="213" t="s">
        <v>733</v>
      </c>
      <c r="J130" s="213">
        <v>20</v>
      </c>
      <c r="K130" s="252"/>
    </row>
    <row r="131" spans="2:11" ht="15" customHeight="1">
      <c r="B131" s="250"/>
      <c r="C131" s="213" t="s">
        <v>736</v>
      </c>
      <c r="D131" s="213"/>
      <c r="E131" s="213"/>
      <c r="F131" s="232" t="s">
        <v>737</v>
      </c>
      <c r="G131" s="213"/>
      <c r="H131" s="213" t="s">
        <v>770</v>
      </c>
      <c r="I131" s="213" t="s">
        <v>733</v>
      </c>
      <c r="J131" s="213">
        <v>50</v>
      </c>
      <c r="K131" s="252"/>
    </row>
    <row r="132" spans="2:11" ht="15" customHeight="1">
      <c r="B132" s="250"/>
      <c r="C132" s="213" t="s">
        <v>750</v>
      </c>
      <c r="D132" s="213"/>
      <c r="E132" s="213"/>
      <c r="F132" s="232" t="s">
        <v>737</v>
      </c>
      <c r="G132" s="213"/>
      <c r="H132" s="213" t="s">
        <v>770</v>
      </c>
      <c r="I132" s="213" t="s">
        <v>733</v>
      </c>
      <c r="J132" s="213">
        <v>50</v>
      </c>
      <c r="K132" s="252"/>
    </row>
    <row r="133" spans="2:11" ht="15" customHeight="1">
      <c r="B133" s="250"/>
      <c r="C133" s="213" t="s">
        <v>756</v>
      </c>
      <c r="D133" s="213"/>
      <c r="E133" s="213"/>
      <c r="F133" s="232" t="s">
        <v>737</v>
      </c>
      <c r="G133" s="213"/>
      <c r="H133" s="213" t="s">
        <v>770</v>
      </c>
      <c r="I133" s="213" t="s">
        <v>733</v>
      </c>
      <c r="J133" s="213">
        <v>50</v>
      </c>
      <c r="K133" s="252"/>
    </row>
    <row r="134" spans="2:11" ht="15" customHeight="1">
      <c r="B134" s="250"/>
      <c r="C134" s="213" t="s">
        <v>758</v>
      </c>
      <c r="D134" s="213"/>
      <c r="E134" s="213"/>
      <c r="F134" s="232" t="s">
        <v>737</v>
      </c>
      <c r="G134" s="213"/>
      <c r="H134" s="213" t="s">
        <v>770</v>
      </c>
      <c r="I134" s="213" t="s">
        <v>733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737</v>
      </c>
      <c r="G135" s="213"/>
      <c r="H135" s="213" t="s">
        <v>783</v>
      </c>
      <c r="I135" s="213" t="s">
        <v>733</v>
      </c>
      <c r="J135" s="213">
        <v>255</v>
      </c>
      <c r="K135" s="252"/>
    </row>
    <row r="136" spans="2:11" ht="15" customHeight="1">
      <c r="B136" s="250"/>
      <c r="C136" s="213" t="s">
        <v>760</v>
      </c>
      <c r="D136" s="213"/>
      <c r="E136" s="213"/>
      <c r="F136" s="232" t="s">
        <v>731</v>
      </c>
      <c r="G136" s="213"/>
      <c r="H136" s="213" t="s">
        <v>784</v>
      </c>
      <c r="I136" s="213" t="s">
        <v>762</v>
      </c>
      <c r="J136" s="213"/>
      <c r="K136" s="252"/>
    </row>
    <row r="137" spans="2:11" ht="15" customHeight="1">
      <c r="B137" s="250"/>
      <c r="C137" s="213" t="s">
        <v>763</v>
      </c>
      <c r="D137" s="213"/>
      <c r="E137" s="213"/>
      <c r="F137" s="232" t="s">
        <v>731</v>
      </c>
      <c r="G137" s="213"/>
      <c r="H137" s="213" t="s">
        <v>785</v>
      </c>
      <c r="I137" s="213" t="s">
        <v>765</v>
      </c>
      <c r="J137" s="213"/>
      <c r="K137" s="252"/>
    </row>
    <row r="138" spans="2:11" ht="15" customHeight="1">
      <c r="B138" s="250"/>
      <c r="C138" s="213" t="s">
        <v>766</v>
      </c>
      <c r="D138" s="213"/>
      <c r="E138" s="213"/>
      <c r="F138" s="232" t="s">
        <v>731</v>
      </c>
      <c r="G138" s="213"/>
      <c r="H138" s="213" t="s">
        <v>766</v>
      </c>
      <c r="I138" s="213" t="s">
        <v>765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731</v>
      </c>
      <c r="G139" s="213"/>
      <c r="H139" s="213" t="s">
        <v>786</v>
      </c>
      <c r="I139" s="213" t="s">
        <v>765</v>
      </c>
      <c r="J139" s="213"/>
      <c r="K139" s="252"/>
    </row>
    <row r="140" spans="2:11" ht="15" customHeight="1">
      <c r="B140" s="250"/>
      <c r="C140" s="213" t="s">
        <v>787</v>
      </c>
      <c r="D140" s="213"/>
      <c r="E140" s="213"/>
      <c r="F140" s="232" t="s">
        <v>731</v>
      </c>
      <c r="G140" s="213"/>
      <c r="H140" s="213" t="s">
        <v>788</v>
      </c>
      <c r="I140" s="213" t="s">
        <v>765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5" t="s">
        <v>789</v>
      </c>
      <c r="D145" s="335"/>
      <c r="E145" s="335"/>
      <c r="F145" s="335"/>
      <c r="G145" s="335"/>
      <c r="H145" s="335"/>
      <c r="I145" s="335"/>
      <c r="J145" s="335"/>
      <c r="K145" s="224"/>
    </row>
    <row r="146" spans="2:11" ht="17.25" customHeight="1">
      <c r="B146" s="223"/>
      <c r="C146" s="225" t="s">
        <v>725</v>
      </c>
      <c r="D146" s="225"/>
      <c r="E146" s="225"/>
      <c r="F146" s="225" t="s">
        <v>726</v>
      </c>
      <c r="G146" s="226"/>
      <c r="H146" s="225" t="s">
        <v>119</v>
      </c>
      <c r="I146" s="225" t="s">
        <v>56</v>
      </c>
      <c r="J146" s="225" t="s">
        <v>727</v>
      </c>
      <c r="K146" s="224"/>
    </row>
    <row r="147" spans="2:11" ht="17.25" customHeight="1">
      <c r="B147" s="223"/>
      <c r="C147" s="227" t="s">
        <v>728</v>
      </c>
      <c r="D147" s="227"/>
      <c r="E147" s="227"/>
      <c r="F147" s="228" t="s">
        <v>729</v>
      </c>
      <c r="G147" s="229"/>
      <c r="H147" s="227"/>
      <c r="I147" s="227"/>
      <c r="J147" s="227" t="s">
        <v>730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734</v>
      </c>
      <c r="D149" s="213"/>
      <c r="E149" s="213"/>
      <c r="F149" s="257" t="s">
        <v>731</v>
      </c>
      <c r="G149" s="213"/>
      <c r="H149" s="256" t="s">
        <v>770</v>
      </c>
      <c r="I149" s="256" t="s">
        <v>733</v>
      </c>
      <c r="J149" s="256">
        <v>120</v>
      </c>
      <c r="K149" s="252"/>
    </row>
    <row r="150" spans="2:11" ht="15" customHeight="1">
      <c r="B150" s="233"/>
      <c r="C150" s="256" t="s">
        <v>779</v>
      </c>
      <c r="D150" s="213"/>
      <c r="E150" s="213"/>
      <c r="F150" s="257" t="s">
        <v>731</v>
      </c>
      <c r="G150" s="213"/>
      <c r="H150" s="256" t="s">
        <v>790</v>
      </c>
      <c r="I150" s="256" t="s">
        <v>733</v>
      </c>
      <c r="J150" s="256" t="s">
        <v>781</v>
      </c>
      <c r="K150" s="252"/>
    </row>
    <row r="151" spans="2:11" ht="15" customHeight="1">
      <c r="B151" s="233"/>
      <c r="C151" s="256" t="s">
        <v>680</v>
      </c>
      <c r="D151" s="213"/>
      <c r="E151" s="213"/>
      <c r="F151" s="257" t="s">
        <v>731</v>
      </c>
      <c r="G151" s="213"/>
      <c r="H151" s="256" t="s">
        <v>791</v>
      </c>
      <c r="I151" s="256" t="s">
        <v>733</v>
      </c>
      <c r="J151" s="256" t="s">
        <v>781</v>
      </c>
      <c r="K151" s="252"/>
    </row>
    <row r="152" spans="2:11" ht="15" customHeight="1">
      <c r="B152" s="233"/>
      <c r="C152" s="256" t="s">
        <v>736</v>
      </c>
      <c r="D152" s="213"/>
      <c r="E152" s="213"/>
      <c r="F152" s="257" t="s">
        <v>737</v>
      </c>
      <c r="G152" s="213"/>
      <c r="H152" s="256" t="s">
        <v>770</v>
      </c>
      <c r="I152" s="256" t="s">
        <v>733</v>
      </c>
      <c r="J152" s="256">
        <v>50</v>
      </c>
      <c r="K152" s="252"/>
    </row>
    <row r="153" spans="2:11" ht="15" customHeight="1">
      <c r="B153" s="233"/>
      <c r="C153" s="256" t="s">
        <v>739</v>
      </c>
      <c r="D153" s="213"/>
      <c r="E153" s="213"/>
      <c r="F153" s="257" t="s">
        <v>731</v>
      </c>
      <c r="G153" s="213"/>
      <c r="H153" s="256" t="s">
        <v>770</v>
      </c>
      <c r="I153" s="256" t="s">
        <v>741</v>
      </c>
      <c r="J153" s="256"/>
      <c r="K153" s="252"/>
    </row>
    <row r="154" spans="2:11" ht="15" customHeight="1">
      <c r="B154" s="233"/>
      <c r="C154" s="256" t="s">
        <v>750</v>
      </c>
      <c r="D154" s="213"/>
      <c r="E154" s="213"/>
      <c r="F154" s="257" t="s">
        <v>737</v>
      </c>
      <c r="G154" s="213"/>
      <c r="H154" s="256" t="s">
        <v>770</v>
      </c>
      <c r="I154" s="256" t="s">
        <v>733</v>
      </c>
      <c r="J154" s="256">
        <v>50</v>
      </c>
      <c r="K154" s="252"/>
    </row>
    <row r="155" spans="2:11" ht="15" customHeight="1">
      <c r="B155" s="233"/>
      <c r="C155" s="256" t="s">
        <v>758</v>
      </c>
      <c r="D155" s="213"/>
      <c r="E155" s="213"/>
      <c r="F155" s="257" t="s">
        <v>737</v>
      </c>
      <c r="G155" s="213"/>
      <c r="H155" s="256" t="s">
        <v>770</v>
      </c>
      <c r="I155" s="256" t="s">
        <v>733</v>
      </c>
      <c r="J155" s="256">
        <v>50</v>
      </c>
      <c r="K155" s="252"/>
    </row>
    <row r="156" spans="2:11" ht="15" customHeight="1">
      <c r="B156" s="233"/>
      <c r="C156" s="256" t="s">
        <v>756</v>
      </c>
      <c r="D156" s="213"/>
      <c r="E156" s="213"/>
      <c r="F156" s="257" t="s">
        <v>737</v>
      </c>
      <c r="G156" s="213"/>
      <c r="H156" s="256" t="s">
        <v>770</v>
      </c>
      <c r="I156" s="256" t="s">
        <v>733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731</v>
      </c>
      <c r="G157" s="213"/>
      <c r="H157" s="256" t="s">
        <v>792</v>
      </c>
      <c r="I157" s="256" t="s">
        <v>733</v>
      </c>
      <c r="J157" s="256" t="s">
        <v>793</v>
      </c>
      <c r="K157" s="252"/>
    </row>
    <row r="158" spans="2:11" ht="15" customHeight="1">
      <c r="B158" s="233"/>
      <c r="C158" s="256" t="s">
        <v>794</v>
      </c>
      <c r="D158" s="213"/>
      <c r="E158" s="213"/>
      <c r="F158" s="257" t="s">
        <v>731</v>
      </c>
      <c r="G158" s="213"/>
      <c r="H158" s="256" t="s">
        <v>795</v>
      </c>
      <c r="I158" s="256" t="s">
        <v>765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34" t="s">
        <v>796</v>
      </c>
      <c r="D163" s="334"/>
      <c r="E163" s="334"/>
      <c r="F163" s="334"/>
      <c r="G163" s="334"/>
      <c r="H163" s="334"/>
      <c r="I163" s="334"/>
      <c r="J163" s="334"/>
      <c r="K163" s="205"/>
    </row>
    <row r="164" spans="2:11" ht="17.25" customHeight="1">
      <c r="B164" s="204"/>
      <c r="C164" s="225" t="s">
        <v>725</v>
      </c>
      <c r="D164" s="225"/>
      <c r="E164" s="225"/>
      <c r="F164" s="225" t="s">
        <v>726</v>
      </c>
      <c r="G164" s="260"/>
      <c r="H164" s="261" t="s">
        <v>119</v>
      </c>
      <c r="I164" s="261" t="s">
        <v>56</v>
      </c>
      <c r="J164" s="225" t="s">
        <v>727</v>
      </c>
      <c r="K164" s="205"/>
    </row>
    <row r="165" spans="2:11" ht="17.25" customHeight="1">
      <c r="B165" s="206"/>
      <c r="C165" s="227" t="s">
        <v>728</v>
      </c>
      <c r="D165" s="227"/>
      <c r="E165" s="227"/>
      <c r="F165" s="228" t="s">
        <v>729</v>
      </c>
      <c r="G165" s="262"/>
      <c r="H165" s="263"/>
      <c r="I165" s="263"/>
      <c r="J165" s="227" t="s">
        <v>730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734</v>
      </c>
      <c r="D167" s="213"/>
      <c r="E167" s="213"/>
      <c r="F167" s="232" t="s">
        <v>731</v>
      </c>
      <c r="G167" s="213"/>
      <c r="H167" s="213" t="s">
        <v>770</v>
      </c>
      <c r="I167" s="213" t="s">
        <v>733</v>
      </c>
      <c r="J167" s="213">
        <v>120</v>
      </c>
      <c r="K167" s="252"/>
    </row>
    <row r="168" spans="2:11" ht="15" customHeight="1">
      <c r="B168" s="233"/>
      <c r="C168" s="213" t="s">
        <v>779</v>
      </c>
      <c r="D168" s="213"/>
      <c r="E168" s="213"/>
      <c r="F168" s="232" t="s">
        <v>731</v>
      </c>
      <c r="G168" s="213"/>
      <c r="H168" s="213" t="s">
        <v>780</v>
      </c>
      <c r="I168" s="213" t="s">
        <v>733</v>
      </c>
      <c r="J168" s="213" t="s">
        <v>781</v>
      </c>
      <c r="K168" s="252"/>
    </row>
    <row r="169" spans="2:11" ht="15" customHeight="1">
      <c r="B169" s="233"/>
      <c r="C169" s="213" t="s">
        <v>680</v>
      </c>
      <c r="D169" s="213"/>
      <c r="E169" s="213"/>
      <c r="F169" s="232" t="s">
        <v>731</v>
      </c>
      <c r="G169" s="213"/>
      <c r="H169" s="213" t="s">
        <v>797</v>
      </c>
      <c r="I169" s="213" t="s">
        <v>733</v>
      </c>
      <c r="J169" s="213" t="s">
        <v>781</v>
      </c>
      <c r="K169" s="252"/>
    </row>
    <row r="170" spans="2:11" ht="15" customHeight="1">
      <c r="B170" s="233"/>
      <c r="C170" s="213" t="s">
        <v>736</v>
      </c>
      <c r="D170" s="213"/>
      <c r="E170" s="213"/>
      <c r="F170" s="232" t="s">
        <v>737</v>
      </c>
      <c r="G170" s="213"/>
      <c r="H170" s="213" t="s">
        <v>797</v>
      </c>
      <c r="I170" s="213" t="s">
        <v>733</v>
      </c>
      <c r="J170" s="213">
        <v>50</v>
      </c>
      <c r="K170" s="252"/>
    </row>
    <row r="171" spans="2:11" ht="15" customHeight="1">
      <c r="B171" s="233"/>
      <c r="C171" s="213" t="s">
        <v>739</v>
      </c>
      <c r="D171" s="213"/>
      <c r="E171" s="213"/>
      <c r="F171" s="232" t="s">
        <v>731</v>
      </c>
      <c r="G171" s="213"/>
      <c r="H171" s="213" t="s">
        <v>797</v>
      </c>
      <c r="I171" s="213" t="s">
        <v>741</v>
      </c>
      <c r="J171" s="213"/>
      <c r="K171" s="252"/>
    </row>
    <row r="172" spans="2:11" ht="15" customHeight="1">
      <c r="B172" s="233"/>
      <c r="C172" s="213" t="s">
        <v>750</v>
      </c>
      <c r="D172" s="213"/>
      <c r="E172" s="213"/>
      <c r="F172" s="232" t="s">
        <v>737</v>
      </c>
      <c r="G172" s="213"/>
      <c r="H172" s="213" t="s">
        <v>797</v>
      </c>
      <c r="I172" s="213" t="s">
        <v>733</v>
      </c>
      <c r="J172" s="213">
        <v>50</v>
      </c>
      <c r="K172" s="252"/>
    </row>
    <row r="173" spans="2:11" ht="15" customHeight="1">
      <c r="B173" s="233"/>
      <c r="C173" s="213" t="s">
        <v>758</v>
      </c>
      <c r="D173" s="213"/>
      <c r="E173" s="213"/>
      <c r="F173" s="232" t="s">
        <v>737</v>
      </c>
      <c r="G173" s="213"/>
      <c r="H173" s="213" t="s">
        <v>797</v>
      </c>
      <c r="I173" s="213" t="s">
        <v>733</v>
      </c>
      <c r="J173" s="213">
        <v>50</v>
      </c>
      <c r="K173" s="252"/>
    </row>
    <row r="174" spans="2:11" ht="15" customHeight="1">
      <c r="B174" s="233"/>
      <c r="C174" s="213" t="s">
        <v>756</v>
      </c>
      <c r="D174" s="213"/>
      <c r="E174" s="213"/>
      <c r="F174" s="232" t="s">
        <v>737</v>
      </c>
      <c r="G174" s="213"/>
      <c r="H174" s="213" t="s">
        <v>797</v>
      </c>
      <c r="I174" s="213" t="s">
        <v>733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731</v>
      </c>
      <c r="G175" s="213"/>
      <c r="H175" s="213" t="s">
        <v>798</v>
      </c>
      <c r="I175" s="213" t="s">
        <v>799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731</v>
      </c>
      <c r="G176" s="213"/>
      <c r="H176" s="213" t="s">
        <v>800</v>
      </c>
      <c r="I176" s="213" t="s">
        <v>801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731</v>
      </c>
      <c r="G177" s="213"/>
      <c r="H177" s="213" t="s">
        <v>802</v>
      </c>
      <c r="I177" s="213" t="s">
        <v>733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731</v>
      </c>
      <c r="G178" s="213"/>
      <c r="H178" s="213" t="s">
        <v>803</v>
      </c>
      <c r="I178" s="213" t="s">
        <v>733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731</v>
      </c>
      <c r="G179" s="213"/>
      <c r="H179" s="213" t="s">
        <v>696</v>
      </c>
      <c r="I179" s="213" t="s">
        <v>733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731</v>
      </c>
      <c r="G180" s="213"/>
      <c r="H180" s="213" t="s">
        <v>804</v>
      </c>
      <c r="I180" s="213" t="s">
        <v>765</v>
      </c>
      <c r="J180" s="213"/>
      <c r="K180" s="252"/>
    </row>
    <row r="181" spans="2:11" ht="15" customHeight="1">
      <c r="B181" s="233"/>
      <c r="C181" s="213" t="s">
        <v>805</v>
      </c>
      <c r="D181" s="213"/>
      <c r="E181" s="213"/>
      <c r="F181" s="232" t="s">
        <v>731</v>
      </c>
      <c r="G181" s="213"/>
      <c r="H181" s="213" t="s">
        <v>806</v>
      </c>
      <c r="I181" s="213" t="s">
        <v>765</v>
      </c>
      <c r="J181" s="213"/>
      <c r="K181" s="252"/>
    </row>
    <row r="182" spans="2:11" ht="15" customHeight="1">
      <c r="B182" s="233"/>
      <c r="C182" s="213" t="s">
        <v>794</v>
      </c>
      <c r="D182" s="213"/>
      <c r="E182" s="213"/>
      <c r="F182" s="232" t="s">
        <v>731</v>
      </c>
      <c r="G182" s="213"/>
      <c r="H182" s="213" t="s">
        <v>807</v>
      </c>
      <c r="I182" s="213" t="s">
        <v>765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737</v>
      </c>
      <c r="G183" s="213"/>
      <c r="H183" s="213" t="s">
        <v>808</v>
      </c>
      <c r="I183" s="213" t="s">
        <v>733</v>
      </c>
      <c r="J183" s="213">
        <v>50</v>
      </c>
      <c r="K183" s="252"/>
    </row>
    <row r="184" spans="2:11" ht="15" customHeight="1">
      <c r="B184" s="233"/>
      <c r="C184" s="213" t="s">
        <v>809</v>
      </c>
      <c r="D184" s="213"/>
      <c r="E184" s="213"/>
      <c r="F184" s="232" t="s">
        <v>737</v>
      </c>
      <c r="G184" s="213"/>
      <c r="H184" s="213" t="s">
        <v>810</v>
      </c>
      <c r="I184" s="213" t="s">
        <v>811</v>
      </c>
      <c r="J184" s="213"/>
      <c r="K184" s="252"/>
    </row>
    <row r="185" spans="2:11" ht="15" customHeight="1">
      <c r="B185" s="233"/>
      <c r="C185" s="213" t="s">
        <v>812</v>
      </c>
      <c r="D185" s="213"/>
      <c r="E185" s="213"/>
      <c r="F185" s="232" t="s">
        <v>737</v>
      </c>
      <c r="G185" s="213"/>
      <c r="H185" s="213" t="s">
        <v>813</v>
      </c>
      <c r="I185" s="213" t="s">
        <v>811</v>
      </c>
      <c r="J185" s="213"/>
      <c r="K185" s="252"/>
    </row>
    <row r="186" spans="2:11" ht="15" customHeight="1">
      <c r="B186" s="233"/>
      <c r="C186" s="213" t="s">
        <v>814</v>
      </c>
      <c r="D186" s="213"/>
      <c r="E186" s="213"/>
      <c r="F186" s="232" t="s">
        <v>737</v>
      </c>
      <c r="G186" s="213"/>
      <c r="H186" s="213" t="s">
        <v>815</v>
      </c>
      <c r="I186" s="213" t="s">
        <v>811</v>
      </c>
      <c r="J186" s="213"/>
      <c r="K186" s="252"/>
    </row>
    <row r="187" spans="2:11" ht="15" customHeight="1">
      <c r="B187" s="233"/>
      <c r="C187" s="264" t="s">
        <v>816</v>
      </c>
      <c r="D187" s="213"/>
      <c r="E187" s="213"/>
      <c r="F187" s="232" t="s">
        <v>737</v>
      </c>
      <c r="G187" s="213"/>
      <c r="H187" s="213" t="s">
        <v>817</v>
      </c>
      <c r="I187" s="213" t="s">
        <v>818</v>
      </c>
      <c r="J187" s="265" t="s">
        <v>819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731</v>
      </c>
      <c r="G188" s="213"/>
      <c r="H188" s="209" t="s">
        <v>820</v>
      </c>
      <c r="I188" s="213" t="s">
        <v>821</v>
      </c>
      <c r="J188" s="213"/>
      <c r="K188" s="252"/>
    </row>
    <row r="189" spans="2:11" ht="15" customHeight="1">
      <c r="B189" s="233"/>
      <c r="C189" s="218" t="s">
        <v>822</v>
      </c>
      <c r="D189" s="213"/>
      <c r="E189" s="213"/>
      <c r="F189" s="232" t="s">
        <v>731</v>
      </c>
      <c r="G189" s="213"/>
      <c r="H189" s="213" t="s">
        <v>823</v>
      </c>
      <c r="I189" s="213" t="s">
        <v>765</v>
      </c>
      <c r="J189" s="213"/>
      <c r="K189" s="252"/>
    </row>
    <row r="190" spans="2:11" ht="15" customHeight="1">
      <c r="B190" s="233"/>
      <c r="C190" s="218" t="s">
        <v>824</v>
      </c>
      <c r="D190" s="213"/>
      <c r="E190" s="213"/>
      <c r="F190" s="232" t="s">
        <v>731</v>
      </c>
      <c r="G190" s="213"/>
      <c r="H190" s="213" t="s">
        <v>825</v>
      </c>
      <c r="I190" s="213" t="s">
        <v>765</v>
      </c>
      <c r="J190" s="213"/>
      <c r="K190" s="252"/>
    </row>
    <row r="191" spans="2:11" ht="15" customHeight="1">
      <c r="B191" s="233"/>
      <c r="C191" s="218" t="s">
        <v>826</v>
      </c>
      <c r="D191" s="213"/>
      <c r="E191" s="213"/>
      <c r="F191" s="232" t="s">
        <v>737</v>
      </c>
      <c r="G191" s="213"/>
      <c r="H191" s="213" t="s">
        <v>827</v>
      </c>
      <c r="I191" s="213" t="s">
        <v>765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34" t="s">
        <v>828</v>
      </c>
      <c r="D197" s="334"/>
      <c r="E197" s="334"/>
      <c r="F197" s="334"/>
      <c r="G197" s="334"/>
      <c r="H197" s="334"/>
      <c r="I197" s="334"/>
      <c r="J197" s="334"/>
      <c r="K197" s="205"/>
    </row>
    <row r="198" spans="2:11" ht="25.5" customHeight="1">
      <c r="B198" s="204"/>
      <c r="C198" s="267" t="s">
        <v>829</v>
      </c>
      <c r="D198" s="267"/>
      <c r="E198" s="267"/>
      <c r="F198" s="267" t="s">
        <v>830</v>
      </c>
      <c r="G198" s="268"/>
      <c r="H198" s="333" t="s">
        <v>831</v>
      </c>
      <c r="I198" s="333"/>
      <c r="J198" s="333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821</v>
      </c>
      <c r="D200" s="213"/>
      <c r="E200" s="213"/>
      <c r="F200" s="232" t="s">
        <v>42</v>
      </c>
      <c r="G200" s="213"/>
      <c r="H200" s="332" t="s">
        <v>832</v>
      </c>
      <c r="I200" s="332"/>
      <c r="J200" s="332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32" t="s">
        <v>833</v>
      </c>
      <c r="I201" s="332"/>
      <c r="J201" s="332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32" t="s">
        <v>834</v>
      </c>
      <c r="I202" s="332"/>
      <c r="J202" s="332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32" t="s">
        <v>835</v>
      </c>
      <c r="I203" s="332"/>
      <c r="J203" s="332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32" t="s">
        <v>836</v>
      </c>
      <c r="I204" s="332"/>
      <c r="J204" s="332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777</v>
      </c>
      <c r="D206" s="213"/>
      <c r="E206" s="213"/>
      <c r="F206" s="232" t="s">
        <v>77</v>
      </c>
      <c r="G206" s="213"/>
      <c r="H206" s="332" t="s">
        <v>837</v>
      </c>
      <c r="I206" s="332"/>
      <c r="J206" s="332"/>
      <c r="K206" s="252"/>
    </row>
    <row r="207" spans="2:11" ht="15" customHeight="1">
      <c r="B207" s="233"/>
      <c r="C207" s="237"/>
      <c r="D207" s="213"/>
      <c r="E207" s="213"/>
      <c r="F207" s="232" t="s">
        <v>674</v>
      </c>
      <c r="G207" s="213"/>
      <c r="H207" s="332" t="s">
        <v>675</v>
      </c>
      <c r="I207" s="332"/>
      <c r="J207" s="332"/>
      <c r="K207" s="252"/>
    </row>
    <row r="208" spans="2:11" ht="15" customHeight="1">
      <c r="B208" s="233"/>
      <c r="C208" s="213"/>
      <c r="D208" s="213"/>
      <c r="E208" s="213"/>
      <c r="F208" s="232" t="s">
        <v>672</v>
      </c>
      <c r="G208" s="213"/>
      <c r="H208" s="332" t="s">
        <v>838</v>
      </c>
      <c r="I208" s="332"/>
      <c r="J208" s="332"/>
      <c r="K208" s="252"/>
    </row>
    <row r="209" spans="2:11" ht="15" customHeight="1">
      <c r="B209" s="269"/>
      <c r="C209" s="237"/>
      <c r="D209" s="237"/>
      <c r="E209" s="237"/>
      <c r="F209" s="232" t="s">
        <v>676</v>
      </c>
      <c r="G209" s="218"/>
      <c r="H209" s="331" t="s">
        <v>677</v>
      </c>
      <c r="I209" s="331"/>
      <c r="J209" s="331"/>
      <c r="K209" s="270"/>
    </row>
    <row r="210" spans="2:11" ht="15" customHeight="1">
      <c r="B210" s="269"/>
      <c r="C210" s="237"/>
      <c r="D210" s="237"/>
      <c r="E210" s="237"/>
      <c r="F210" s="232" t="s">
        <v>678</v>
      </c>
      <c r="G210" s="218"/>
      <c r="H210" s="331" t="s">
        <v>839</v>
      </c>
      <c r="I210" s="331"/>
      <c r="J210" s="331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801</v>
      </c>
      <c r="D212" s="237"/>
      <c r="E212" s="237"/>
      <c r="F212" s="232">
        <v>1</v>
      </c>
      <c r="G212" s="218"/>
      <c r="H212" s="331" t="s">
        <v>840</v>
      </c>
      <c r="I212" s="331"/>
      <c r="J212" s="331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31" t="s">
        <v>841</v>
      </c>
      <c r="I213" s="331"/>
      <c r="J213" s="331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31" t="s">
        <v>842</v>
      </c>
      <c r="I214" s="331"/>
      <c r="J214" s="331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31" t="s">
        <v>843</v>
      </c>
      <c r="I215" s="331"/>
      <c r="J215" s="331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 5</vt:lpstr>
      <vt:lpstr>Pokyny pro vyplnění</vt:lpstr>
      <vt:lpstr>'1 - Bytová jednotka č. 5'!Názvy_tisku</vt:lpstr>
      <vt:lpstr>'Rekapitulace stavby'!Názvy_tisku</vt:lpstr>
      <vt:lpstr>'1 - Bytová jednotka č. 5'!Oblast_tisku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 Bc.</cp:lastModifiedBy>
  <cp:lastPrinted>2024-02-27T12:10:41Z</cp:lastPrinted>
  <dcterms:created xsi:type="dcterms:W3CDTF">2019-09-05T07:12:16Z</dcterms:created>
  <dcterms:modified xsi:type="dcterms:W3CDTF">2024-04-22T09:50:06Z</dcterms:modified>
</cp:coreProperties>
</file>