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5 KOR\"/>
    </mc:Choice>
  </mc:AlternateContent>
  <bookViews>
    <workbookView xWindow="-105" yWindow="-105" windowWidth="22155" windowHeight="13200" activeTab="3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Pol'!$A$1:$Y$180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70" i="12"/>
  <c r="BA168" i="12"/>
  <c r="BA164" i="12"/>
  <c r="BA99" i="12"/>
  <c r="BA80" i="12"/>
  <c r="G8" i="12"/>
  <c r="Q8" i="12"/>
  <c r="V8" i="12"/>
  <c r="G9" i="12"/>
  <c r="M9" i="12" s="1"/>
  <c r="M8" i="12" s="1"/>
  <c r="I9" i="12"/>
  <c r="K9" i="12"/>
  <c r="O9" i="12"/>
  <c r="O8" i="12" s="1"/>
  <c r="Q9" i="12"/>
  <c r="V9" i="12"/>
  <c r="G11" i="12"/>
  <c r="I11" i="12"/>
  <c r="I8" i="12" s="1"/>
  <c r="K11" i="12"/>
  <c r="K8" i="12" s="1"/>
  <c r="M11" i="12"/>
  <c r="O11" i="12"/>
  <c r="Q11" i="12"/>
  <c r="V11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I18" i="12"/>
  <c r="K18" i="12"/>
  <c r="O18" i="12"/>
  <c r="V18" i="12"/>
  <c r="G19" i="12"/>
  <c r="M19" i="12" s="1"/>
  <c r="M18" i="12" s="1"/>
  <c r="I19" i="12"/>
  <c r="K19" i="12"/>
  <c r="O19" i="12"/>
  <c r="Q19" i="12"/>
  <c r="Q18" i="12" s="1"/>
  <c r="V19" i="12"/>
  <c r="G21" i="12"/>
  <c r="I21" i="12"/>
  <c r="K21" i="12"/>
  <c r="O21" i="12"/>
  <c r="Q21" i="12"/>
  <c r="V21" i="12"/>
  <c r="G22" i="12"/>
  <c r="I22" i="12"/>
  <c r="K22" i="12"/>
  <c r="M22" i="12"/>
  <c r="M21" i="12" s="1"/>
  <c r="O22" i="12"/>
  <c r="Q22" i="12"/>
  <c r="V22" i="12"/>
  <c r="G24" i="12"/>
  <c r="I24" i="12"/>
  <c r="I23" i="12" s="1"/>
  <c r="K24" i="12"/>
  <c r="M24" i="12"/>
  <c r="O24" i="12"/>
  <c r="Q24" i="12"/>
  <c r="Q23" i="12" s="1"/>
  <c r="V24" i="12"/>
  <c r="V23" i="12" s="1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O23" i="12" s="1"/>
  <c r="Q29" i="12"/>
  <c r="V29" i="12"/>
  <c r="G31" i="12"/>
  <c r="I31" i="12"/>
  <c r="K31" i="12"/>
  <c r="M31" i="12"/>
  <c r="O31" i="12"/>
  <c r="Q31" i="12"/>
  <c r="V31" i="12"/>
  <c r="G37" i="12"/>
  <c r="I37" i="12"/>
  <c r="K37" i="12"/>
  <c r="M37" i="12"/>
  <c r="O37" i="12"/>
  <c r="Q37" i="12"/>
  <c r="V37" i="12"/>
  <c r="G44" i="12"/>
  <c r="I44" i="12"/>
  <c r="K44" i="12"/>
  <c r="K23" i="12" s="1"/>
  <c r="M44" i="12"/>
  <c r="O44" i="12"/>
  <c r="Q44" i="12"/>
  <c r="V44" i="12"/>
  <c r="G45" i="12"/>
  <c r="M45" i="12" s="1"/>
  <c r="I45" i="12"/>
  <c r="K45" i="12"/>
  <c r="O45" i="12"/>
  <c r="Q45" i="12"/>
  <c r="V45" i="12"/>
  <c r="G48" i="12"/>
  <c r="I48" i="12"/>
  <c r="V48" i="12"/>
  <c r="G49" i="12"/>
  <c r="M49" i="12" s="1"/>
  <c r="M48" i="12" s="1"/>
  <c r="I49" i="12"/>
  <c r="K49" i="12"/>
  <c r="K48" i="12" s="1"/>
  <c r="O49" i="12"/>
  <c r="O48" i="12" s="1"/>
  <c r="Q49" i="12"/>
  <c r="Q48" i="12" s="1"/>
  <c r="V49" i="12"/>
  <c r="G51" i="12"/>
  <c r="I51" i="12"/>
  <c r="K51" i="12"/>
  <c r="M51" i="12"/>
  <c r="O51" i="12"/>
  <c r="Q51" i="12"/>
  <c r="V51" i="12"/>
  <c r="G53" i="12"/>
  <c r="I53" i="12"/>
  <c r="K53" i="12"/>
  <c r="M53" i="12"/>
  <c r="O53" i="12"/>
  <c r="Q53" i="12"/>
  <c r="V53" i="12"/>
  <c r="K55" i="12"/>
  <c r="O55" i="12"/>
  <c r="Q55" i="12"/>
  <c r="G56" i="12"/>
  <c r="M56" i="12" s="1"/>
  <c r="M55" i="12" s="1"/>
  <c r="I56" i="12"/>
  <c r="I55" i="12" s="1"/>
  <c r="K56" i="12"/>
  <c r="O56" i="12"/>
  <c r="Q56" i="12"/>
  <c r="V56" i="12"/>
  <c r="V55" i="12" s="1"/>
  <c r="G57" i="12"/>
  <c r="I57" i="12"/>
  <c r="K57" i="12"/>
  <c r="Q57" i="12"/>
  <c r="V57" i="12"/>
  <c r="G58" i="12"/>
  <c r="M58" i="12" s="1"/>
  <c r="M57" i="12" s="1"/>
  <c r="I58" i="12"/>
  <c r="K58" i="12"/>
  <c r="O58" i="12"/>
  <c r="O57" i="12" s="1"/>
  <c r="Q58" i="12"/>
  <c r="V58" i="12"/>
  <c r="G59" i="12"/>
  <c r="I59" i="12"/>
  <c r="M59" i="12"/>
  <c r="O59" i="12"/>
  <c r="G60" i="12"/>
  <c r="I60" i="12"/>
  <c r="K60" i="12"/>
  <c r="K59" i="12" s="1"/>
  <c r="M60" i="12"/>
  <c r="O60" i="12"/>
  <c r="Q60" i="12"/>
  <c r="Q59" i="12" s="1"/>
  <c r="V60" i="12"/>
  <c r="V59" i="12" s="1"/>
  <c r="I61" i="12"/>
  <c r="K61" i="12"/>
  <c r="G62" i="12"/>
  <c r="M62" i="12" s="1"/>
  <c r="M61" i="12" s="1"/>
  <c r="I62" i="12"/>
  <c r="K62" i="12"/>
  <c r="O62" i="12"/>
  <c r="O61" i="12" s="1"/>
  <c r="Q62" i="12"/>
  <c r="Q61" i="12" s="1"/>
  <c r="V62" i="12"/>
  <c r="V61" i="12" s="1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3" i="12"/>
  <c r="I73" i="12"/>
  <c r="K73" i="12"/>
  <c r="M73" i="12"/>
  <c r="O73" i="12"/>
  <c r="Q73" i="12"/>
  <c r="V73" i="12"/>
  <c r="G76" i="12"/>
  <c r="I76" i="12"/>
  <c r="G77" i="12"/>
  <c r="M77" i="12" s="1"/>
  <c r="M76" i="12" s="1"/>
  <c r="I77" i="12"/>
  <c r="K77" i="12"/>
  <c r="K76" i="12" s="1"/>
  <c r="O77" i="12"/>
  <c r="O76" i="12" s="1"/>
  <c r="Q77" i="12"/>
  <c r="Q76" i="12" s="1"/>
  <c r="V77" i="12"/>
  <c r="V76" i="12" s="1"/>
  <c r="G78" i="12"/>
  <c r="Q78" i="12"/>
  <c r="V78" i="12"/>
  <c r="G79" i="12"/>
  <c r="I79" i="12"/>
  <c r="I78" i="12" s="1"/>
  <c r="K79" i="12"/>
  <c r="K78" i="12" s="1"/>
  <c r="M79" i="12"/>
  <c r="M78" i="12" s="1"/>
  <c r="O79" i="12"/>
  <c r="O78" i="12" s="1"/>
  <c r="Q79" i="12"/>
  <c r="V79" i="12"/>
  <c r="M90" i="12"/>
  <c r="O90" i="12"/>
  <c r="Q90" i="12"/>
  <c r="V90" i="12"/>
  <c r="G91" i="12"/>
  <c r="G90" i="12" s="1"/>
  <c r="I91" i="12"/>
  <c r="I90" i="12" s="1"/>
  <c r="K91" i="12"/>
  <c r="K90" i="12" s="1"/>
  <c r="M91" i="12"/>
  <c r="O91" i="12"/>
  <c r="Q91" i="12"/>
  <c r="V91" i="12"/>
  <c r="I92" i="12"/>
  <c r="K92" i="12"/>
  <c r="O92" i="12"/>
  <c r="V92" i="12"/>
  <c r="G93" i="12"/>
  <c r="M93" i="12" s="1"/>
  <c r="M92" i="12" s="1"/>
  <c r="I93" i="12"/>
  <c r="K93" i="12"/>
  <c r="O93" i="12"/>
  <c r="Q93" i="12"/>
  <c r="Q92" i="12" s="1"/>
  <c r="V93" i="12"/>
  <c r="G103" i="12"/>
  <c r="I103" i="12"/>
  <c r="K103" i="12"/>
  <c r="O103" i="12"/>
  <c r="Q103" i="12"/>
  <c r="V103" i="12"/>
  <c r="G104" i="12"/>
  <c r="I104" i="12"/>
  <c r="K104" i="12"/>
  <c r="M104" i="12"/>
  <c r="M103" i="12" s="1"/>
  <c r="O104" i="12"/>
  <c r="Q104" i="12"/>
  <c r="V104" i="12"/>
  <c r="K106" i="12"/>
  <c r="G107" i="12"/>
  <c r="I107" i="12"/>
  <c r="I106" i="12" s="1"/>
  <c r="K107" i="12"/>
  <c r="M107" i="12"/>
  <c r="O107" i="12"/>
  <c r="Q107" i="12"/>
  <c r="Q106" i="12" s="1"/>
  <c r="V107" i="12"/>
  <c r="V106" i="12" s="1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6" i="12"/>
  <c r="M116" i="12" s="1"/>
  <c r="I116" i="12"/>
  <c r="K116" i="12"/>
  <c r="O116" i="12"/>
  <c r="O106" i="12" s="1"/>
  <c r="Q116" i="12"/>
  <c r="V116" i="12"/>
  <c r="G117" i="12"/>
  <c r="I117" i="12"/>
  <c r="K117" i="12"/>
  <c r="M117" i="12"/>
  <c r="O117" i="12"/>
  <c r="Q117" i="12"/>
  <c r="V117" i="12"/>
  <c r="G119" i="12"/>
  <c r="G118" i="12" s="1"/>
  <c r="I119" i="12"/>
  <c r="I118" i="12" s="1"/>
  <c r="K119" i="12"/>
  <c r="K118" i="12" s="1"/>
  <c r="M119" i="12"/>
  <c r="O119" i="12"/>
  <c r="Q119" i="12"/>
  <c r="V119" i="12"/>
  <c r="G121" i="12"/>
  <c r="M121" i="12" s="1"/>
  <c r="I121" i="12"/>
  <c r="K121" i="12"/>
  <c r="O121" i="12"/>
  <c r="O118" i="12" s="1"/>
  <c r="Q121" i="12"/>
  <c r="Q118" i="12" s="1"/>
  <c r="V121" i="12"/>
  <c r="V118" i="12" s="1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7" i="12"/>
  <c r="I127" i="12"/>
  <c r="K127" i="12"/>
  <c r="M127" i="12"/>
  <c r="O127" i="12"/>
  <c r="Q127" i="12"/>
  <c r="V127" i="12"/>
  <c r="K128" i="12"/>
  <c r="O128" i="12"/>
  <c r="G129" i="12"/>
  <c r="I129" i="12"/>
  <c r="I128" i="12" s="1"/>
  <c r="K129" i="12"/>
  <c r="M129" i="12"/>
  <c r="O129" i="12"/>
  <c r="Q129" i="12"/>
  <c r="Q128" i="12" s="1"/>
  <c r="V129" i="12"/>
  <c r="V128" i="12" s="1"/>
  <c r="G131" i="12"/>
  <c r="M131" i="12" s="1"/>
  <c r="M128" i="12" s="1"/>
  <c r="I131" i="12"/>
  <c r="K131" i="12"/>
  <c r="O131" i="12"/>
  <c r="Q131" i="12"/>
  <c r="V131" i="12"/>
  <c r="G132" i="12"/>
  <c r="Q132" i="12"/>
  <c r="V132" i="12"/>
  <c r="G133" i="12"/>
  <c r="M133" i="12" s="1"/>
  <c r="M132" i="12" s="1"/>
  <c r="I133" i="12"/>
  <c r="K133" i="12"/>
  <c r="O133" i="12"/>
  <c r="O132" i="12" s="1"/>
  <c r="Q133" i="12"/>
  <c r="V133" i="12"/>
  <c r="G137" i="12"/>
  <c r="I137" i="12"/>
  <c r="I132" i="12" s="1"/>
  <c r="K137" i="12"/>
  <c r="K132" i="12" s="1"/>
  <c r="M137" i="12"/>
  <c r="O137" i="12"/>
  <c r="Q137" i="12"/>
  <c r="V137" i="12"/>
  <c r="G140" i="12"/>
  <c r="I140" i="12"/>
  <c r="K140" i="12"/>
  <c r="M140" i="12"/>
  <c r="O140" i="12"/>
  <c r="Q140" i="12"/>
  <c r="V140" i="12"/>
  <c r="G142" i="12"/>
  <c r="I142" i="12"/>
  <c r="K142" i="12"/>
  <c r="M142" i="12"/>
  <c r="O142" i="12"/>
  <c r="Q142" i="12"/>
  <c r="V142" i="12"/>
  <c r="I143" i="12"/>
  <c r="K143" i="12"/>
  <c r="O143" i="12"/>
  <c r="V143" i="12"/>
  <c r="G144" i="12"/>
  <c r="M144" i="12" s="1"/>
  <c r="M143" i="12" s="1"/>
  <c r="I144" i="12"/>
  <c r="K144" i="12"/>
  <c r="O144" i="12"/>
  <c r="Q144" i="12"/>
  <c r="Q143" i="12" s="1"/>
  <c r="V144" i="12"/>
  <c r="G147" i="12"/>
  <c r="O147" i="12"/>
  <c r="Q147" i="12"/>
  <c r="V147" i="12"/>
  <c r="G148" i="12"/>
  <c r="I148" i="12"/>
  <c r="K148" i="12"/>
  <c r="M148" i="12"/>
  <c r="M147" i="12" s="1"/>
  <c r="O148" i="12"/>
  <c r="Q148" i="12"/>
  <c r="V148" i="12"/>
  <c r="G153" i="12"/>
  <c r="I153" i="12"/>
  <c r="I147" i="12" s="1"/>
  <c r="K153" i="12"/>
  <c r="K147" i="12" s="1"/>
  <c r="M153" i="12"/>
  <c r="O153" i="12"/>
  <c r="Q153" i="12"/>
  <c r="V153" i="12"/>
  <c r="G154" i="12"/>
  <c r="I154" i="12"/>
  <c r="K154" i="12"/>
  <c r="M154" i="12"/>
  <c r="O154" i="12"/>
  <c r="Q154" i="12"/>
  <c r="V154" i="12"/>
  <c r="G156" i="12"/>
  <c r="I156" i="12"/>
  <c r="K156" i="12"/>
  <c r="G157" i="12"/>
  <c r="I157" i="12"/>
  <c r="K157" i="12"/>
  <c r="M157" i="12"/>
  <c r="M156" i="12" s="1"/>
  <c r="O157" i="12"/>
  <c r="O156" i="12" s="1"/>
  <c r="Q157" i="12"/>
  <c r="Q156" i="12" s="1"/>
  <c r="V157" i="12"/>
  <c r="V156" i="12" s="1"/>
  <c r="G159" i="12"/>
  <c r="M159" i="12" s="1"/>
  <c r="I159" i="12"/>
  <c r="K159" i="12"/>
  <c r="O159" i="12"/>
  <c r="Q159" i="12"/>
  <c r="V159" i="12"/>
  <c r="G160" i="12"/>
  <c r="I160" i="12"/>
  <c r="K160" i="12"/>
  <c r="M160" i="12"/>
  <c r="O160" i="12"/>
  <c r="Q160" i="12"/>
  <c r="V160" i="12"/>
  <c r="G161" i="12"/>
  <c r="I161" i="12"/>
  <c r="K161" i="12"/>
  <c r="M161" i="12"/>
  <c r="O161" i="12"/>
  <c r="Q161" i="12"/>
  <c r="V161" i="12"/>
  <c r="I162" i="12"/>
  <c r="K162" i="12"/>
  <c r="G163" i="12"/>
  <c r="M163" i="12" s="1"/>
  <c r="I163" i="12"/>
  <c r="K163" i="12"/>
  <c r="O163" i="12"/>
  <c r="O162" i="12" s="1"/>
  <c r="Q163" i="12"/>
  <c r="Q162" i="12" s="1"/>
  <c r="V163" i="12"/>
  <c r="V162" i="12" s="1"/>
  <c r="G165" i="12"/>
  <c r="M165" i="12" s="1"/>
  <c r="I165" i="12"/>
  <c r="K165" i="12"/>
  <c r="O165" i="12"/>
  <c r="Q165" i="12"/>
  <c r="V165" i="12"/>
  <c r="AF170" i="12"/>
  <c r="I20" i="1"/>
  <c r="I19" i="1"/>
  <c r="I18" i="1"/>
  <c r="I17" i="1"/>
  <c r="I16" i="1"/>
  <c r="I71" i="1"/>
  <c r="J70" i="1" s="1"/>
  <c r="G25" i="1"/>
  <c r="A25" i="1" s="1"/>
  <c r="G26" i="1" s="1"/>
  <c r="F42" i="1"/>
  <c r="G23" i="1" s="1"/>
  <c r="G42" i="1"/>
  <c r="H41" i="1"/>
  <c r="I41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J68" i="1" l="1"/>
  <c r="J61" i="1"/>
  <c r="J54" i="1"/>
  <c r="J67" i="1"/>
  <c r="J56" i="1"/>
  <c r="J55" i="1"/>
  <c r="J62" i="1"/>
  <c r="J49" i="1"/>
  <c r="J50" i="1"/>
  <c r="J64" i="1"/>
  <c r="J51" i="1"/>
  <c r="J58" i="1"/>
  <c r="J52" i="1"/>
  <c r="J65" i="1"/>
  <c r="J59" i="1"/>
  <c r="J53" i="1"/>
  <c r="J66" i="1"/>
  <c r="J60" i="1"/>
  <c r="J57" i="1"/>
  <c r="J69" i="1"/>
  <c r="J63" i="1"/>
  <c r="H40" i="1"/>
  <c r="I40" i="1" s="1"/>
  <c r="A26" i="1"/>
  <c r="A23" i="1"/>
  <c r="G28" i="1"/>
  <c r="M118" i="12"/>
  <c r="M23" i="12"/>
  <c r="M162" i="12"/>
  <c r="M106" i="12"/>
  <c r="AE170" i="12"/>
  <c r="G162" i="12"/>
  <c r="G61" i="12"/>
  <c r="G128" i="12"/>
  <c r="G106" i="12"/>
  <c r="G23" i="12"/>
  <c r="G18" i="12"/>
  <c r="G55" i="12"/>
  <c r="G92" i="12"/>
  <c r="G143" i="12"/>
  <c r="I21" i="1"/>
  <c r="I39" i="1"/>
  <c r="I42" i="1" s="1"/>
  <c r="J71" i="1" l="1"/>
  <c r="G24" i="1"/>
  <c r="A27" i="1" s="1"/>
  <c r="A24" i="1"/>
  <c r="J39" i="1"/>
  <c r="J42" i="1" s="1"/>
  <c r="J41" i="1"/>
  <c r="J40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Dana Víchová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<sst xmlns="http://schemas.openxmlformats.org/spreadsheetml/2006/main" count="900" uniqueCount="342">
  <si>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</si>
  <si>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</si>
  <si>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</si>
  <si>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</si>
  <si>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</si>
  <si>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</si>
  <si>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</si>
  <si>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</si>
  <si>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</si>
  <si>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</si>
  <si>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</si>
  <si>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</si>
  <si>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</si>
  <si>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</si>
  <si>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</si>
  <si>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</si>
  <si>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</si>
  <si>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</si>
  <si>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</si>
  <si>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</si>
  <si>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</si>
  <si>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</si>
  <si>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</si>
  <si>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</si>
  <si>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</si>
  <si>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</si>
  <si>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</si>
  <si>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</si>
  <si>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</si>
  <si>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</si>
  <si>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</si>
  <si>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</si>
  <si>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</si>
  <si>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</si>
  <si>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</si>
  <si>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</si>
  <si>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</si>
  <si>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</si>
  <si>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</si>
  <si>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</si>
  <si>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</si>
  <si>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</si>
  <si>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</si>
  <si>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</si>
  <si>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Architektonicko-stavební řešení</t>
  </si>
  <si>
    <t>SO 01</t>
  </si>
  <si>
    <t xml:space="preserve">Stavební úpravy bytu č.3 </t>
  </si>
  <si>
    <t>Objekt:</t>
  </si>
  <si>
    <t>Rozpočet:</t>
  </si>
  <si>
    <t>W65-2024</t>
  </si>
  <si>
    <t>Jubilejní 332/3, Ostrava - Hrabůvka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</si>
  <si>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</si>
  <si>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</si>
  <si>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</si>
  <si>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</si>
  <si>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</si>
  <si>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</si>
  <si>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</si>
  <si>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</si>
  <si>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</si>
  <si>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38</t>
  </si>
  <si>
    <t>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</si>
  <si>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</si>
  <si>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</si>
  <si>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</si>
  <si>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</si>
  <si>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</si>
  <si>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</si>
  <si>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</si>
  <si>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</si>
  <si>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</si>
  <si>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</si>
  <si>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</si>
  <si>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</si>
  <si>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</si>
  <si>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</si>
  <si>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</si>
  <si>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</si>
  <si>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</si>
  <si>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</si>
  <si>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730</t>
  </si>
  <si>
    <t>Ústřední vytápění</t>
  </si>
  <si>
    <t>762</t>
  </si>
  <si>
    <t>Konstrukce tesařské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</si>
  <si>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</si>
  <si>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</si>
  <si>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</si>
  <si>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</si>
  <si>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</si>
  <si>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</si>
  <si>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</si>
  <si>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</si>
  <si>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</si>
  <si>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</si>
  <si>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</si>
  <si>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</si>
  <si>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</si>
  <si>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</si>
  <si>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</si>
  <si>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</si>
  <si>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</si>
  <si>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</si>
  <si>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</si>
  <si>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</si>
  <si>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</si>
  <si>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</si>
  <si>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</si>
  <si>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</si>
  <si>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</si>
  <si>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</si>
  <si>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</si>
  <si>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</si>
  <si>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</si>
  <si>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</si>
  <si>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</si>
  <si>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</si>
  <si>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</si>
  <si>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</si>
  <si>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</si>
  <si>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</si>
  <si>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</si>
  <si>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</si>
  <si>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</si>
  <si>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</si>
  <si>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</si>
  <si>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</si>
  <si>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</si>
  <si>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</si>
  <si>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</si>
  <si>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342255024R00</t>
  </si>
  <si>
    <t>Příčky z desek Ytong tl. 100 mm</t>
  </si>
  <si>
    <t>m2</t>
  </si>
  <si>
    <t>RTS 24/ I</t>
  </si>
  <si>
    <t>Práce</t>
  </si>
  <si>
    <t>Běžná</t>
  </si>
  <si>
    <t>POL1_</t>
  </si>
  <si>
    <t>0,75*2,9</t>
  </si>
  <si>
    <t>VV</t>
  </si>
  <si>
    <t>342941111R00</t>
  </si>
  <si>
    <t xml:space="preserve">Připojení příček ke stáv.konstr. </t>
  </si>
  <si>
    <t>m</t>
  </si>
  <si>
    <t>Včetně dodávky kotev i spojovacího materiálu.</t>
  </si>
  <si>
    <t>POP</t>
  </si>
  <si>
    <t>2,9*2</t>
  </si>
  <si>
    <t>346244312R00</t>
  </si>
  <si>
    <t>Obezdívky van z desek Ytong tl. 75 mm</t>
  </si>
  <si>
    <t>1,5*0,7</t>
  </si>
  <si>
    <t>317940911RAA</t>
  </si>
  <si>
    <t>Osazení válcovaných profilů dodatečně vysekání drážky, dodávka profilů, zapravení</t>
  </si>
  <si>
    <t>t</t>
  </si>
  <si>
    <t>Součtová</t>
  </si>
  <si>
    <t>Agregovaná položka</t>
  </si>
  <si>
    <t>POL2_</t>
  </si>
  <si>
    <t>překlad : 0,006*2</t>
  </si>
  <si>
    <t>342262411R00</t>
  </si>
  <si>
    <t xml:space="preserve">Příčka SDK instalační 2x OK, 2x opl. </t>
  </si>
  <si>
    <t>1,35*1,2</t>
  </si>
  <si>
    <t>38-001.RXX</t>
  </si>
  <si>
    <t>Stavební výpomoce pro ZTI a vytápění</t>
  </si>
  <si>
    <t>soub</t>
  </si>
  <si>
    <t>Vlastní</t>
  </si>
  <si>
    <t>Indiv</t>
  </si>
  <si>
    <t>601011141RT3</t>
  </si>
  <si>
    <t>Omítka na stropech/podhledech štuková vápenná, vnitřní,  ručně tloušťka vrstvy 4 mm</t>
  </si>
  <si>
    <t>601023193R00</t>
  </si>
  <si>
    <t>Penetrace stropů</t>
  </si>
  <si>
    <t>2,4+2,8+2,7</t>
  </si>
  <si>
    <t>602011112RT1</t>
  </si>
  <si>
    <t>Omítka na stěnách jádrová vápenocementová , ručně tloušťka vrstvy 10 mm</t>
  </si>
  <si>
    <t>vyrovnání pod obklad : 26,54</t>
  </si>
  <si>
    <t>602011141RT3</t>
  </si>
  <si>
    <t>Omítka na stěnách štuková vápenná vnitřní, ručně tloušťka vrstvy 4 mm</t>
  </si>
  <si>
    <t>vč. ostění</t>
  </si>
  <si>
    <t>602031101R00</t>
  </si>
  <si>
    <t>Přilnavostní a penetrační nátěr stěn</t>
  </si>
  <si>
    <t>(1,9+1,5)*2*0,9</t>
  </si>
  <si>
    <t>(1,35+1,42+1,4+0,8+1,5)*0,9</t>
  </si>
  <si>
    <t>(2+0,8+1,2+1,33+1,2)*2,9</t>
  </si>
  <si>
    <t>Mezisoučet</t>
  </si>
  <si>
    <t>pod vyrovnání pod obklad : 26,54</t>
  </si>
  <si>
    <t>610991111R00</t>
  </si>
  <si>
    <t>Zakrývání výplní vnitřních otvorů</t>
  </si>
  <si>
    <t>1,2*1,45</t>
  </si>
  <si>
    <t>0,55*0,55</t>
  </si>
  <si>
    <t>0,8*2*2</t>
  </si>
  <si>
    <t>5,54*0,2</t>
  </si>
  <si>
    <t>612473185R00</t>
  </si>
  <si>
    <t>Příplatek za zabudované rohové lišty v ploše stěn</t>
  </si>
  <si>
    <t>612481211RT2</t>
  </si>
  <si>
    <t xml:space="preserve">Montáž výztužné sítě(perlinky)do stěrky-vnit.stěny včetně výztužné sítě a stěrkového tmelu </t>
  </si>
  <si>
    <t>0,8*2,9*2</t>
  </si>
  <si>
    <t>632411105R00</t>
  </si>
  <si>
    <t>Samonivelační stěrka, ruční zpracování tl. 5 mm</t>
  </si>
  <si>
    <t>632411904R00</t>
  </si>
  <si>
    <t>Penetrace savých podkladů</t>
  </si>
  <si>
    <t>632412150R00</t>
  </si>
  <si>
    <t>Potěr ze SMS ruční zpracování, tl. 50 mm</t>
  </si>
  <si>
    <t>941955001R00</t>
  </si>
  <si>
    <t>Lešení lehké pomocné, výška podlahy do 1,2 m</t>
  </si>
  <si>
    <t>952901111R00</t>
  </si>
  <si>
    <t>Vyčištění budov o výšce podlaží do 4 m</t>
  </si>
  <si>
    <t>342267111RT3</t>
  </si>
  <si>
    <t>Obklad trámů sádrokartonem dvoustranný do 0,5/0,5m desky standard impreg. tl. 12,5 mm</t>
  </si>
  <si>
    <t>962031124R00</t>
  </si>
  <si>
    <t>Bourání příček z cihel  tl.115 mm</t>
  </si>
  <si>
    <t>0,2*2</t>
  </si>
  <si>
    <t>1,6*2,9-0,6*2</t>
  </si>
  <si>
    <t>0,6*2</t>
  </si>
  <si>
    <t>965042121RT1</t>
  </si>
  <si>
    <t>Bourání mazanin betonových tl. 10 cm, pl. 1 m2 ručně tl. mazaniny 5 - 8 cm</t>
  </si>
  <si>
    <t>m3</t>
  </si>
  <si>
    <t>(2,9+1,05)*0,05</t>
  </si>
  <si>
    <t>965081713RT1</t>
  </si>
  <si>
    <t>Bourání dlažeb keramických tl.10 mm, nad 1 m2 ručně, dlaždice keramické</t>
  </si>
  <si>
    <t>2,9+1,05</t>
  </si>
  <si>
    <t>968061125R00</t>
  </si>
  <si>
    <t>Vyvěšení dřevěných a plastových dveřních křídel pl. do 2 m2</t>
  </si>
  <si>
    <t>kus</t>
  </si>
  <si>
    <t>968072455R00</t>
  </si>
  <si>
    <t>Vybourání kovových dveřních zárubní pl. do 2 m2</t>
  </si>
  <si>
    <t>0,6*2*2</t>
  </si>
  <si>
    <t>978059531R00</t>
  </si>
  <si>
    <t>Odsekání vnitřních obkladů stěn nad 2 m2</t>
  </si>
  <si>
    <t>(1,35+1,07+1,6+0,42)*1,5-0,6*1,5</t>
  </si>
  <si>
    <t>(1,5+1,9)*2*1,5-0,6*1,5</t>
  </si>
  <si>
    <t>999281105R00</t>
  </si>
  <si>
    <t>Přesun hmot pro opravy a údržbu do výšky 6 m</t>
  </si>
  <si>
    <t>Přesun hmot</t>
  </si>
  <si>
    <t>POL7_</t>
  </si>
  <si>
    <t>711210020RA0</t>
  </si>
  <si>
    <t>Stěrka hydroizolační těsnicí hmotou</t>
  </si>
  <si>
    <t>Nanesení hydroizolační stěrky ve dvou vrstvách. Vlepení těsnicí pásky do spoje podlaha-stěna, přitlačení a uhlazení, přetažení pásky další vrstvou izolační stěrky.</t>
  </si>
  <si>
    <t>podlaha : 2,4+2,8+2,7</t>
  </si>
  <si>
    <t xml:space="preserve">stěny : </t>
  </si>
  <si>
    <t>01 : (1,33+1,2+0,8+2+1,2)*0,15</t>
  </si>
  <si>
    <t>02 : (0,7+0,7+1,5)*2</t>
  </si>
  <si>
    <t>(1,2+1,5+1,2)*0,15</t>
  </si>
  <si>
    <t>0,3 : 1,35*1,2</t>
  </si>
  <si>
    <t>(1,42+1,4+0,8+1,5)*0,15</t>
  </si>
  <si>
    <t>720-001.RXX</t>
  </si>
  <si>
    <t>Zdravotechnická instalace viz samostatný položkový rozpočet</t>
  </si>
  <si>
    <t>730-001.RXX</t>
  </si>
  <si>
    <t>Výměna těles ústředního vytápění vč. rozvodů, nátěr</t>
  </si>
  <si>
    <t>Kompletní provedení a dodávka dle PD a TZ.</t>
  </si>
  <si>
    <t/>
  </si>
  <si>
    <t>Výměna těles ÚT vč. vypuštění systému a nutných zkoušek.</t>
  </si>
  <si>
    <t>Stávající tělesa budou demontována - likvidace na skládku.</t>
  </si>
  <si>
    <t>- výměna v m.č. 03 navrženo otopná tělesa Koralux Classic a v míst. č. 02 deskový radiátor např. Korado vč. napojovacího potrubí</t>
  </si>
  <si>
    <t>- zrušení tělesa v m.č. 03 vč. potrubí</t>
  </si>
  <si>
    <t>- nové rozvody od odbočky nad dveřmi do kuchyně k nově navrženým tělesům</t>
  </si>
  <si>
    <t>- nový syntetický nátěr 1x zákl. + 2x vrchní nátěr</t>
  </si>
  <si>
    <t>762526811R00</t>
  </si>
  <si>
    <t>Demontáž podlah bez polštářů z dřevotřísky do 2 cm</t>
  </si>
  <si>
    <t>4*2</t>
  </si>
  <si>
    <t>766662811R00</t>
  </si>
  <si>
    <t>Demontáž prahů dveří 1křídlových</t>
  </si>
  <si>
    <t>766695212R00</t>
  </si>
  <si>
    <t>Montáž prahů dveří jednokřídlových š. do 10 cm</t>
  </si>
  <si>
    <t>766-001.RXX</t>
  </si>
  <si>
    <t>D+M dveře vnitřní jednokřídlé 700x1970 mm vč. ocelové zárubně</t>
  </si>
  <si>
    <t>Kompletní provedení a dodávka dle PD a výpisu prvků.</t>
  </si>
  <si>
    <t>- dveře plné s povrchrm CPL v odstínu, dekor dřevo</t>
  </si>
  <si>
    <t>- kování klika/klika, wc zámek</t>
  </si>
  <si>
    <t>- ocelová zárubeň tl 100 mm v barvě dle obkladu</t>
  </si>
  <si>
    <t>1/P : 1</t>
  </si>
  <si>
    <t>61187156R</t>
  </si>
  <si>
    <t>Prah dubový dl. 800 mm, š. 100 mm, tl. 20 mm</t>
  </si>
  <si>
    <t>SPCM</t>
  </si>
  <si>
    <t>Specifikace</t>
  </si>
  <si>
    <t>POL3_</t>
  </si>
  <si>
    <t>998766201R00</t>
  </si>
  <si>
    <t>Přesun hmot pro truhlářské konstr., výšky do 6 m</t>
  </si>
  <si>
    <t>771475014R00</t>
  </si>
  <si>
    <t>Obklad soklíků keram.rovných, tmel,výška 10 cm</t>
  </si>
  <si>
    <t>01 : (1,35+1,2+2+0,8+1,2)</t>
  </si>
  <si>
    <t>771479001R00</t>
  </si>
  <si>
    <t>Řezání dlaždic keramických pro soklíky</t>
  </si>
  <si>
    <t>771575109R00</t>
  </si>
  <si>
    <t>Montáž keramické dlažby, hladké, na tmel, 300 x 300 m</t>
  </si>
  <si>
    <t>597623142R</t>
  </si>
  <si>
    <t>Dlaždice 300 x 300 mm R10</t>
  </si>
  <si>
    <t>7,9*1,12</t>
  </si>
  <si>
    <t>6,55*0,1*1,12</t>
  </si>
  <si>
    <t>998771101R00</t>
  </si>
  <si>
    <t>Přesun hmot pro podlahy z dlaždic, výšky do 6 m</t>
  </si>
  <si>
    <t>776401800R00</t>
  </si>
  <si>
    <t>Demontáž soklíků nebo lišt, pryžových nebo z PVC</t>
  </si>
  <si>
    <t>10</t>
  </si>
  <si>
    <t>776511810RT3</t>
  </si>
  <si>
    <t>Odstranění PVC lepených bez podložky z ploch do 10 m2</t>
  </si>
  <si>
    <t>781101210R00</t>
  </si>
  <si>
    <t>Penetrace podkladu pod obklady</t>
  </si>
  <si>
    <t>včetně dodávky materiálu.</t>
  </si>
  <si>
    <t>02 : (1,9+1,5)*2*2</t>
  </si>
  <si>
    <t>03 : (1,5+1,35+1,42+1,4+0,8)*2</t>
  </si>
  <si>
    <t>781475120R00</t>
  </si>
  <si>
    <t>Obklad vnitřní stěn keramický, do tmele, 30 x 60 cm</t>
  </si>
  <si>
    <t>597813648R</t>
  </si>
  <si>
    <t xml:space="preserve">Obkládačka 300 x 600 mm </t>
  </si>
  <si>
    <t>26,54*1,12</t>
  </si>
  <si>
    <t>998781101R00</t>
  </si>
  <si>
    <t>Přesun hmot pro obklady keramické, výšky do 6 m</t>
  </si>
  <si>
    <t>783626020R00</t>
  </si>
  <si>
    <t>Nátěr syntetický truhlářských výrobků 2x lakování</t>
  </si>
  <si>
    <t>včetně montáže, dodávkya demontáže lešení.</t>
  </si>
  <si>
    <t>prah : 1</t>
  </si>
  <si>
    <t>784402801R00</t>
  </si>
  <si>
    <t>Odstranění malby oškrábáním v místnosti H do 3,8 m</t>
  </si>
  <si>
    <t>strop : 7,9</t>
  </si>
  <si>
    <t>stěny : (1,9+1,5)*2*1,4</t>
  </si>
  <si>
    <t>(1,35+1,42+1,4+1,5)*1,4</t>
  </si>
  <si>
    <t>(1,2+1,33+1,2+1,9)*2,9</t>
  </si>
  <si>
    <t>784011222RT2</t>
  </si>
  <si>
    <t>Zakrytí podlah, včetně odstranění včetně papírové lepenky</t>
  </si>
  <si>
    <t>784450010RAB</t>
  </si>
  <si>
    <t xml:space="preserve">Malba z malíř. směsí jednobarevná s bílým stropem dvojnásobná </t>
  </si>
  <si>
    <t>30,88+7,9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</si>
  <si>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</si>
  <si>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</si>
  <si>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</si>
  <si>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</si>
  <si>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</si>
  <si>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</si>
  <si>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</si>
  <si>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</si>
  <si>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</si>
  <si>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</si>
  <si>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 xml:space="preserve">Poplatek za uložení suti 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</si>
  <si>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</si>
  <si>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</si>
  <si>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</si>
  <si>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</si>
  <si>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</si>
  <si>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staveniště, úklid během stavby a po dokončení.</t>
  </si>
  <si>
    <t>005124010R</t>
  </si>
  <si>
    <t>Koordinační a kompletační činnost</t>
  </si>
  <si>
    <t>Koordinace stavebních a technologických dodávek stavby.</t>
  </si>
  <si>
    <t>Kompletační činnost (zkoušky, revize, dodržování BOZP, fotodokumentace, vzorkování, dokumnetace skutečného provedení aj...)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</si>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</sst>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7" t="s">
        <v>4</v>
      </c>
      <c r="C1" s="238"/>
      <c r="D1" s="238"/>
      <c r="E1" s="238"/>
      <c r="F1" s="238"/>
      <c r="G1" s="238"/>
      <c r="H1" s="238"/>
      <c r="I1" s="238"/>
      <c r="J1" s="239"/>
    </row>
    <row r="2" spans="1:15" ht="36" customHeight="1" x14ac:dyDescent="0.2">
      <c r="A2" s="2"/>
      <c r="B2" s="77" t="s">
        <v>24</v>
      </c>
      <c r="C2" s="78"/>
      <c r="D2" s="79" t="s">
        <v>49</v>
      </c>
      <c r="E2" s="243" t="s">
        <v>50</v>
      </c>
      <c r="F2" s="244"/>
      <c r="G2" s="244"/>
      <c r="H2" s="244"/>
      <c r="I2" s="244"/>
      <c r="J2" s="245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46" t="s">
        <v>46</v>
      </c>
      <c r="F3" s="247"/>
      <c r="G3" s="247"/>
      <c r="H3" s="247"/>
      <c r="I3" s="247"/>
      <c r="J3" s="248"/>
    </row>
    <row r="4" spans="1:15" ht="23.25" customHeight="1" x14ac:dyDescent="0.2">
      <c r="A4" s="76">
        <v>3867</v>
      </c>
      <c r="B4" s="82" t="s">
        <v>48</v>
      </c>
      <c r="C4" s="83"/>
      <c r="D4" s="84" t="s">
        <v>43</v>
      </c>
      <c r="E4" s="226" t="s">
        <v>44</v>
      </c>
      <c r="F4" s="227"/>
      <c r="G4" s="227"/>
      <c r="H4" s="227"/>
      <c r="I4" s="227"/>
      <c r="J4" s="228"/>
    </row>
    <row r="5" spans="1:15" ht="24" customHeight="1" x14ac:dyDescent="0.2">
      <c r="A5" s="2"/>
      <c r="B5" s="31" t="s">
        <v>23</v>
      </c>
      <c r="D5" s="231"/>
      <c r="E5" s="232"/>
      <c r="F5" s="232"/>
      <c r="G5" s="232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33"/>
      <c r="E6" s="234"/>
      <c r="F6" s="234"/>
      <c r="G6" s="23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5"/>
      <c r="F7" s="236"/>
      <c r="G7" s="23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50"/>
      <c r="E11" s="250"/>
      <c r="F11" s="250"/>
      <c r="G11" s="250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9"/>
      <c r="F13" s="230"/>
      <c r="G13" s="2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9"/>
      <c r="F15" s="249"/>
      <c r="G15" s="251"/>
      <c r="H15" s="251"/>
      <c r="I15" s="251" t="s">
        <v>31</v>
      </c>
      <c r="J15" s="252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14"/>
      <c r="F16" s="215"/>
      <c r="G16" s="214"/>
      <c r="H16" s="215"/>
      <c r="I16" s="214">
        <f>SUMIF(F49:F70,A16,I49:I70)+SUMIF(F49:F70,"PSU",I49:I70)</f>
        <v>0</v>
      </c>
      <c r="J16" s="216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14"/>
      <c r="F17" s="215"/>
      <c r="G17" s="214"/>
      <c r="H17" s="215"/>
      <c r="I17" s="214">
        <f>SUMIF(F49:F70,A17,I49:I70)</f>
        <v>0</v>
      </c>
      <c r="J17" s="216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14"/>
      <c r="F18" s="215"/>
      <c r="G18" s="214"/>
      <c r="H18" s="215"/>
      <c r="I18" s="214">
        <f>SUMIF(F49:F70,A18,I49:I70)</f>
        <v>0</v>
      </c>
      <c r="J18" s="216"/>
    </row>
    <row r="19" spans="1:10" ht="23.25" customHeight="1" x14ac:dyDescent="0.2">
      <c r="A19" s="139" t="s">
        <v>99</v>
      </c>
      <c r="B19" s="38" t="s">
        <v>29</v>
      </c>
      <c r="C19" s="62"/>
      <c r="D19" s="63"/>
      <c r="E19" s="214"/>
      <c r="F19" s="215"/>
      <c r="G19" s="214"/>
      <c r="H19" s="215"/>
      <c r="I19" s="214">
        <f>SUMIF(F49:F70,A19,I49:I70)</f>
        <v>0</v>
      </c>
      <c r="J19" s="216"/>
    </row>
    <row r="20" spans="1:10" ht="23.25" customHeight="1" x14ac:dyDescent="0.2">
      <c r="A20" s="139" t="s">
        <v>100</v>
      </c>
      <c r="B20" s="38" t="s">
        <v>30</v>
      </c>
      <c r="C20" s="62"/>
      <c r="D20" s="63"/>
      <c r="E20" s="214"/>
      <c r="F20" s="215"/>
      <c r="G20" s="214"/>
      <c r="H20" s="215"/>
      <c r="I20" s="214">
        <f>SUMIF(F49:F70,A20,I49:I70)</f>
        <v>0</v>
      </c>
      <c r="J20" s="216"/>
    </row>
    <row r="21" spans="1:10" ht="23.25" customHeight="1" x14ac:dyDescent="0.2">
      <c r="A21" s="2"/>
      <c r="B21" s="48" t="s">
        <v>31</v>
      </c>
      <c r="C21" s="64"/>
      <c r="D21" s="65"/>
      <c r="E21" s="217"/>
      <c r="F21" s="253"/>
      <c r="G21" s="217"/>
      <c r="H21" s="253"/>
      <c r="I21" s="217">
        <f>SUM(I16:J20)</f>
        <v>0</v>
      </c>
      <c r="J21" s="21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10">
        <f>A23</f>
        <v>0</v>
      </c>
      <c r="H24" s="211"/>
      <c r="I24" s="21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40">
        <f>A25</f>
        <v>0</v>
      </c>
      <c r="H26" s="241"/>
      <c r="I26" s="24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42">
        <f>CenaCelkem-(ZakladDPHSni+DPHSni+ZakladDPHZakl+DPHZakl)</f>
        <v>0</v>
      </c>
      <c r="H27" s="242"/>
      <c r="I27" s="242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0">
        <f>ZakladDPHSniVypocet+ZakladDPHZaklVypocet</f>
        <v>0</v>
      </c>
      <c r="H28" s="220"/>
      <c r="I28" s="22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9">
        <f>A27</f>
        <v>0</v>
      </c>
      <c r="H29" s="219"/>
      <c r="I29" s="219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204"/>
      <c r="D39" s="204"/>
      <c r="E39" s="204"/>
      <c r="F39" s="99">
        <f>'SO 01 01 Pol'!AE170</f>
        <v>0</v>
      </c>
      <c r="G39" s="100">
        <f>'SO 01 01 Pol'!AF170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 t="s">
        <v>45</v>
      </c>
      <c r="C40" s="205" t="s">
        <v>46</v>
      </c>
      <c r="D40" s="205"/>
      <c r="E40" s="205"/>
      <c r="F40" s="104">
        <f>'SO 01 01 Pol'!AE170</f>
        <v>0</v>
      </c>
      <c r="G40" s="105">
        <f>'SO 01 01 Pol'!AF170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07" t="s">
        <v>43</v>
      </c>
      <c r="C41" s="204" t="s">
        <v>44</v>
      </c>
      <c r="D41" s="204"/>
      <c r="E41" s="204"/>
      <c r="F41" s="108">
        <f>'SO 01 01 Pol'!AE170</f>
        <v>0</v>
      </c>
      <c r="G41" s="101">
        <f>'SO 01 01 Pol'!AF170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 x14ac:dyDescent="0.2">
      <c r="A42" s="88"/>
      <c r="B42" s="206" t="s">
        <v>52</v>
      </c>
      <c r="C42" s="207"/>
      <c r="D42" s="207"/>
      <c r="E42" s="208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54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55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56</v>
      </c>
      <c r="C49" s="202" t="s">
        <v>57</v>
      </c>
      <c r="D49" s="203"/>
      <c r="E49" s="203"/>
      <c r="F49" s="135" t="s">
        <v>26</v>
      </c>
      <c r="G49" s="136"/>
      <c r="H49" s="136"/>
      <c r="I49" s="136">
        <f>'SO 01 01 Pol'!G8</f>
        <v>0</v>
      </c>
      <c r="J49" s="132" t="str">
        <f>IF(I71=0,"",I49/I71*100)</f>
        <v/>
      </c>
    </row>
    <row r="50" spans="1:10" ht="36.75" customHeight="1" x14ac:dyDescent="0.2">
      <c r="A50" s="123"/>
      <c r="B50" s="128" t="s">
        <v>58</v>
      </c>
      <c r="C50" s="202" t="s">
        <v>59</v>
      </c>
      <c r="D50" s="203"/>
      <c r="E50" s="203"/>
      <c r="F50" s="135" t="s">
        <v>26</v>
      </c>
      <c r="G50" s="136"/>
      <c r="H50" s="136"/>
      <c r="I50" s="136">
        <f>'SO 01 01 Pol'!G18</f>
        <v>0</v>
      </c>
      <c r="J50" s="132" t="str">
        <f>IF(I71=0,"",I50/I71*100)</f>
        <v/>
      </c>
    </row>
    <row r="51" spans="1:10" ht="36.75" customHeight="1" x14ac:dyDescent="0.2">
      <c r="A51" s="123"/>
      <c r="B51" s="128" t="s">
        <v>60</v>
      </c>
      <c r="C51" s="202" t="s">
        <v>61</v>
      </c>
      <c r="D51" s="203"/>
      <c r="E51" s="203"/>
      <c r="F51" s="135" t="s">
        <v>26</v>
      </c>
      <c r="G51" s="136"/>
      <c r="H51" s="136"/>
      <c r="I51" s="136">
        <f>'SO 01 01 Pol'!G21</f>
        <v>0</v>
      </c>
      <c r="J51" s="132" t="str">
        <f>IF(I71=0,"",I51/I71*100)</f>
        <v/>
      </c>
    </row>
    <row r="52" spans="1:10" ht="36.75" customHeight="1" x14ac:dyDescent="0.2">
      <c r="A52" s="123"/>
      <c r="B52" s="128" t="s">
        <v>62</v>
      </c>
      <c r="C52" s="202" t="s">
        <v>63</v>
      </c>
      <c r="D52" s="203"/>
      <c r="E52" s="203"/>
      <c r="F52" s="135" t="s">
        <v>26</v>
      </c>
      <c r="G52" s="136"/>
      <c r="H52" s="136"/>
      <c r="I52" s="136">
        <f>'SO 01 01 Pol'!G23</f>
        <v>0</v>
      </c>
      <c r="J52" s="132" t="str">
        <f>IF(I71=0,"",I52/I71*100)</f>
        <v/>
      </c>
    </row>
    <row r="53" spans="1:10" ht="36.75" customHeight="1" x14ac:dyDescent="0.2">
      <c r="A53" s="123"/>
      <c r="B53" s="128" t="s">
        <v>64</v>
      </c>
      <c r="C53" s="202" t="s">
        <v>65</v>
      </c>
      <c r="D53" s="203"/>
      <c r="E53" s="203"/>
      <c r="F53" s="135" t="s">
        <v>26</v>
      </c>
      <c r="G53" s="136"/>
      <c r="H53" s="136"/>
      <c r="I53" s="136">
        <f>'SO 01 01 Pol'!G48</f>
        <v>0</v>
      </c>
      <c r="J53" s="132" t="str">
        <f>IF(I71=0,"",I53/I71*100)</f>
        <v/>
      </c>
    </row>
    <row r="54" spans="1:10" ht="36.75" customHeight="1" x14ac:dyDescent="0.2">
      <c r="A54" s="123"/>
      <c r="B54" s="128" t="s">
        <v>66</v>
      </c>
      <c r="C54" s="202" t="s">
        <v>67</v>
      </c>
      <c r="D54" s="203"/>
      <c r="E54" s="203"/>
      <c r="F54" s="135" t="s">
        <v>26</v>
      </c>
      <c r="G54" s="136"/>
      <c r="H54" s="136"/>
      <c r="I54" s="136">
        <f>'SO 01 01 Pol'!G55</f>
        <v>0</v>
      </c>
      <c r="J54" s="132" t="str">
        <f>IF(I71=0,"",I54/I71*100)</f>
        <v/>
      </c>
    </row>
    <row r="55" spans="1:10" ht="36.75" customHeight="1" x14ac:dyDescent="0.2">
      <c r="A55" s="123"/>
      <c r="B55" s="128" t="s">
        <v>68</v>
      </c>
      <c r="C55" s="202" t="s">
        <v>69</v>
      </c>
      <c r="D55" s="203"/>
      <c r="E55" s="203"/>
      <c r="F55" s="135" t="s">
        <v>26</v>
      </c>
      <c r="G55" s="136"/>
      <c r="H55" s="136"/>
      <c r="I55" s="136">
        <f>'SO 01 01 Pol'!G57</f>
        <v>0</v>
      </c>
      <c r="J55" s="132" t="str">
        <f>IF(I71=0,"",I55/I71*100)</f>
        <v/>
      </c>
    </row>
    <row r="56" spans="1:10" ht="36.75" customHeight="1" x14ac:dyDescent="0.2">
      <c r="A56" s="123"/>
      <c r="B56" s="128" t="s">
        <v>70</v>
      </c>
      <c r="C56" s="202" t="s">
        <v>71</v>
      </c>
      <c r="D56" s="203"/>
      <c r="E56" s="203"/>
      <c r="F56" s="135" t="s">
        <v>26</v>
      </c>
      <c r="G56" s="136"/>
      <c r="H56" s="136"/>
      <c r="I56" s="136">
        <f>'SO 01 01 Pol'!G59</f>
        <v>0</v>
      </c>
      <c r="J56" s="132" t="str">
        <f>IF(I71=0,"",I56/I71*100)</f>
        <v/>
      </c>
    </row>
    <row r="57" spans="1:10" ht="36.75" customHeight="1" x14ac:dyDescent="0.2">
      <c r="A57" s="123"/>
      <c r="B57" s="128" t="s">
        <v>72</v>
      </c>
      <c r="C57" s="202" t="s">
        <v>73</v>
      </c>
      <c r="D57" s="203"/>
      <c r="E57" s="203"/>
      <c r="F57" s="135" t="s">
        <v>26</v>
      </c>
      <c r="G57" s="136"/>
      <c r="H57" s="136"/>
      <c r="I57" s="136">
        <f>'SO 01 01 Pol'!G61</f>
        <v>0</v>
      </c>
      <c r="J57" s="132" t="str">
        <f>IF(I71=0,"",I57/I71*100)</f>
        <v/>
      </c>
    </row>
    <row r="58" spans="1:10" ht="36.75" customHeight="1" x14ac:dyDescent="0.2">
      <c r="A58" s="123"/>
      <c r="B58" s="128" t="s">
        <v>74</v>
      </c>
      <c r="C58" s="202" t="s">
        <v>75</v>
      </c>
      <c r="D58" s="203"/>
      <c r="E58" s="203"/>
      <c r="F58" s="135" t="s">
        <v>26</v>
      </c>
      <c r="G58" s="136"/>
      <c r="H58" s="136"/>
      <c r="I58" s="136">
        <f>'SO 01 01 Pol'!G76</f>
        <v>0</v>
      </c>
      <c r="J58" s="132" t="str">
        <f>IF(I71=0,"",I58/I71*100)</f>
        <v/>
      </c>
    </row>
    <row r="59" spans="1:10" ht="36.75" customHeight="1" x14ac:dyDescent="0.2">
      <c r="A59" s="123"/>
      <c r="B59" s="128" t="s">
        <v>76</v>
      </c>
      <c r="C59" s="202" t="s">
        <v>77</v>
      </c>
      <c r="D59" s="203"/>
      <c r="E59" s="203"/>
      <c r="F59" s="135" t="s">
        <v>27</v>
      </c>
      <c r="G59" s="136"/>
      <c r="H59" s="136"/>
      <c r="I59" s="136">
        <f>'SO 01 01 Pol'!G78</f>
        <v>0</v>
      </c>
      <c r="J59" s="132" t="str">
        <f>IF(I71=0,"",I59/I71*100)</f>
        <v/>
      </c>
    </row>
    <row r="60" spans="1:10" ht="36.75" customHeight="1" x14ac:dyDescent="0.2">
      <c r="A60" s="123"/>
      <c r="B60" s="128" t="s">
        <v>78</v>
      </c>
      <c r="C60" s="202" t="s">
        <v>79</v>
      </c>
      <c r="D60" s="203"/>
      <c r="E60" s="203"/>
      <c r="F60" s="135" t="s">
        <v>27</v>
      </c>
      <c r="G60" s="136"/>
      <c r="H60" s="136"/>
      <c r="I60" s="136">
        <f>'SO 01 01 Pol'!G90</f>
        <v>0</v>
      </c>
      <c r="J60" s="132" t="str">
        <f>IF(I71=0,"",I60/I71*100)</f>
        <v/>
      </c>
    </row>
    <row r="61" spans="1:10" ht="36.75" customHeight="1" x14ac:dyDescent="0.2">
      <c r="A61" s="123"/>
      <c r="B61" s="128" t="s">
        <v>80</v>
      </c>
      <c r="C61" s="202" t="s">
        <v>81</v>
      </c>
      <c r="D61" s="203"/>
      <c r="E61" s="203"/>
      <c r="F61" s="135" t="s">
        <v>27</v>
      </c>
      <c r="G61" s="136"/>
      <c r="H61" s="136"/>
      <c r="I61" s="136">
        <f>'SO 01 01 Pol'!G92</f>
        <v>0</v>
      </c>
      <c r="J61" s="132" t="str">
        <f>IF(I71=0,"",I61/I71*100)</f>
        <v/>
      </c>
    </row>
    <row r="62" spans="1:10" ht="36.75" customHeight="1" x14ac:dyDescent="0.2">
      <c r="A62" s="123"/>
      <c r="B62" s="128" t="s">
        <v>82</v>
      </c>
      <c r="C62" s="202" t="s">
        <v>83</v>
      </c>
      <c r="D62" s="203"/>
      <c r="E62" s="203"/>
      <c r="F62" s="135" t="s">
        <v>27</v>
      </c>
      <c r="G62" s="136"/>
      <c r="H62" s="136"/>
      <c r="I62" s="136">
        <f>'SO 01 01 Pol'!G103</f>
        <v>0</v>
      </c>
      <c r="J62" s="132" t="str">
        <f>IF(I71=0,"",I62/I71*100)</f>
        <v/>
      </c>
    </row>
    <row r="63" spans="1:10" ht="36.75" customHeight="1" x14ac:dyDescent="0.2">
      <c r="A63" s="123"/>
      <c r="B63" s="128" t="s">
        <v>84</v>
      </c>
      <c r="C63" s="202" t="s">
        <v>85</v>
      </c>
      <c r="D63" s="203"/>
      <c r="E63" s="203"/>
      <c r="F63" s="135" t="s">
        <v>27</v>
      </c>
      <c r="G63" s="136"/>
      <c r="H63" s="136"/>
      <c r="I63" s="136">
        <f>'SO 01 01 Pol'!G106</f>
        <v>0</v>
      </c>
      <c r="J63" s="132" t="str">
        <f>IF(I71=0,"",I63/I71*100)</f>
        <v/>
      </c>
    </row>
    <row r="64" spans="1:10" ht="36.75" customHeight="1" x14ac:dyDescent="0.2">
      <c r="A64" s="123"/>
      <c r="B64" s="128" t="s">
        <v>86</v>
      </c>
      <c r="C64" s="202" t="s">
        <v>87</v>
      </c>
      <c r="D64" s="203"/>
      <c r="E64" s="203"/>
      <c r="F64" s="135" t="s">
        <v>27</v>
      </c>
      <c r="G64" s="136"/>
      <c r="H64" s="136"/>
      <c r="I64" s="136">
        <f>'SO 01 01 Pol'!G118</f>
        <v>0</v>
      </c>
      <c r="J64" s="132" t="str">
        <f>IF(I71=0,"",I64/I71*100)</f>
        <v/>
      </c>
    </row>
    <row r="65" spans="1:10" ht="36.75" customHeight="1" x14ac:dyDescent="0.2">
      <c r="A65" s="123"/>
      <c r="B65" s="128" t="s">
        <v>88</v>
      </c>
      <c r="C65" s="202" t="s">
        <v>89</v>
      </c>
      <c r="D65" s="203"/>
      <c r="E65" s="203"/>
      <c r="F65" s="135" t="s">
        <v>27</v>
      </c>
      <c r="G65" s="136"/>
      <c r="H65" s="136"/>
      <c r="I65" s="136">
        <f>'SO 01 01 Pol'!G128</f>
        <v>0</v>
      </c>
      <c r="J65" s="132" t="str">
        <f>IF(I71=0,"",I65/I71*100)</f>
        <v/>
      </c>
    </row>
    <row r="66" spans="1:10" ht="36.75" customHeight="1" x14ac:dyDescent="0.2">
      <c r="A66" s="123"/>
      <c r="B66" s="128" t="s">
        <v>90</v>
      </c>
      <c r="C66" s="202" t="s">
        <v>91</v>
      </c>
      <c r="D66" s="203"/>
      <c r="E66" s="203"/>
      <c r="F66" s="135" t="s">
        <v>27</v>
      </c>
      <c r="G66" s="136"/>
      <c r="H66" s="136"/>
      <c r="I66" s="136">
        <f>'SO 01 01 Pol'!G132</f>
        <v>0</v>
      </c>
      <c r="J66" s="132" t="str">
        <f>IF(I71=0,"",I66/I71*100)</f>
        <v/>
      </c>
    </row>
    <row r="67" spans="1:10" ht="36.75" customHeight="1" x14ac:dyDescent="0.2">
      <c r="A67" s="123"/>
      <c r="B67" s="128" t="s">
        <v>92</v>
      </c>
      <c r="C67" s="202" t="s">
        <v>93</v>
      </c>
      <c r="D67" s="203"/>
      <c r="E67" s="203"/>
      <c r="F67" s="135" t="s">
        <v>27</v>
      </c>
      <c r="G67" s="136"/>
      <c r="H67" s="136"/>
      <c r="I67" s="136">
        <f>'SO 01 01 Pol'!G143</f>
        <v>0</v>
      </c>
      <c r="J67" s="132" t="str">
        <f>IF(I71=0,"",I67/I71*100)</f>
        <v/>
      </c>
    </row>
    <row r="68" spans="1:10" ht="36.75" customHeight="1" x14ac:dyDescent="0.2">
      <c r="A68" s="123"/>
      <c r="B68" s="128" t="s">
        <v>94</v>
      </c>
      <c r="C68" s="202" t="s">
        <v>95</v>
      </c>
      <c r="D68" s="203"/>
      <c r="E68" s="203"/>
      <c r="F68" s="135" t="s">
        <v>27</v>
      </c>
      <c r="G68" s="136"/>
      <c r="H68" s="136"/>
      <c r="I68" s="136">
        <f>'SO 01 01 Pol'!G147</f>
        <v>0</v>
      </c>
      <c r="J68" s="132" t="str">
        <f>IF(I71=0,"",I68/I71*100)</f>
        <v/>
      </c>
    </row>
    <row r="69" spans="1:10" ht="36.75" customHeight="1" x14ac:dyDescent="0.2">
      <c r="A69" s="123"/>
      <c r="B69" s="128" t="s">
        <v>96</v>
      </c>
      <c r="C69" s="202" t="s">
        <v>97</v>
      </c>
      <c r="D69" s="203"/>
      <c r="E69" s="203"/>
      <c r="F69" s="135" t="s">
        <v>98</v>
      </c>
      <c r="G69" s="136"/>
      <c r="H69" s="136"/>
      <c r="I69" s="136">
        <f>'SO 01 01 Pol'!G156</f>
        <v>0</v>
      </c>
      <c r="J69" s="132" t="str">
        <f>IF(I71=0,"",I69/I71*100)</f>
        <v/>
      </c>
    </row>
    <row r="70" spans="1:10" ht="36.75" customHeight="1" x14ac:dyDescent="0.2">
      <c r="A70" s="123"/>
      <c r="B70" s="128" t="s">
        <v>99</v>
      </c>
      <c r="C70" s="202" t="s">
        <v>29</v>
      </c>
      <c r="D70" s="203"/>
      <c r="E70" s="203"/>
      <c r="F70" s="135" t="s">
        <v>99</v>
      </c>
      <c r="G70" s="136"/>
      <c r="H70" s="136"/>
      <c r="I70" s="136">
        <f>'SO 01 01 Pol'!G162</f>
        <v>0</v>
      </c>
      <c r="J70" s="132" t="str">
        <f>IF(I71=0,"",I70/I71*100)</f>
        <v/>
      </c>
    </row>
    <row r="71" spans="1:10" ht="25.5" customHeight="1" x14ac:dyDescent="0.2">
      <c r="A71" s="124"/>
      <c r="B71" s="129" t="s">
        <v>1</v>
      </c>
      <c r="C71" s="130"/>
      <c r="D71" s="131"/>
      <c r="E71" s="131"/>
      <c r="F71" s="137"/>
      <c r="G71" s="138"/>
      <c r="H71" s="138"/>
      <c r="I71" s="138">
        <f>SUM(I49:I70)</f>
        <v>0</v>
      </c>
      <c r="J71" s="133">
        <f>SUM(J49:J70)</f>
        <v>0</v>
      </c>
    </row>
    <row r="72" spans="1:10" x14ac:dyDescent="0.2">
      <c r="F72" s="87"/>
      <c r="G72" s="87"/>
      <c r="H72" s="87"/>
      <c r="I72" s="87"/>
      <c r="J72" s="134"/>
    </row>
    <row r="73" spans="1:10" x14ac:dyDescent="0.2">
      <c r="F73" s="87"/>
      <c r="G73" s="87"/>
      <c r="H73" s="87"/>
      <c r="I73" s="87"/>
      <c r="J73" s="134"/>
    </row>
    <row r="74" spans="1:10" x14ac:dyDescent="0.2">
      <c r="F74" s="87"/>
      <c r="G74" s="87"/>
      <c r="H74" s="87"/>
      <c r="I74" s="87"/>
      <c r="J74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4" t="s">
        <v>7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50" t="s">
        <v>8</v>
      </c>
      <c r="B2" s="49"/>
      <c r="C2" s="256"/>
      <c r="D2" s="256"/>
      <c r="E2" s="256"/>
      <c r="F2" s="256"/>
      <c r="G2" s="257"/>
    </row>
    <row r="3" spans="1:7" ht="24.95" customHeight="1" x14ac:dyDescent="0.2">
      <c r="A3" s="50" t="s">
        <v>9</v>
      </c>
      <c r="B3" s="49"/>
      <c r="C3" s="256"/>
      <c r="D3" s="256"/>
      <c r="E3" s="256"/>
      <c r="F3" s="256"/>
      <c r="G3" s="257"/>
    </row>
    <row r="4" spans="1:7" ht="24.95" customHeight="1" x14ac:dyDescent="0.2">
      <c r="A4" s="50" t="s">
        <v>10</v>
      </c>
      <c r="B4" s="49"/>
      <c r="C4" s="256"/>
      <c r="D4" s="256"/>
      <c r="E4" s="256"/>
      <c r="F4" s="256"/>
      <c r="G4" s="25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7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101</v>
      </c>
    </row>
    <row r="2" spans="1:60" ht="24.95" customHeight="1" x14ac:dyDescent="0.2">
      <c r="A2" s="140" t="s">
        <v>8</v>
      </c>
      <c r="B2" s="49" t="s">
        <v>49</v>
      </c>
      <c r="C2" s="263" t="s">
        <v>50</v>
      </c>
      <c r="D2" s="264"/>
      <c r="E2" s="264"/>
      <c r="F2" s="264"/>
      <c r="G2" s="265"/>
      <c r="AG2" t="s">
        <v>102</v>
      </c>
    </row>
    <row r="3" spans="1:60" ht="24.95" customHeight="1" x14ac:dyDescent="0.2">
      <c r="A3" s="140" t="s">
        <v>9</v>
      </c>
      <c r="B3" s="49" t="s">
        <v>45</v>
      </c>
      <c r="C3" s="263" t="s">
        <v>46</v>
      </c>
      <c r="D3" s="264"/>
      <c r="E3" s="264"/>
      <c r="F3" s="264"/>
      <c r="G3" s="265"/>
      <c r="AC3" s="121" t="s">
        <v>102</v>
      </c>
      <c r="AG3" t="s">
        <v>103</v>
      </c>
    </row>
    <row r="4" spans="1:60" ht="24.95" customHeight="1" x14ac:dyDescent="0.2">
      <c r="A4" s="141" t="s">
        <v>10</v>
      </c>
      <c r="B4" s="142" t="s">
        <v>43</v>
      </c>
      <c r="C4" s="266" t="s">
        <v>44</v>
      </c>
      <c r="D4" s="267"/>
      <c r="E4" s="267"/>
      <c r="F4" s="267"/>
      <c r="G4" s="268"/>
      <c r="AG4" t="s">
        <v>104</v>
      </c>
    </row>
    <row r="5" spans="1:60" x14ac:dyDescent="0.2">
      <c r="D5" s="10"/>
    </row>
    <row r="6" spans="1:60" ht="38.25" x14ac:dyDescent="0.2">
      <c r="A6" s="144" t="s">
        <v>105</v>
      </c>
      <c r="B6" s="146" t="s">
        <v>106</v>
      </c>
      <c r="C6" s="146" t="s">
        <v>107</v>
      </c>
      <c r="D6" s="145" t="s">
        <v>108</v>
      </c>
      <c r="E6" s="144" t="s">
        <v>109</v>
      </c>
      <c r="F6" s="143" t="s">
        <v>110</v>
      </c>
      <c r="G6" s="144" t="s">
        <v>31</v>
      </c>
      <c r="H6" s="147" t="s">
        <v>32</v>
      </c>
      <c r="I6" s="147" t="s">
        <v>111</v>
      </c>
      <c r="J6" s="147" t="s">
        <v>33</v>
      </c>
      <c r="K6" s="147" t="s">
        <v>112</v>
      </c>
      <c r="L6" s="147" t="s">
        <v>113</v>
      </c>
      <c r="M6" s="147" t="s">
        <v>114</v>
      </c>
      <c r="N6" s="147" t="s">
        <v>115</v>
      </c>
      <c r="O6" s="147" t="s">
        <v>116</v>
      </c>
      <c r="P6" s="147" t="s">
        <v>117</v>
      </c>
      <c r="Q6" s="147" t="s">
        <v>118</v>
      </c>
      <c r="R6" s="147" t="s">
        <v>119</v>
      </c>
      <c r="S6" s="147" t="s">
        <v>120</v>
      </c>
      <c r="T6" s="147" t="s">
        <v>121</v>
      </c>
      <c r="U6" s="147" t="s">
        <v>122</v>
      </c>
      <c r="V6" s="147" t="s">
        <v>123</v>
      </c>
      <c r="W6" s="147" t="s">
        <v>124</v>
      </c>
      <c r="X6" s="147" t="s">
        <v>125</v>
      </c>
      <c r="Y6" s="147" t="s">
        <v>126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70" t="s">
        <v>127</v>
      </c>
      <c r="B8" s="171" t="s">
        <v>56</v>
      </c>
      <c r="C8" s="191" t="s">
        <v>57</v>
      </c>
      <c r="D8" s="172"/>
      <c r="E8" s="173"/>
      <c r="F8" s="174"/>
      <c r="G8" s="175">
        <f>SUMIF(AG9:AG17,"&lt;&gt;NOR",G9:G17)</f>
        <v>0</v>
      </c>
      <c r="H8" s="169"/>
      <c r="I8" s="169">
        <f>SUM(I9:I17)</f>
        <v>0</v>
      </c>
      <c r="J8" s="169"/>
      <c r="K8" s="169">
        <f>SUM(K9:K17)</f>
        <v>0</v>
      </c>
      <c r="L8" s="169"/>
      <c r="M8" s="169">
        <f>SUM(M9:M17)</f>
        <v>0</v>
      </c>
      <c r="N8" s="168"/>
      <c r="O8" s="168">
        <f>SUM(O9:O17)</f>
        <v>0.24000000000000002</v>
      </c>
      <c r="P8" s="168"/>
      <c r="Q8" s="168">
        <f>SUM(Q9:Q17)</f>
        <v>0.04</v>
      </c>
      <c r="R8" s="169"/>
      <c r="S8" s="169"/>
      <c r="T8" s="169"/>
      <c r="U8" s="169"/>
      <c r="V8" s="169">
        <f>SUM(V9:V17)</f>
        <v>3.24</v>
      </c>
      <c r="W8" s="169"/>
      <c r="X8" s="169"/>
      <c r="Y8" s="169"/>
      <c r="AG8" t="s">
        <v>128</v>
      </c>
    </row>
    <row r="9" spans="1:60" outlineLevel="1" x14ac:dyDescent="0.2">
      <c r="A9" s="177">
        <v>1</v>
      </c>
      <c r="B9" s="178" t="s">
        <v>129</v>
      </c>
      <c r="C9" s="192" t="s">
        <v>130</v>
      </c>
      <c r="D9" s="179" t="s">
        <v>131</v>
      </c>
      <c r="E9" s="180">
        <v>2.1749999999999998</v>
      </c>
      <c r="F9" s="181"/>
      <c r="G9" s="182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12</v>
      </c>
      <c r="M9" s="159">
        <f>G9*(1+L9/100)</f>
        <v>0</v>
      </c>
      <c r="N9" s="158">
        <v>7.5340000000000004E-2</v>
      </c>
      <c r="O9" s="158">
        <f>ROUND(E9*N9,2)</f>
        <v>0.16</v>
      </c>
      <c r="P9" s="158">
        <v>0</v>
      </c>
      <c r="Q9" s="158">
        <f>ROUND(E9*P9,2)</f>
        <v>0</v>
      </c>
      <c r="R9" s="159"/>
      <c r="S9" s="159" t="s">
        <v>132</v>
      </c>
      <c r="T9" s="159" t="s">
        <v>132</v>
      </c>
      <c r="U9" s="159">
        <v>0.52915000000000001</v>
      </c>
      <c r="V9" s="159">
        <f>ROUND(E9*U9,2)</f>
        <v>1.1499999999999999</v>
      </c>
      <c r="W9" s="159"/>
      <c r="X9" s="159" t="s">
        <v>133</v>
      </c>
      <c r="Y9" s="159" t="s">
        <v>134</v>
      </c>
      <c r="Z9" s="148"/>
      <c r="AA9" s="148"/>
      <c r="AB9" s="148"/>
      <c r="AC9" s="148"/>
      <c r="AD9" s="148"/>
      <c r="AE9" s="148"/>
      <c r="AF9" s="148"/>
      <c r="AG9" s="148" t="s">
        <v>135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93" t="s">
        <v>136</v>
      </c>
      <c r="D10" s="161"/>
      <c r="E10" s="162">
        <v>2.1749999999999998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7">
        <v>2</v>
      </c>
      <c r="B11" s="178" t="s">
        <v>138</v>
      </c>
      <c r="C11" s="192" t="s">
        <v>139</v>
      </c>
      <c r="D11" s="179" t="s">
        <v>140</v>
      </c>
      <c r="E11" s="180">
        <v>5.8</v>
      </c>
      <c r="F11" s="181"/>
      <c r="G11" s="182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12</v>
      </c>
      <c r="M11" s="159">
        <f>G11*(1+L11/100)</f>
        <v>0</v>
      </c>
      <c r="N11" s="158">
        <v>1.0300000000000001E-3</v>
      </c>
      <c r="O11" s="158">
        <f>ROUND(E11*N11,2)</f>
        <v>0.01</v>
      </c>
      <c r="P11" s="158">
        <v>0</v>
      </c>
      <c r="Q11" s="158">
        <f>ROUND(E11*P11,2)</f>
        <v>0</v>
      </c>
      <c r="R11" s="159"/>
      <c r="S11" s="159" t="s">
        <v>132</v>
      </c>
      <c r="T11" s="159" t="s">
        <v>132</v>
      </c>
      <c r="U11" s="159">
        <v>0.223</v>
      </c>
      <c r="V11" s="159">
        <f>ROUND(E11*U11,2)</f>
        <v>1.29</v>
      </c>
      <c r="W11" s="159"/>
      <c r="X11" s="159" t="s">
        <v>133</v>
      </c>
      <c r="Y11" s="159" t="s">
        <v>134</v>
      </c>
      <c r="Z11" s="148"/>
      <c r="AA11" s="148"/>
      <c r="AB11" s="148"/>
      <c r="AC11" s="148"/>
      <c r="AD11" s="148"/>
      <c r="AE11" s="148"/>
      <c r="AF11" s="148"/>
      <c r="AG11" s="148" t="s">
        <v>135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58" t="s">
        <v>141</v>
      </c>
      <c r="D12" s="259"/>
      <c r="E12" s="259"/>
      <c r="F12" s="259"/>
      <c r="G12" s="2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142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93" t="s">
        <v>143</v>
      </c>
      <c r="D13" s="161"/>
      <c r="E13" s="162">
        <v>5.8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137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7">
        <v>3</v>
      </c>
      <c r="B14" s="178" t="s">
        <v>144</v>
      </c>
      <c r="C14" s="192" t="s">
        <v>145</v>
      </c>
      <c r="D14" s="179" t="s">
        <v>131</v>
      </c>
      <c r="E14" s="180">
        <v>1.05</v>
      </c>
      <c r="F14" s="181"/>
      <c r="G14" s="182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12</v>
      </c>
      <c r="M14" s="159">
        <f>G14*(1+L14/100)</f>
        <v>0</v>
      </c>
      <c r="N14" s="158">
        <v>5.5750000000000001E-2</v>
      </c>
      <c r="O14" s="158">
        <f>ROUND(E14*N14,2)</f>
        <v>0.06</v>
      </c>
      <c r="P14" s="158">
        <v>0</v>
      </c>
      <c r="Q14" s="158">
        <f>ROUND(E14*P14,2)</f>
        <v>0</v>
      </c>
      <c r="R14" s="159"/>
      <c r="S14" s="159" t="s">
        <v>132</v>
      </c>
      <c r="T14" s="159" t="s">
        <v>132</v>
      </c>
      <c r="U14" s="159">
        <v>0.75800000000000001</v>
      </c>
      <c r="V14" s="159">
        <f>ROUND(E14*U14,2)</f>
        <v>0.8</v>
      </c>
      <c r="W14" s="159"/>
      <c r="X14" s="159" t="s">
        <v>133</v>
      </c>
      <c r="Y14" s="159" t="s">
        <v>134</v>
      </c>
      <c r="Z14" s="148"/>
      <c r="AA14" s="148"/>
      <c r="AB14" s="148"/>
      <c r="AC14" s="148"/>
      <c r="AD14" s="148"/>
      <c r="AE14" s="148"/>
      <c r="AF14" s="148"/>
      <c r="AG14" s="148" t="s">
        <v>135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93" t="s">
        <v>146</v>
      </c>
      <c r="D15" s="161"/>
      <c r="E15" s="162">
        <v>1.05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137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7">
        <v>4</v>
      </c>
      <c r="B16" s="178" t="s">
        <v>147</v>
      </c>
      <c r="C16" s="192" t="s">
        <v>148</v>
      </c>
      <c r="D16" s="179" t="s">
        <v>149</v>
      </c>
      <c r="E16" s="180">
        <v>1.2E-2</v>
      </c>
      <c r="F16" s="181"/>
      <c r="G16" s="182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12</v>
      </c>
      <c r="M16" s="159">
        <f>G16*(1+L16/100)</f>
        <v>0</v>
      </c>
      <c r="N16" s="158">
        <v>1.0970899999999999</v>
      </c>
      <c r="O16" s="158">
        <f>ROUND(E16*N16,2)</f>
        <v>0.01</v>
      </c>
      <c r="P16" s="158">
        <v>3.6309</v>
      </c>
      <c r="Q16" s="158">
        <f>ROUND(E16*P16,2)</f>
        <v>0.04</v>
      </c>
      <c r="R16" s="159"/>
      <c r="S16" s="159" t="s">
        <v>132</v>
      </c>
      <c r="T16" s="159" t="s">
        <v>150</v>
      </c>
      <c r="U16" s="159">
        <v>0</v>
      </c>
      <c r="V16" s="159">
        <f>ROUND(E16*U16,2)</f>
        <v>0</v>
      </c>
      <c r="W16" s="159"/>
      <c r="X16" s="159" t="s">
        <v>151</v>
      </c>
      <c r="Y16" s="159" t="s">
        <v>134</v>
      </c>
      <c r="Z16" s="148"/>
      <c r="AA16" s="148"/>
      <c r="AB16" s="148"/>
      <c r="AC16" s="148"/>
      <c r="AD16" s="148"/>
      <c r="AE16" s="148"/>
      <c r="AF16" s="148"/>
      <c r="AG16" s="148" t="s">
        <v>152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93" t="s">
        <v>153</v>
      </c>
      <c r="D17" s="161"/>
      <c r="E17" s="162">
        <v>1.2E-2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137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70" t="s">
        <v>127</v>
      </c>
      <c r="B18" s="171" t="s">
        <v>58</v>
      </c>
      <c r="C18" s="191" t="s">
        <v>59</v>
      </c>
      <c r="D18" s="172"/>
      <c r="E18" s="173"/>
      <c r="F18" s="174"/>
      <c r="G18" s="175">
        <f>SUMIF(AG19:AG20,"&lt;&gt;NOR",G19:G20)</f>
        <v>0</v>
      </c>
      <c r="H18" s="169"/>
      <c r="I18" s="169">
        <f>SUM(I19:I20)</f>
        <v>0</v>
      </c>
      <c r="J18" s="169"/>
      <c r="K18" s="169">
        <f>SUM(K19:K20)</f>
        <v>0</v>
      </c>
      <c r="L18" s="169"/>
      <c r="M18" s="169">
        <f>SUM(M19:M20)</f>
        <v>0</v>
      </c>
      <c r="N18" s="168"/>
      <c r="O18" s="168">
        <f>SUM(O19:O20)</f>
        <v>7.0000000000000007E-2</v>
      </c>
      <c r="P18" s="168"/>
      <c r="Q18" s="168">
        <f>SUM(Q19:Q20)</f>
        <v>0</v>
      </c>
      <c r="R18" s="169"/>
      <c r="S18" s="169"/>
      <c r="T18" s="169"/>
      <c r="U18" s="169"/>
      <c r="V18" s="169">
        <f>SUM(V19:V20)</f>
        <v>3.21</v>
      </c>
      <c r="W18" s="169"/>
      <c r="X18" s="169"/>
      <c r="Y18" s="169"/>
      <c r="AG18" t="s">
        <v>128</v>
      </c>
    </row>
    <row r="19" spans="1:60" outlineLevel="1" x14ac:dyDescent="0.2">
      <c r="A19" s="177">
        <v>5</v>
      </c>
      <c r="B19" s="178" t="s">
        <v>154</v>
      </c>
      <c r="C19" s="192" t="s">
        <v>155</v>
      </c>
      <c r="D19" s="179" t="s">
        <v>131</v>
      </c>
      <c r="E19" s="180">
        <v>1.62</v>
      </c>
      <c r="F19" s="181"/>
      <c r="G19" s="182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12</v>
      </c>
      <c r="M19" s="159">
        <f>G19*(1+L19/100)</f>
        <v>0</v>
      </c>
      <c r="N19" s="158">
        <v>4.4229999999999998E-2</v>
      </c>
      <c r="O19" s="158">
        <f>ROUND(E19*N19,2)</f>
        <v>7.0000000000000007E-2</v>
      </c>
      <c r="P19" s="158">
        <v>0</v>
      </c>
      <c r="Q19" s="158">
        <f>ROUND(E19*P19,2)</f>
        <v>0</v>
      </c>
      <c r="R19" s="159"/>
      <c r="S19" s="159" t="s">
        <v>132</v>
      </c>
      <c r="T19" s="159" t="s">
        <v>132</v>
      </c>
      <c r="U19" s="159">
        <v>1.9810000000000001</v>
      </c>
      <c r="V19" s="159">
        <f>ROUND(E19*U19,2)</f>
        <v>3.21</v>
      </c>
      <c r="W19" s="159"/>
      <c r="X19" s="159" t="s">
        <v>133</v>
      </c>
      <c r="Y19" s="159" t="s">
        <v>134</v>
      </c>
      <c r="Z19" s="148"/>
      <c r="AA19" s="148"/>
      <c r="AB19" s="148"/>
      <c r="AC19" s="148"/>
      <c r="AD19" s="148"/>
      <c r="AE19" s="148"/>
      <c r="AF19" s="148"/>
      <c r="AG19" s="148" t="s">
        <v>135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93" t="s">
        <v>156</v>
      </c>
      <c r="D20" s="161"/>
      <c r="E20" s="162">
        <v>1.62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137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70" t="s">
        <v>127</v>
      </c>
      <c r="B21" s="171" t="s">
        <v>60</v>
      </c>
      <c r="C21" s="191" t="s">
        <v>61</v>
      </c>
      <c r="D21" s="172"/>
      <c r="E21" s="173"/>
      <c r="F21" s="174"/>
      <c r="G21" s="175">
        <f>SUMIF(AG22:AG22,"&lt;&gt;NOR",G22:G22)</f>
        <v>0</v>
      </c>
      <c r="H21" s="169"/>
      <c r="I21" s="169">
        <f>SUM(I22:I22)</f>
        <v>0</v>
      </c>
      <c r="J21" s="169"/>
      <c r="K21" s="169">
        <f>SUM(K22:K22)</f>
        <v>0</v>
      </c>
      <c r="L21" s="169"/>
      <c r="M21" s="169">
        <f>SUM(M22:M22)</f>
        <v>0</v>
      </c>
      <c r="N21" s="168"/>
      <c r="O21" s="168">
        <f>SUM(O22:O22)</f>
        <v>0</v>
      </c>
      <c r="P21" s="168"/>
      <c r="Q21" s="168">
        <f>SUM(Q22:Q22)</f>
        <v>0</v>
      </c>
      <c r="R21" s="169"/>
      <c r="S21" s="169"/>
      <c r="T21" s="169"/>
      <c r="U21" s="169"/>
      <c r="V21" s="169">
        <f>SUM(V22:V22)</f>
        <v>0</v>
      </c>
      <c r="W21" s="169"/>
      <c r="X21" s="169"/>
      <c r="Y21" s="169"/>
      <c r="AG21" t="s">
        <v>128</v>
      </c>
    </row>
    <row r="22" spans="1:60" outlineLevel="1" x14ac:dyDescent="0.2">
      <c r="A22" s="183">
        <v>6</v>
      </c>
      <c r="B22" s="184" t="s">
        <v>157</v>
      </c>
      <c r="C22" s="194" t="s">
        <v>158</v>
      </c>
      <c r="D22" s="185" t="s">
        <v>159</v>
      </c>
      <c r="E22" s="186">
        <v>1</v>
      </c>
      <c r="F22" s="187"/>
      <c r="G22" s="188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12</v>
      </c>
      <c r="M22" s="159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9"/>
      <c r="S22" s="159" t="s">
        <v>160</v>
      </c>
      <c r="T22" s="159" t="s">
        <v>161</v>
      </c>
      <c r="U22" s="159">
        <v>0</v>
      </c>
      <c r="V22" s="159">
        <f>ROUND(E22*U22,2)</f>
        <v>0</v>
      </c>
      <c r="W22" s="159"/>
      <c r="X22" s="159" t="s">
        <v>133</v>
      </c>
      <c r="Y22" s="159" t="s">
        <v>134</v>
      </c>
      <c r="Z22" s="148"/>
      <c r="AA22" s="148"/>
      <c r="AB22" s="148"/>
      <c r="AC22" s="148"/>
      <c r="AD22" s="148"/>
      <c r="AE22" s="148"/>
      <c r="AF22" s="148"/>
      <c r="AG22" s="148" t="s">
        <v>135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70" t="s">
        <v>127</v>
      </c>
      <c r="B23" s="171" t="s">
        <v>62</v>
      </c>
      <c r="C23" s="191" t="s">
        <v>63</v>
      </c>
      <c r="D23" s="172"/>
      <c r="E23" s="173"/>
      <c r="F23" s="174"/>
      <c r="G23" s="175">
        <f>SUMIF(AG24:AG47,"&lt;&gt;NOR",G24:G47)</f>
        <v>0</v>
      </c>
      <c r="H23" s="169"/>
      <c r="I23" s="169">
        <f>SUM(I24:I47)</f>
        <v>0</v>
      </c>
      <c r="J23" s="169"/>
      <c r="K23" s="169">
        <f>SUM(K24:K47)</f>
        <v>0</v>
      </c>
      <c r="L23" s="169"/>
      <c r="M23" s="169">
        <f>SUM(M24:M47)</f>
        <v>0</v>
      </c>
      <c r="N23" s="168"/>
      <c r="O23" s="168">
        <f>SUM(O24:O47)</f>
        <v>1.49</v>
      </c>
      <c r="P23" s="168"/>
      <c r="Q23" s="168">
        <f>SUM(Q24:Q47)</f>
        <v>0</v>
      </c>
      <c r="R23" s="169"/>
      <c r="S23" s="169"/>
      <c r="T23" s="169"/>
      <c r="U23" s="169"/>
      <c r="V23" s="169">
        <f>SUM(V24:V47)</f>
        <v>28.810000000000002</v>
      </c>
      <c r="W23" s="169"/>
      <c r="X23" s="169"/>
      <c r="Y23" s="169"/>
      <c r="AG23" t="s">
        <v>128</v>
      </c>
    </row>
    <row r="24" spans="1:60" ht="22.5" outlineLevel="1" x14ac:dyDescent="0.2">
      <c r="A24" s="183">
        <v>7</v>
      </c>
      <c r="B24" s="184" t="s">
        <v>162</v>
      </c>
      <c r="C24" s="194" t="s">
        <v>163</v>
      </c>
      <c r="D24" s="185" t="s">
        <v>131</v>
      </c>
      <c r="E24" s="186">
        <v>7.9</v>
      </c>
      <c r="F24" s="187"/>
      <c r="G24" s="188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12</v>
      </c>
      <c r="M24" s="159">
        <f>G24*(1+L24/100)</f>
        <v>0</v>
      </c>
      <c r="N24" s="158">
        <v>7.5900000000000004E-3</v>
      </c>
      <c r="O24" s="158">
        <f>ROUND(E24*N24,2)</f>
        <v>0.06</v>
      </c>
      <c r="P24" s="158">
        <v>0</v>
      </c>
      <c r="Q24" s="158">
        <f>ROUND(E24*P24,2)</f>
        <v>0</v>
      </c>
      <c r="R24" s="159"/>
      <c r="S24" s="159" t="s">
        <v>132</v>
      </c>
      <c r="T24" s="159" t="s">
        <v>132</v>
      </c>
      <c r="U24" s="159">
        <v>0.32</v>
      </c>
      <c r="V24" s="159">
        <f>ROUND(E24*U24,2)</f>
        <v>2.5299999999999998</v>
      </c>
      <c r="W24" s="159"/>
      <c r="X24" s="159" t="s">
        <v>133</v>
      </c>
      <c r="Y24" s="159" t="s">
        <v>134</v>
      </c>
      <c r="Z24" s="148"/>
      <c r="AA24" s="148"/>
      <c r="AB24" s="148"/>
      <c r="AC24" s="148"/>
      <c r="AD24" s="148"/>
      <c r="AE24" s="148"/>
      <c r="AF24" s="148"/>
      <c r="AG24" s="148" t="s">
        <v>135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7">
        <v>8</v>
      </c>
      <c r="B25" s="178" t="s">
        <v>164</v>
      </c>
      <c r="C25" s="192" t="s">
        <v>165</v>
      </c>
      <c r="D25" s="179" t="s">
        <v>131</v>
      </c>
      <c r="E25" s="180">
        <v>7.9</v>
      </c>
      <c r="F25" s="181"/>
      <c r="G25" s="182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12</v>
      </c>
      <c r="M25" s="159">
        <f>G25*(1+L25/100)</f>
        <v>0</v>
      </c>
      <c r="N25" s="158">
        <v>8.4000000000000003E-4</v>
      </c>
      <c r="O25" s="158">
        <f>ROUND(E25*N25,2)</f>
        <v>0.01</v>
      </c>
      <c r="P25" s="158">
        <v>0</v>
      </c>
      <c r="Q25" s="158">
        <f>ROUND(E25*P25,2)</f>
        <v>0</v>
      </c>
      <c r="R25" s="159"/>
      <c r="S25" s="159" t="s">
        <v>132</v>
      </c>
      <c r="T25" s="159" t="s">
        <v>132</v>
      </c>
      <c r="U25" s="159">
        <v>8.8999999999999996E-2</v>
      </c>
      <c r="V25" s="159">
        <f>ROUND(E25*U25,2)</f>
        <v>0.7</v>
      </c>
      <c r="W25" s="159"/>
      <c r="X25" s="159" t="s">
        <v>133</v>
      </c>
      <c r="Y25" s="159" t="s">
        <v>134</v>
      </c>
      <c r="Z25" s="148"/>
      <c r="AA25" s="148"/>
      <c r="AB25" s="148"/>
      <c r="AC25" s="148"/>
      <c r="AD25" s="148"/>
      <c r="AE25" s="148"/>
      <c r="AF25" s="148"/>
      <c r="AG25" s="148" t="s">
        <v>135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93" t="s">
        <v>166</v>
      </c>
      <c r="D26" s="161"/>
      <c r="E26" s="162">
        <v>7.9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137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7">
        <v>9</v>
      </c>
      <c r="B27" s="178" t="s">
        <v>167</v>
      </c>
      <c r="C27" s="192" t="s">
        <v>168</v>
      </c>
      <c r="D27" s="179" t="s">
        <v>131</v>
      </c>
      <c r="E27" s="180">
        <v>26.54</v>
      </c>
      <c r="F27" s="181"/>
      <c r="G27" s="182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12</v>
      </c>
      <c r="M27" s="159">
        <f>G27*(1+L27/100)</f>
        <v>0</v>
      </c>
      <c r="N27" s="158">
        <v>0.02</v>
      </c>
      <c r="O27" s="158">
        <f>ROUND(E27*N27,2)</f>
        <v>0.53</v>
      </c>
      <c r="P27" s="158">
        <v>0</v>
      </c>
      <c r="Q27" s="158">
        <f>ROUND(E27*P27,2)</f>
        <v>0</v>
      </c>
      <c r="R27" s="159"/>
      <c r="S27" s="159" t="s">
        <v>132</v>
      </c>
      <c r="T27" s="159" t="s">
        <v>132</v>
      </c>
      <c r="U27" s="159">
        <v>0.36</v>
      </c>
      <c r="V27" s="159">
        <f>ROUND(E27*U27,2)</f>
        <v>9.5500000000000007</v>
      </c>
      <c r="W27" s="159"/>
      <c r="X27" s="159" t="s">
        <v>133</v>
      </c>
      <c r="Y27" s="159" t="s">
        <v>134</v>
      </c>
      <c r="Z27" s="148"/>
      <c r="AA27" s="148"/>
      <c r="AB27" s="148"/>
      <c r="AC27" s="148"/>
      <c r="AD27" s="148"/>
      <c r="AE27" s="148"/>
      <c r="AF27" s="148"/>
      <c r="AG27" s="148" t="s">
        <v>135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93" t="s">
        <v>169</v>
      </c>
      <c r="D28" s="161"/>
      <c r="E28" s="162">
        <v>26.54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137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7">
        <v>10</v>
      </c>
      <c r="B29" s="178" t="s">
        <v>170</v>
      </c>
      <c r="C29" s="192" t="s">
        <v>171</v>
      </c>
      <c r="D29" s="179" t="s">
        <v>131</v>
      </c>
      <c r="E29" s="180">
        <v>30.88</v>
      </c>
      <c r="F29" s="181"/>
      <c r="G29" s="182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12</v>
      </c>
      <c r="M29" s="159">
        <f>G29*(1+L29/100)</f>
        <v>0</v>
      </c>
      <c r="N29" s="158">
        <v>6.8999999999999999E-3</v>
      </c>
      <c r="O29" s="158">
        <f>ROUND(E29*N29,2)</f>
        <v>0.21</v>
      </c>
      <c r="P29" s="158">
        <v>0</v>
      </c>
      <c r="Q29" s="158">
        <f>ROUND(E29*P29,2)</f>
        <v>0</v>
      </c>
      <c r="R29" s="159"/>
      <c r="S29" s="159" t="s">
        <v>132</v>
      </c>
      <c r="T29" s="159" t="s">
        <v>132</v>
      </c>
      <c r="U29" s="159">
        <v>0.25</v>
      </c>
      <c r="V29" s="159">
        <f>ROUND(E29*U29,2)</f>
        <v>7.72</v>
      </c>
      <c r="W29" s="159"/>
      <c r="X29" s="159" t="s">
        <v>133</v>
      </c>
      <c r="Y29" s="159" t="s">
        <v>134</v>
      </c>
      <c r="Z29" s="148"/>
      <c r="AA29" s="148"/>
      <c r="AB29" s="148"/>
      <c r="AC29" s="148"/>
      <c r="AD29" s="148"/>
      <c r="AE29" s="148"/>
      <c r="AF29" s="148"/>
      <c r="AG29" s="148" t="s">
        <v>135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58" t="s">
        <v>172</v>
      </c>
      <c r="D30" s="259"/>
      <c r="E30" s="259"/>
      <c r="F30" s="259"/>
      <c r="G30" s="2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142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7">
        <v>11</v>
      </c>
      <c r="B31" s="178" t="s">
        <v>173</v>
      </c>
      <c r="C31" s="192" t="s">
        <v>174</v>
      </c>
      <c r="D31" s="179" t="s">
        <v>131</v>
      </c>
      <c r="E31" s="180">
        <v>57.42</v>
      </c>
      <c r="F31" s="181"/>
      <c r="G31" s="182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12</v>
      </c>
      <c r="M31" s="159">
        <f>G31*(1+L31/100)</f>
        <v>0</v>
      </c>
      <c r="N31" s="158">
        <v>1.155E-2</v>
      </c>
      <c r="O31" s="158">
        <f>ROUND(E31*N31,2)</f>
        <v>0.66</v>
      </c>
      <c r="P31" s="158">
        <v>0</v>
      </c>
      <c r="Q31" s="158">
        <f>ROUND(E31*P31,2)</f>
        <v>0</v>
      </c>
      <c r="R31" s="159"/>
      <c r="S31" s="159" t="s">
        <v>132</v>
      </c>
      <c r="T31" s="159" t="s">
        <v>132</v>
      </c>
      <c r="U31" s="159">
        <v>0.1</v>
      </c>
      <c r="V31" s="159">
        <f>ROUND(E31*U31,2)</f>
        <v>5.74</v>
      </c>
      <c r="W31" s="159"/>
      <c r="X31" s="159" t="s">
        <v>133</v>
      </c>
      <c r="Y31" s="159" t="s">
        <v>134</v>
      </c>
      <c r="Z31" s="148"/>
      <c r="AA31" s="148"/>
      <c r="AB31" s="148"/>
      <c r="AC31" s="148"/>
      <c r="AD31" s="148"/>
      <c r="AE31" s="148"/>
      <c r="AF31" s="148"/>
      <c r="AG31" s="148" t="s">
        <v>135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93" t="s">
        <v>175</v>
      </c>
      <c r="D32" s="161"/>
      <c r="E32" s="162">
        <v>6.12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137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93" t="s">
        <v>176</v>
      </c>
      <c r="D33" s="161"/>
      <c r="E33" s="162">
        <v>5.8230000000000004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93" t="s">
        <v>177</v>
      </c>
      <c r="D34" s="161"/>
      <c r="E34" s="162">
        <v>18.937000000000001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137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95" t="s">
        <v>178</v>
      </c>
      <c r="D35" s="166"/>
      <c r="E35" s="167">
        <v>30.88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137</v>
      </c>
      <c r="AH35" s="148">
        <v>1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93" t="s">
        <v>179</v>
      </c>
      <c r="D36" s="161"/>
      <c r="E36" s="162">
        <v>26.54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137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7">
        <v>12</v>
      </c>
      <c r="B37" s="178" t="s">
        <v>180</v>
      </c>
      <c r="C37" s="192" t="s">
        <v>181</v>
      </c>
      <c r="D37" s="179" t="s">
        <v>131</v>
      </c>
      <c r="E37" s="180">
        <v>6.6529999999999996</v>
      </c>
      <c r="F37" s="181"/>
      <c r="G37" s="182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12</v>
      </c>
      <c r="M37" s="159">
        <f>G37*(1+L37/100)</f>
        <v>0</v>
      </c>
      <c r="N37" s="158">
        <v>4.0000000000000003E-5</v>
      </c>
      <c r="O37" s="158">
        <f>ROUND(E37*N37,2)</f>
        <v>0</v>
      </c>
      <c r="P37" s="158">
        <v>0</v>
      </c>
      <c r="Q37" s="158">
        <f>ROUND(E37*P37,2)</f>
        <v>0</v>
      </c>
      <c r="R37" s="159"/>
      <c r="S37" s="159" t="s">
        <v>132</v>
      </c>
      <c r="T37" s="159" t="s">
        <v>132</v>
      </c>
      <c r="U37" s="159">
        <v>7.8E-2</v>
      </c>
      <c r="V37" s="159">
        <f>ROUND(E37*U37,2)</f>
        <v>0.52</v>
      </c>
      <c r="W37" s="159"/>
      <c r="X37" s="159" t="s">
        <v>133</v>
      </c>
      <c r="Y37" s="159" t="s">
        <v>134</v>
      </c>
      <c r="Z37" s="148"/>
      <c r="AA37" s="148"/>
      <c r="AB37" s="148"/>
      <c r="AC37" s="148"/>
      <c r="AD37" s="148"/>
      <c r="AE37" s="148"/>
      <c r="AF37" s="148"/>
      <c r="AG37" s="148" t="s">
        <v>135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93" t="s">
        <v>182</v>
      </c>
      <c r="D38" s="161"/>
      <c r="E38" s="162">
        <v>1.74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137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93" t="s">
        <v>183</v>
      </c>
      <c r="D39" s="161"/>
      <c r="E39" s="162">
        <v>0.30249999999999999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137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93" t="s">
        <v>183</v>
      </c>
      <c r="D40" s="161"/>
      <c r="E40" s="162">
        <v>0.30249999999999999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137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93" t="s">
        <v>184</v>
      </c>
      <c r="D41" s="161"/>
      <c r="E41" s="162">
        <v>3.2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137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95" t="s">
        <v>178</v>
      </c>
      <c r="D42" s="166"/>
      <c r="E42" s="167">
        <v>5.5449999999999999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137</v>
      </c>
      <c r="AH42" s="148">
        <v>1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93" t="s">
        <v>185</v>
      </c>
      <c r="D43" s="161"/>
      <c r="E43" s="162">
        <v>1.1080000000000001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137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83">
        <v>13</v>
      </c>
      <c r="B44" s="184" t="s">
        <v>186</v>
      </c>
      <c r="C44" s="194" t="s">
        <v>187</v>
      </c>
      <c r="D44" s="185" t="s">
        <v>131</v>
      </c>
      <c r="E44" s="186">
        <v>30.88</v>
      </c>
      <c r="F44" s="187"/>
      <c r="G44" s="188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12</v>
      </c>
      <c r="M44" s="159">
        <f>G44*(1+L44/100)</f>
        <v>0</v>
      </c>
      <c r="N44" s="158">
        <v>8.0000000000000007E-5</v>
      </c>
      <c r="O44" s="158">
        <f>ROUND(E44*N44,2)</f>
        <v>0</v>
      </c>
      <c r="P44" s="158">
        <v>0</v>
      </c>
      <c r="Q44" s="158">
        <f>ROUND(E44*P44,2)</f>
        <v>0</v>
      </c>
      <c r="R44" s="159"/>
      <c r="S44" s="159" t="s">
        <v>132</v>
      </c>
      <c r="T44" s="159" t="s">
        <v>132</v>
      </c>
      <c r="U44" s="159">
        <v>0</v>
      </c>
      <c r="V44" s="159">
        <f>ROUND(E44*U44,2)</f>
        <v>0</v>
      </c>
      <c r="W44" s="159"/>
      <c r="X44" s="159" t="s">
        <v>133</v>
      </c>
      <c r="Y44" s="159" t="s">
        <v>134</v>
      </c>
      <c r="Z44" s="148"/>
      <c r="AA44" s="148"/>
      <c r="AB44" s="148"/>
      <c r="AC44" s="148"/>
      <c r="AD44" s="148"/>
      <c r="AE44" s="148"/>
      <c r="AF44" s="148"/>
      <c r="AG44" s="148" t="s">
        <v>135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7">
        <v>14</v>
      </c>
      <c r="B45" s="178" t="s">
        <v>188</v>
      </c>
      <c r="C45" s="192" t="s">
        <v>189</v>
      </c>
      <c r="D45" s="179" t="s">
        <v>131</v>
      </c>
      <c r="E45" s="180">
        <v>5.69</v>
      </c>
      <c r="F45" s="181"/>
      <c r="G45" s="182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12</v>
      </c>
      <c r="M45" s="159">
        <f>G45*(1+L45/100)</f>
        <v>0</v>
      </c>
      <c r="N45" s="158">
        <v>3.6700000000000001E-3</v>
      </c>
      <c r="O45" s="158">
        <f>ROUND(E45*N45,2)</f>
        <v>0.02</v>
      </c>
      <c r="P45" s="158">
        <v>0</v>
      </c>
      <c r="Q45" s="158">
        <f>ROUND(E45*P45,2)</f>
        <v>0</v>
      </c>
      <c r="R45" s="159"/>
      <c r="S45" s="159" t="s">
        <v>132</v>
      </c>
      <c r="T45" s="159" t="s">
        <v>132</v>
      </c>
      <c r="U45" s="159">
        <v>0.36</v>
      </c>
      <c r="V45" s="159">
        <f>ROUND(E45*U45,2)</f>
        <v>2.0499999999999998</v>
      </c>
      <c r="W45" s="159"/>
      <c r="X45" s="159" t="s">
        <v>133</v>
      </c>
      <c r="Y45" s="159" t="s">
        <v>134</v>
      </c>
      <c r="Z45" s="148"/>
      <c r="AA45" s="148"/>
      <c r="AB45" s="148"/>
      <c r="AC45" s="148"/>
      <c r="AD45" s="148"/>
      <c r="AE45" s="148"/>
      <c r="AF45" s="148"/>
      <c r="AG45" s="148" t="s">
        <v>135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93" t="s">
        <v>190</v>
      </c>
      <c r="D46" s="161"/>
      <c r="E46" s="162">
        <v>4.6399999999999997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137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93" t="s">
        <v>146</v>
      </c>
      <c r="D47" s="161"/>
      <c r="E47" s="162">
        <v>1.05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137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70" t="s">
        <v>127</v>
      </c>
      <c r="B48" s="171" t="s">
        <v>64</v>
      </c>
      <c r="C48" s="191" t="s">
        <v>65</v>
      </c>
      <c r="D48" s="172"/>
      <c r="E48" s="173"/>
      <c r="F48" s="174"/>
      <c r="G48" s="175">
        <f>SUMIF(AG49:AG54,"&lt;&gt;NOR",G49:G54)</f>
        <v>0</v>
      </c>
      <c r="H48" s="169"/>
      <c r="I48" s="169">
        <f>SUM(I49:I54)</f>
        <v>0</v>
      </c>
      <c r="J48" s="169"/>
      <c r="K48" s="169">
        <f>SUM(K49:K54)</f>
        <v>0</v>
      </c>
      <c r="L48" s="169"/>
      <c r="M48" s="169">
        <f>SUM(M49:M54)</f>
        <v>0</v>
      </c>
      <c r="N48" s="168"/>
      <c r="O48" s="168">
        <f>SUM(O49:O54)</f>
        <v>0.8600000000000001</v>
      </c>
      <c r="P48" s="168"/>
      <c r="Q48" s="168">
        <f>SUM(Q49:Q54)</f>
        <v>0</v>
      </c>
      <c r="R48" s="169"/>
      <c r="S48" s="169"/>
      <c r="T48" s="169"/>
      <c r="U48" s="169"/>
      <c r="V48" s="169">
        <f>SUM(V49:V54)</f>
        <v>6.46</v>
      </c>
      <c r="W48" s="169"/>
      <c r="X48" s="169"/>
      <c r="Y48" s="169"/>
      <c r="AG48" t="s">
        <v>128</v>
      </c>
    </row>
    <row r="49" spans="1:60" outlineLevel="1" x14ac:dyDescent="0.2">
      <c r="A49" s="177">
        <v>15</v>
      </c>
      <c r="B49" s="178" t="s">
        <v>191</v>
      </c>
      <c r="C49" s="192" t="s">
        <v>192</v>
      </c>
      <c r="D49" s="179" t="s">
        <v>131</v>
      </c>
      <c r="E49" s="180">
        <v>7.9</v>
      </c>
      <c r="F49" s="181"/>
      <c r="G49" s="182">
        <f>ROUND(E49*F49,2)</f>
        <v>0</v>
      </c>
      <c r="H49" s="160"/>
      <c r="I49" s="159">
        <f>ROUND(E49*H49,2)</f>
        <v>0</v>
      </c>
      <c r="J49" s="160"/>
      <c r="K49" s="159">
        <f>ROUND(E49*J49,2)</f>
        <v>0</v>
      </c>
      <c r="L49" s="159">
        <v>12</v>
      </c>
      <c r="M49" s="159">
        <f>G49*(1+L49/100)</f>
        <v>0</v>
      </c>
      <c r="N49" s="158">
        <v>8.9200000000000008E-3</v>
      </c>
      <c r="O49" s="158">
        <f>ROUND(E49*N49,2)</f>
        <v>7.0000000000000007E-2</v>
      </c>
      <c r="P49" s="158">
        <v>0</v>
      </c>
      <c r="Q49" s="158">
        <f>ROUND(E49*P49,2)</f>
        <v>0</v>
      </c>
      <c r="R49" s="159"/>
      <c r="S49" s="159" t="s">
        <v>132</v>
      </c>
      <c r="T49" s="159" t="s">
        <v>132</v>
      </c>
      <c r="U49" s="159">
        <v>0.25800000000000001</v>
      </c>
      <c r="V49" s="159">
        <f>ROUND(E49*U49,2)</f>
        <v>2.04</v>
      </c>
      <c r="W49" s="159"/>
      <c r="X49" s="159" t="s">
        <v>133</v>
      </c>
      <c r="Y49" s="159" t="s">
        <v>134</v>
      </c>
      <c r="Z49" s="148"/>
      <c r="AA49" s="148"/>
      <c r="AB49" s="148"/>
      <c r="AC49" s="148"/>
      <c r="AD49" s="148"/>
      <c r="AE49" s="148"/>
      <c r="AF49" s="148"/>
      <c r="AG49" s="148" t="s">
        <v>135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93" t="s">
        <v>166</v>
      </c>
      <c r="D50" s="161"/>
      <c r="E50" s="162">
        <v>7.9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137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7">
        <v>16</v>
      </c>
      <c r="B51" s="178" t="s">
        <v>193</v>
      </c>
      <c r="C51" s="192" t="s">
        <v>194</v>
      </c>
      <c r="D51" s="179" t="s">
        <v>131</v>
      </c>
      <c r="E51" s="180">
        <v>7.9</v>
      </c>
      <c r="F51" s="181"/>
      <c r="G51" s="182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12</v>
      </c>
      <c r="M51" s="159">
        <f>G51*(1+L51/100)</f>
        <v>0</v>
      </c>
      <c r="N51" s="158">
        <v>2.5999999999999998E-4</v>
      </c>
      <c r="O51" s="158">
        <f>ROUND(E51*N51,2)</f>
        <v>0</v>
      </c>
      <c r="P51" s="158">
        <v>0</v>
      </c>
      <c r="Q51" s="158">
        <f>ROUND(E51*P51,2)</f>
        <v>0</v>
      </c>
      <c r="R51" s="159"/>
      <c r="S51" s="159" t="s">
        <v>132</v>
      </c>
      <c r="T51" s="159" t="s">
        <v>132</v>
      </c>
      <c r="U51" s="159">
        <v>0.09</v>
      </c>
      <c r="V51" s="159">
        <f>ROUND(E51*U51,2)</f>
        <v>0.71</v>
      </c>
      <c r="W51" s="159"/>
      <c r="X51" s="159" t="s">
        <v>133</v>
      </c>
      <c r="Y51" s="159" t="s">
        <v>134</v>
      </c>
      <c r="Z51" s="148"/>
      <c r="AA51" s="148"/>
      <c r="AB51" s="148"/>
      <c r="AC51" s="148"/>
      <c r="AD51" s="148"/>
      <c r="AE51" s="148"/>
      <c r="AF51" s="148"/>
      <c r="AG51" s="148" t="s">
        <v>135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93" t="s">
        <v>166</v>
      </c>
      <c r="D52" s="161"/>
      <c r="E52" s="162">
        <v>7.9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137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7">
        <v>17</v>
      </c>
      <c r="B53" s="178" t="s">
        <v>195</v>
      </c>
      <c r="C53" s="192" t="s">
        <v>196</v>
      </c>
      <c r="D53" s="179" t="s">
        <v>131</v>
      </c>
      <c r="E53" s="180">
        <v>7.9</v>
      </c>
      <c r="F53" s="181"/>
      <c r="G53" s="182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12</v>
      </c>
      <c r="M53" s="159">
        <f>G53*(1+L53/100)</f>
        <v>0</v>
      </c>
      <c r="N53" s="158">
        <v>0.1</v>
      </c>
      <c r="O53" s="158">
        <f>ROUND(E53*N53,2)</f>
        <v>0.79</v>
      </c>
      <c r="P53" s="158">
        <v>0</v>
      </c>
      <c r="Q53" s="158">
        <f>ROUND(E53*P53,2)</f>
        <v>0</v>
      </c>
      <c r="R53" s="159"/>
      <c r="S53" s="159" t="s">
        <v>132</v>
      </c>
      <c r="T53" s="159" t="s">
        <v>132</v>
      </c>
      <c r="U53" s="159">
        <v>0.47</v>
      </c>
      <c r="V53" s="159">
        <f>ROUND(E53*U53,2)</f>
        <v>3.71</v>
      </c>
      <c r="W53" s="159"/>
      <c r="X53" s="159" t="s">
        <v>133</v>
      </c>
      <c r="Y53" s="159" t="s">
        <v>134</v>
      </c>
      <c r="Z53" s="148"/>
      <c r="AA53" s="148"/>
      <c r="AB53" s="148"/>
      <c r="AC53" s="148"/>
      <c r="AD53" s="148"/>
      <c r="AE53" s="148"/>
      <c r="AF53" s="148"/>
      <c r="AG53" s="148" t="s">
        <v>135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93" t="s">
        <v>166</v>
      </c>
      <c r="D54" s="161"/>
      <c r="E54" s="162">
        <v>7.9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137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170" t="s">
        <v>127</v>
      </c>
      <c r="B55" s="171" t="s">
        <v>66</v>
      </c>
      <c r="C55" s="191" t="s">
        <v>67</v>
      </c>
      <c r="D55" s="172"/>
      <c r="E55" s="173"/>
      <c r="F55" s="174"/>
      <c r="G55" s="175">
        <f>SUMIF(AG56:AG56,"&lt;&gt;NOR",G56:G56)</f>
        <v>0</v>
      </c>
      <c r="H55" s="169"/>
      <c r="I55" s="169">
        <f>SUM(I56:I56)</f>
        <v>0</v>
      </c>
      <c r="J55" s="169"/>
      <c r="K55" s="169">
        <f>SUM(K56:K56)</f>
        <v>0</v>
      </c>
      <c r="L55" s="169"/>
      <c r="M55" s="169">
        <f>SUM(M56:M56)</f>
        <v>0</v>
      </c>
      <c r="N55" s="168"/>
      <c r="O55" s="168">
        <f>SUM(O56:O56)</f>
        <v>0.01</v>
      </c>
      <c r="P55" s="168"/>
      <c r="Q55" s="168">
        <f>SUM(Q56:Q56)</f>
        <v>0</v>
      </c>
      <c r="R55" s="169"/>
      <c r="S55" s="169"/>
      <c r="T55" s="169"/>
      <c r="U55" s="169"/>
      <c r="V55" s="169">
        <f>SUM(V56:V56)</f>
        <v>1.4</v>
      </c>
      <c r="W55" s="169"/>
      <c r="X55" s="169"/>
      <c r="Y55" s="169"/>
      <c r="AG55" t="s">
        <v>128</v>
      </c>
    </row>
    <row r="56" spans="1:60" outlineLevel="1" x14ac:dyDescent="0.2">
      <c r="A56" s="183">
        <v>18</v>
      </c>
      <c r="B56" s="184" t="s">
        <v>197</v>
      </c>
      <c r="C56" s="194" t="s">
        <v>198</v>
      </c>
      <c r="D56" s="185" t="s">
        <v>131</v>
      </c>
      <c r="E56" s="186">
        <v>7.9</v>
      </c>
      <c r="F56" s="187"/>
      <c r="G56" s="188">
        <f>ROUND(E56*F56,2)</f>
        <v>0</v>
      </c>
      <c r="H56" s="160"/>
      <c r="I56" s="159">
        <f>ROUND(E56*H56,2)</f>
        <v>0</v>
      </c>
      <c r="J56" s="160"/>
      <c r="K56" s="159">
        <f>ROUND(E56*J56,2)</f>
        <v>0</v>
      </c>
      <c r="L56" s="159">
        <v>12</v>
      </c>
      <c r="M56" s="159">
        <f>G56*(1+L56/100)</f>
        <v>0</v>
      </c>
      <c r="N56" s="158">
        <v>1.2099999999999999E-3</v>
      </c>
      <c r="O56" s="158">
        <f>ROUND(E56*N56,2)</f>
        <v>0.01</v>
      </c>
      <c r="P56" s="158">
        <v>0</v>
      </c>
      <c r="Q56" s="158">
        <f>ROUND(E56*P56,2)</f>
        <v>0</v>
      </c>
      <c r="R56" s="159"/>
      <c r="S56" s="159" t="s">
        <v>132</v>
      </c>
      <c r="T56" s="159" t="s">
        <v>132</v>
      </c>
      <c r="U56" s="159">
        <v>0.17699999999999999</v>
      </c>
      <c r="V56" s="159">
        <f>ROUND(E56*U56,2)</f>
        <v>1.4</v>
      </c>
      <c r="W56" s="159"/>
      <c r="X56" s="159" t="s">
        <v>133</v>
      </c>
      <c r="Y56" s="159" t="s">
        <v>134</v>
      </c>
      <c r="Z56" s="148"/>
      <c r="AA56" s="148"/>
      <c r="AB56" s="148"/>
      <c r="AC56" s="148"/>
      <c r="AD56" s="148"/>
      <c r="AE56" s="148"/>
      <c r="AF56" s="148"/>
      <c r="AG56" s="148" t="s">
        <v>135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5.5" x14ac:dyDescent="0.2">
      <c r="A57" s="170" t="s">
        <v>127</v>
      </c>
      <c r="B57" s="171" t="s">
        <v>68</v>
      </c>
      <c r="C57" s="191" t="s">
        <v>69</v>
      </c>
      <c r="D57" s="172"/>
      <c r="E57" s="173"/>
      <c r="F57" s="174"/>
      <c r="G57" s="175">
        <f>SUMIF(AG58:AG58,"&lt;&gt;NOR",G58:G58)</f>
        <v>0</v>
      </c>
      <c r="H57" s="169"/>
      <c r="I57" s="169">
        <f>SUM(I58:I58)</f>
        <v>0</v>
      </c>
      <c r="J57" s="169"/>
      <c r="K57" s="169">
        <f>SUM(K58:K58)</f>
        <v>0</v>
      </c>
      <c r="L57" s="169"/>
      <c r="M57" s="169">
        <f>SUM(M58:M58)</f>
        <v>0</v>
      </c>
      <c r="N57" s="168"/>
      <c r="O57" s="168">
        <f>SUM(O58:O58)</f>
        <v>0</v>
      </c>
      <c r="P57" s="168"/>
      <c r="Q57" s="168">
        <f>SUM(Q58:Q58)</f>
        <v>0</v>
      </c>
      <c r="R57" s="169"/>
      <c r="S57" s="169"/>
      <c r="T57" s="169"/>
      <c r="U57" s="169"/>
      <c r="V57" s="169">
        <f>SUM(V58:V58)</f>
        <v>2.4300000000000002</v>
      </c>
      <c r="W57" s="169"/>
      <c r="X57" s="169"/>
      <c r="Y57" s="169"/>
      <c r="AG57" t="s">
        <v>128</v>
      </c>
    </row>
    <row r="58" spans="1:60" outlineLevel="1" x14ac:dyDescent="0.2">
      <c r="A58" s="183">
        <v>19</v>
      </c>
      <c r="B58" s="184" t="s">
        <v>199</v>
      </c>
      <c r="C58" s="194" t="s">
        <v>200</v>
      </c>
      <c r="D58" s="185" t="s">
        <v>131</v>
      </c>
      <c r="E58" s="186">
        <v>7.9</v>
      </c>
      <c r="F58" s="187"/>
      <c r="G58" s="188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12</v>
      </c>
      <c r="M58" s="159">
        <f>G58*(1+L58/100)</f>
        <v>0</v>
      </c>
      <c r="N58" s="158">
        <v>4.0000000000000003E-5</v>
      </c>
      <c r="O58" s="158">
        <f>ROUND(E58*N58,2)</f>
        <v>0</v>
      </c>
      <c r="P58" s="158">
        <v>0</v>
      </c>
      <c r="Q58" s="158">
        <f>ROUND(E58*P58,2)</f>
        <v>0</v>
      </c>
      <c r="R58" s="159"/>
      <c r="S58" s="159" t="s">
        <v>132</v>
      </c>
      <c r="T58" s="159" t="s">
        <v>132</v>
      </c>
      <c r="U58" s="159">
        <v>0.308</v>
      </c>
      <c r="V58" s="159">
        <f>ROUND(E58*U58,2)</f>
        <v>2.4300000000000002</v>
      </c>
      <c r="W58" s="159"/>
      <c r="X58" s="159" t="s">
        <v>133</v>
      </c>
      <c r="Y58" s="159" t="s">
        <v>134</v>
      </c>
      <c r="Z58" s="148"/>
      <c r="AA58" s="148"/>
      <c r="AB58" s="148"/>
      <c r="AC58" s="148"/>
      <c r="AD58" s="148"/>
      <c r="AE58" s="148"/>
      <c r="AF58" s="148"/>
      <c r="AG58" s="148" t="s">
        <v>135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5.5" x14ac:dyDescent="0.2">
      <c r="A59" s="170" t="s">
        <v>127</v>
      </c>
      <c r="B59" s="171" t="s">
        <v>70</v>
      </c>
      <c r="C59" s="191" t="s">
        <v>71</v>
      </c>
      <c r="D59" s="172"/>
      <c r="E59" s="173"/>
      <c r="F59" s="174"/>
      <c r="G59" s="175">
        <f>SUMIF(AG60:AG60,"&lt;&gt;NOR",G60:G60)</f>
        <v>0</v>
      </c>
      <c r="H59" s="169"/>
      <c r="I59" s="169">
        <f>SUM(I60:I60)</f>
        <v>0</v>
      </c>
      <c r="J59" s="169"/>
      <c r="K59" s="169">
        <f>SUM(K60:K60)</f>
        <v>0</v>
      </c>
      <c r="L59" s="169"/>
      <c r="M59" s="169">
        <f>SUM(M60:M60)</f>
        <v>0</v>
      </c>
      <c r="N59" s="168"/>
      <c r="O59" s="168">
        <f>SUM(O60:O60)</f>
        <v>0.03</v>
      </c>
      <c r="P59" s="168"/>
      <c r="Q59" s="168">
        <f>SUM(Q60:Q60)</f>
        <v>0</v>
      </c>
      <c r="R59" s="169"/>
      <c r="S59" s="169"/>
      <c r="T59" s="169"/>
      <c r="U59" s="169"/>
      <c r="V59" s="169">
        <f>SUM(V60:V60)</f>
        <v>4.8099999999999996</v>
      </c>
      <c r="W59" s="169"/>
      <c r="X59" s="169"/>
      <c r="Y59" s="169"/>
      <c r="AG59" t="s">
        <v>128</v>
      </c>
    </row>
    <row r="60" spans="1:60" ht="22.5" outlineLevel="1" x14ac:dyDescent="0.2">
      <c r="A60" s="183">
        <v>20</v>
      </c>
      <c r="B60" s="184" t="s">
        <v>201</v>
      </c>
      <c r="C60" s="194" t="s">
        <v>202</v>
      </c>
      <c r="D60" s="185" t="s">
        <v>140</v>
      </c>
      <c r="E60" s="186">
        <v>2.9</v>
      </c>
      <c r="F60" s="187"/>
      <c r="G60" s="188">
        <f>ROUND(E60*F60,2)</f>
        <v>0</v>
      </c>
      <c r="H60" s="160"/>
      <c r="I60" s="159">
        <f>ROUND(E60*H60,2)</f>
        <v>0</v>
      </c>
      <c r="J60" s="160"/>
      <c r="K60" s="159">
        <f>ROUND(E60*J60,2)</f>
        <v>0</v>
      </c>
      <c r="L60" s="159">
        <v>12</v>
      </c>
      <c r="M60" s="159">
        <f>G60*(1+L60/100)</f>
        <v>0</v>
      </c>
      <c r="N60" s="158">
        <v>1.1560000000000001E-2</v>
      </c>
      <c r="O60" s="158">
        <f>ROUND(E60*N60,2)</f>
        <v>0.03</v>
      </c>
      <c r="P60" s="158">
        <v>0</v>
      </c>
      <c r="Q60" s="158">
        <f>ROUND(E60*P60,2)</f>
        <v>0</v>
      </c>
      <c r="R60" s="159"/>
      <c r="S60" s="159" t="s">
        <v>132</v>
      </c>
      <c r="T60" s="159" t="s">
        <v>132</v>
      </c>
      <c r="U60" s="159">
        <v>1.6579999999999999</v>
      </c>
      <c r="V60" s="159">
        <f>ROUND(E60*U60,2)</f>
        <v>4.8099999999999996</v>
      </c>
      <c r="W60" s="159"/>
      <c r="X60" s="159" t="s">
        <v>133</v>
      </c>
      <c r="Y60" s="159" t="s">
        <v>134</v>
      </c>
      <c r="Z60" s="148"/>
      <c r="AA60" s="148"/>
      <c r="AB60" s="148"/>
      <c r="AC60" s="148"/>
      <c r="AD60" s="148"/>
      <c r="AE60" s="148"/>
      <c r="AF60" s="148"/>
      <c r="AG60" s="148" t="s">
        <v>135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70" t="s">
        <v>127</v>
      </c>
      <c r="B61" s="171" t="s">
        <v>72</v>
      </c>
      <c r="C61" s="191" t="s">
        <v>73</v>
      </c>
      <c r="D61" s="172"/>
      <c r="E61" s="173"/>
      <c r="F61" s="174"/>
      <c r="G61" s="175">
        <f>SUMIF(AG62:AG75,"&lt;&gt;NOR",G62:G75)</f>
        <v>0</v>
      </c>
      <c r="H61" s="169"/>
      <c r="I61" s="169">
        <f>SUM(I62:I75)</f>
        <v>0</v>
      </c>
      <c r="J61" s="169"/>
      <c r="K61" s="169">
        <f>SUM(K62:K75)</f>
        <v>0</v>
      </c>
      <c r="L61" s="169"/>
      <c r="M61" s="169">
        <f>SUM(M62:M75)</f>
        <v>0</v>
      </c>
      <c r="N61" s="168"/>
      <c r="O61" s="168">
        <f>SUM(O62:O75)</f>
        <v>0</v>
      </c>
      <c r="P61" s="168"/>
      <c r="Q61" s="168">
        <f>SUM(Q62:Q75)</f>
        <v>2.62</v>
      </c>
      <c r="R61" s="169"/>
      <c r="S61" s="169"/>
      <c r="T61" s="169"/>
      <c r="U61" s="169"/>
      <c r="V61" s="169">
        <f>SUM(V62:V75)</f>
        <v>11.549999999999999</v>
      </c>
      <c r="W61" s="169"/>
      <c r="X61" s="169"/>
      <c r="Y61" s="169"/>
      <c r="AG61" t="s">
        <v>128</v>
      </c>
    </row>
    <row r="62" spans="1:60" outlineLevel="1" x14ac:dyDescent="0.2">
      <c r="A62" s="177">
        <v>21</v>
      </c>
      <c r="B62" s="178" t="s">
        <v>203</v>
      </c>
      <c r="C62" s="192" t="s">
        <v>204</v>
      </c>
      <c r="D62" s="179" t="s">
        <v>131</v>
      </c>
      <c r="E62" s="180">
        <v>5.04</v>
      </c>
      <c r="F62" s="181"/>
      <c r="G62" s="182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12</v>
      </c>
      <c r="M62" s="159">
        <f>G62*(1+L62/100)</f>
        <v>0</v>
      </c>
      <c r="N62" s="158">
        <v>6.7000000000000002E-4</v>
      </c>
      <c r="O62" s="158">
        <f>ROUND(E62*N62,2)</f>
        <v>0</v>
      </c>
      <c r="P62" s="158">
        <v>0.18</v>
      </c>
      <c r="Q62" s="158">
        <f>ROUND(E62*P62,2)</f>
        <v>0.91</v>
      </c>
      <c r="R62" s="159"/>
      <c r="S62" s="159" t="s">
        <v>132</v>
      </c>
      <c r="T62" s="159" t="s">
        <v>132</v>
      </c>
      <c r="U62" s="159">
        <v>0.23</v>
      </c>
      <c r="V62" s="159">
        <f>ROUND(E62*U62,2)</f>
        <v>1.1599999999999999</v>
      </c>
      <c r="W62" s="159"/>
      <c r="X62" s="159" t="s">
        <v>133</v>
      </c>
      <c r="Y62" s="159" t="s">
        <v>134</v>
      </c>
      <c r="Z62" s="148"/>
      <c r="AA62" s="148"/>
      <c r="AB62" s="148"/>
      <c r="AC62" s="148"/>
      <c r="AD62" s="148"/>
      <c r="AE62" s="148"/>
      <c r="AF62" s="148"/>
      <c r="AG62" s="148" t="s">
        <v>135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93" t="s">
        <v>205</v>
      </c>
      <c r="D63" s="161"/>
      <c r="E63" s="162">
        <v>0.4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137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93" t="s">
        <v>206</v>
      </c>
      <c r="D64" s="161"/>
      <c r="E64" s="162">
        <v>3.44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137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93" t="s">
        <v>207</v>
      </c>
      <c r="D65" s="161"/>
      <c r="E65" s="162">
        <v>1.2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137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77">
        <v>22</v>
      </c>
      <c r="B66" s="178" t="s">
        <v>208</v>
      </c>
      <c r="C66" s="192" t="s">
        <v>209</v>
      </c>
      <c r="D66" s="179" t="s">
        <v>210</v>
      </c>
      <c r="E66" s="180">
        <v>0.19750000000000001</v>
      </c>
      <c r="F66" s="181"/>
      <c r="G66" s="182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12</v>
      </c>
      <c r="M66" s="159">
        <f>G66*(1+L66/100)</f>
        <v>0</v>
      </c>
      <c r="N66" s="158">
        <v>0</v>
      </c>
      <c r="O66" s="158">
        <f>ROUND(E66*N66,2)</f>
        <v>0</v>
      </c>
      <c r="P66" s="158">
        <v>2.2000000000000002</v>
      </c>
      <c r="Q66" s="158">
        <f>ROUND(E66*P66,2)</f>
        <v>0.43</v>
      </c>
      <c r="R66" s="159"/>
      <c r="S66" s="159" t="s">
        <v>132</v>
      </c>
      <c r="T66" s="159" t="s">
        <v>132</v>
      </c>
      <c r="U66" s="159">
        <v>13.24</v>
      </c>
      <c r="V66" s="159">
        <f>ROUND(E66*U66,2)</f>
        <v>2.61</v>
      </c>
      <c r="W66" s="159"/>
      <c r="X66" s="159" t="s">
        <v>133</v>
      </c>
      <c r="Y66" s="159" t="s">
        <v>134</v>
      </c>
      <c r="Z66" s="148"/>
      <c r="AA66" s="148"/>
      <c r="AB66" s="148"/>
      <c r="AC66" s="148"/>
      <c r="AD66" s="148"/>
      <c r="AE66" s="148"/>
      <c r="AF66" s="148"/>
      <c r="AG66" s="148" t="s">
        <v>135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93" t="s">
        <v>211</v>
      </c>
      <c r="D67" s="161"/>
      <c r="E67" s="162">
        <v>0.19750000000000001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137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77">
        <v>23</v>
      </c>
      <c r="B68" s="178" t="s">
        <v>212</v>
      </c>
      <c r="C68" s="192" t="s">
        <v>213</v>
      </c>
      <c r="D68" s="179" t="s">
        <v>131</v>
      </c>
      <c r="E68" s="180">
        <v>3.95</v>
      </c>
      <c r="F68" s="181"/>
      <c r="G68" s="182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12</v>
      </c>
      <c r="M68" s="159">
        <f>G68*(1+L68/100)</f>
        <v>0</v>
      </c>
      <c r="N68" s="158">
        <v>0</v>
      </c>
      <c r="O68" s="158">
        <f>ROUND(E68*N68,2)</f>
        <v>0</v>
      </c>
      <c r="P68" s="158">
        <v>0.02</v>
      </c>
      <c r="Q68" s="158">
        <f>ROUND(E68*P68,2)</f>
        <v>0.08</v>
      </c>
      <c r="R68" s="159"/>
      <c r="S68" s="159" t="s">
        <v>132</v>
      </c>
      <c r="T68" s="159" t="s">
        <v>132</v>
      </c>
      <c r="U68" s="159">
        <v>0.23</v>
      </c>
      <c r="V68" s="159">
        <f>ROUND(E68*U68,2)</f>
        <v>0.91</v>
      </c>
      <c r="W68" s="159"/>
      <c r="X68" s="159" t="s">
        <v>133</v>
      </c>
      <c r="Y68" s="159" t="s">
        <v>134</v>
      </c>
      <c r="Z68" s="148"/>
      <c r="AA68" s="148"/>
      <c r="AB68" s="148"/>
      <c r="AC68" s="148"/>
      <c r="AD68" s="148"/>
      <c r="AE68" s="148"/>
      <c r="AF68" s="148"/>
      <c r="AG68" s="148" t="s">
        <v>135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93" t="s">
        <v>214</v>
      </c>
      <c r="D69" s="161"/>
      <c r="E69" s="162">
        <v>3.95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137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83">
        <v>24</v>
      </c>
      <c r="B70" s="184" t="s">
        <v>215</v>
      </c>
      <c r="C70" s="194" t="s">
        <v>216</v>
      </c>
      <c r="D70" s="185" t="s">
        <v>217</v>
      </c>
      <c r="E70" s="186">
        <v>2</v>
      </c>
      <c r="F70" s="187"/>
      <c r="G70" s="188">
        <f>ROUND(E70*F70,2)</f>
        <v>0</v>
      </c>
      <c r="H70" s="160"/>
      <c r="I70" s="159">
        <f>ROUND(E70*H70,2)</f>
        <v>0</v>
      </c>
      <c r="J70" s="160"/>
      <c r="K70" s="159">
        <f>ROUND(E70*J70,2)</f>
        <v>0</v>
      </c>
      <c r="L70" s="159">
        <v>12</v>
      </c>
      <c r="M70" s="159">
        <f>G70*(1+L70/100)</f>
        <v>0</v>
      </c>
      <c r="N70" s="158">
        <v>0</v>
      </c>
      <c r="O70" s="158">
        <f>ROUND(E70*N70,2)</f>
        <v>0</v>
      </c>
      <c r="P70" s="158">
        <v>0</v>
      </c>
      <c r="Q70" s="158">
        <f>ROUND(E70*P70,2)</f>
        <v>0</v>
      </c>
      <c r="R70" s="159"/>
      <c r="S70" s="159" t="s">
        <v>132</v>
      </c>
      <c r="T70" s="159" t="s">
        <v>132</v>
      </c>
      <c r="U70" s="159">
        <v>0.05</v>
      </c>
      <c r="V70" s="159">
        <f>ROUND(E70*U70,2)</f>
        <v>0.1</v>
      </c>
      <c r="W70" s="159"/>
      <c r="X70" s="159" t="s">
        <v>133</v>
      </c>
      <c r="Y70" s="159" t="s">
        <v>134</v>
      </c>
      <c r="Z70" s="148"/>
      <c r="AA70" s="148"/>
      <c r="AB70" s="148"/>
      <c r="AC70" s="148"/>
      <c r="AD70" s="148"/>
      <c r="AE70" s="148"/>
      <c r="AF70" s="148"/>
      <c r="AG70" s="148" t="s">
        <v>135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7">
        <v>25</v>
      </c>
      <c r="B71" s="178" t="s">
        <v>218</v>
      </c>
      <c r="C71" s="192" t="s">
        <v>219</v>
      </c>
      <c r="D71" s="179" t="s">
        <v>131</v>
      </c>
      <c r="E71" s="180">
        <v>2.4</v>
      </c>
      <c r="F71" s="181"/>
      <c r="G71" s="182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12</v>
      </c>
      <c r="M71" s="159">
        <f>G71*(1+L71/100)</f>
        <v>0</v>
      </c>
      <c r="N71" s="158">
        <v>1.17E-3</v>
      </c>
      <c r="O71" s="158">
        <f>ROUND(E71*N71,2)</f>
        <v>0</v>
      </c>
      <c r="P71" s="158">
        <v>7.5999999999999998E-2</v>
      </c>
      <c r="Q71" s="158">
        <f>ROUND(E71*P71,2)</f>
        <v>0.18</v>
      </c>
      <c r="R71" s="159"/>
      <c r="S71" s="159" t="s">
        <v>132</v>
      </c>
      <c r="T71" s="159" t="s">
        <v>132</v>
      </c>
      <c r="U71" s="159">
        <v>0.93899999999999995</v>
      </c>
      <c r="V71" s="159">
        <f>ROUND(E71*U71,2)</f>
        <v>2.25</v>
      </c>
      <c r="W71" s="159"/>
      <c r="X71" s="159" t="s">
        <v>133</v>
      </c>
      <c r="Y71" s="159" t="s">
        <v>134</v>
      </c>
      <c r="Z71" s="148"/>
      <c r="AA71" s="148"/>
      <c r="AB71" s="148"/>
      <c r="AC71" s="148"/>
      <c r="AD71" s="148"/>
      <c r="AE71" s="148"/>
      <c r="AF71" s="148"/>
      <c r="AG71" s="148" t="s">
        <v>135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93" t="s">
        <v>220</v>
      </c>
      <c r="D72" s="161"/>
      <c r="E72" s="162">
        <v>2.4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137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7">
        <v>26</v>
      </c>
      <c r="B73" s="178" t="s">
        <v>221</v>
      </c>
      <c r="C73" s="192" t="s">
        <v>222</v>
      </c>
      <c r="D73" s="179" t="s">
        <v>131</v>
      </c>
      <c r="E73" s="180">
        <v>15.06</v>
      </c>
      <c r="F73" s="181"/>
      <c r="G73" s="182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12</v>
      </c>
      <c r="M73" s="159">
        <f>G73*(1+L73/100)</f>
        <v>0</v>
      </c>
      <c r="N73" s="158">
        <v>0</v>
      </c>
      <c r="O73" s="158">
        <f>ROUND(E73*N73,2)</f>
        <v>0</v>
      </c>
      <c r="P73" s="158">
        <v>6.8000000000000005E-2</v>
      </c>
      <c r="Q73" s="158">
        <f>ROUND(E73*P73,2)</f>
        <v>1.02</v>
      </c>
      <c r="R73" s="159"/>
      <c r="S73" s="159" t="s">
        <v>132</v>
      </c>
      <c r="T73" s="159" t="s">
        <v>132</v>
      </c>
      <c r="U73" s="159">
        <v>0.3</v>
      </c>
      <c r="V73" s="159">
        <f>ROUND(E73*U73,2)</f>
        <v>4.5199999999999996</v>
      </c>
      <c r="W73" s="159"/>
      <c r="X73" s="159" t="s">
        <v>133</v>
      </c>
      <c r="Y73" s="159" t="s">
        <v>134</v>
      </c>
      <c r="Z73" s="148"/>
      <c r="AA73" s="148"/>
      <c r="AB73" s="148"/>
      <c r="AC73" s="148"/>
      <c r="AD73" s="148"/>
      <c r="AE73" s="148"/>
      <c r="AF73" s="148"/>
      <c r="AG73" s="148" t="s">
        <v>135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93" t="s">
        <v>223</v>
      </c>
      <c r="D74" s="161"/>
      <c r="E74" s="162">
        <v>5.76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137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193" t="s">
        <v>224</v>
      </c>
      <c r="D75" s="161"/>
      <c r="E75" s="162">
        <v>9.3000000000000007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70" t="s">
        <v>127</v>
      </c>
      <c r="B76" s="171" t="s">
        <v>74</v>
      </c>
      <c r="C76" s="191" t="s">
        <v>75</v>
      </c>
      <c r="D76" s="172"/>
      <c r="E76" s="173"/>
      <c r="F76" s="174"/>
      <c r="G76" s="175">
        <f>SUMIF(AG77:AG77,"&lt;&gt;NOR",G77:G77)</f>
        <v>0</v>
      </c>
      <c r="H76" s="169"/>
      <c r="I76" s="169">
        <f>SUM(I77:I77)</f>
        <v>0</v>
      </c>
      <c r="J76" s="169"/>
      <c r="K76" s="169">
        <f>SUM(K77:K77)</f>
        <v>0</v>
      </c>
      <c r="L76" s="169"/>
      <c r="M76" s="169">
        <f>SUM(M77:M77)</f>
        <v>0</v>
      </c>
      <c r="N76" s="168"/>
      <c r="O76" s="168">
        <f>SUM(O77:O77)</f>
        <v>0</v>
      </c>
      <c r="P76" s="168"/>
      <c r="Q76" s="168">
        <f>SUM(Q77:Q77)</f>
        <v>0</v>
      </c>
      <c r="R76" s="169"/>
      <c r="S76" s="169"/>
      <c r="T76" s="169"/>
      <c r="U76" s="169"/>
      <c r="V76" s="169">
        <f>SUM(V77:V77)</f>
        <v>2.54</v>
      </c>
      <c r="W76" s="169"/>
      <c r="X76" s="169"/>
      <c r="Y76" s="169"/>
      <c r="AG76" t="s">
        <v>128</v>
      </c>
    </row>
    <row r="77" spans="1:60" outlineLevel="1" x14ac:dyDescent="0.2">
      <c r="A77" s="183">
        <v>27</v>
      </c>
      <c r="B77" s="184" t="s">
        <v>225</v>
      </c>
      <c r="C77" s="194" t="s">
        <v>226</v>
      </c>
      <c r="D77" s="185" t="s">
        <v>149</v>
      </c>
      <c r="E77" s="186">
        <v>2.7094200000000002</v>
      </c>
      <c r="F77" s="187"/>
      <c r="G77" s="188">
        <f>ROUND(E77*F77,2)</f>
        <v>0</v>
      </c>
      <c r="H77" s="160"/>
      <c r="I77" s="159">
        <f>ROUND(E77*H77,2)</f>
        <v>0</v>
      </c>
      <c r="J77" s="160"/>
      <c r="K77" s="159">
        <f>ROUND(E77*J77,2)</f>
        <v>0</v>
      </c>
      <c r="L77" s="159">
        <v>12</v>
      </c>
      <c r="M77" s="159">
        <f>G77*(1+L77/100)</f>
        <v>0</v>
      </c>
      <c r="N77" s="158">
        <v>0</v>
      </c>
      <c r="O77" s="158">
        <f>ROUND(E77*N77,2)</f>
        <v>0</v>
      </c>
      <c r="P77" s="158">
        <v>0</v>
      </c>
      <c r="Q77" s="158">
        <f>ROUND(E77*P77,2)</f>
        <v>0</v>
      </c>
      <c r="R77" s="159"/>
      <c r="S77" s="159" t="s">
        <v>132</v>
      </c>
      <c r="T77" s="159" t="s">
        <v>132</v>
      </c>
      <c r="U77" s="159">
        <v>0.9385</v>
      </c>
      <c r="V77" s="159">
        <f>ROUND(E77*U77,2)</f>
        <v>2.54</v>
      </c>
      <c r="W77" s="159"/>
      <c r="X77" s="159" t="s">
        <v>227</v>
      </c>
      <c r="Y77" s="159" t="s">
        <v>134</v>
      </c>
      <c r="Z77" s="148"/>
      <c r="AA77" s="148"/>
      <c r="AB77" s="148"/>
      <c r="AC77" s="148"/>
      <c r="AD77" s="148"/>
      <c r="AE77" s="148"/>
      <c r="AF77" s="148"/>
      <c r="AG77" s="148" t="s">
        <v>228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">
      <c r="A78" s="170" t="s">
        <v>127</v>
      </c>
      <c r="B78" s="171" t="s">
        <v>76</v>
      </c>
      <c r="C78" s="191" t="s">
        <v>77</v>
      </c>
      <c r="D78" s="172"/>
      <c r="E78" s="173"/>
      <c r="F78" s="174"/>
      <c r="G78" s="175">
        <f>SUMIF(AG79:AG89,"&lt;&gt;NOR",G79:G89)</f>
        <v>0</v>
      </c>
      <c r="H78" s="169"/>
      <c r="I78" s="169">
        <f>SUM(I79:I89)</f>
        <v>0</v>
      </c>
      <c r="J78" s="169"/>
      <c r="K78" s="169">
        <f>SUM(K79:K89)</f>
        <v>0</v>
      </c>
      <c r="L78" s="169"/>
      <c r="M78" s="169">
        <f>SUM(M79:M89)</f>
        <v>0</v>
      </c>
      <c r="N78" s="168"/>
      <c r="O78" s="168">
        <f>SUM(O79:O89)</f>
        <v>7.0000000000000007E-2</v>
      </c>
      <c r="P78" s="168"/>
      <c r="Q78" s="168">
        <f>SUM(Q79:Q89)</f>
        <v>0</v>
      </c>
      <c r="R78" s="169"/>
      <c r="S78" s="169"/>
      <c r="T78" s="169"/>
      <c r="U78" s="169"/>
      <c r="V78" s="169">
        <f>SUM(V79:V89)</f>
        <v>0</v>
      </c>
      <c r="W78" s="169"/>
      <c r="X78" s="169"/>
      <c r="Y78" s="169"/>
      <c r="AG78" t="s">
        <v>128</v>
      </c>
    </row>
    <row r="79" spans="1:60" outlineLevel="1" x14ac:dyDescent="0.2">
      <c r="A79" s="177">
        <v>28</v>
      </c>
      <c r="B79" s="178" t="s">
        <v>229</v>
      </c>
      <c r="C79" s="192" t="s">
        <v>230</v>
      </c>
      <c r="D79" s="179" t="s">
        <v>131</v>
      </c>
      <c r="E79" s="180">
        <v>17.6525</v>
      </c>
      <c r="F79" s="181"/>
      <c r="G79" s="182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12</v>
      </c>
      <c r="M79" s="159">
        <f>G79*(1+L79/100)</f>
        <v>0</v>
      </c>
      <c r="N79" s="158">
        <v>3.7799999999999999E-3</v>
      </c>
      <c r="O79" s="158">
        <f>ROUND(E79*N79,2)</f>
        <v>7.0000000000000007E-2</v>
      </c>
      <c r="P79" s="158">
        <v>0</v>
      </c>
      <c r="Q79" s="158">
        <f>ROUND(E79*P79,2)</f>
        <v>0</v>
      </c>
      <c r="R79" s="159"/>
      <c r="S79" s="159" t="s">
        <v>132</v>
      </c>
      <c r="T79" s="159" t="s">
        <v>150</v>
      </c>
      <c r="U79" s="159">
        <v>0</v>
      </c>
      <c r="V79" s="159">
        <f>ROUND(E79*U79,2)</f>
        <v>0</v>
      </c>
      <c r="W79" s="159"/>
      <c r="X79" s="159" t="s">
        <v>151</v>
      </c>
      <c r="Y79" s="159" t="s">
        <v>134</v>
      </c>
      <c r="Z79" s="148"/>
      <c r="AA79" s="148"/>
      <c r="AB79" s="148"/>
      <c r="AC79" s="148"/>
      <c r="AD79" s="148"/>
      <c r="AE79" s="148"/>
      <c r="AF79" s="148"/>
      <c r="AG79" s="148" t="s">
        <v>152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2" x14ac:dyDescent="0.2">
      <c r="A80" s="155"/>
      <c r="B80" s="156"/>
      <c r="C80" s="258" t="s">
        <v>231</v>
      </c>
      <c r="D80" s="259"/>
      <c r="E80" s="259"/>
      <c r="F80" s="259"/>
      <c r="G80" s="2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142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89" t="str">
        <f>C80</f>
        <v>Nanesení hydroizolační stěrky ve dvou vrstvách. Vlepení těsnicí pásky do spoje podlaha-stěna, přitlačení a uhlazení, přetažení pásky další vrstvou izolační stěrky.</v>
      </c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93" t="s">
        <v>232</v>
      </c>
      <c r="D81" s="161"/>
      <c r="E81" s="162">
        <v>7.9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137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195" t="s">
        <v>178</v>
      </c>
      <c r="D82" s="166"/>
      <c r="E82" s="167">
        <v>7.9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137</v>
      </c>
      <c r="AH82" s="148">
        <v>1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193" t="s">
        <v>233</v>
      </c>
      <c r="D83" s="161"/>
      <c r="E83" s="162"/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137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93" t="s">
        <v>234</v>
      </c>
      <c r="D84" s="161"/>
      <c r="E84" s="162">
        <v>0.97950000000000004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137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93" t="s">
        <v>235</v>
      </c>
      <c r="D85" s="161"/>
      <c r="E85" s="162">
        <v>5.8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137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93" t="s">
        <v>236</v>
      </c>
      <c r="D86" s="161"/>
      <c r="E86" s="162">
        <v>0.58499999999999996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137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93" t="s">
        <v>237</v>
      </c>
      <c r="D87" s="161"/>
      <c r="E87" s="162">
        <v>1.62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137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93" t="s">
        <v>238</v>
      </c>
      <c r="D88" s="161"/>
      <c r="E88" s="162">
        <v>0.76800000000000002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137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95" t="s">
        <v>178</v>
      </c>
      <c r="D89" s="166"/>
      <c r="E89" s="167">
        <v>9.7524999999999995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137</v>
      </c>
      <c r="AH89" s="148">
        <v>1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70" t="s">
        <v>127</v>
      </c>
      <c r="B90" s="171" t="s">
        <v>78</v>
      </c>
      <c r="C90" s="191" t="s">
        <v>79</v>
      </c>
      <c r="D90" s="172"/>
      <c r="E90" s="173"/>
      <c r="F90" s="174"/>
      <c r="G90" s="175">
        <f>SUMIF(AG91:AG91,"&lt;&gt;NOR",G91:G91)</f>
        <v>0</v>
      </c>
      <c r="H90" s="169"/>
      <c r="I90" s="169">
        <f>SUM(I91:I91)</f>
        <v>0</v>
      </c>
      <c r="J90" s="169"/>
      <c r="K90" s="169">
        <f>SUM(K91:K91)</f>
        <v>0</v>
      </c>
      <c r="L90" s="169"/>
      <c r="M90" s="169">
        <f>SUM(M91:M91)</f>
        <v>0</v>
      </c>
      <c r="N90" s="168"/>
      <c r="O90" s="168">
        <f>SUM(O91:O91)</f>
        <v>0</v>
      </c>
      <c r="P90" s="168"/>
      <c r="Q90" s="168">
        <f>SUM(Q91:Q91)</f>
        <v>0</v>
      </c>
      <c r="R90" s="169"/>
      <c r="S90" s="169"/>
      <c r="T90" s="169"/>
      <c r="U90" s="169"/>
      <c r="V90" s="169">
        <f>SUM(V91:V91)</f>
        <v>0</v>
      </c>
      <c r="W90" s="169"/>
      <c r="X90" s="169"/>
      <c r="Y90" s="169"/>
      <c r="AG90" t="s">
        <v>128</v>
      </c>
    </row>
    <row r="91" spans="1:60" ht="22.5" outlineLevel="1" x14ac:dyDescent="0.2">
      <c r="A91" s="183">
        <v>29</v>
      </c>
      <c r="B91" s="184" t="s">
        <v>239</v>
      </c>
      <c r="C91" s="194" t="s">
        <v>240</v>
      </c>
      <c r="D91" s="185" t="s">
        <v>159</v>
      </c>
      <c r="E91" s="186">
        <v>1</v>
      </c>
      <c r="F91" s="187"/>
      <c r="G91" s="188">
        <f>ROUND(E91*F91,2)</f>
        <v>0</v>
      </c>
      <c r="H91" s="160"/>
      <c r="I91" s="159">
        <f>ROUND(E91*H91,2)</f>
        <v>0</v>
      </c>
      <c r="J91" s="160"/>
      <c r="K91" s="159">
        <f>ROUND(E91*J91,2)</f>
        <v>0</v>
      </c>
      <c r="L91" s="159">
        <v>12</v>
      </c>
      <c r="M91" s="159">
        <f>G91*(1+L91/100)</f>
        <v>0</v>
      </c>
      <c r="N91" s="158">
        <v>0</v>
      </c>
      <c r="O91" s="158">
        <f>ROUND(E91*N91,2)</f>
        <v>0</v>
      </c>
      <c r="P91" s="158">
        <v>0</v>
      </c>
      <c r="Q91" s="158">
        <f>ROUND(E91*P91,2)</f>
        <v>0</v>
      </c>
      <c r="R91" s="159"/>
      <c r="S91" s="159" t="s">
        <v>160</v>
      </c>
      <c r="T91" s="159" t="s">
        <v>161</v>
      </c>
      <c r="U91" s="159">
        <v>0</v>
      </c>
      <c r="V91" s="159">
        <f>ROUND(E91*U91,2)</f>
        <v>0</v>
      </c>
      <c r="W91" s="159"/>
      <c r="X91" s="159" t="s">
        <v>133</v>
      </c>
      <c r="Y91" s="159" t="s">
        <v>134</v>
      </c>
      <c r="Z91" s="148"/>
      <c r="AA91" s="148"/>
      <c r="AB91" s="148"/>
      <c r="AC91" s="148"/>
      <c r="AD91" s="148"/>
      <c r="AE91" s="148"/>
      <c r="AF91" s="148"/>
      <c r="AG91" s="148" t="s">
        <v>135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70" t="s">
        <v>127</v>
      </c>
      <c r="B92" s="171" t="s">
        <v>80</v>
      </c>
      <c r="C92" s="191" t="s">
        <v>81</v>
      </c>
      <c r="D92" s="172"/>
      <c r="E92" s="173"/>
      <c r="F92" s="174"/>
      <c r="G92" s="175">
        <f>SUMIF(AG93:AG102,"&lt;&gt;NOR",G93:G102)</f>
        <v>0</v>
      </c>
      <c r="H92" s="169"/>
      <c r="I92" s="169">
        <f>SUM(I93:I102)</f>
        <v>0</v>
      </c>
      <c r="J92" s="169"/>
      <c r="K92" s="169">
        <f>SUM(K93:K102)</f>
        <v>0</v>
      </c>
      <c r="L92" s="169"/>
      <c r="M92" s="169">
        <f>SUM(M93:M102)</f>
        <v>0</v>
      </c>
      <c r="N92" s="168"/>
      <c r="O92" s="168">
        <f>SUM(O93:O102)</f>
        <v>0</v>
      </c>
      <c r="P92" s="168"/>
      <c r="Q92" s="168">
        <f>SUM(Q93:Q102)</f>
        <v>0</v>
      </c>
      <c r="R92" s="169"/>
      <c r="S92" s="169"/>
      <c r="T92" s="169"/>
      <c r="U92" s="169"/>
      <c r="V92" s="169">
        <f>SUM(V93:V102)</f>
        <v>0</v>
      </c>
      <c r="W92" s="169"/>
      <c r="X92" s="169"/>
      <c r="Y92" s="169"/>
      <c r="AG92" t="s">
        <v>128</v>
      </c>
    </row>
    <row r="93" spans="1:60" ht="22.5" outlineLevel="1" x14ac:dyDescent="0.2">
      <c r="A93" s="177">
        <v>30</v>
      </c>
      <c r="B93" s="178" t="s">
        <v>241</v>
      </c>
      <c r="C93" s="192" t="s">
        <v>242</v>
      </c>
      <c r="D93" s="179" t="s">
        <v>159</v>
      </c>
      <c r="E93" s="180">
        <v>1</v>
      </c>
      <c r="F93" s="181"/>
      <c r="G93" s="182">
        <f>ROUND(E93*F93,2)</f>
        <v>0</v>
      </c>
      <c r="H93" s="160"/>
      <c r="I93" s="159">
        <f>ROUND(E93*H93,2)</f>
        <v>0</v>
      </c>
      <c r="J93" s="160"/>
      <c r="K93" s="159">
        <f>ROUND(E93*J93,2)</f>
        <v>0</v>
      </c>
      <c r="L93" s="159">
        <v>12</v>
      </c>
      <c r="M93" s="159">
        <f>G93*(1+L93/100)</f>
        <v>0</v>
      </c>
      <c r="N93" s="158">
        <v>0</v>
      </c>
      <c r="O93" s="158">
        <f>ROUND(E93*N93,2)</f>
        <v>0</v>
      </c>
      <c r="P93" s="158">
        <v>0</v>
      </c>
      <c r="Q93" s="158">
        <f>ROUND(E93*P93,2)</f>
        <v>0</v>
      </c>
      <c r="R93" s="159"/>
      <c r="S93" s="159" t="s">
        <v>160</v>
      </c>
      <c r="T93" s="159" t="s">
        <v>161</v>
      </c>
      <c r="U93" s="159">
        <v>0</v>
      </c>
      <c r="V93" s="159">
        <f>ROUND(E93*U93,2)</f>
        <v>0</v>
      </c>
      <c r="W93" s="159"/>
      <c r="X93" s="159" t="s">
        <v>133</v>
      </c>
      <c r="Y93" s="159" t="s">
        <v>134</v>
      </c>
      <c r="Z93" s="148"/>
      <c r="AA93" s="148"/>
      <c r="AB93" s="148"/>
      <c r="AC93" s="148"/>
      <c r="AD93" s="148"/>
      <c r="AE93" s="148"/>
      <c r="AF93" s="148"/>
      <c r="AG93" s="148" t="s">
        <v>135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58" t="s">
        <v>243</v>
      </c>
      <c r="D94" s="259"/>
      <c r="E94" s="259"/>
      <c r="F94" s="259"/>
      <c r="G94" s="2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142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96" t="s">
        <v>244</v>
      </c>
      <c r="D95" s="163"/>
      <c r="E95" s="164"/>
      <c r="F95" s="165"/>
      <c r="G95" s="165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142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260" t="s">
        <v>245</v>
      </c>
      <c r="D96" s="261"/>
      <c r="E96" s="261"/>
      <c r="F96" s="261"/>
      <c r="G96" s="261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142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260" t="s">
        <v>246</v>
      </c>
      <c r="D97" s="261"/>
      <c r="E97" s="261"/>
      <c r="F97" s="261"/>
      <c r="G97" s="261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142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96" t="s">
        <v>244</v>
      </c>
      <c r="D98" s="163"/>
      <c r="E98" s="164"/>
      <c r="F98" s="165"/>
      <c r="G98" s="165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142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3" x14ac:dyDescent="0.2">
      <c r="A99" s="155"/>
      <c r="B99" s="156"/>
      <c r="C99" s="260" t="s">
        <v>247</v>
      </c>
      <c r="D99" s="261"/>
      <c r="E99" s="261"/>
      <c r="F99" s="261"/>
      <c r="G99" s="261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142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89" t="str">
        <f>C99</f>
        <v>- výměna v m.č. 03 navrženo otopná tělesa Koralux Classic a v míst. č. 02 deskový radiátor např. Korado vč. napojovacího potrubí</v>
      </c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260" t="s">
        <v>248</v>
      </c>
      <c r="D100" s="261"/>
      <c r="E100" s="261"/>
      <c r="F100" s="261"/>
      <c r="G100" s="261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142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260" t="s">
        <v>249</v>
      </c>
      <c r="D101" s="261"/>
      <c r="E101" s="261"/>
      <c r="F101" s="261"/>
      <c r="G101" s="261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142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260" t="s">
        <v>250</v>
      </c>
      <c r="D102" s="261"/>
      <c r="E102" s="261"/>
      <c r="F102" s="261"/>
      <c r="G102" s="261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142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70" t="s">
        <v>127</v>
      </c>
      <c r="B103" s="171" t="s">
        <v>82</v>
      </c>
      <c r="C103" s="191" t="s">
        <v>83</v>
      </c>
      <c r="D103" s="172"/>
      <c r="E103" s="173"/>
      <c r="F103" s="174"/>
      <c r="G103" s="175">
        <f>SUMIF(AG104:AG105,"&lt;&gt;NOR",G104:G105)</f>
        <v>0</v>
      </c>
      <c r="H103" s="169"/>
      <c r="I103" s="169">
        <f>SUM(I104:I105)</f>
        <v>0</v>
      </c>
      <c r="J103" s="169"/>
      <c r="K103" s="169">
        <f>SUM(K104:K105)</f>
        <v>0</v>
      </c>
      <c r="L103" s="169"/>
      <c r="M103" s="169">
        <f>SUM(M104:M105)</f>
        <v>0</v>
      </c>
      <c r="N103" s="168"/>
      <c r="O103" s="168">
        <f>SUM(O104:O105)</f>
        <v>0</v>
      </c>
      <c r="P103" s="168"/>
      <c r="Q103" s="168">
        <f>SUM(Q104:Q105)</f>
        <v>0.28000000000000003</v>
      </c>
      <c r="R103" s="169"/>
      <c r="S103" s="169"/>
      <c r="T103" s="169"/>
      <c r="U103" s="169"/>
      <c r="V103" s="169">
        <f>SUM(V104:V105)</f>
        <v>0.72</v>
      </c>
      <c r="W103" s="169"/>
      <c r="X103" s="169"/>
      <c r="Y103" s="169"/>
      <c r="AG103" t="s">
        <v>128</v>
      </c>
    </row>
    <row r="104" spans="1:60" outlineLevel="1" x14ac:dyDescent="0.2">
      <c r="A104" s="177">
        <v>31</v>
      </c>
      <c r="B104" s="178" t="s">
        <v>251</v>
      </c>
      <c r="C104" s="192" t="s">
        <v>252</v>
      </c>
      <c r="D104" s="179" t="s">
        <v>131</v>
      </c>
      <c r="E104" s="180">
        <v>8</v>
      </c>
      <c r="F104" s="181"/>
      <c r="G104" s="182">
        <f>ROUND(E104*F104,2)</f>
        <v>0</v>
      </c>
      <c r="H104" s="160"/>
      <c r="I104" s="159">
        <f>ROUND(E104*H104,2)</f>
        <v>0</v>
      </c>
      <c r="J104" s="160"/>
      <c r="K104" s="159">
        <f>ROUND(E104*J104,2)</f>
        <v>0</v>
      </c>
      <c r="L104" s="159">
        <v>12</v>
      </c>
      <c r="M104" s="159">
        <f>G104*(1+L104/100)</f>
        <v>0</v>
      </c>
      <c r="N104" s="158">
        <v>0</v>
      </c>
      <c r="O104" s="158">
        <f>ROUND(E104*N104,2)</f>
        <v>0</v>
      </c>
      <c r="P104" s="158">
        <v>3.5000000000000003E-2</v>
      </c>
      <c r="Q104" s="158">
        <f>ROUND(E104*P104,2)</f>
        <v>0.28000000000000003</v>
      </c>
      <c r="R104" s="159"/>
      <c r="S104" s="159" t="s">
        <v>132</v>
      </c>
      <c r="T104" s="159" t="s">
        <v>132</v>
      </c>
      <c r="U104" s="159">
        <v>0.09</v>
      </c>
      <c r="V104" s="159">
        <f>ROUND(E104*U104,2)</f>
        <v>0.72</v>
      </c>
      <c r="W104" s="159"/>
      <c r="X104" s="159" t="s">
        <v>133</v>
      </c>
      <c r="Y104" s="159" t="s">
        <v>134</v>
      </c>
      <c r="Z104" s="148"/>
      <c r="AA104" s="148"/>
      <c r="AB104" s="148"/>
      <c r="AC104" s="148"/>
      <c r="AD104" s="148"/>
      <c r="AE104" s="148"/>
      <c r="AF104" s="148"/>
      <c r="AG104" s="148" t="s">
        <v>135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93" t="s">
        <v>253</v>
      </c>
      <c r="D105" s="161"/>
      <c r="E105" s="162">
        <v>8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137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70" t="s">
        <v>127</v>
      </c>
      <c r="B106" s="171" t="s">
        <v>84</v>
      </c>
      <c r="C106" s="191" t="s">
        <v>85</v>
      </c>
      <c r="D106" s="172"/>
      <c r="E106" s="173"/>
      <c r="F106" s="174"/>
      <c r="G106" s="175">
        <f>SUMIF(AG107:AG117,"&lt;&gt;NOR",G107:G117)</f>
        <v>0</v>
      </c>
      <c r="H106" s="169"/>
      <c r="I106" s="169">
        <f>SUM(I107:I117)</f>
        <v>0</v>
      </c>
      <c r="J106" s="169"/>
      <c r="K106" s="169">
        <f>SUM(K107:K117)</f>
        <v>0</v>
      </c>
      <c r="L106" s="169"/>
      <c r="M106" s="169">
        <f>SUM(M107:M117)</f>
        <v>0</v>
      </c>
      <c r="N106" s="168"/>
      <c r="O106" s="168">
        <f>SUM(O107:O117)</f>
        <v>0</v>
      </c>
      <c r="P106" s="168"/>
      <c r="Q106" s="168">
        <f>SUM(Q107:Q117)</f>
        <v>0</v>
      </c>
      <c r="R106" s="169"/>
      <c r="S106" s="169"/>
      <c r="T106" s="169"/>
      <c r="U106" s="169"/>
      <c r="V106" s="169">
        <f>SUM(V107:V117)</f>
        <v>0.74</v>
      </c>
      <c r="W106" s="169"/>
      <c r="X106" s="169"/>
      <c r="Y106" s="169"/>
      <c r="AG106" t="s">
        <v>128</v>
      </c>
    </row>
    <row r="107" spans="1:60" outlineLevel="1" x14ac:dyDescent="0.2">
      <c r="A107" s="183">
        <v>32</v>
      </c>
      <c r="B107" s="184" t="s">
        <v>254</v>
      </c>
      <c r="C107" s="194" t="s">
        <v>255</v>
      </c>
      <c r="D107" s="185" t="s">
        <v>217</v>
      </c>
      <c r="E107" s="186">
        <v>2</v>
      </c>
      <c r="F107" s="187"/>
      <c r="G107" s="188">
        <f>ROUND(E107*F107,2)</f>
        <v>0</v>
      </c>
      <c r="H107" s="160"/>
      <c r="I107" s="159">
        <f>ROUND(E107*H107,2)</f>
        <v>0</v>
      </c>
      <c r="J107" s="160"/>
      <c r="K107" s="159">
        <f>ROUND(E107*J107,2)</f>
        <v>0</v>
      </c>
      <c r="L107" s="159">
        <v>12</v>
      </c>
      <c r="M107" s="159">
        <f>G107*(1+L107/100)</f>
        <v>0</v>
      </c>
      <c r="N107" s="158">
        <v>0</v>
      </c>
      <c r="O107" s="158">
        <f>ROUND(E107*N107,2)</f>
        <v>0</v>
      </c>
      <c r="P107" s="158">
        <v>1.8E-3</v>
      </c>
      <c r="Q107" s="158">
        <f>ROUND(E107*P107,2)</f>
        <v>0</v>
      </c>
      <c r="R107" s="159"/>
      <c r="S107" s="159" t="s">
        <v>132</v>
      </c>
      <c r="T107" s="159" t="s">
        <v>132</v>
      </c>
      <c r="U107" s="159">
        <v>0.11</v>
      </c>
      <c r="V107" s="159">
        <f>ROUND(E107*U107,2)</f>
        <v>0.22</v>
      </c>
      <c r="W107" s="159"/>
      <c r="X107" s="159" t="s">
        <v>133</v>
      </c>
      <c r="Y107" s="159" t="s">
        <v>134</v>
      </c>
      <c r="Z107" s="148"/>
      <c r="AA107" s="148"/>
      <c r="AB107" s="148"/>
      <c r="AC107" s="148"/>
      <c r="AD107" s="148"/>
      <c r="AE107" s="148"/>
      <c r="AF107" s="148"/>
      <c r="AG107" s="148" t="s">
        <v>135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83">
        <v>33</v>
      </c>
      <c r="B108" s="184" t="s">
        <v>256</v>
      </c>
      <c r="C108" s="194" t="s">
        <v>257</v>
      </c>
      <c r="D108" s="185" t="s">
        <v>217</v>
      </c>
      <c r="E108" s="186">
        <v>2</v>
      </c>
      <c r="F108" s="187"/>
      <c r="G108" s="188">
        <f>ROUND(E108*F108,2)</f>
        <v>0</v>
      </c>
      <c r="H108" s="160"/>
      <c r="I108" s="159">
        <f>ROUND(E108*H108,2)</f>
        <v>0</v>
      </c>
      <c r="J108" s="160"/>
      <c r="K108" s="159">
        <f>ROUND(E108*J108,2)</f>
        <v>0</v>
      </c>
      <c r="L108" s="159">
        <v>12</v>
      </c>
      <c r="M108" s="159">
        <f>G108*(1+L108/100)</f>
        <v>0</v>
      </c>
      <c r="N108" s="158">
        <v>1.0000000000000001E-5</v>
      </c>
      <c r="O108" s="158">
        <f>ROUND(E108*N108,2)</f>
        <v>0</v>
      </c>
      <c r="P108" s="158">
        <v>0</v>
      </c>
      <c r="Q108" s="158">
        <f>ROUND(E108*P108,2)</f>
        <v>0</v>
      </c>
      <c r="R108" s="159"/>
      <c r="S108" s="159" t="s">
        <v>132</v>
      </c>
      <c r="T108" s="159" t="s">
        <v>132</v>
      </c>
      <c r="U108" s="159">
        <v>0.26</v>
      </c>
      <c r="V108" s="159">
        <f>ROUND(E108*U108,2)</f>
        <v>0.52</v>
      </c>
      <c r="W108" s="159"/>
      <c r="X108" s="159" t="s">
        <v>133</v>
      </c>
      <c r="Y108" s="159" t="s">
        <v>134</v>
      </c>
      <c r="Z108" s="148"/>
      <c r="AA108" s="148"/>
      <c r="AB108" s="148"/>
      <c r="AC108" s="148"/>
      <c r="AD108" s="148"/>
      <c r="AE108" s="148"/>
      <c r="AF108" s="148"/>
      <c r="AG108" s="148" t="s">
        <v>135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77">
        <v>34</v>
      </c>
      <c r="B109" s="178" t="s">
        <v>258</v>
      </c>
      <c r="C109" s="192" t="s">
        <v>259</v>
      </c>
      <c r="D109" s="179" t="s">
        <v>217</v>
      </c>
      <c r="E109" s="180">
        <v>1</v>
      </c>
      <c r="F109" s="181"/>
      <c r="G109" s="182">
        <f>ROUND(E109*F109,2)</f>
        <v>0</v>
      </c>
      <c r="H109" s="160"/>
      <c r="I109" s="159">
        <f>ROUND(E109*H109,2)</f>
        <v>0</v>
      </c>
      <c r="J109" s="160"/>
      <c r="K109" s="159">
        <f>ROUND(E109*J109,2)</f>
        <v>0</v>
      </c>
      <c r="L109" s="159">
        <v>12</v>
      </c>
      <c r="M109" s="159">
        <f>G109*(1+L109/100)</f>
        <v>0</v>
      </c>
      <c r="N109" s="158">
        <v>0</v>
      </c>
      <c r="O109" s="158">
        <f>ROUND(E109*N109,2)</f>
        <v>0</v>
      </c>
      <c r="P109" s="158">
        <v>0</v>
      </c>
      <c r="Q109" s="158">
        <f>ROUND(E109*P109,2)</f>
        <v>0</v>
      </c>
      <c r="R109" s="159"/>
      <c r="S109" s="159" t="s">
        <v>160</v>
      </c>
      <c r="T109" s="159" t="s">
        <v>161</v>
      </c>
      <c r="U109" s="159">
        <v>0</v>
      </c>
      <c r="V109" s="159">
        <f>ROUND(E109*U109,2)</f>
        <v>0</v>
      </c>
      <c r="W109" s="159"/>
      <c r="X109" s="159" t="s">
        <v>133</v>
      </c>
      <c r="Y109" s="159" t="s">
        <v>134</v>
      </c>
      <c r="Z109" s="148"/>
      <c r="AA109" s="148"/>
      <c r="AB109" s="148"/>
      <c r="AC109" s="148"/>
      <c r="AD109" s="148"/>
      <c r="AE109" s="148"/>
      <c r="AF109" s="148"/>
      <c r="AG109" s="148" t="s">
        <v>135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258" t="s">
        <v>260</v>
      </c>
      <c r="D110" s="259"/>
      <c r="E110" s="259"/>
      <c r="F110" s="259"/>
      <c r="G110" s="2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142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5"/>
      <c r="B111" s="156"/>
      <c r="C111" s="196" t="s">
        <v>244</v>
      </c>
      <c r="D111" s="163"/>
      <c r="E111" s="164"/>
      <c r="F111" s="165"/>
      <c r="G111" s="165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142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260" t="s">
        <v>261</v>
      </c>
      <c r="D112" s="261"/>
      <c r="E112" s="261"/>
      <c r="F112" s="261"/>
      <c r="G112" s="261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142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260" t="s">
        <v>262</v>
      </c>
      <c r="D113" s="261"/>
      <c r="E113" s="261"/>
      <c r="F113" s="261"/>
      <c r="G113" s="261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142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260" t="s">
        <v>263</v>
      </c>
      <c r="D114" s="261"/>
      <c r="E114" s="261"/>
      <c r="F114" s="261"/>
      <c r="G114" s="261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142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93" t="s">
        <v>264</v>
      </c>
      <c r="D115" s="161"/>
      <c r="E115" s="162">
        <v>1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8"/>
      <c r="AA115" s="148"/>
      <c r="AB115" s="148"/>
      <c r="AC115" s="148"/>
      <c r="AD115" s="148"/>
      <c r="AE115" s="148"/>
      <c r="AF115" s="148"/>
      <c r="AG115" s="148" t="s">
        <v>137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7">
        <v>35</v>
      </c>
      <c r="B116" s="178" t="s">
        <v>265</v>
      </c>
      <c r="C116" s="192" t="s">
        <v>266</v>
      </c>
      <c r="D116" s="179" t="s">
        <v>217</v>
      </c>
      <c r="E116" s="180">
        <v>2</v>
      </c>
      <c r="F116" s="181"/>
      <c r="G116" s="182">
        <f>ROUND(E116*F116,2)</f>
        <v>0</v>
      </c>
      <c r="H116" s="160"/>
      <c r="I116" s="159">
        <f>ROUND(E116*H116,2)</f>
        <v>0</v>
      </c>
      <c r="J116" s="160"/>
      <c r="K116" s="159">
        <f>ROUND(E116*J116,2)</f>
        <v>0</v>
      </c>
      <c r="L116" s="159">
        <v>12</v>
      </c>
      <c r="M116" s="159">
        <f>G116*(1+L116/100)</f>
        <v>0</v>
      </c>
      <c r="N116" s="158">
        <v>1.07E-3</v>
      </c>
      <c r="O116" s="158">
        <f>ROUND(E116*N116,2)</f>
        <v>0</v>
      </c>
      <c r="P116" s="158">
        <v>0</v>
      </c>
      <c r="Q116" s="158">
        <f>ROUND(E116*P116,2)</f>
        <v>0</v>
      </c>
      <c r="R116" s="159" t="s">
        <v>267</v>
      </c>
      <c r="S116" s="159" t="s">
        <v>132</v>
      </c>
      <c r="T116" s="159" t="s">
        <v>132</v>
      </c>
      <c r="U116" s="159">
        <v>0</v>
      </c>
      <c r="V116" s="159">
        <f>ROUND(E116*U116,2)</f>
        <v>0</v>
      </c>
      <c r="W116" s="159"/>
      <c r="X116" s="159" t="s">
        <v>268</v>
      </c>
      <c r="Y116" s="159" t="s">
        <v>134</v>
      </c>
      <c r="Z116" s="148"/>
      <c r="AA116" s="148"/>
      <c r="AB116" s="148"/>
      <c r="AC116" s="148"/>
      <c r="AD116" s="148"/>
      <c r="AE116" s="148"/>
      <c r="AF116" s="148"/>
      <c r="AG116" s="148" t="s">
        <v>269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>
        <v>36</v>
      </c>
      <c r="B117" s="156" t="s">
        <v>270</v>
      </c>
      <c r="C117" s="197" t="s">
        <v>271</v>
      </c>
      <c r="D117" s="157" t="s">
        <v>0</v>
      </c>
      <c r="E117" s="190"/>
      <c r="F117" s="160"/>
      <c r="G117" s="159">
        <f>ROUND(E117*F117,2)</f>
        <v>0</v>
      </c>
      <c r="H117" s="160"/>
      <c r="I117" s="159">
        <f>ROUND(E117*H117,2)</f>
        <v>0</v>
      </c>
      <c r="J117" s="160"/>
      <c r="K117" s="159">
        <f>ROUND(E117*J117,2)</f>
        <v>0</v>
      </c>
      <c r="L117" s="159">
        <v>12</v>
      </c>
      <c r="M117" s="159">
        <f>G117*(1+L117/100)</f>
        <v>0</v>
      </c>
      <c r="N117" s="158">
        <v>0</v>
      </c>
      <c r="O117" s="158">
        <f>ROUND(E117*N117,2)</f>
        <v>0</v>
      </c>
      <c r="P117" s="158">
        <v>0</v>
      </c>
      <c r="Q117" s="158">
        <f>ROUND(E117*P117,2)</f>
        <v>0</v>
      </c>
      <c r="R117" s="159"/>
      <c r="S117" s="159" t="s">
        <v>132</v>
      </c>
      <c r="T117" s="159" t="s">
        <v>132</v>
      </c>
      <c r="U117" s="159">
        <v>0</v>
      </c>
      <c r="V117" s="159">
        <f>ROUND(E117*U117,2)</f>
        <v>0</v>
      </c>
      <c r="W117" s="159"/>
      <c r="X117" s="159" t="s">
        <v>227</v>
      </c>
      <c r="Y117" s="159" t="s">
        <v>134</v>
      </c>
      <c r="Z117" s="148"/>
      <c r="AA117" s="148"/>
      <c r="AB117" s="148"/>
      <c r="AC117" s="148"/>
      <c r="AD117" s="148"/>
      <c r="AE117" s="148"/>
      <c r="AF117" s="148"/>
      <c r="AG117" s="148" t="s">
        <v>228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70" t="s">
        <v>127</v>
      </c>
      <c r="B118" s="171" t="s">
        <v>86</v>
      </c>
      <c r="C118" s="191" t="s">
        <v>87</v>
      </c>
      <c r="D118" s="172"/>
      <c r="E118" s="173"/>
      <c r="F118" s="174"/>
      <c r="G118" s="175">
        <f>SUMIF(AG119:AG127,"&lt;&gt;NOR",G119:G127)</f>
        <v>0</v>
      </c>
      <c r="H118" s="169"/>
      <c r="I118" s="169">
        <f>SUM(I119:I127)</f>
        <v>0</v>
      </c>
      <c r="J118" s="169"/>
      <c r="K118" s="169">
        <f>SUM(K119:K127)</f>
        <v>0</v>
      </c>
      <c r="L118" s="169"/>
      <c r="M118" s="169">
        <f>SUM(M119:M127)</f>
        <v>0</v>
      </c>
      <c r="N118" s="168"/>
      <c r="O118" s="168">
        <f>SUM(O119:O127)</f>
        <v>0.21000000000000002</v>
      </c>
      <c r="P118" s="168"/>
      <c r="Q118" s="168">
        <f>SUM(Q119:Q127)</f>
        <v>0</v>
      </c>
      <c r="R118" s="169"/>
      <c r="S118" s="169"/>
      <c r="T118" s="169"/>
      <c r="U118" s="169"/>
      <c r="V118" s="169">
        <f>SUM(V119:V127)</f>
        <v>10.63</v>
      </c>
      <c r="W118" s="169"/>
      <c r="X118" s="169"/>
      <c r="Y118" s="169"/>
      <c r="AG118" t="s">
        <v>128</v>
      </c>
    </row>
    <row r="119" spans="1:60" outlineLevel="1" x14ac:dyDescent="0.2">
      <c r="A119" s="177">
        <v>37</v>
      </c>
      <c r="B119" s="178" t="s">
        <v>272</v>
      </c>
      <c r="C119" s="192" t="s">
        <v>273</v>
      </c>
      <c r="D119" s="179" t="s">
        <v>140</v>
      </c>
      <c r="E119" s="180">
        <v>6.55</v>
      </c>
      <c r="F119" s="181"/>
      <c r="G119" s="182">
        <f>ROUND(E119*F119,2)</f>
        <v>0</v>
      </c>
      <c r="H119" s="160"/>
      <c r="I119" s="159">
        <f>ROUND(E119*H119,2)</f>
        <v>0</v>
      </c>
      <c r="J119" s="160"/>
      <c r="K119" s="159">
        <f>ROUND(E119*J119,2)</f>
        <v>0</v>
      </c>
      <c r="L119" s="159">
        <v>12</v>
      </c>
      <c r="M119" s="159">
        <f>G119*(1+L119/100)</f>
        <v>0</v>
      </c>
      <c r="N119" s="158">
        <v>3.2000000000000003E-4</v>
      </c>
      <c r="O119" s="158">
        <f>ROUND(E119*N119,2)</f>
        <v>0</v>
      </c>
      <c r="P119" s="158">
        <v>0</v>
      </c>
      <c r="Q119" s="158">
        <f>ROUND(E119*P119,2)</f>
        <v>0</v>
      </c>
      <c r="R119" s="159"/>
      <c r="S119" s="159" t="s">
        <v>132</v>
      </c>
      <c r="T119" s="159" t="s">
        <v>132</v>
      </c>
      <c r="U119" s="159">
        <v>0.23599999999999999</v>
      </c>
      <c r="V119" s="159">
        <f>ROUND(E119*U119,2)</f>
        <v>1.55</v>
      </c>
      <c r="W119" s="159"/>
      <c r="X119" s="159" t="s">
        <v>133</v>
      </c>
      <c r="Y119" s="159" t="s">
        <v>134</v>
      </c>
      <c r="Z119" s="148"/>
      <c r="AA119" s="148"/>
      <c r="AB119" s="148"/>
      <c r="AC119" s="148"/>
      <c r="AD119" s="148"/>
      <c r="AE119" s="148"/>
      <c r="AF119" s="148"/>
      <c r="AG119" s="148" t="s">
        <v>135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93" t="s">
        <v>274</v>
      </c>
      <c r="D120" s="161"/>
      <c r="E120" s="162">
        <v>6.55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8"/>
      <c r="AA120" s="148"/>
      <c r="AB120" s="148"/>
      <c r="AC120" s="148"/>
      <c r="AD120" s="148"/>
      <c r="AE120" s="148"/>
      <c r="AF120" s="148"/>
      <c r="AG120" s="148" t="s">
        <v>137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83">
        <v>38</v>
      </c>
      <c r="B121" s="184" t="s">
        <v>275</v>
      </c>
      <c r="C121" s="194" t="s">
        <v>276</v>
      </c>
      <c r="D121" s="185" t="s">
        <v>140</v>
      </c>
      <c r="E121" s="186">
        <v>6.55</v>
      </c>
      <c r="F121" s="187"/>
      <c r="G121" s="188">
        <f>ROUND(E121*F121,2)</f>
        <v>0</v>
      </c>
      <c r="H121" s="160"/>
      <c r="I121" s="159">
        <f>ROUND(E121*H121,2)</f>
        <v>0</v>
      </c>
      <c r="J121" s="160"/>
      <c r="K121" s="159">
        <f>ROUND(E121*J121,2)</f>
        <v>0</v>
      </c>
      <c r="L121" s="159">
        <v>12</v>
      </c>
      <c r="M121" s="159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9"/>
      <c r="S121" s="159" t="s">
        <v>132</v>
      </c>
      <c r="T121" s="159" t="s">
        <v>132</v>
      </c>
      <c r="U121" s="159">
        <v>0.154</v>
      </c>
      <c r="V121" s="159">
        <f>ROUND(E121*U121,2)</f>
        <v>1.01</v>
      </c>
      <c r="W121" s="159"/>
      <c r="X121" s="159" t="s">
        <v>133</v>
      </c>
      <c r="Y121" s="159" t="s">
        <v>134</v>
      </c>
      <c r="Z121" s="148"/>
      <c r="AA121" s="148"/>
      <c r="AB121" s="148"/>
      <c r="AC121" s="148"/>
      <c r="AD121" s="148"/>
      <c r="AE121" s="148"/>
      <c r="AF121" s="148"/>
      <c r="AG121" s="148" t="s">
        <v>135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77">
        <v>39</v>
      </c>
      <c r="B122" s="178" t="s">
        <v>277</v>
      </c>
      <c r="C122" s="192" t="s">
        <v>278</v>
      </c>
      <c r="D122" s="179" t="s">
        <v>131</v>
      </c>
      <c r="E122" s="180">
        <v>7.9</v>
      </c>
      <c r="F122" s="181"/>
      <c r="G122" s="182">
        <f>ROUND(E122*F122,2)</f>
        <v>0</v>
      </c>
      <c r="H122" s="160"/>
      <c r="I122" s="159">
        <f>ROUND(E122*H122,2)</f>
        <v>0</v>
      </c>
      <c r="J122" s="160"/>
      <c r="K122" s="159">
        <f>ROUND(E122*J122,2)</f>
        <v>0</v>
      </c>
      <c r="L122" s="159">
        <v>12</v>
      </c>
      <c r="M122" s="159">
        <f>G122*(1+L122/100)</f>
        <v>0</v>
      </c>
      <c r="N122" s="158">
        <v>5.0400000000000002E-3</v>
      </c>
      <c r="O122" s="158">
        <f>ROUND(E122*N122,2)</f>
        <v>0.04</v>
      </c>
      <c r="P122" s="158">
        <v>0</v>
      </c>
      <c r="Q122" s="158">
        <f>ROUND(E122*P122,2)</f>
        <v>0</v>
      </c>
      <c r="R122" s="159"/>
      <c r="S122" s="159" t="s">
        <v>132</v>
      </c>
      <c r="T122" s="159" t="s">
        <v>132</v>
      </c>
      <c r="U122" s="159">
        <v>0.97799999999999998</v>
      </c>
      <c r="V122" s="159">
        <f>ROUND(E122*U122,2)</f>
        <v>7.73</v>
      </c>
      <c r="W122" s="159"/>
      <c r="X122" s="159" t="s">
        <v>133</v>
      </c>
      <c r="Y122" s="159" t="s">
        <v>134</v>
      </c>
      <c r="Z122" s="148"/>
      <c r="AA122" s="148"/>
      <c r="AB122" s="148"/>
      <c r="AC122" s="148"/>
      <c r="AD122" s="148"/>
      <c r="AE122" s="148"/>
      <c r="AF122" s="148"/>
      <c r="AG122" s="148" t="s">
        <v>135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93" t="s">
        <v>166</v>
      </c>
      <c r="D123" s="161"/>
      <c r="E123" s="162">
        <v>7.9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8"/>
      <c r="AA123" s="148"/>
      <c r="AB123" s="148"/>
      <c r="AC123" s="148"/>
      <c r="AD123" s="148"/>
      <c r="AE123" s="148"/>
      <c r="AF123" s="148"/>
      <c r="AG123" s="148" t="s">
        <v>137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7">
        <v>40</v>
      </c>
      <c r="B124" s="178" t="s">
        <v>279</v>
      </c>
      <c r="C124" s="192" t="s">
        <v>280</v>
      </c>
      <c r="D124" s="179" t="s">
        <v>131</v>
      </c>
      <c r="E124" s="180">
        <v>9.5815999999999999</v>
      </c>
      <c r="F124" s="181"/>
      <c r="G124" s="182">
        <f>ROUND(E124*F124,2)</f>
        <v>0</v>
      </c>
      <c r="H124" s="160"/>
      <c r="I124" s="159">
        <f>ROUND(E124*H124,2)</f>
        <v>0</v>
      </c>
      <c r="J124" s="160"/>
      <c r="K124" s="159">
        <f>ROUND(E124*J124,2)</f>
        <v>0</v>
      </c>
      <c r="L124" s="159">
        <v>12</v>
      </c>
      <c r="M124" s="159">
        <f>G124*(1+L124/100)</f>
        <v>0</v>
      </c>
      <c r="N124" s="158">
        <v>1.7999999999999999E-2</v>
      </c>
      <c r="O124" s="158">
        <f>ROUND(E124*N124,2)</f>
        <v>0.17</v>
      </c>
      <c r="P124" s="158">
        <v>0</v>
      </c>
      <c r="Q124" s="158">
        <f>ROUND(E124*P124,2)</f>
        <v>0</v>
      </c>
      <c r="R124" s="159" t="s">
        <v>267</v>
      </c>
      <c r="S124" s="159" t="s">
        <v>132</v>
      </c>
      <c r="T124" s="159" t="s">
        <v>132</v>
      </c>
      <c r="U124" s="159">
        <v>0</v>
      </c>
      <c r="V124" s="159">
        <f>ROUND(E124*U124,2)</f>
        <v>0</v>
      </c>
      <c r="W124" s="159"/>
      <c r="X124" s="159" t="s">
        <v>268</v>
      </c>
      <c r="Y124" s="159" t="s">
        <v>134</v>
      </c>
      <c r="Z124" s="148"/>
      <c r="AA124" s="148"/>
      <c r="AB124" s="148"/>
      <c r="AC124" s="148"/>
      <c r="AD124" s="148"/>
      <c r="AE124" s="148"/>
      <c r="AF124" s="148"/>
      <c r="AG124" s="148" t="s">
        <v>269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93" t="s">
        <v>281</v>
      </c>
      <c r="D125" s="161"/>
      <c r="E125" s="162">
        <v>8.8480000000000008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8"/>
      <c r="AA125" s="148"/>
      <c r="AB125" s="148"/>
      <c r="AC125" s="148"/>
      <c r="AD125" s="148"/>
      <c r="AE125" s="148"/>
      <c r="AF125" s="148"/>
      <c r="AG125" s="148" t="s">
        <v>137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93" t="s">
        <v>282</v>
      </c>
      <c r="D126" s="161"/>
      <c r="E126" s="162">
        <v>0.73360000000000003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137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83">
        <v>41</v>
      </c>
      <c r="B127" s="184" t="s">
        <v>283</v>
      </c>
      <c r="C127" s="194" t="s">
        <v>284</v>
      </c>
      <c r="D127" s="185" t="s">
        <v>149</v>
      </c>
      <c r="E127" s="186">
        <v>0.21437999999999999</v>
      </c>
      <c r="F127" s="187"/>
      <c r="G127" s="188">
        <f>ROUND(E127*F127,2)</f>
        <v>0</v>
      </c>
      <c r="H127" s="160"/>
      <c r="I127" s="159">
        <f>ROUND(E127*H127,2)</f>
        <v>0</v>
      </c>
      <c r="J127" s="160"/>
      <c r="K127" s="159">
        <f>ROUND(E127*J127,2)</f>
        <v>0</v>
      </c>
      <c r="L127" s="159">
        <v>12</v>
      </c>
      <c r="M127" s="159">
        <f>G127*(1+L127/100)</f>
        <v>0</v>
      </c>
      <c r="N127" s="158">
        <v>0</v>
      </c>
      <c r="O127" s="158">
        <f>ROUND(E127*N127,2)</f>
        <v>0</v>
      </c>
      <c r="P127" s="158">
        <v>0</v>
      </c>
      <c r="Q127" s="158">
        <f>ROUND(E127*P127,2)</f>
        <v>0</v>
      </c>
      <c r="R127" s="159"/>
      <c r="S127" s="159" t="s">
        <v>132</v>
      </c>
      <c r="T127" s="159" t="s">
        <v>132</v>
      </c>
      <c r="U127" s="159">
        <v>1.5980000000000001</v>
      </c>
      <c r="V127" s="159">
        <f>ROUND(E127*U127,2)</f>
        <v>0.34</v>
      </c>
      <c r="W127" s="159"/>
      <c r="X127" s="159" t="s">
        <v>227</v>
      </c>
      <c r="Y127" s="159" t="s">
        <v>134</v>
      </c>
      <c r="Z127" s="148"/>
      <c r="AA127" s="148"/>
      <c r="AB127" s="148"/>
      <c r="AC127" s="148"/>
      <c r="AD127" s="148"/>
      <c r="AE127" s="148"/>
      <c r="AF127" s="148"/>
      <c r="AG127" s="148" t="s">
        <v>228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x14ac:dyDescent="0.2">
      <c r="A128" s="170" t="s">
        <v>127</v>
      </c>
      <c r="B128" s="171" t="s">
        <v>88</v>
      </c>
      <c r="C128" s="191" t="s">
        <v>89</v>
      </c>
      <c r="D128" s="172"/>
      <c r="E128" s="173"/>
      <c r="F128" s="174"/>
      <c r="G128" s="175">
        <f>SUMIF(AG129:AG131,"&lt;&gt;NOR",G129:G131)</f>
        <v>0</v>
      </c>
      <c r="H128" s="169"/>
      <c r="I128" s="169">
        <f>SUM(I129:I131)</f>
        <v>0</v>
      </c>
      <c r="J128" s="169"/>
      <c r="K128" s="169">
        <f>SUM(K129:K131)</f>
        <v>0</v>
      </c>
      <c r="L128" s="169"/>
      <c r="M128" s="169">
        <f>SUM(M129:M131)</f>
        <v>0</v>
      </c>
      <c r="N128" s="168"/>
      <c r="O128" s="168">
        <f>SUM(O129:O131)</f>
        <v>0</v>
      </c>
      <c r="P128" s="168"/>
      <c r="Q128" s="168">
        <f>SUM(Q129:Q131)</f>
        <v>0.01</v>
      </c>
      <c r="R128" s="169"/>
      <c r="S128" s="169"/>
      <c r="T128" s="169"/>
      <c r="U128" s="169"/>
      <c r="V128" s="169">
        <f>SUM(V129:V131)</f>
        <v>0.86</v>
      </c>
      <c r="W128" s="169"/>
      <c r="X128" s="169"/>
      <c r="Y128" s="169"/>
      <c r="AG128" t="s">
        <v>128</v>
      </c>
    </row>
    <row r="129" spans="1:60" outlineLevel="1" x14ac:dyDescent="0.2">
      <c r="A129" s="177">
        <v>42</v>
      </c>
      <c r="B129" s="178" t="s">
        <v>285</v>
      </c>
      <c r="C129" s="192" t="s">
        <v>286</v>
      </c>
      <c r="D129" s="179" t="s">
        <v>140</v>
      </c>
      <c r="E129" s="180">
        <v>10</v>
      </c>
      <c r="F129" s="181"/>
      <c r="G129" s="182">
        <f>ROUND(E129*F129,2)</f>
        <v>0</v>
      </c>
      <c r="H129" s="160"/>
      <c r="I129" s="159">
        <f>ROUND(E129*H129,2)</f>
        <v>0</v>
      </c>
      <c r="J129" s="160"/>
      <c r="K129" s="159">
        <f>ROUND(E129*J129,2)</f>
        <v>0</v>
      </c>
      <c r="L129" s="159">
        <v>12</v>
      </c>
      <c r="M129" s="159">
        <f>G129*(1+L129/100)</f>
        <v>0</v>
      </c>
      <c r="N129" s="158">
        <v>0</v>
      </c>
      <c r="O129" s="158">
        <f>ROUND(E129*N129,2)</f>
        <v>0</v>
      </c>
      <c r="P129" s="158">
        <v>8.0000000000000007E-5</v>
      </c>
      <c r="Q129" s="158">
        <f>ROUND(E129*P129,2)</f>
        <v>0</v>
      </c>
      <c r="R129" s="159"/>
      <c r="S129" s="159" t="s">
        <v>132</v>
      </c>
      <c r="T129" s="159" t="s">
        <v>132</v>
      </c>
      <c r="U129" s="159">
        <v>3.5000000000000003E-2</v>
      </c>
      <c r="V129" s="159">
        <f>ROUND(E129*U129,2)</f>
        <v>0.35</v>
      </c>
      <c r="W129" s="159"/>
      <c r="X129" s="159" t="s">
        <v>133</v>
      </c>
      <c r="Y129" s="159" t="s">
        <v>134</v>
      </c>
      <c r="Z129" s="148"/>
      <c r="AA129" s="148"/>
      <c r="AB129" s="148"/>
      <c r="AC129" s="148"/>
      <c r="AD129" s="148"/>
      <c r="AE129" s="148"/>
      <c r="AF129" s="148"/>
      <c r="AG129" s="148" t="s">
        <v>135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193" t="s">
        <v>287</v>
      </c>
      <c r="D130" s="161"/>
      <c r="E130" s="162">
        <v>10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137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2.5" outlineLevel="1" x14ac:dyDescent="0.2">
      <c r="A131" s="183">
        <v>43</v>
      </c>
      <c r="B131" s="184" t="s">
        <v>288</v>
      </c>
      <c r="C131" s="194" t="s">
        <v>289</v>
      </c>
      <c r="D131" s="185" t="s">
        <v>131</v>
      </c>
      <c r="E131" s="186">
        <v>4</v>
      </c>
      <c r="F131" s="187"/>
      <c r="G131" s="188">
        <f>ROUND(E131*F131,2)</f>
        <v>0</v>
      </c>
      <c r="H131" s="160"/>
      <c r="I131" s="159">
        <f>ROUND(E131*H131,2)</f>
        <v>0</v>
      </c>
      <c r="J131" s="160"/>
      <c r="K131" s="159">
        <f>ROUND(E131*J131,2)</f>
        <v>0</v>
      </c>
      <c r="L131" s="159">
        <v>12</v>
      </c>
      <c r="M131" s="159">
        <f>G131*(1+L131/100)</f>
        <v>0</v>
      </c>
      <c r="N131" s="158">
        <v>0</v>
      </c>
      <c r="O131" s="158">
        <f>ROUND(E131*N131,2)</f>
        <v>0</v>
      </c>
      <c r="P131" s="158">
        <v>3.5000000000000001E-3</v>
      </c>
      <c r="Q131" s="158">
        <f>ROUND(E131*P131,2)</f>
        <v>0.01</v>
      </c>
      <c r="R131" s="159"/>
      <c r="S131" s="159" t="s">
        <v>132</v>
      </c>
      <c r="T131" s="159" t="s">
        <v>132</v>
      </c>
      <c r="U131" s="159">
        <v>0.128</v>
      </c>
      <c r="V131" s="159">
        <f>ROUND(E131*U131,2)</f>
        <v>0.51</v>
      </c>
      <c r="W131" s="159"/>
      <c r="X131" s="159" t="s">
        <v>133</v>
      </c>
      <c r="Y131" s="159" t="s">
        <v>134</v>
      </c>
      <c r="Z131" s="148"/>
      <c r="AA131" s="148"/>
      <c r="AB131" s="148"/>
      <c r="AC131" s="148"/>
      <c r="AD131" s="148"/>
      <c r="AE131" s="148"/>
      <c r="AF131" s="148"/>
      <c r="AG131" s="148" t="s">
        <v>135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x14ac:dyDescent="0.2">
      <c r="A132" s="170" t="s">
        <v>127</v>
      </c>
      <c r="B132" s="171" t="s">
        <v>90</v>
      </c>
      <c r="C132" s="191" t="s">
        <v>91</v>
      </c>
      <c r="D132" s="172"/>
      <c r="E132" s="173"/>
      <c r="F132" s="174"/>
      <c r="G132" s="175">
        <f>SUMIF(AG133:AG142,"&lt;&gt;NOR",G133:G142)</f>
        <v>0</v>
      </c>
      <c r="H132" s="169"/>
      <c r="I132" s="169">
        <f>SUM(I133:I142)</f>
        <v>0</v>
      </c>
      <c r="J132" s="169"/>
      <c r="K132" s="169">
        <f>SUM(K133:K142)</f>
        <v>0</v>
      </c>
      <c r="L132" s="169"/>
      <c r="M132" s="169">
        <f>SUM(M133:M142)</f>
        <v>0</v>
      </c>
      <c r="N132" s="168"/>
      <c r="O132" s="168">
        <f>SUM(O133:O142)</f>
        <v>0.51</v>
      </c>
      <c r="P132" s="168"/>
      <c r="Q132" s="168">
        <f>SUM(Q133:Q142)</f>
        <v>0</v>
      </c>
      <c r="R132" s="169"/>
      <c r="S132" s="169"/>
      <c r="T132" s="169"/>
      <c r="U132" s="169"/>
      <c r="V132" s="169">
        <f>SUM(V133:V142)</f>
        <v>36.33</v>
      </c>
      <c r="W132" s="169"/>
      <c r="X132" s="169"/>
      <c r="Y132" s="169"/>
      <c r="AG132" t="s">
        <v>128</v>
      </c>
    </row>
    <row r="133" spans="1:60" outlineLevel="1" x14ac:dyDescent="0.2">
      <c r="A133" s="177">
        <v>44</v>
      </c>
      <c r="B133" s="178" t="s">
        <v>290</v>
      </c>
      <c r="C133" s="192" t="s">
        <v>291</v>
      </c>
      <c r="D133" s="179" t="s">
        <v>131</v>
      </c>
      <c r="E133" s="180">
        <v>26.54</v>
      </c>
      <c r="F133" s="181"/>
      <c r="G133" s="182">
        <f>ROUND(E133*F133,2)</f>
        <v>0</v>
      </c>
      <c r="H133" s="160"/>
      <c r="I133" s="159">
        <f>ROUND(E133*H133,2)</f>
        <v>0</v>
      </c>
      <c r="J133" s="160"/>
      <c r="K133" s="159">
        <f>ROUND(E133*J133,2)</f>
        <v>0</v>
      </c>
      <c r="L133" s="159">
        <v>12</v>
      </c>
      <c r="M133" s="159">
        <f>G133*(1+L133/100)</f>
        <v>0</v>
      </c>
      <c r="N133" s="158">
        <v>2.1000000000000001E-4</v>
      </c>
      <c r="O133" s="158">
        <f>ROUND(E133*N133,2)</f>
        <v>0.01</v>
      </c>
      <c r="P133" s="158">
        <v>0</v>
      </c>
      <c r="Q133" s="158">
        <f>ROUND(E133*P133,2)</f>
        <v>0</v>
      </c>
      <c r="R133" s="159"/>
      <c r="S133" s="159" t="s">
        <v>132</v>
      </c>
      <c r="T133" s="159" t="s">
        <v>132</v>
      </c>
      <c r="U133" s="159">
        <v>0.05</v>
      </c>
      <c r="V133" s="159">
        <f>ROUND(E133*U133,2)</f>
        <v>1.33</v>
      </c>
      <c r="W133" s="159"/>
      <c r="X133" s="159" t="s">
        <v>133</v>
      </c>
      <c r="Y133" s="159" t="s">
        <v>134</v>
      </c>
      <c r="Z133" s="148"/>
      <c r="AA133" s="148"/>
      <c r="AB133" s="148"/>
      <c r="AC133" s="148"/>
      <c r="AD133" s="148"/>
      <c r="AE133" s="148"/>
      <c r="AF133" s="148"/>
      <c r="AG133" s="148" t="s">
        <v>135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258" t="s">
        <v>292</v>
      </c>
      <c r="D134" s="259"/>
      <c r="E134" s="259"/>
      <c r="F134" s="259"/>
      <c r="G134" s="2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142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193" t="s">
        <v>293</v>
      </c>
      <c r="D135" s="161"/>
      <c r="E135" s="162">
        <v>13.6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8"/>
      <c r="AA135" s="148"/>
      <c r="AB135" s="148"/>
      <c r="AC135" s="148"/>
      <c r="AD135" s="148"/>
      <c r="AE135" s="148"/>
      <c r="AF135" s="148"/>
      <c r="AG135" s="148" t="s">
        <v>137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5"/>
      <c r="B136" s="156"/>
      <c r="C136" s="193" t="s">
        <v>294</v>
      </c>
      <c r="D136" s="161"/>
      <c r="E136" s="162">
        <v>12.94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8"/>
      <c r="AA136" s="148"/>
      <c r="AB136" s="148"/>
      <c r="AC136" s="148"/>
      <c r="AD136" s="148"/>
      <c r="AE136" s="148"/>
      <c r="AF136" s="148"/>
      <c r="AG136" s="148" t="s">
        <v>137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7">
        <v>45</v>
      </c>
      <c r="B137" s="178" t="s">
        <v>295</v>
      </c>
      <c r="C137" s="192" t="s">
        <v>296</v>
      </c>
      <c r="D137" s="179" t="s">
        <v>131</v>
      </c>
      <c r="E137" s="180">
        <v>26.54</v>
      </c>
      <c r="F137" s="181"/>
      <c r="G137" s="182">
        <f>ROUND(E137*F137,2)</f>
        <v>0</v>
      </c>
      <c r="H137" s="160"/>
      <c r="I137" s="159">
        <f>ROUND(E137*H137,2)</f>
        <v>0</v>
      </c>
      <c r="J137" s="160"/>
      <c r="K137" s="159">
        <f>ROUND(E137*J137,2)</f>
        <v>0</v>
      </c>
      <c r="L137" s="159">
        <v>12</v>
      </c>
      <c r="M137" s="159">
        <f>G137*(1+L137/100)</f>
        <v>0</v>
      </c>
      <c r="N137" s="158">
        <v>5.3499999999999997E-3</v>
      </c>
      <c r="O137" s="158">
        <f>ROUND(E137*N137,2)</f>
        <v>0.14000000000000001</v>
      </c>
      <c r="P137" s="158">
        <v>0</v>
      </c>
      <c r="Q137" s="158">
        <f>ROUND(E137*P137,2)</f>
        <v>0</v>
      </c>
      <c r="R137" s="159"/>
      <c r="S137" s="159" t="s">
        <v>132</v>
      </c>
      <c r="T137" s="159" t="s">
        <v>132</v>
      </c>
      <c r="U137" s="159">
        <v>1.288</v>
      </c>
      <c r="V137" s="159">
        <f>ROUND(E137*U137,2)</f>
        <v>34.18</v>
      </c>
      <c r="W137" s="159"/>
      <c r="X137" s="159" t="s">
        <v>133</v>
      </c>
      <c r="Y137" s="159" t="s">
        <v>134</v>
      </c>
      <c r="Z137" s="148"/>
      <c r="AA137" s="148"/>
      <c r="AB137" s="148"/>
      <c r="AC137" s="148"/>
      <c r="AD137" s="148"/>
      <c r="AE137" s="148"/>
      <c r="AF137" s="148"/>
      <c r="AG137" s="148" t="s">
        <v>135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93" t="s">
        <v>293</v>
      </c>
      <c r="D138" s="161"/>
      <c r="E138" s="162">
        <v>13.6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8"/>
      <c r="AA138" s="148"/>
      <c r="AB138" s="148"/>
      <c r="AC138" s="148"/>
      <c r="AD138" s="148"/>
      <c r="AE138" s="148"/>
      <c r="AF138" s="148"/>
      <c r="AG138" s="148" t="s">
        <v>137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5"/>
      <c r="B139" s="156"/>
      <c r="C139" s="193" t="s">
        <v>294</v>
      </c>
      <c r="D139" s="161"/>
      <c r="E139" s="162">
        <v>12.94</v>
      </c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137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7">
        <v>46</v>
      </c>
      <c r="B140" s="178" t="s">
        <v>297</v>
      </c>
      <c r="C140" s="192" t="s">
        <v>298</v>
      </c>
      <c r="D140" s="179" t="s">
        <v>131</v>
      </c>
      <c r="E140" s="180">
        <v>29.724799999999998</v>
      </c>
      <c r="F140" s="181"/>
      <c r="G140" s="182">
        <f>ROUND(E140*F140,2)</f>
        <v>0</v>
      </c>
      <c r="H140" s="160"/>
      <c r="I140" s="159">
        <f>ROUND(E140*H140,2)</f>
        <v>0</v>
      </c>
      <c r="J140" s="160"/>
      <c r="K140" s="159">
        <f>ROUND(E140*J140,2)</f>
        <v>0</v>
      </c>
      <c r="L140" s="159">
        <v>12</v>
      </c>
      <c r="M140" s="159">
        <f>G140*(1+L140/100)</f>
        <v>0</v>
      </c>
      <c r="N140" s="158">
        <v>1.2200000000000001E-2</v>
      </c>
      <c r="O140" s="158">
        <f>ROUND(E140*N140,2)</f>
        <v>0.36</v>
      </c>
      <c r="P140" s="158">
        <v>0</v>
      </c>
      <c r="Q140" s="158">
        <f>ROUND(E140*P140,2)</f>
        <v>0</v>
      </c>
      <c r="R140" s="159" t="s">
        <v>267</v>
      </c>
      <c r="S140" s="159" t="s">
        <v>132</v>
      </c>
      <c r="T140" s="159" t="s">
        <v>132</v>
      </c>
      <c r="U140" s="159">
        <v>0</v>
      </c>
      <c r="V140" s="159">
        <f>ROUND(E140*U140,2)</f>
        <v>0</v>
      </c>
      <c r="W140" s="159"/>
      <c r="X140" s="159" t="s">
        <v>268</v>
      </c>
      <c r="Y140" s="159" t="s">
        <v>134</v>
      </c>
      <c r="Z140" s="148"/>
      <c r="AA140" s="148"/>
      <c r="AB140" s="148"/>
      <c r="AC140" s="148"/>
      <c r="AD140" s="148"/>
      <c r="AE140" s="148"/>
      <c r="AF140" s="148"/>
      <c r="AG140" s="148" t="s">
        <v>269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93" t="s">
        <v>299</v>
      </c>
      <c r="D141" s="161"/>
      <c r="E141" s="162">
        <v>29.724799999999998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137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83">
        <v>47</v>
      </c>
      <c r="B142" s="184" t="s">
        <v>300</v>
      </c>
      <c r="C142" s="194" t="s">
        <v>301</v>
      </c>
      <c r="D142" s="185" t="s">
        <v>149</v>
      </c>
      <c r="E142" s="186">
        <v>0.51019999999999999</v>
      </c>
      <c r="F142" s="187"/>
      <c r="G142" s="188">
        <f>ROUND(E142*F142,2)</f>
        <v>0</v>
      </c>
      <c r="H142" s="160"/>
      <c r="I142" s="159">
        <f>ROUND(E142*H142,2)</f>
        <v>0</v>
      </c>
      <c r="J142" s="160"/>
      <c r="K142" s="159">
        <f>ROUND(E142*J142,2)</f>
        <v>0</v>
      </c>
      <c r="L142" s="159">
        <v>12</v>
      </c>
      <c r="M142" s="159">
        <f>G142*(1+L142/100)</f>
        <v>0</v>
      </c>
      <c r="N142" s="158">
        <v>0</v>
      </c>
      <c r="O142" s="158">
        <f>ROUND(E142*N142,2)</f>
        <v>0</v>
      </c>
      <c r="P142" s="158">
        <v>0</v>
      </c>
      <c r="Q142" s="158">
        <f>ROUND(E142*P142,2)</f>
        <v>0</v>
      </c>
      <c r="R142" s="159"/>
      <c r="S142" s="159" t="s">
        <v>132</v>
      </c>
      <c r="T142" s="159" t="s">
        <v>132</v>
      </c>
      <c r="U142" s="159">
        <v>1.5980000000000001</v>
      </c>
      <c r="V142" s="159">
        <f>ROUND(E142*U142,2)</f>
        <v>0.82</v>
      </c>
      <c r="W142" s="159"/>
      <c r="X142" s="159" t="s">
        <v>227</v>
      </c>
      <c r="Y142" s="159" t="s">
        <v>134</v>
      </c>
      <c r="Z142" s="148"/>
      <c r="AA142" s="148"/>
      <c r="AB142" s="148"/>
      <c r="AC142" s="148"/>
      <c r="AD142" s="148"/>
      <c r="AE142" s="148"/>
      <c r="AF142" s="148"/>
      <c r="AG142" s="148" t="s">
        <v>228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70" t="s">
        <v>127</v>
      </c>
      <c r="B143" s="171" t="s">
        <v>92</v>
      </c>
      <c r="C143" s="191" t="s">
        <v>93</v>
      </c>
      <c r="D143" s="172"/>
      <c r="E143" s="173"/>
      <c r="F143" s="174"/>
      <c r="G143" s="175">
        <f>SUMIF(AG144:AG146,"&lt;&gt;NOR",G144:G146)</f>
        <v>0</v>
      </c>
      <c r="H143" s="169"/>
      <c r="I143" s="169">
        <f>SUM(I144:I146)</f>
        <v>0</v>
      </c>
      <c r="J143" s="169"/>
      <c r="K143" s="169">
        <f>SUM(K144:K146)</f>
        <v>0</v>
      </c>
      <c r="L143" s="169"/>
      <c r="M143" s="169">
        <f>SUM(M144:M146)</f>
        <v>0</v>
      </c>
      <c r="N143" s="168"/>
      <c r="O143" s="168">
        <f>SUM(O144:O146)</f>
        <v>0</v>
      </c>
      <c r="P143" s="168"/>
      <c r="Q143" s="168">
        <f>SUM(Q144:Q146)</f>
        <v>0</v>
      </c>
      <c r="R143" s="169"/>
      <c r="S143" s="169"/>
      <c r="T143" s="169"/>
      <c r="U143" s="169"/>
      <c r="V143" s="169">
        <f>SUM(V144:V146)</f>
        <v>0.34</v>
      </c>
      <c r="W143" s="169"/>
      <c r="X143" s="169"/>
      <c r="Y143" s="169"/>
      <c r="AG143" t="s">
        <v>128</v>
      </c>
    </row>
    <row r="144" spans="1:60" outlineLevel="1" x14ac:dyDescent="0.2">
      <c r="A144" s="177">
        <v>48</v>
      </c>
      <c r="B144" s="178" t="s">
        <v>302</v>
      </c>
      <c r="C144" s="192" t="s">
        <v>303</v>
      </c>
      <c r="D144" s="179" t="s">
        <v>131</v>
      </c>
      <c r="E144" s="180">
        <v>1</v>
      </c>
      <c r="F144" s="181"/>
      <c r="G144" s="182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12</v>
      </c>
      <c r="M144" s="159">
        <f>G144*(1+L144/100)</f>
        <v>0</v>
      </c>
      <c r="N144" s="158">
        <v>3.4000000000000002E-4</v>
      </c>
      <c r="O144" s="158">
        <f>ROUND(E144*N144,2)</f>
        <v>0</v>
      </c>
      <c r="P144" s="158">
        <v>0</v>
      </c>
      <c r="Q144" s="158">
        <f>ROUND(E144*P144,2)</f>
        <v>0</v>
      </c>
      <c r="R144" s="159"/>
      <c r="S144" s="159" t="s">
        <v>132</v>
      </c>
      <c r="T144" s="159" t="s">
        <v>132</v>
      </c>
      <c r="U144" s="159">
        <v>0.34100000000000003</v>
      </c>
      <c r="V144" s="159">
        <f>ROUND(E144*U144,2)</f>
        <v>0.34</v>
      </c>
      <c r="W144" s="159"/>
      <c r="X144" s="159" t="s">
        <v>133</v>
      </c>
      <c r="Y144" s="159" t="s">
        <v>134</v>
      </c>
      <c r="Z144" s="148"/>
      <c r="AA144" s="148"/>
      <c r="AB144" s="148"/>
      <c r="AC144" s="148"/>
      <c r="AD144" s="148"/>
      <c r="AE144" s="148"/>
      <c r="AF144" s="148"/>
      <c r="AG144" s="148" t="s">
        <v>135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258" t="s">
        <v>304</v>
      </c>
      <c r="D145" s="259"/>
      <c r="E145" s="259"/>
      <c r="F145" s="259"/>
      <c r="G145" s="2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8"/>
      <c r="AA145" s="148"/>
      <c r="AB145" s="148"/>
      <c r="AC145" s="148"/>
      <c r="AD145" s="148"/>
      <c r="AE145" s="148"/>
      <c r="AF145" s="148"/>
      <c r="AG145" s="148" t="s">
        <v>142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193" t="s">
        <v>305</v>
      </c>
      <c r="D146" s="161"/>
      <c r="E146" s="162">
        <v>1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137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x14ac:dyDescent="0.2">
      <c r="A147" s="170" t="s">
        <v>127</v>
      </c>
      <c r="B147" s="171" t="s">
        <v>94</v>
      </c>
      <c r="C147" s="191" t="s">
        <v>95</v>
      </c>
      <c r="D147" s="172"/>
      <c r="E147" s="173"/>
      <c r="F147" s="174"/>
      <c r="G147" s="175">
        <f>SUMIF(AG148:AG155,"&lt;&gt;NOR",G148:G155)</f>
        <v>0</v>
      </c>
      <c r="H147" s="169"/>
      <c r="I147" s="169">
        <f>SUM(I148:I155)</f>
        <v>0</v>
      </c>
      <c r="J147" s="169"/>
      <c r="K147" s="169">
        <f>SUM(K148:K155)</f>
        <v>0</v>
      </c>
      <c r="L147" s="169"/>
      <c r="M147" s="169">
        <f>SUM(M148:M155)</f>
        <v>0</v>
      </c>
      <c r="N147" s="168"/>
      <c r="O147" s="168">
        <f>SUM(O148:O155)</f>
        <v>0.01</v>
      </c>
      <c r="P147" s="168"/>
      <c r="Q147" s="168">
        <f>SUM(Q148:Q155)</f>
        <v>0.04</v>
      </c>
      <c r="R147" s="169"/>
      <c r="S147" s="169"/>
      <c r="T147" s="169"/>
      <c r="U147" s="169"/>
      <c r="V147" s="169">
        <f>SUM(V148:V155)</f>
        <v>3.31</v>
      </c>
      <c r="W147" s="169"/>
      <c r="X147" s="169"/>
      <c r="Y147" s="169"/>
      <c r="AG147" t="s">
        <v>128</v>
      </c>
    </row>
    <row r="148" spans="1:60" outlineLevel="1" x14ac:dyDescent="0.2">
      <c r="A148" s="177">
        <v>49</v>
      </c>
      <c r="B148" s="178" t="s">
        <v>306</v>
      </c>
      <c r="C148" s="192" t="s">
        <v>307</v>
      </c>
      <c r="D148" s="179" t="s">
        <v>131</v>
      </c>
      <c r="E148" s="180">
        <v>41.685000000000002</v>
      </c>
      <c r="F148" s="181"/>
      <c r="G148" s="182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12</v>
      </c>
      <c r="M148" s="159">
        <f>G148*(1+L148/100)</f>
        <v>0</v>
      </c>
      <c r="N148" s="158">
        <v>0</v>
      </c>
      <c r="O148" s="158">
        <f>ROUND(E148*N148,2)</f>
        <v>0</v>
      </c>
      <c r="P148" s="158">
        <v>8.9999999999999998E-4</v>
      </c>
      <c r="Q148" s="158">
        <f>ROUND(E148*P148,2)</f>
        <v>0.04</v>
      </c>
      <c r="R148" s="159"/>
      <c r="S148" s="159" t="s">
        <v>132</v>
      </c>
      <c r="T148" s="159" t="s">
        <v>132</v>
      </c>
      <c r="U148" s="159">
        <v>7.6679999999999998E-2</v>
      </c>
      <c r="V148" s="159">
        <f>ROUND(E148*U148,2)</f>
        <v>3.2</v>
      </c>
      <c r="W148" s="159"/>
      <c r="X148" s="159" t="s">
        <v>133</v>
      </c>
      <c r="Y148" s="159" t="s">
        <v>134</v>
      </c>
      <c r="Z148" s="148"/>
      <c r="AA148" s="148"/>
      <c r="AB148" s="148"/>
      <c r="AC148" s="148"/>
      <c r="AD148" s="148"/>
      <c r="AE148" s="148"/>
      <c r="AF148" s="148"/>
      <c r="AG148" s="148" t="s">
        <v>135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93" t="s">
        <v>308</v>
      </c>
      <c r="D149" s="161"/>
      <c r="E149" s="162">
        <v>7.9</v>
      </c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8"/>
      <c r="AA149" s="148"/>
      <c r="AB149" s="148"/>
      <c r="AC149" s="148"/>
      <c r="AD149" s="148"/>
      <c r="AE149" s="148"/>
      <c r="AF149" s="148"/>
      <c r="AG149" s="148" t="s">
        <v>137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5"/>
      <c r="B150" s="156"/>
      <c r="C150" s="193" t="s">
        <v>309</v>
      </c>
      <c r="D150" s="161"/>
      <c r="E150" s="162">
        <v>9.52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8"/>
      <c r="AA150" s="148"/>
      <c r="AB150" s="148"/>
      <c r="AC150" s="148"/>
      <c r="AD150" s="148"/>
      <c r="AE150" s="148"/>
      <c r="AF150" s="148"/>
      <c r="AG150" s="148" t="s">
        <v>137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3" x14ac:dyDescent="0.2">
      <c r="A151" s="155"/>
      <c r="B151" s="156"/>
      <c r="C151" s="193" t="s">
        <v>310</v>
      </c>
      <c r="D151" s="161"/>
      <c r="E151" s="162">
        <v>7.9379999999999997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137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5"/>
      <c r="B152" s="156"/>
      <c r="C152" s="193" t="s">
        <v>311</v>
      </c>
      <c r="D152" s="161"/>
      <c r="E152" s="162">
        <v>16.327000000000002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8"/>
      <c r="AA152" s="148"/>
      <c r="AB152" s="148"/>
      <c r="AC152" s="148"/>
      <c r="AD152" s="148"/>
      <c r="AE152" s="148"/>
      <c r="AF152" s="148"/>
      <c r="AG152" s="148" t="s">
        <v>137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2.5" outlineLevel="1" x14ac:dyDescent="0.2">
      <c r="A153" s="183">
        <v>50</v>
      </c>
      <c r="B153" s="184" t="s">
        <v>312</v>
      </c>
      <c r="C153" s="194" t="s">
        <v>313</v>
      </c>
      <c r="D153" s="185" t="s">
        <v>131</v>
      </c>
      <c r="E153" s="186">
        <v>7.9</v>
      </c>
      <c r="F153" s="187"/>
      <c r="G153" s="188">
        <f>ROUND(E153*F153,2)</f>
        <v>0</v>
      </c>
      <c r="H153" s="160"/>
      <c r="I153" s="159">
        <f>ROUND(E153*H153,2)</f>
        <v>0</v>
      </c>
      <c r="J153" s="160"/>
      <c r="K153" s="159">
        <f>ROUND(E153*J153,2)</f>
        <v>0</v>
      </c>
      <c r="L153" s="159">
        <v>12</v>
      </c>
      <c r="M153" s="159">
        <f>G153*(1+L153/100)</f>
        <v>0</v>
      </c>
      <c r="N153" s="158">
        <v>3.5E-4</v>
      </c>
      <c r="O153" s="158">
        <f>ROUND(E153*N153,2)</f>
        <v>0</v>
      </c>
      <c r="P153" s="158">
        <v>0</v>
      </c>
      <c r="Q153" s="158">
        <f>ROUND(E153*P153,2)</f>
        <v>0</v>
      </c>
      <c r="R153" s="159"/>
      <c r="S153" s="159" t="s">
        <v>132</v>
      </c>
      <c r="T153" s="159" t="s">
        <v>132</v>
      </c>
      <c r="U153" s="159">
        <v>1.35E-2</v>
      </c>
      <c r="V153" s="159">
        <f>ROUND(E153*U153,2)</f>
        <v>0.11</v>
      </c>
      <c r="W153" s="159"/>
      <c r="X153" s="159" t="s">
        <v>133</v>
      </c>
      <c r="Y153" s="159" t="s">
        <v>134</v>
      </c>
      <c r="Z153" s="148"/>
      <c r="AA153" s="148"/>
      <c r="AB153" s="148"/>
      <c r="AC153" s="148"/>
      <c r="AD153" s="148"/>
      <c r="AE153" s="148"/>
      <c r="AF153" s="148"/>
      <c r="AG153" s="148" t="s">
        <v>135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77">
        <v>51</v>
      </c>
      <c r="B154" s="178" t="s">
        <v>314</v>
      </c>
      <c r="C154" s="192" t="s">
        <v>315</v>
      </c>
      <c r="D154" s="179" t="s">
        <v>131</v>
      </c>
      <c r="E154" s="180">
        <v>38.78</v>
      </c>
      <c r="F154" s="181"/>
      <c r="G154" s="182">
        <f>ROUND(E154*F154,2)</f>
        <v>0</v>
      </c>
      <c r="H154" s="160"/>
      <c r="I154" s="159">
        <f>ROUND(E154*H154,2)</f>
        <v>0</v>
      </c>
      <c r="J154" s="160"/>
      <c r="K154" s="159">
        <f>ROUND(E154*J154,2)</f>
        <v>0</v>
      </c>
      <c r="L154" s="159">
        <v>12</v>
      </c>
      <c r="M154" s="159">
        <f>G154*(1+L154/100)</f>
        <v>0</v>
      </c>
      <c r="N154" s="158">
        <v>2.2000000000000001E-4</v>
      </c>
      <c r="O154" s="158">
        <f>ROUND(E154*N154,2)</f>
        <v>0.01</v>
      </c>
      <c r="P154" s="158">
        <v>0</v>
      </c>
      <c r="Q154" s="158">
        <f>ROUND(E154*P154,2)</f>
        <v>0</v>
      </c>
      <c r="R154" s="159"/>
      <c r="S154" s="159" t="s">
        <v>132</v>
      </c>
      <c r="T154" s="159" t="s">
        <v>150</v>
      </c>
      <c r="U154" s="159">
        <v>0</v>
      </c>
      <c r="V154" s="159">
        <f>ROUND(E154*U154,2)</f>
        <v>0</v>
      </c>
      <c r="W154" s="159"/>
      <c r="X154" s="159" t="s">
        <v>151</v>
      </c>
      <c r="Y154" s="159" t="s">
        <v>134</v>
      </c>
      <c r="Z154" s="148"/>
      <c r="AA154" s="148"/>
      <c r="AB154" s="148"/>
      <c r="AC154" s="148"/>
      <c r="AD154" s="148"/>
      <c r="AE154" s="148"/>
      <c r="AF154" s="148"/>
      <c r="AG154" s="148" t="s">
        <v>152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193" t="s">
        <v>316</v>
      </c>
      <c r="D155" s="161"/>
      <c r="E155" s="162">
        <v>38.78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8"/>
      <c r="AA155" s="148"/>
      <c r="AB155" s="148"/>
      <c r="AC155" s="148"/>
      <c r="AD155" s="148"/>
      <c r="AE155" s="148"/>
      <c r="AF155" s="148"/>
      <c r="AG155" s="148" t="s">
        <v>137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x14ac:dyDescent="0.2">
      <c r="A156" s="170" t="s">
        <v>127</v>
      </c>
      <c r="B156" s="171" t="s">
        <v>96</v>
      </c>
      <c r="C156" s="191" t="s">
        <v>97</v>
      </c>
      <c r="D156" s="172"/>
      <c r="E156" s="173"/>
      <c r="F156" s="174"/>
      <c r="G156" s="175">
        <f>SUMIF(AG157:AG161,"&lt;&gt;NOR",G157:G161)</f>
        <v>0</v>
      </c>
      <c r="H156" s="169"/>
      <c r="I156" s="169">
        <f>SUM(I157:I161)</f>
        <v>0</v>
      </c>
      <c r="J156" s="169"/>
      <c r="K156" s="169">
        <f>SUM(K157:K161)</f>
        <v>0</v>
      </c>
      <c r="L156" s="169"/>
      <c r="M156" s="169">
        <f>SUM(M157:M161)</f>
        <v>0</v>
      </c>
      <c r="N156" s="168"/>
      <c r="O156" s="168">
        <f>SUM(O157:O161)</f>
        <v>0</v>
      </c>
      <c r="P156" s="168"/>
      <c r="Q156" s="168">
        <f>SUM(Q157:Q161)</f>
        <v>0</v>
      </c>
      <c r="R156" s="169"/>
      <c r="S156" s="169"/>
      <c r="T156" s="169"/>
      <c r="U156" s="169"/>
      <c r="V156" s="169">
        <f>SUM(V157:V161)</f>
        <v>4.24</v>
      </c>
      <c r="W156" s="169"/>
      <c r="X156" s="169"/>
      <c r="Y156" s="169"/>
      <c r="AG156" t="s">
        <v>128</v>
      </c>
    </row>
    <row r="157" spans="1:60" outlineLevel="1" x14ac:dyDescent="0.2">
      <c r="A157" s="177">
        <v>52</v>
      </c>
      <c r="B157" s="178" t="s">
        <v>317</v>
      </c>
      <c r="C157" s="192" t="s">
        <v>318</v>
      </c>
      <c r="D157" s="179" t="s">
        <v>149</v>
      </c>
      <c r="E157" s="180">
        <v>2.9630999999999998</v>
      </c>
      <c r="F157" s="181"/>
      <c r="G157" s="182">
        <f>ROUND(E157*F157,2)</f>
        <v>0</v>
      </c>
      <c r="H157" s="160"/>
      <c r="I157" s="159">
        <f>ROUND(E157*H157,2)</f>
        <v>0</v>
      </c>
      <c r="J157" s="160"/>
      <c r="K157" s="159">
        <f>ROUND(E157*J157,2)</f>
        <v>0</v>
      </c>
      <c r="L157" s="159">
        <v>12</v>
      </c>
      <c r="M157" s="159">
        <f>G157*(1+L157/100)</f>
        <v>0</v>
      </c>
      <c r="N157" s="158">
        <v>0</v>
      </c>
      <c r="O157" s="158">
        <f>ROUND(E157*N157,2)</f>
        <v>0</v>
      </c>
      <c r="P157" s="158">
        <v>0</v>
      </c>
      <c r="Q157" s="158">
        <f>ROUND(E157*P157,2)</f>
        <v>0</v>
      </c>
      <c r="R157" s="159"/>
      <c r="S157" s="159" t="s">
        <v>132</v>
      </c>
      <c r="T157" s="159" t="s">
        <v>132</v>
      </c>
      <c r="U157" s="159">
        <v>0.49</v>
      </c>
      <c r="V157" s="159">
        <f>ROUND(E157*U157,2)</f>
        <v>1.45</v>
      </c>
      <c r="W157" s="159"/>
      <c r="X157" s="159" t="s">
        <v>319</v>
      </c>
      <c r="Y157" s="159" t="s">
        <v>134</v>
      </c>
      <c r="Z157" s="148"/>
      <c r="AA157" s="148"/>
      <c r="AB157" s="148"/>
      <c r="AC157" s="148"/>
      <c r="AD157" s="148"/>
      <c r="AE157" s="148"/>
      <c r="AF157" s="148"/>
      <c r="AG157" s="148" t="s">
        <v>320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258" t="s">
        <v>321</v>
      </c>
      <c r="D158" s="259"/>
      <c r="E158" s="259"/>
      <c r="F158" s="259"/>
      <c r="G158" s="2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8"/>
      <c r="AA158" s="148"/>
      <c r="AB158" s="148"/>
      <c r="AC158" s="148"/>
      <c r="AD158" s="148"/>
      <c r="AE158" s="148"/>
      <c r="AF158" s="148"/>
      <c r="AG158" s="148" t="s">
        <v>142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83">
        <v>53</v>
      </c>
      <c r="B159" s="184" t="s">
        <v>322</v>
      </c>
      <c r="C159" s="194" t="s">
        <v>323</v>
      </c>
      <c r="D159" s="185" t="s">
        <v>149</v>
      </c>
      <c r="E159" s="186">
        <v>56.298830000000002</v>
      </c>
      <c r="F159" s="187"/>
      <c r="G159" s="188">
        <f>ROUND(E159*F159,2)</f>
        <v>0</v>
      </c>
      <c r="H159" s="160"/>
      <c r="I159" s="159">
        <f>ROUND(E159*H159,2)</f>
        <v>0</v>
      </c>
      <c r="J159" s="160"/>
      <c r="K159" s="159">
        <f>ROUND(E159*J159,2)</f>
        <v>0</v>
      </c>
      <c r="L159" s="159">
        <v>12</v>
      </c>
      <c r="M159" s="159">
        <f>G159*(1+L159/100)</f>
        <v>0</v>
      </c>
      <c r="N159" s="158">
        <v>0</v>
      </c>
      <c r="O159" s="158">
        <f>ROUND(E159*N159,2)</f>
        <v>0</v>
      </c>
      <c r="P159" s="158">
        <v>0</v>
      </c>
      <c r="Q159" s="158">
        <f>ROUND(E159*P159,2)</f>
        <v>0</v>
      </c>
      <c r="R159" s="159"/>
      <c r="S159" s="159" t="s">
        <v>132</v>
      </c>
      <c r="T159" s="159" t="s">
        <v>132</v>
      </c>
      <c r="U159" s="159">
        <v>0</v>
      </c>
      <c r="V159" s="159">
        <f>ROUND(E159*U159,2)</f>
        <v>0</v>
      </c>
      <c r="W159" s="159"/>
      <c r="X159" s="159" t="s">
        <v>319</v>
      </c>
      <c r="Y159" s="159" t="s">
        <v>134</v>
      </c>
      <c r="Z159" s="148"/>
      <c r="AA159" s="148"/>
      <c r="AB159" s="148"/>
      <c r="AC159" s="148"/>
      <c r="AD159" s="148"/>
      <c r="AE159" s="148"/>
      <c r="AF159" s="148"/>
      <c r="AG159" s="148" t="s">
        <v>320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83">
        <v>54</v>
      </c>
      <c r="B160" s="184" t="s">
        <v>324</v>
      </c>
      <c r="C160" s="194" t="s">
        <v>325</v>
      </c>
      <c r="D160" s="185" t="s">
        <v>149</v>
      </c>
      <c r="E160" s="186">
        <v>2.9630999999999998</v>
      </c>
      <c r="F160" s="187"/>
      <c r="G160" s="188">
        <f>ROUND(E160*F160,2)</f>
        <v>0</v>
      </c>
      <c r="H160" s="160"/>
      <c r="I160" s="159">
        <f>ROUND(E160*H160,2)</f>
        <v>0</v>
      </c>
      <c r="J160" s="160"/>
      <c r="K160" s="159">
        <f>ROUND(E160*J160,2)</f>
        <v>0</v>
      </c>
      <c r="L160" s="159">
        <v>12</v>
      </c>
      <c r="M160" s="159">
        <f>G160*(1+L160/100)</f>
        <v>0</v>
      </c>
      <c r="N160" s="158">
        <v>0</v>
      </c>
      <c r="O160" s="158">
        <f>ROUND(E160*N160,2)</f>
        <v>0</v>
      </c>
      <c r="P160" s="158">
        <v>0</v>
      </c>
      <c r="Q160" s="158">
        <f>ROUND(E160*P160,2)</f>
        <v>0</v>
      </c>
      <c r="R160" s="159"/>
      <c r="S160" s="159" t="s">
        <v>132</v>
      </c>
      <c r="T160" s="159" t="s">
        <v>132</v>
      </c>
      <c r="U160" s="159">
        <v>0.94199999999999995</v>
      </c>
      <c r="V160" s="159">
        <f>ROUND(E160*U160,2)</f>
        <v>2.79</v>
      </c>
      <c r="W160" s="159"/>
      <c r="X160" s="159" t="s">
        <v>319</v>
      </c>
      <c r="Y160" s="159" t="s">
        <v>134</v>
      </c>
      <c r="Z160" s="148"/>
      <c r="AA160" s="148"/>
      <c r="AB160" s="148"/>
      <c r="AC160" s="148"/>
      <c r="AD160" s="148"/>
      <c r="AE160" s="148"/>
      <c r="AF160" s="148"/>
      <c r="AG160" s="148" t="s">
        <v>320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83">
        <v>55</v>
      </c>
      <c r="B161" s="184" t="s">
        <v>326</v>
      </c>
      <c r="C161" s="194" t="s">
        <v>327</v>
      </c>
      <c r="D161" s="185" t="s">
        <v>149</v>
      </c>
      <c r="E161" s="186">
        <v>2.9630999999999998</v>
      </c>
      <c r="F161" s="187"/>
      <c r="G161" s="188">
        <f>ROUND(E161*F161,2)</f>
        <v>0</v>
      </c>
      <c r="H161" s="160"/>
      <c r="I161" s="159">
        <f>ROUND(E161*H161,2)</f>
        <v>0</v>
      </c>
      <c r="J161" s="160"/>
      <c r="K161" s="159">
        <f>ROUND(E161*J161,2)</f>
        <v>0</v>
      </c>
      <c r="L161" s="159">
        <v>12</v>
      </c>
      <c r="M161" s="159">
        <f>G161*(1+L161/100)</f>
        <v>0</v>
      </c>
      <c r="N161" s="158">
        <v>0</v>
      </c>
      <c r="O161" s="158">
        <f>ROUND(E161*N161,2)</f>
        <v>0</v>
      </c>
      <c r="P161" s="158">
        <v>0</v>
      </c>
      <c r="Q161" s="158">
        <f>ROUND(E161*P161,2)</f>
        <v>0</v>
      </c>
      <c r="R161" s="159"/>
      <c r="S161" s="159" t="s">
        <v>132</v>
      </c>
      <c r="T161" s="159" t="s">
        <v>132</v>
      </c>
      <c r="U161" s="159">
        <v>0</v>
      </c>
      <c r="V161" s="159">
        <f>ROUND(E161*U161,2)</f>
        <v>0</v>
      </c>
      <c r="W161" s="159"/>
      <c r="X161" s="159" t="s">
        <v>319</v>
      </c>
      <c r="Y161" s="159" t="s">
        <v>134</v>
      </c>
      <c r="Z161" s="148"/>
      <c r="AA161" s="148"/>
      <c r="AB161" s="148"/>
      <c r="AC161" s="148"/>
      <c r="AD161" s="148"/>
      <c r="AE161" s="148"/>
      <c r="AF161" s="148"/>
      <c r="AG161" s="148" t="s">
        <v>320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170" t="s">
        <v>127</v>
      </c>
      <c r="B162" s="171" t="s">
        <v>99</v>
      </c>
      <c r="C162" s="191" t="s">
        <v>29</v>
      </c>
      <c r="D162" s="172"/>
      <c r="E162" s="173"/>
      <c r="F162" s="174"/>
      <c r="G162" s="175">
        <f>SUMIF(AG163:AG168,"&lt;&gt;NOR",G163:G168)</f>
        <v>0</v>
      </c>
      <c r="H162" s="169"/>
      <c r="I162" s="169">
        <f>SUM(I163:I168)</f>
        <v>0</v>
      </c>
      <c r="J162" s="169"/>
      <c r="K162" s="169">
        <f>SUM(K163:K168)</f>
        <v>0</v>
      </c>
      <c r="L162" s="169"/>
      <c r="M162" s="169">
        <f>SUM(M163:M168)</f>
        <v>0</v>
      </c>
      <c r="N162" s="168"/>
      <c r="O162" s="168">
        <f>SUM(O163:O168)</f>
        <v>0</v>
      </c>
      <c r="P162" s="168"/>
      <c r="Q162" s="168">
        <f>SUM(Q163:Q168)</f>
        <v>0</v>
      </c>
      <c r="R162" s="169"/>
      <c r="S162" s="169"/>
      <c r="T162" s="169"/>
      <c r="U162" s="169"/>
      <c r="V162" s="169">
        <f>SUM(V163:V168)</f>
        <v>0</v>
      </c>
      <c r="W162" s="169"/>
      <c r="X162" s="169"/>
      <c r="Y162" s="169"/>
      <c r="AG162" t="s">
        <v>128</v>
      </c>
    </row>
    <row r="163" spans="1:60" outlineLevel="1" x14ac:dyDescent="0.2">
      <c r="A163" s="177">
        <v>56</v>
      </c>
      <c r="B163" s="178" t="s">
        <v>328</v>
      </c>
      <c r="C163" s="192" t="s">
        <v>329</v>
      </c>
      <c r="D163" s="179" t="s">
        <v>330</v>
      </c>
      <c r="E163" s="180">
        <v>1</v>
      </c>
      <c r="F163" s="181"/>
      <c r="G163" s="182">
        <f>ROUND(E163*F163,2)</f>
        <v>0</v>
      </c>
      <c r="H163" s="160"/>
      <c r="I163" s="159">
        <f>ROUND(E163*H163,2)</f>
        <v>0</v>
      </c>
      <c r="J163" s="160"/>
      <c r="K163" s="159">
        <f>ROUND(E163*J163,2)</f>
        <v>0</v>
      </c>
      <c r="L163" s="159">
        <v>12</v>
      </c>
      <c r="M163" s="159">
        <f>G163*(1+L163/100)</f>
        <v>0</v>
      </c>
      <c r="N163" s="158">
        <v>0</v>
      </c>
      <c r="O163" s="158">
        <f>ROUND(E163*N163,2)</f>
        <v>0</v>
      </c>
      <c r="P163" s="158">
        <v>0</v>
      </c>
      <c r="Q163" s="158">
        <f>ROUND(E163*P163,2)</f>
        <v>0</v>
      </c>
      <c r="R163" s="159"/>
      <c r="S163" s="159" t="s">
        <v>132</v>
      </c>
      <c r="T163" s="159" t="s">
        <v>161</v>
      </c>
      <c r="U163" s="159">
        <v>0</v>
      </c>
      <c r="V163" s="159">
        <f>ROUND(E163*U163,2)</f>
        <v>0</v>
      </c>
      <c r="W163" s="159"/>
      <c r="X163" s="159" t="s">
        <v>331</v>
      </c>
      <c r="Y163" s="159" t="s">
        <v>134</v>
      </c>
      <c r="Z163" s="148"/>
      <c r="AA163" s="148"/>
      <c r="AB163" s="148"/>
      <c r="AC163" s="148"/>
      <c r="AD163" s="148"/>
      <c r="AE163" s="148"/>
      <c r="AF163" s="148"/>
      <c r="AG163" s="148" t="s">
        <v>332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2" x14ac:dyDescent="0.2">
      <c r="A164" s="155"/>
      <c r="B164" s="156"/>
      <c r="C164" s="258" t="s">
        <v>333</v>
      </c>
      <c r="D164" s="259"/>
      <c r="E164" s="259"/>
      <c r="F164" s="259"/>
      <c r="G164" s="2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8"/>
      <c r="AA164" s="148"/>
      <c r="AB164" s="148"/>
      <c r="AC164" s="148"/>
      <c r="AD164" s="148"/>
      <c r="AE164" s="148"/>
      <c r="AF164" s="148"/>
      <c r="AG164" s="148" t="s">
        <v>142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89" t="str">
        <f>C164</f>
        <v>Veškeré náklady spojené s vybudováním, provozem a odstraněním zařízení staveniště, úklid během stavby a po dokončení.</v>
      </c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7">
        <v>57</v>
      </c>
      <c r="B165" s="178" t="s">
        <v>334</v>
      </c>
      <c r="C165" s="192" t="s">
        <v>335</v>
      </c>
      <c r="D165" s="179" t="s">
        <v>330</v>
      </c>
      <c r="E165" s="180">
        <v>1</v>
      </c>
      <c r="F165" s="181"/>
      <c r="G165" s="182">
        <f>ROUND(E165*F165,2)</f>
        <v>0</v>
      </c>
      <c r="H165" s="160"/>
      <c r="I165" s="159">
        <f>ROUND(E165*H165,2)</f>
        <v>0</v>
      </c>
      <c r="J165" s="160"/>
      <c r="K165" s="159">
        <f>ROUND(E165*J165,2)</f>
        <v>0</v>
      </c>
      <c r="L165" s="159">
        <v>12</v>
      </c>
      <c r="M165" s="159">
        <f>G165*(1+L165/100)</f>
        <v>0</v>
      </c>
      <c r="N165" s="158">
        <v>0</v>
      </c>
      <c r="O165" s="158">
        <f>ROUND(E165*N165,2)</f>
        <v>0</v>
      </c>
      <c r="P165" s="158">
        <v>0</v>
      </c>
      <c r="Q165" s="158">
        <f>ROUND(E165*P165,2)</f>
        <v>0</v>
      </c>
      <c r="R165" s="159"/>
      <c r="S165" s="159" t="s">
        <v>132</v>
      </c>
      <c r="T165" s="159" t="s">
        <v>161</v>
      </c>
      <c r="U165" s="159">
        <v>0</v>
      </c>
      <c r="V165" s="159">
        <f>ROUND(E165*U165,2)</f>
        <v>0</v>
      </c>
      <c r="W165" s="159"/>
      <c r="X165" s="159" t="s">
        <v>331</v>
      </c>
      <c r="Y165" s="159" t="s">
        <v>134</v>
      </c>
      <c r="Z165" s="148"/>
      <c r="AA165" s="148"/>
      <c r="AB165" s="148"/>
      <c r="AC165" s="148"/>
      <c r="AD165" s="148"/>
      <c r="AE165" s="148"/>
      <c r="AF165" s="148"/>
      <c r="AG165" s="148" t="s">
        <v>332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258" t="s">
        <v>336</v>
      </c>
      <c r="D166" s="259"/>
      <c r="E166" s="259"/>
      <c r="F166" s="259"/>
      <c r="G166" s="2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8"/>
      <c r="AA166" s="148"/>
      <c r="AB166" s="148"/>
      <c r="AC166" s="148"/>
      <c r="AD166" s="148"/>
      <c r="AE166" s="148"/>
      <c r="AF166" s="148"/>
      <c r="AG166" s="148" t="s">
        <v>142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96" t="s">
        <v>244</v>
      </c>
      <c r="D167" s="163"/>
      <c r="E167" s="164"/>
      <c r="F167" s="165"/>
      <c r="G167" s="165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8"/>
      <c r="AA167" s="148"/>
      <c r="AB167" s="148"/>
      <c r="AC167" s="148"/>
      <c r="AD167" s="148"/>
      <c r="AE167" s="148"/>
      <c r="AF167" s="148"/>
      <c r="AG167" s="148" t="s">
        <v>142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22.5" outlineLevel="3" x14ac:dyDescent="0.2">
      <c r="A168" s="155"/>
      <c r="B168" s="156"/>
      <c r="C168" s="260" t="s">
        <v>337</v>
      </c>
      <c r="D168" s="261"/>
      <c r="E168" s="261"/>
      <c r="F168" s="261"/>
      <c r="G168" s="261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8"/>
      <c r="AA168" s="148"/>
      <c r="AB168" s="148"/>
      <c r="AC168" s="148"/>
      <c r="AD168" s="148"/>
      <c r="AE168" s="148"/>
      <c r="AF168" s="148"/>
      <c r="AG168" s="148" t="s">
        <v>142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89" t="str">
        <f>C168</f>
        <v>Kompletační činnost (zkoušky, revize, dodržování BOZP, fotodokumentace, vzorkování, dokumnetace skutečného provedení aj...)</v>
      </c>
      <c r="BB168" s="148"/>
      <c r="BC168" s="148"/>
      <c r="BD168" s="148"/>
      <c r="BE168" s="148"/>
      <c r="BF168" s="148"/>
      <c r="BG168" s="148"/>
      <c r="BH168" s="148"/>
    </row>
    <row r="169" spans="1:60" x14ac:dyDescent="0.2">
      <c r="A169" s="3"/>
      <c r="B169" s="4"/>
      <c r="C169" s="198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E169">
        <v>12</v>
      </c>
      <c r="AF169">
        <v>21</v>
      </c>
      <c r="AG169" t="s">
        <v>113</v>
      </c>
    </row>
    <row r="170" spans="1:60" x14ac:dyDescent="0.2">
      <c r="A170" s="151"/>
      <c r="B170" s="152" t="s">
        <v>31</v>
      </c>
      <c r="C170" s="199"/>
      <c r="D170" s="153"/>
      <c r="E170" s="154"/>
      <c r="F170" s="154"/>
      <c r="G170" s="176">
        <f>G8+G18+G21+G23+G48+G55+G57+G59+G61+G76+G78+G90+G92+G103+G106+G118+G128+G132+G143+G147+G156+G162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E170">
        <f>SUMIF(L7:L168,AE169,G7:G168)</f>
        <v>0</v>
      </c>
      <c r="AF170">
        <f>SUMIF(L7:L168,AF169,G7:G168)</f>
        <v>0</v>
      </c>
      <c r="AG170" t="s">
        <v>338</v>
      </c>
    </row>
    <row r="171" spans="1:60" x14ac:dyDescent="0.2">
      <c r="A171" s="3"/>
      <c r="B171" s="4"/>
      <c r="C171" s="198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3"/>
      <c r="B172" s="4"/>
      <c r="C172" s="198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269" t="s">
        <v>339</v>
      </c>
      <c r="B173" s="269"/>
      <c r="C173" s="270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271"/>
      <c r="B174" s="272"/>
      <c r="C174" s="273"/>
      <c r="D174" s="272"/>
      <c r="E174" s="272"/>
      <c r="F174" s="272"/>
      <c r="G174" s="27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G174" t="s">
        <v>340</v>
      </c>
    </row>
    <row r="175" spans="1:60" x14ac:dyDescent="0.2">
      <c r="A175" s="275"/>
      <c r="B175" s="276"/>
      <c r="C175" s="277"/>
      <c r="D175" s="276"/>
      <c r="E175" s="276"/>
      <c r="F175" s="276"/>
      <c r="G175" s="27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">
      <c r="A176" s="275"/>
      <c r="B176" s="276"/>
      <c r="C176" s="277"/>
      <c r="D176" s="276"/>
      <c r="E176" s="276"/>
      <c r="F176" s="276"/>
      <c r="G176" s="27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33" x14ac:dyDescent="0.2">
      <c r="A177" s="275"/>
      <c r="B177" s="276"/>
      <c r="C177" s="277"/>
      <c r="D177" s="276"/>
      <c r="E177" s="276"/>
      <c r="F177" s="276"/>
      <c r="G177" s="27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 x14ac:dyDescent="0.2">
      <c r="A178" s="279"/>
      <c r="B178" s="280"/>
      <c r="C178" s="281"/>
      <c r="D178" s="280"/>
      <c r="E178" s="280"/>
      <c r="F178" s="280"/>
      <c r="G178" s="28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">
      <c r="A179" s="3"/>
      <c r="B179" s="4"/>
      <c r="C179" s="198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C180" s="200"/>
      <c r="D180" s="10"/>
      <c r="AG180" t="s">
        <v>341</v>
      </c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6">
    <mergeCell ref="A173:C173"/>
    <mergeCell ref="A174:G178"/>
    <mergeCell ref="C12:G12"/>
    <mergeCell ref="C30:G30"/>
    <mergeCell ref="C80:G80"/>
    <mergeCell ref="C94:G94"/>
    <mergeCell ref="C102:G102"/>
    <mergeCell ref="A1:G1"/>
    <mergeCell ref="C2:G2"/>
    <mergeCell ref="C3:G3"/>
    <mergeCell ref="C4:G4"/>
    <mergeCell ref="C96:G96"/>
    <mergeCell ref="C97:G97"/>
    <mergeCell ref="C99:G99"/>
    <mergeCell ref="C100:G100"/>
    <mergeCell ref="C101:G101"/>
    <mergeCell ref="C158:G158"/>
    <mergeCell ref="C164:G164"/>
    <mergeCell ref="C166:G166"/>
    <mergeCell ref="C168:G168"/>
    <mergeCell ref="C110:G110"/>
    <mergeCell ref="C112:G112"/>
    <mergeCell ref="C113:G113"/>
    <mergeCell ref="C114:G114"/>
    <mergeCell ref="C134:G134"/>
    <mergeCell ref="C145:G145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oadresa</vt:lpstr>
      <vt:lpstr>Stavba!Objednatel</vt:lpstr>
      <vt:lpstr>Stavba!Objekt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</dc:creator>
  <cp:lastModifiedBy>Rárová Renáta Bc.</cp:lastModifiedBy>
  <cp:lastPrinted>2019-03-19T12:27:02Z</cp:lastPrinted>
  <dcterms:created xsi:type="dcterms:W3CDTF">2009-04-08T07:15:50Z</dcterms:created>
  <dcterms:modified xsi:type="dcterms:W3CDTF">2024-04-24T06:34:01Z</dcterms:modified>
</cp:coreProperties>
</file>