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02 - ZTI" sheetId="3" r:id="rId3"/>
    <sheet name="03 - Elektroinstalace" sheetId="4" r:id="rId4"/>
    <sheet name="04 - Slaboproud" sheetId="5" r:id="rId5"/>
    <sheet name="05 - Vzduchotechnika" sheetId="6" r:id="rId6"/>
    <sheet name="06 - VRN" sheetId="7" r:id="rId7"/>
    <sheet name="Pokyny pro vyplnění" sheetId="8" r:id="rId8"/>
  </sheets>
  <definedNames>
    <definedName name="_xlnm.Print_Area" localSheetId="0">'Rekapitulace stavby'!$D$4:$AO$36,'Rekapitulace stavby'!$C$42:$AQ$61</definedName>
    <definedName name="_xlnm._FilterDatabase" localSheetId="1" hidden="1">'01 - Stavební část'!$C$99:$K$746</definedName>
    <definedName name="_xlnm.Print_Area" localSheetId="1">'01 - Stavební část'!$C$4:$J$39,'01 - Stavební část'!$C$45:$J$81,'01 - Stavební část'!$C$87:$K$746</definedName>
    <definedName name="_xlnm._FilterDatabase" localSheetId="2" hidden="1">'02 - ZTI'!$C$93:$K$478</definedName>
    <definedName name="_xlnm.Print_Area" localSheetId="2">'02 - ZTI'!$C$4:$J$39,'02 - ZTI'!$C$45:$J$75,'02 - ZTI'!$C$81:$K$478</definedName>
    <definedName name="_xlnm._FilterDatabase" localSheetId="3" hidden="1">'03 - Elektroinstalace'!$C$80:$K$85</definedName>
    <definedName name="_xlnm.Print_Area" localSheetId="3">'03 - Elektroinstalace'!$C$4:$J$39,'03 - Elektroinstalace'!$C$45:$J$62,'03 - Elektroinstalace'!$C$68:$K$85</definedName>
    <definedName name="_xlnm._FilterDatabase" localSheetId="4" hidden="1">'04 - Slaboproud'!$C$80:$K$85</definedName>
    <definedName name="_xlnm.Print_Area" localSheetId="4">'04 - Slaboproud'!$C$4:$J$39,'04 - Slaboproud'!$C$45:$J$62,'04 - Slaboproud'!$C$68:$K$85</definedName>
    <definedName name="_xlnm._FilterDatabase" localSheetId="5" hidden="1">'05 - Vzduchotechnika'!$C$80:$K$84</definedName>
    <definedName name="_xlnm.Print_Area" localSheetId="5">'05 - Vzduchotechnika'!$C$4:$J$39,'05 - Vzduchotechnika'!$C$45:$J$62,'05 - Vzduchotechnika'!$C$68:$K$84</definedName>
    <definedName name="_xlnm._FilterDatabase" localSheetId="6" hidden="1">'06 - VRN'!$C$84:$K$119</definedName>
    <definedName name="_xlnm.Print_Area" localSheetId="6">'06 - VRN'!$C$4:$J$39,'06 - VRN'!$C$45:$J$66,'06 - VRN'!$C$72:$K$119</definedName>
    <definedName name="_xlnm.Print_Area" localSheetId="7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'01 - Stavební část'!$99:$99</definedName>
    <definedName name="_xlnm.Print_Titles" localSheetId="2">'02 - ZTI'!$93:$93</definedName>
    <definedName name="_xlnm.Print_Titles" localSheetId="3">'03 - Elektroinstalace'!$80:$80</definedName>
    <definedName name="_xlnm.Print_Titles" localSheetId="4">'04 - Slaboproud'!$80:$80</definedName>
    <definedName name="_xlnm.Print_Titles" localSheetId="5">'05 - Vzduchotechnika'!$80:$80</definedName>
    <definedName name="_xlnm.Print_Titles" localSheetId="6">'06 - VRN'!$84:$84</definedName>
  </definedNames>
  <calcPr fullCalcOnLoad="1"/>
</workbook>
</file>

<file path=xl/sharedStrings.xml><?xml version="1.0" encoding="utf-8"?>
<sst xmlns="http://schemas.openxmlformats.org/spreadsheetml/2006/main" count="11475" uniqueCount="1734">
  <si>
    <t>Export Komplet</t>
  </si>
  <si>
    <t>VZ</t>
  </si>
  <si>
    <t>2.0</t>
  </si>
  <si>
    <t>ZAMOK</t>
  </si>
  <si>
    <t>False</t>
  </si>
  <si>
    <t>{af0c5d8a-dab3-4827-9d4c-985d78a0bb05}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</si>
  <si>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</si>
  <si>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</si>
  <si>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</si>
  <si>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</si>
  <si>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</si>
  <si>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</si>
  <si>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</si>
  <si>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</si>
  <si>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24/03/01_A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</si>
  <si>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</si>
  <si>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</si>
  <si>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Zubní ordinace v objektu Čujkovova 40a</t>
  </si>
  <si>
    <t>KSO:</t>
  </si>
  <si>
    <t/>
  </si>
  <si>
    <t>CC-CZ:</t>
  </si>
  <si>
    <t>Místo:</t>
  </si>
  <si>
    <t>ul. Čujkovova 40a, Ostrava</t>
  </si>
  <si>
    <t>Datum:</t>
  </si>
  <si>
    <t>20. 3. 2024</t>
  </si>
  <si>
    <t>Zadavatel:</t>
  </si>
  <si>
    <t>IČ:</t>
  </si>
  <si>
    <t>ÚMOB Ostrava Jih</t>
  </si>
  <si>
    <t>DIČ:</t>
  </si>
  <si>
    <t>Uchazeč:</t>
  </si>
  <si>
    <t>Vyplň údaj</t>
  </si>
  <si>
    <t>Projektant:</t>
  </si>
  <si>
    <t>MPA Projektstav s.r.o.</t>
  </si>
  <si>
    <t>True</t>
  </si>
  <si>
    <t>Zpracovatel:</t>
  </si>
  <si>
    <t>Ing. Petr Fraš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</si>
  <si>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</si>
  <si>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</si>
  <si>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</si>
  <si>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</si>
  <si>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</si>
  <si>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</si>
  <si>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</si>
  <si>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</si>
  <si>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</si>
  <si>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</si>
  <si>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</si>
  <si>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</si>
  <si>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</si>
  <si>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</si>
  <si>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</si>
  <si>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</si>
  <si>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</si>
  <si>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</si>
  <si>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</si>
  <si>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</si>
  <si>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</si>
  <si>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</si>
  <si>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</si>
  <si>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</si>
  <si>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</si>
  <si>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</si>
  <si>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</si>
  <si>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</si>
  <si>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</si>
  <si>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</si>
  <si>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</si>
  <si>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</si>
  <si>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</si>
  <si>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</si>
  <si>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</si>
  <si>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</si>
  <si>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</si>
  <si>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</si>
  <si>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</si>
  <si>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</si>
  <si>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</si>
  <si>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</si>
  <si>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</si>
  <si>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</si>
  <si>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</si>
  <si>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{d31c5ead-a107-4421-9349-4c1f0482b0eb}</t>
  </si>
  <si>
    <t>2</t>
  </si>
  <si>
    <t>02</t>
  </si>
  <si>
    <t>ZTI</t>
  </si>
  <si>
    <t>{68a5b6b1-cd33-49f6-83c9-8a3a01fb5577}</t>
  </si>
  <si>
    <t>03</t>
  </si>
  <si>
    <t>Elektroinstalace</t>
  </si>
  <si>
    <t>{9b92ba15-4262-4520-a6f4-f1a9bd220aaa}</t>
  </si>
  <si>
    <t>04</t>
  </si>
  <si>
    <t>Slaboproud</t>
  </si>
  <si>
    <t>{64fdb543-7a1d-436f-966a-9dd1c87eac4c}</t>
  </si>
  <si>
    <t>05</t>
  </si>
  <si>
    <t>Vzduchotechnika</t>
  </si>
  <si>
    <t>{19caee69-8615-4cbc-9f46-d21dd696be69}</t>
  </si>
  <si>
    <t>06</t>
  </si>
  <si>
    <t>VRN</t>
  </si>
  <si>
    <t>{fbf5b0b6-2b9c-4cac-bcb3-483169e2c113}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</si>
  <si>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</si>
  <si>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</si>
  <si>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</si>
  <si>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</si>
  <si>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</si>
  <si>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</si>
  <si>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</si>
  <si>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</si>
  <si>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</si>
  <si>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</si>
  <si>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</si>
  <si>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</si>
  <si>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</si>
  <si>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714 - Akustická a protiotřesová opatření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</si>
  <si>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</si>
  <si>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</si>
  <si>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</si>
  <si>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</si>
  <si>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742 - Elektroinstalace - slaboproud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</si>
  <si>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</si>
  <si>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</si>
  <si>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</si>
  <si>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</si>
  <si>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</si>
  <si>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</si>
  <si>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</si>
  <si>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</si>
  <si>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</si>
  <si>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</si>
  <si>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</si>
  <si>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</si>
  <si>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</si>
  <si>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</si>
  <si>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</si>
  <si>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</si>
  <si>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</si>
  <si>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</si>
  <si>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</si>
  <si>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</si>
  <si>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</si>
  <si>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</si>
  <si>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</si>
  <si>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</si>
  <si>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</si>
  <si>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</si>
  <si>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</si>
  <si>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</si>
  <si>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612131111</t>
  </si>
  <si>
    <t>Podkladní a spojovací vrstva vnitřních omítaných ploch polymercementový spojovací můstek nanášený ručně stěn</t>
  </si>
  <si>
    <t>m2</t>
  </si>
  <si>
    <t>CS ÚRS 2024 01</t>
  </si>
  <si>
    <t>4</t>
  </si>
  <si>
    <t>-1002220081</t>
  </si>
  <si>
    <t>Online PSC</t>
  </si>
  <si>
    <t>https://podminky.urs.cz/item/CS_URS_2024_01/612131111</t>
  </si>
  <si>
    <t>VV</t>
  </si>
  <si>
    <t>TZ, Skladby konstrukcí</t>
  </si>
  <si>
    <t>3*(2,84+2,45+0,6+0,6+5,68+2,5+0,6+0,6+4+4,54+1,2+2,34+5,1+1,2+0,4+1,1+0,6+0,7+1,6+0,7+1,2)</t>
  </si>
  <si>
    <t>612341121</t>
  </si>
  <si>
    <t>Omítka sádrová nebo vápenosádrová vnitřních ploch nanášená ručně jednovrstvá, tloušťky do 10 mm hladká svislých konstrukcí stěn</t>
  </si>
  <si>
    <t>1670415002</t>
  </si>
  <si>
    <t>https://podminky.urs.cz/item/CS_URS_2024_01/612341121</t>
  </si>
  <si>
    <t>3</t>
  </si>
  <si>
    <t>612341191</t>
  </si>
  <si>
    <t>Omítka sádrová nebo vápenosádrová vnitřních ploch nanášená ručně Příplatek k cenám za každých dalších i započatých 5 mm tloušťky omítky přes 10 mm stěn</t>
  </si>
  <si>
    <t>536695976</t>
  </si>
  <si>
    <t>https://podminky.urs.cz/item/CS_URS_2024_01/612341191</t>
  </si>
  <si>
    <t>612R01</t>
  </si>
  <si>
    <t>Stěrka tenkovrstvá vnitřních ploch, svislých konstrukcí stěn v podlaží i na schodišti
Betonová stěrka dle skladby S3 včetně penetrace a ochranného polyuretanového nátěru</t>
  </si>
  <si>
    <t>Vlastní</t>
  </si>
  <si>
    <t>-1365416216</t>
  </si>
  <si>
    <t>3*(3,95+3,95+3,67)</t>
  </si>
  <si>
    <t>5</t>
  </si>
  <si>
    <t>632451107</t>
  </si>
  <si>
    <t>Potěr cementový samonivelační ze suchých směsí tloušťky přes 15 do 20 mm</t>
  </si>
  <si>
    <t>-444677759</t>
  </si>
  <si>
    <t>https://podminky.urs.cz/item/CS_URS_2024_01/632451107</t>
  </si>
  <si>
    <t>Skladba P1</t>
  </si>
  <si>
    <t>5,62</t>
  </si>
  <si>
    <t>Skladba P2</t>
  </si>
  <si>
    <t>30,3+21,95+21,68+5,33+8,05+4,41+12,58+13,35+4,32</t>
  </si>
  <si>
    <t>Skladba P3</t>
  </si>
  <si>
    <t>2,96+1,98+5+1,8+2,04+4,14+1,82+3,14</t>
  </si>
  <si>
    <t>Součet</t>
  </si>
  <si>
    <t>711191001</t>
  </si>
  <si>
    <t>Provedení nátěru adhezního můstku na ploše vodorovné V</t>
  </si>
  <si>
    <t>16</t>
  </si>
  <si>
    <t>1650540352</t>
  </si>
  <si>
    <t>https://podminky.urs.cz/item/CS_URS_2024_01/711191001</t>
  </si>
  <si>
    <t>7</t>
  </si>
  <si>
    <t>M</t>
  </si>
  <si>
    <t>58585000</t>
  </si>
  <si>
    <t>adhezní můstek pro savé i nesavé podklady</t>
  </si>
  <si>
    <t>kg</t>
  </si>
  <si>
    <t>32</t>
  </si>
  <si>
    <t>418149556</t>
  </si>
  <si>
    <t>150,47*0,12075 'Přepočtené koeficientem množství</t>
  </si>
  <si>
    <t>9</t>
  </si>
  <si>
    <t>Ostatní konstrukce a práce, bourání</t>
  </si>
  <si>
    <t>8</t>
  </si>
  <si>
    <t>949101111</t>
  </si>
  <si>
    <t>Lešení pomocné pracovní pro objekty pozemních staveb pro zatížení do 150 kg/m2, o výšce lešeňové podlahy do 1,9 m</t>
  </si>
  <si>
    <t>1605672932</t>
  </si>
  <si>
    <t>https://podminky.urs.cz/item/CS_URS_2024_01/949101111</t>
  </si>
  <si>
    <t>TZ, výkresy nového stavu, výpisy výrobku, skladby konstrukcí</t>
  </si>
  <si>
    <t>204,48+5,62+30,30+21,95+21,68+5,33+8,05+4,41+3,14+1,82+12,58+5,84+13,35+4,32+2,96+1,98+5+1,8+2,04+4,14</t>
  </si>
  <si>
    <t>952901111</t>
  </si>
  <si>
    <t>Vyčištění budov nebo objektů před předáním do užívání budov bytové nebo občanské výstavby, světlé výšky podlaží do 4 m</t>
  </si>
  <si>
    <t>-1753281546</t>
  </si>
  <si>
    <t>https://podminky.urs.cz/item/CS_URS_2024_01/952901111</t>
  </si>
  <si>
    <t>10</t>
  </si>
  <si>
    <t>962031133</t>
  </si>
  <si>
    <t>Bourání příček nebo přizdívek z cihel pálených plných nebo dutých, tl. přes 100 do 150 mm</t>
  </si>
  <si>
    <t>144766763</t>
  </si>
  <si>
    <t>https://podminky.urs.cz/item/CS_URS_2024_01/962031133</t>
  </si>
  <si>
    <t>TZ, výkresy bouracích prací</t>
  </si>
  <si>
    <t>3,8*2,58</t>
  </si>
  <si>
    <t>11</t>
  </si>
  <si>
    <t>965046111</t>
  </si>
  <si>
    <t>Broušení stávajících betonových podlah úběr do 3 mm</t>
  </si>
  <si>
    <t>506993128</t>
  </si>
  <si>
    <t>https://podminky.urs.cz/item/CS_URS_2024_01/965046111</t>
  </si>
  <si>
    <t>24,21+5,06+9,83+32,79+11,35+19,15+3,64+3,95+10,61+4,47+4,46+10,61</t>
  </si>
  <si>
    <t>968072455</t>
  </si>
  <si>
    <t>Vybourání kovových rámů oken s křídly, dveřních zárubní, vrat, stěn, ostění nebo obkladů dveřních zárubní, plochy do 2 m2</t>
  </si>
  <si>
    <t>1330723933</t>
  </si>
  <si>
    <t>https://podminky.urs.cz/item/CS_URS_2024_01/968072455</t>
  </si>
  <si>
    <t>0,8*2*5</t>
  </si>
  <si>
    <t>0,7*2</t>
  </si>
  <si>
    <t>13</t>
  </si>
  <si>
    <t>974031143</t>
  </si>
  <si>
    <t>Vysekání rýh ve zdivu cihelném na maltu vápennou nebo vápenocementovou do hl. 70 mm a šířky do 100 mm</t>
  </si>
  <si>
    <t>m</t>
  </si>
  <si>
    <t>856774088</t>
  </si>
  <si>
    <t>https://podminky.urs.cz/item/CS_URS_2024_01/974031143</t>
  </si>
  <si>
    <t>50</t>
  </si>
  <si>
    <t>14</t>
  </si>
  <si>
    <t>974042564</t>
  </si>
  <si>
    <t>Vysekání rýh v betonové nebo jiné monolitické dlažbě s betonovým podkladem do hl. 150 mm a šířky do 150 mm</t>
  </si>
  <si>
    <t>-37948826</t>
  </si>
  <si>
    <t>https://podminky.urs.cz/item/CS_URS_2024_01/974042564</t>
  </si>
  <si>
    <t>15</t>
  </si>
  <si>
    <t>978013191</t>
  </si>
  <si>
    <t>Otlučení vápenných nebo vápenocementových omítek vnitřních ploch stěn s vyškrabáním spar, s očištěním zdiva, v rozsahu přes 50 do 100 %</t>
  </si>
  <si>
    <t>-786569020</t>
  </si>
  <si>
    <t>https://podminky.urs.cz/item/CS_URS_2024_01/978013191</t>
  </si>
  <si>
    <t>3,2*(1,6+0,5+0,6+0,6+4,11+4,18+0,6*3+1,4+0,86+2,19+0,65+0,9+5,45+5,77+1,4+2,6+2,6+2,56+2,84)</t>
  </si>
  <si>
    <t>-2,18*2,75-2,1*2,75-2,19*2,75-1,09*2,75-2,2*2,75*3</t>
  </si>
  <si>
    <t>9R01</t>
  </si>
  <si>
    <t>Vybourání pultů, poliček, garnýží a jiných drobných prvků zavěšených na stěnách
Dle specifikace B3</t>
  </si>
  <si>
    <t>soub</t>
  </si>
  <si>
    <t>290911119</t>
  </si>
  <si>
    <t>997</t>
  </si>
  <si>
    <t>Přesun sutě</t>
  </si>
  <si>
    <t>17</t>
  </si>
  <si>
    <t>997013111</t>
  </si>
  <si>
    <t>Vnitrostaveništní doprava suti a vybouraných hmot vodorovně do 50 m s naložením základní pro budovy a haly výšky do 6 m</t>
  </si>
  <si>
    <t>t</t>
  </si>
  <si>
    <t>-1931427003</t>
  </si>
  <si>
    <t>https://podminky.urs.cz/item/CS_URS_2024_01/997013111</t>
  </si>
  <si>
    <t>18</t>
  </si>
  <si>
    <t>997013501</t>
  </si>
  <si>
    <t>Odvoz suti a vybouraných hmot na skládku nebo meziskládku se složením, na vzdálenost do 1 km</t>
  </si>
  <si>
    <t>358696158</t>
  </si>
  <si>
    <t>https://podminky.urs.cz/item/CS_URS_2024_01/997013501</t>
  </si>
  <si>
    <t>19</t>
  </si>
  <si>
    <t>997013509</t>
  </si>
  <si>
    <t>Odvoz suti a vybouraných hmot na skládku nebo meziskládku se složením, na vzdálenost Příplatek k ceně za každý další započatý 1 km přes 1 km</t>
  </si>
  <si>
    <t>-58311605</t>
  </si>
  <si>
    <t>https://podminky.urs.cz/item/CS_URS_2024_01/997013509</t>
  </si>
  <si>
    <t>44,216*20 'Přepočtené koeficientem množství</t>
  </si>
  <si>
    <t>20</t>
  </si>
  <si>
    <t>997013631</t>
  </si>
  <si>
    <t>Poplatek za uložení stavebního odpadu na skládce (skládkovné) směsného stavebního a demoličního zatříděného do Katalogu odpadů pod kódem 17 09 04</t>
  </si>
  <si>
    <t>599527478</t>
  </si>
  <si>
    <t>https://podminky.urs.cz/item/CS_URS_2024_01/997013631</t>
  </si>
  <si>
    <t>998</t>
  </si>
  <si>
    <t>Přesun hmot</t>
  </si>
  <si>
    <t>998011008</t>
  </si>
  <si>
    <t>Přesun hmot pro budovy občanské výstavby, bydlení, výrobu a služby s nosnou svislou konstrukcí zděnou z cihel, tvárnic nebo kamene vodorovná dopravní vzdálenost do 100 m s omezením mechanizace pro budovy výšky do 6 m</t>
  </si>
  <si>
    <t>730266263</t>
  </si>
  <si>
    <t>https://podminky.urs.cz/item/CS_URS_2024_01/998011008</t>
  </si>
  <si>
    <t>22</t>
  </si>
  <si>
    <t>998011018</t>
  </si>
  <si>
    <t>Přesun hmot pro budovy občanské výstavby, bydlení, výrobu a služby s nosnou svislou konstrukcí zděnou z cihel, tvárnic nebo kamene Příplatek k cenám za zvětšený přesun přes vymezenou vodorovnou dopravní vzdálenost do 5000 m</t>
  </si>
  <si>
    <t>1814646640</t>
  </si>
  <si>
    <t>https://podminky.urs.cz/item/CS_URS_2024_01/998011018</t>
  </si>
  <si>
    <t>23</t>
  </si>
  <si>
    <t>998011019</t>
  </si>
  <si>
    <t>Přesun hmot pro budovy občanské výstavby, bydlení, výrobu a služby s nosnou svislou konstrukcí zděnou z cihel, tvárnic nebo kamene Příplatek k cenám za zvětšený přesun přes vymezenou vodorovnou dopravní vzdálenost za každých dalších započatých 5000 m</t>
  </si>
  <si>
    <t>-1524299337</t>
  </si>
  <si>
    <t>https://podminky.urs.cz/item/CS_URS_2024_01/998011019</t>
  </si>
  <si>
    <t>8,497*3 'Přepočtené koeficientem množství</t>
  </si>
  <si>
    <t>PSV</t>
  </si>
  <si>
    <t>Práce a dodávky PSV</t>
  </si>
  <si>
    <t>714</t>
  </si>
  <si>
    <t>Akustická a protiotřesová opatření</t>
  </si>
  <si>
    <t>24</t>
  </si>
  <si>
    <t>714122002</t>
  </si>
  <si>
    <t>Montáž akustických minerálních panelů volně zavěšených velikosti 2700x1200 mm</t>
  </si>
  <si>
    <t>kus</t>
  </si>
  <si>
    <t>-711347227</t>
  </si>
  <si>
    <t>https://podminky.urs.cz/item/CS_URS_2024_01/714122002</t>
  </si>
  <si>
    <t>TZ, výkres podhledů</t>
  </si>
  <si>
    <t>Skladba PD3</t>
  </si>
  <si>
    <t>25</t>
  </si>
  <si>
    <t>63126389</t>
  </si>
  <si>
    <t>panel akustický povrch velice porézní skelná tkanina hrana zatřená rovná Aeq=5,7m2 volně zavěšený obdélník 2700x1200mm bílý tl 40mm</t>
  </si>
  <si>
    <t>-564715986</t>
  </si>
  <si>
    <t>26</t>
  </si>
  <si>
    <t>998714111</t>
  </si>
  <si>
    <t>Přesun hmot pro akustická a protiotřesová opatření stanovený z hmotnosti přesunovaného materiálu vodorovná dopravní vzdálenost do 50 m s omezením mechanizace v objektech výšky do 6 m</t>
  </si>
  <si>
    <t>843778936</t>
  </si>
  <si>
    <t>https://podminky.urs.cz/item/CS_URS_2024_01/998714111</t>
  </si>
  <si>
    <t>27</t>
  </si>
  <si>
    <t>998714194</t>
  </si>
  <si>
    <t>Přesun hmot pro akustická a protiotřesová opatření stanovený z hmotnosti přesunovaného materiálu vodorovná dopravní vzdálenost do 50 m Příplatek k cenám za zvětšený přesun přes vymezenou vodorovnou dopravní vzdálenost do 1000 m</t>
  </si>
  <si>
    <t>-2038632720</t>
  </si>
  <si>
    <t>https://podminky.urs.cz/item/CS_URS_2024_01/998714194</t>
  </si>
  <si>
    <t>28</t>
  </si>
  <si>
    <t>998714199</t>
  </si>
  <si>
    <t>Přesun hmot pro akustická a protiotřesová opatření stanovený z hmotnosti přesunovaného materiálu vodorovná dopravní vzdálenost do 50 m Příplatek k cenám za zvětšený přesun přes vymezenou vodorovnou dopravní vzdálenost za každých dalších započatých 1000 m</t>
  </si>
  <si>
    <t>-1946376312</t>
  </si>
  <si>
    <t>https://podminky.urs.cz/item/CS_URS_2024_01/998714199</t>
  </si>
  <si>
    <t>0,033*20 'Přepočtené koeficientem množství</t>
  </si>
  <si>
    <t>721</t>
  </si>
  <si>
    <t>Zdravotechnika - vnitřní kanalizace</t>
  </si>
  <si>
    <t>29</t>
  </si>
  <si>
    <t>721171803</t>
  </si>
  <si>
    <t>Demontáž potrubí z novodurových trub odpadních nebo připojovacích do D 75</t>
  </si>
  <si>
    <t>1858947880</t>
  </si>
  <si>
    <t>https://podminky.urs.cz/item/CS_URS_2024_01/721171803</t>
  </si>
  <si>
    <t>722</t>
  </si>
  <si>
    <t>Zdravotechnika - vnitřní vodovod</t>
  </si>
  <si>
    <t>30</t>
  </si>
  <si>
    <t>722170801</t>
  </si>
  <si>
    <t>Demontáž rozvodů vody z plastů do Ø 25 mm</t>
  </si>
  <si>
    <t>-847891038</t>
  </si>
  <si>
    <t>https://podminky.urs.cz/item/CS_URS_2024_01/722170801</t>
  </si>
  <si>
    <t>20+20</t>
  </si>
  <si>
    <t>725</t>
  </si>
  <si>
    <t>Zdravotechnika - zařizovací předměty</t>
  </si>
  <si>
    <t>31</t>
  </si>
  <si>
    <t>725210821</t>
  </si>
  <si>
    <t>Demontáž umyvadel bez výtokových armatur umyvadel</t>
  </si>
  <si>
    <t>soubor</t>
  </si>
  <si>
    <t>-1605693354</t>
  </si>
  <si>
    <t>https://podminky.urs.cz/item/CS_URS_2024_01/725210821</t>
  </si>
  <si>
    <t>725310823</t>
  </si>
  <si>
    <t>Demontáž dřezů jednodílných bez výtokových armatur vestavěných v kuchyňských sestavách</t>
  </si>
  <si>
    <t>222898283</t>
  </si>
  <si>
    <t>https://podminky.urs.cz/item/CS_URS_2024_01/725310823</t>
  </si>
  <si>
    <t>33</t>
  </si>
  <si>
    <t>725320822</t>
  </si>
  <si>
    <t>Demontáž dřezů dvojitých bez výtokových armatur vestavěných v kuchyňských sestavách</t>
  </si>
  <si>
    <t>690863615</t>
  </si>
  <si>
    <t>https://podminky.urs.cz/item/CS_URS_2024_01/725320822</t>
  </si>
  <si>
    <t>34</t>
  </si>
  <si>
    <t>725820802</t>
  </si>
  <si>
    <t>Demontáž baterií stojánkových do 1 otvoru</t>
  </si>
  <si>
    <t>975523749</t>
  </si>
  <si>
    <t>https://podminky.urs.cz/item/CS_URS_2024_01/725820802</t>
  </si>
  <si>
    <t>35</t>
  </si>
  <si>
    <t>725860811</t>
  </si>
  <si>
    <t>Demontáž zápachových uzávěrek pro zařizovací předměty jednoduchých</t>
  </si>
  <si>
    <t>-1086833657</t>
  </si>
  <si>
    <t>https://podminky.urs.cz/item/CS_URS_2024_01/725860811</t>
  </si>
  <si>
    <t>735</t>
  </si>
  <si>
    <t>Ústřední vytápění - otopná tělesa</t>
  </si>
  <si>
    <t>36</t>
  </si>
  <si>
    <t>735R01</t>
  </si>
  <si>
    <t xml:space="preserve">Demontáž, přesun a zpětná montáž otopného tělesa panelového dvouřadého dl přes 1500 do 2820 mm
Podrobná specifikace viz TZ pol. č. 1
</t>
  </si>
  <si>
    <t>229566464</t>
  </si>
  <si>
    <t>TZ, výkresy bouracích prací, nového stavu</t>
  </si>
  <si>
    <t>Pol. č. 1</t>
  </si>
  <si>
    <t>37</t>
  </si>
  <si>
    <t>735R02</t>
  </si>
  <si>
    <t xml:space="preserve">Demontáž, přesun a zpětná montáž otopného tělesa panelového dvouřadého dl přes 1500 do 2820 mm
Podrobná specifikace viz TZ pol. č. 2
</t>
  </si>
  <si>
    <t>1037518596</t>
  </si>
  <si>
    <t>Pol. č. 2</t>
  </si>
  <si>
    <t>38</t>
  </si>
  <si>
    <t>735R03</t>
  </si>
  <si>
    <t xml:space="preserve">Demontáž, přesun a zpětná montáž otopného tělesa panelového dvouřadého dl přes 1500 do 2820 mm
Podrobná specifikace viz TZ pol. č. 3
</t>
  </si>
  <si>
    <t>1205877394</t>
  </si>
  <si>
    <t>Pol. č. 3</t>
  </si>
  <si>
    <t>39</t>
  </si>
  <si>
    <t>735R04</t>
  </si>
  <si>
    <t xml:space="preserve">Demontáž, přesun a zpětná montáž otopného tělesa panelového dvouřadého dl přes 1500 do 2820 mm
Podrobná specifikace viz TZ pol. č. 4
</t>
  </si>
  <si>
    <t>-123700061</t>
  </si>
  <si>
    <t>Pol. č. 4</t>
  </si>
  <si>
    <t>742</t>
  </si>
  <si>
    <t>Elektroinstalace - slaboproud</t>
  </si>
  <si>
    <t>40</t>
  </si>
  <si>
    <t>742R01</t>
  </si>
  <si>
    <t>Odpojení a demontáž stávajícího požárního hlasiče a klávesnice EZS
Po vyzdění nové stěny dopojení kabeláže a zpětná montáž
Včetně kotevního a instalačního materiálu</t>
  </si>
  <si>
    <t>995563992</t>
  </si>
  <si>
    <t>751</t>
  </si>
  <si>
    <t>41</t>
  </si>
  <si>
    <t>751377824</t>
  </si>
  <si>
    <t>Demontáž odsávacích stropů, zákrytů odsávacího zákrytu (digestoř) průmyslového nástěnného, průřezu přes 2,0 do 2,5 m2</t>
  </si>
  <si>
    <t>917413477</t>
  </si>
  <si>
    <t>https://podminky.urs.cz/item/CS_URS_2024_01/751377824</t>
  </si>
  <si>
    <t>762</t>
  </si>
  <si>
    <t>Konstrukce tesařské</t>
  </si>
  <si>
    <t>42</t>
  </si>
  <si>
    <t>762953801</t>
  </si>
  <si>
    <t>Demontáž teras nášlapné vrstvy z dřevěných nebo dřevoplastových prken, připevněných šroubováním - pódia a zvýšené podlahy</t>
  </si>
  <si>
    <t>1319625523</t>
  </si>
  <si>
    <t>https://podminky.urs.cz/item/CS_URS_2024_01/762953801</t>
  </si>
  <si>
    <t>9,83+2,52*1,5+2,96*1,84+2,96*0,65+4,4*1,3</t>
  </si>
  <si>
    <t>0,3*(1,8+2,52+1,5+2,96+1,84+2,96+4,4)</t>
  </si>
  <si>
    <t>43</t>
  </si>
  <si>
    <t>762953811</t>
  </si>
  <si>
    <t>Demontáž teras podkladního roštu z plných nebo dutých profilů jakékoli vzdálenosti podpěr</t>
  </si>
  <si>
    <t>-88243998</t>
  </si>
  <si>
    <t>https://podminky.urs.cz/item/CS_URS_2024_01/762953811</t>
  </si>
  <si>
    <t>763</t>
  </si>
  <si>
    <t>Konstrukce suché výstavby</t>
  </si>
  <si>
    <t>44</t>
  </si>
  <si>
    <t>763111417</t>
  </si>
  <si>
    <t>Příčka ze sádrokartonových desek s nosnou konstrukcí z jednoduchých ocelových profilů UW, CW dvojitě opláštěná deskami standardními A tl. 2 x 12,5 mm s izolací, EI 60, příčka tl. 150 mm, profil 100, Rw do 56 dB</t>
  </si>
  <si>
    <t>1479096221</t>
  </si>
  <si>
    <t>https://podminky.urs.cz/item/CS_URS_2024_01/763111417</t>
  </si>
  <si>
    <t>TZ, výkres nového stavu, skladby konstrukcí</t>
  </si>
  <si>
    <t>3,8*(3,96+0,4+2,18+1,32+3,9+1,58+0,87+2,54+4,23+3,95+3,3+0,87+1,2+4,35+1,2+3,63+2,49+1,2+0,6+0,6)</t>
  </si>
  <si>
    <t>-1,8-1,6-1,8</t>
  </si>
  <si>
    <t>-3,8*(3+2,58+2,03+3,1)</t>
  </si>
  <si>
    <t>45</t>
  </si>
  <si>
    <t>763111431</t>
  </si>
  <si>
    <t>Příčka ze sádrokartonových desek s nosnou konstrukcí z jednoduchých ocelových profilů UW, CW dvojitě opláštěná deskami impregnovanými H2 tl. 2 x 12,5 mm EI 60, příčka tl. 100 mm, profil 50, s izolací, Rw do 51 dB</t>
  </si>
  <si>
    <t>-1709406872</t>
  </si>
  <si>
    <t>https://podminky.urs.cz/item/CS_URS_2024_01/763111431</t>
  </si>
  <si>
    <t>3,8*(1,7+0,9+1,31+2,2+2,28+2)</t>
  </si>
  <si>
    <t>-1,4*4-1,8</t>
  </si>
  <si>
    <t>46</t>
  </si>
  <si>
    <t>763111437</t>
  </si>
  <si>
    <t>Příčka ze sádrokartonových desek s nosnou konstrukcí z jednoduchých ocelových profilů UW, CW dvojitě opláštěná deskami impregnovanými H2 tl. 2 x 12,5 mm EI 60, příčka tl. 150 mm, profil 100, s izolací, Rw do 56 dB</t>
  </si>
  <si>
    <t>-1130319471</t>
  </si>
  <si>
    <t>https://podminky.urs.cz/item/CS_URS_2024_01/763111437</t>
  </si>
  <si>
    <t>3,8*(1,85+3,1+1,85+3,75+3,95+5,06)</t>
  </si>
  <si>
    <t>-1,4*3</t>
  </si>
  <si>
    <t>47</t>
  </si>
  <si>
    <t>763111481</t>
  </si>
  <si>
    <t>Příčka ze sádrokartonových desek s nosnou konstrukcí z jednoduchých ocelových profilů UW, CW dvojitě opláštěná deskami kombinovanými vysokopevnostními protipožárními impregnovanými s vysokou mechanickou odolností DFRIH2 tl. 12,5 mm a standardními A tl. 12,5 mm s izolací, EI 60, příčka tl. 150 mm, profil 100, Rw do 59 dB</t>
  </si>
  <si>
    <t>462370231</t>
  </si>
  <si>
    <t>https://podminky.urs.cz/item/CS_URS_2024_01/763111481</t>
  </si>
  <si>
    <t>3,8*(3+2,58+2,03+3,1)</t>
  </si>
  <si>
    <t>48</t>
  </si>
  <si>
    <t>763111499</t>
  </si>
  <si>
    <t>Příčka ze sádrokartonových desek s nosnou konstrukcí z jednoduchých ocelových profilů UW, CW dvojitě opláštěná deskami s ochranou proti rentgenovému záření DFI tl. 2 x 12,5 mm s izolací, EI 120, příčka tl. 150 mm, profil 100, Rw do 66 dB
Včetně tmelení protiradiačním tmelem</t>
  </si>
  <si>
    <t>-111764911</t>
  </si>
  <si>
    <t>https://podminky.urs.cz/item/CS_URS_2024_01/763111499</t>
  </si>
  <si>
    <t>3,8*(2,4+2,4+2,1+2,1)-1,6</t>
  </si>
  <si>
    <t>49</t>
  </si>
  <si>
    <t>763111717</t>
  </si>
  <si>
    <t>Příčka ze sádrokartonových desek ostatní konstrukce a práce na příčkách ze sádrokartonových desek základní penetrační nátěr (oboustranný)</t>
  </si>
  <si>
    <t>-2023354339</t>
  </si>
  <si>
    <t>https://podminky.urs.cz/item/CS_URS_2024_01/763111717</t>
  </si>
  <si>
    <t>32,6+40,70+70,13+32,08+122,71</t>
  </si>
  <si>
    <t>763111718</t>
  </si>
  <si>
    <t>Příčka ze sádrokartonových desek ostatní konstrukce a práce na příčkách ze sádrokartonových desek úprava styku příčky a podhledu (oboustranně) separační páskou s akrylátem</t>
  </si>
  <si>
    <t>1646119697</t>
  </si>
  <si>
    <t>https://podminky.urs.cz/item/CS_URS_2024_01/763111718</t>
  </si>
  <si>
    <t>(3,96+0,4+2,18+1,32+3,9+1,58+0,87+2,54+4,23+3,95+3,3+0,87+1,2+4,35+1,2+3,63+2,49+1,2+0,6+0,6)</t>
  </si>
  <si>
    <t>(1,7+0,9+1,31+2,2+2,28+2)</t>
  </si>
  <si>
    <t>(1,85+3,1+1,85+3,75+3,95+5,06)</t>
  </si>
  <si>
    <t>(3+2,58+2,03+3,1)</t>
  </si>
  <si>
    <t>(2,4+2,4+2,1+2,1)</t>
  </si>
  <si>
    <t>51</t>
  </si>
  <si>
    <t>763111722</t>
  </si>
  <si>
    <t>Příčka ze sádrokartonových desek ostatní konstrukce a práce na příčkách ze sádrokartonových desek ochrana rohů úhelníky pozinkované</t>
  </si>
  <si>
    <t>589069079</t>
  </si>
  <si>
    <t>https://podminky.urs.cz/item/CS_URS_2024_01/763111722</t>
  </si>
  <si>
    <t>11*2,9</t>
  </si>
  <si>
    <t>52</t>
  </si>
  <si>
    <t>763111772</t>
  </si>
  <si>
    <t>Příčka ze sádrokartonových desek Příplatek k cenám za rovinnost celoplošné tmelení kvality Q4</t>
  </si>
  <si>
    <t>1395706573</t>
  </si>
  <si>
    <t>https://podminky.urs.cz/item/CS_URS_2024_01/763111772</t>
  </si>
  <si>
    <t>(32,6+40,70+70,13+32,08+122,71)*2</t>
  </si>
  <si>
    <t>53</t>
  </si>
  <si>
    <t>763111812</t>
  </si>
  <si>
    <t>Demontáž příček ze sádrokartonových desek s nosnou konstrukcí z ocelových profilů jednoduchých, opláštění dvojité</t>
  </si>
  <si>
    <t>-503742361</t>
  </si>
  <si>
    <t>https://podminky.urs.cz/item/CS_URS_2024_01/763111812</t>
  </si>
  <si>
    <t>3,8*(1,8+2,82+2,27+1,6+2,81+1,31+0,1+1,6)</t>
  </si>
  <si>
    <t>3,8*(1,36+0,79+1+2,96+0,7+0,49+2,92+2,3+2,25+6,1+4,11+2+1,2+2,76+3,81+0,4+2,18)</t>
  </si>
  <si>
    <t>-1,4-1,6*2</t>
  </si>
  <si>
    <t>-1,6*2</t>
  </si>
  <si>
    <t>54</t>
  </si>
  <si>
    <t>763131R01</t>
  </si>
  <si>
    <t>Podhled ze sádrokartonových desek dvouvrstvá zavěšená spodní konstrukce z ocelových profilů CD, UD dvojitě opláštěná deskami s ochranou před RTG zářením DFI tl 12,5mm, bez izolace
Včetně tmelení protiradiačním tmelem</t>
  </si>
  <si>
    <t>1583156638</t>
  </si>
  <si>
    <t>Skladba PD4</t>
  </si>
  <si>
    <t>4,32</t>
  </si>
  <si>
    <t>55</t>
  </si>
  <si>
    <t>763131451</t>
  </si>
  <si>
    <t>Podhled ze sádrokartonových desek dvouvrstvá zavěšená spodní konstrukce z ocelových profilů CD, UD jednoduše opláštěná deskou impregnovanou H2, tl. 12,5 mm, bez izolace</t>
  </si>
  <si>
    <t>-1100986760</t>
  </si>
  <si>
    <t>https://podminky.urs.cz/item/CS_URS_2024_01/763131451</t>
  </si>
  <si>
    <t>Skladba PD1</t>
  </si>
  <si>
    <t>4,41+3,14+1,82+2,96+1,98+5+1,8+2,04+4,14</t>
  </si>
  <si>
    <t>56</t>
  </si>
  <si>
    <t>763131712</t>
  </si>
  <si>
    <t>Podhled ze sádrokartonových desek ostatní práce a konstrukce na podhledech ze sádrokartonových desek napojení na jiný druh podhledu</t>
  </si>
  <si>
    <t>1560241362</t>
  </si>
  <si>
    <t>https://podminky.urs.cz/item/CS_URS_2024_01/763131712</t>
  </si>
  <si>
    <t>1,29</t>
  </si>
  <si>
    <t>57</t>
  </si>
  <si>
    <t>763131714</t>
  </si>
  <si>
    <t>Podhled ze sádrokartonových desek ostatní práce a konstrukce na podhledech ze sádrokartonových desek základní penetrační nátěr</t>
  </si>
  <si>
    <t>1760856360</t>
  </si>
  <si>
    <t>https://podminky.urs.cz/item/CS_URS_2024_01/763131714</t>
  </si>
  <si>
    <t>58</t>
  </si>
  <si>
    <t>763131761</t>
  </si>
  <si>
    <t>Podhled ze sádrokartonových desek Příplatek k cenám za plochu do 3 m2 jednotlivě</t>
  </si>
  <si>
    <t>-1639905578</t>
  </si>
  <si>
    <t>https://podminky.urs.cz/item/CS_URS_2024_01/763131761</t>
  </si>
  <si>
    <t>1,82+2,96+1,98+1,8+2,04</t>
  </si>
  <si>
    <t>59</t>
  </si>
  <si>
    <t>763131765</t>
  </si>
  <si>
    <t>Podhled ze sádrokartonových desek Příplatek k cenám za výšku zavěšení přes 0,5 do 1,0 m</t>
  </si>
  <si>
    <t>735467537</t>
  </si>
  <si>
    <t>https://podminky.urs.cz/item/CS_URS_2024_01/763131765</t>
  </si>
  <si>
    <t>60</t>
  </si>
  <si>
    <t>763131772</t>
  </si>
  <si>
    <t>Podhled ze sádrokartonových desek Příplatek k cenám za rovinnost kvality celoplošné tmelení kvality Q4</t>
  </si>
  <si>
    <t>9410067</t>
  </si>
  <si>
    <t>https://podminky.urs.cz/item/CS_URS_2024_01/763131772</t>
  </si>
  <si>
    <t>61</t>
  </si>
  <si>
    <t>763131822</t>
  </si>
  <si>
    <t>Demontáž podhledu nebo samostatného požárního předělu ze sádrokartonových desek s nosnou konstrukcí dvouvrstvou z ocelových profilů, opláštění dvojité</t>
  </si>
  <si>
    <t>-920686970</t>
  </si>
  <si>
    <t>https://podminky.urs.cz/item/CS_URS_2024_01/763131822</t>
  </si>
  <si>
    <t>62</t>
  </si>
  <si>
    <t>763132985</t>
  </si>
  <si>
    <t>Vyspravení podhledů plochy jednotlivě přes 1,00 do 1,50 m2 
Zpětné doplnění skládaného podhledu kolem obvodové příčky ordinace ze strany vestubulu</t>
  </si>
  <si>
    <t>1288920416</t>
  </si>
  <si>
    <t>https://podminky.urs.cz/item/CS_URS_2024_01/763132985</t>
  </si>
  <si>
    <t>63</t>
  </si>
  <si>
    <t>763171217</t>
  </si>
  <si>
    <t>Montáž klapek pro konstrukce ze sádrokartonových desek revizních pro podhledy, velikost přes 1 m2
Dle specifikace O13</t>
  </si>
  <si>
    <t>634354105</t>
  </si>
  <si>
    <t>https://podminky.urs.cz/item/CS_URS_2024_01/763171217</t>
  </si>
  <si>
    <t>TZ, Výpis výrobků</t>
  </si>
  <si>
    <t>64</t>
  </si>
  <si>
    <t>RMAT0003</t>
  </si>
  <si>
    <t>klapka revizní do SDK dle specifikace O13</t>
  </si>
  <si>
    <t>-1695577439</t>
  </si>
  <si>
    <t>65</t>
  </si>
  <si>
    <t>763231916</t>
  </si>
  <si>
    <t>Zhotovení otvorů v podhledech a podkrovích ze sádrovláknitých desek pro prostupy (voda, elektro, topení, VZT), osvětlení, sprinklery, revizní klapky a dvířka včetně vyztužení profily, velikost přes 2,00 do 4,00 m2
Rozebrání skládaného podhledu kolem obvodové pžíčkx ordinace ze strany vestubulu</t>
  </si>
  <si>
    <t>692720269</t>
  </si>
  <si>
    <t>https://podminky.urs.cz/item/CS_URS_2024_01/763231916</t>
  </si>
  <si>
    <t>66</t>
  </si>
  <si>
    <t>763431001</t>
  </si>
  <si>
    <t>Montáž podhledu minerálního včetně zavěšeného roštu viditelného s panely vyjímatelnými, velikosti panelů do 0,36 m2</t>
  </si>
  <si>
    <t>1977499394</t>
  </si>
  <si>
    <t>https://podminky.urs.cz/item/CS_URS_2024_01/763431001</t>
  </si>
  <si>
    <t>Skladba PD2</t>
  </si>
  <si>
    <t>5,62+30,3+21,95+21,68+5,33+8,05+12,58+13,35</t>
  </si>
  <si>
    <t>67</t>
  </si>
  <si>
    <t>59036514</t>
  </si>
  <si>
    <t>deska podhledová minerální rovná bílá jemně strukturovaná mikroperforovaná zvukově pohltivá 15x600x600mm</t>
  </si>
  <si>
    <t>59329923</t>
  </si>
  <si>
    <t>118,86*1,1 'Přepočtené koeficientem množství</t>
  </si>
  <si>
    <t>68</t>
  </si>
  <si>
    <t>763431041</t>
  </si>
  <si>
    <t>Montáž podhledu minerálního včetně zavěšeného roštu Příplatek k cenám: za výšku zavěšení přes 0,5 do 1,0 m</t>
  </si>
  <si>
    <t>-472077450</t>
  </si>
  <si>
    <t>https://podminky.urs.cz/item/CS_URS_2024_01/763431041</t>
  </si>
  <si>
    <t>69</t>
  </si>
  <si>
    <t>998763110</t>
  </si>
  <si>
    <t>Přesun hmot pro dřevostavby stanovený z hmotnosti přesunovaného materiálu vodorovná dopravní vzdálenost do 50 m s omezením mechanizace v objektech výšky do 6 m</t>
  </si>
  <si>
    <t>840500812</t>
  </si>
  <si>
    <t>https://podminky.urs.cz/item/CS_URS_2024_01/998763110</t>
  </si>
  <si>
    <t>70</t>
  </si>
  <si>
    <t>998763194</t>
  </si>
  <si>
    <t>Přesun hmot pro dřevostavby stanovený z hmotnosti přesunovaného materiálu vodorovná dopravní vzdálenost do 50 m Příplatek k cenám za zvětšený přesun přes vymezenou vodorovnou dopravní vzdálenost do 1000 m</t>
  </si>
  <si>
    <t>367720706</t>
  </si>
  <si>
    <t>https://podminky.urs.cz/item/CS_URS_2024_01/998763194</t>
  </si>
  <si>
    <t>71</t>
  </si>
  <si>
    <t>998763199</t>
  </si>
  <si>
    <t>Přesun hmot pro dřevostavby stanovený z hmotnosti přesunovaného materiálu vodorovná dopravní vzdálenost do 50 m Příplatek k cenám za zvětšený přesun přes vymezenou vodorovnou dopravní vzdálenost za každých dalších započatých 1000 m</t>
  </si>
  <si>
    <t>-1404063155</t>
  </si>
  <si>
    <t>https://podminky.urs.cz/item/CS_URS_2024_01/998763199</t>
  </si>
  <si>
    <t>18,758*20 'Přepočtené koeficientem množství</t>
  </si>
  <si>
    <t>766</t>
  </si>
  <si>
    <t>Konstrukce truhlářské</t>
  </si>
  <si>
    <t>72</t>
  </si>
  <si>
    <t>766411821</t>
  </si>
  <si>
    <t>Demontáž obložení stěn palubkami</t>
  </si>
  <si>
    <t>-1507950517</t>
  </si>
  <si>
    <t>https://podminky.urs.cz/item/CS_URS_2024_01/766411821</t>
  </si>
  <si>
    <t>1,2*(4,11+4,11-2,18+2,94+2,94-0,8)</t>
  </si>
  <si>
    <t>1*(2,3+2,56-0,8+1,36+0,64+1,36+3,52+2,59+2,56+4,31+0,7+4,02+2,52+1,84+2,96+0,7+2,82+4,15-0,75+2,92)</t>
  </si>
  <si>
    <t>73</t>
  </si>
  <si>
    <t>766411822</t>
  </si>
  <si>
    <t>Demontáž obložení stěn podkladových roštů</t>
  </si>
  <si>
    <t>931463933</t>
  </si>
  <si>
    <t>https://podminky.urs.cz/item/CS_URS_2024_01/766411822</t>
  </si>
  <si>
    <t>74</t>
  </si>
  <si>
    <t>766691914</t>
  </si>
  <si>
    <t>Ostatní práce vyvěšení nebo zavěšení křídel dřevěných dveřních, plochy do 2 m2</t>
  </si>
  <si>
    <t>-1274096925</t>
  </si>
  <si>
    <t>https://podminky.urs.cz/item/CS_URS_2024_01/766691914</t>
  </si>
  <si>
    <t>75</t>
  </si>
  <si>
    <t>766812840</t>
  </si>
  <si>
    <t>Demontáž kuchyňských linek dřevěných nebo kovových včetně skříněk uchycených na stěně, délky přes 1800 do 2100 mm</t>
  </si>
  <si>
    <t>688308389</t>
  </si>
  <si>
    <t>https://podminky.urs.cz/item/CS_URS_2024_01/766812840</t>
  </si>
  <si>
    <t>2,17+1,8+1,75</t>
  </si>
  <si>
    <t>76</t>
  </si>
  <si>
    <t>766R01</t>
  </si>
  <si>
    <t>Dodávka a montáž dveří 900/2100 včetně zárubní dle kompletní specifikace T01</t>
  </si>
  <si>
    <t>1863553284</t>
  </si>
  <si>
    <t>77</t>
  </si>
  <si>
    <t>766R02</t>
  </si>
  <si>
    <t>Dodávka a montáž dveří 900/1970 včetně zárubní dle kompletní specifikace T02</t>
  </si>
  <si>
    <t>-2049284311</t>
  </si>
  <si>
    <t>78</t>
  </si>
  <si>
    <t>766R03</t>
  </si>
  <si>
    <t>Dodávka a montáž dveří 800/2100 posuvných do pouzdra včetně dodávky a montáže pouzdra dle kompletní specifikace T03</t>
  </si>
  <si>
    <t>-393759225</t>
  </si>
  <si>
    <t>79</t>
  </si>
  <si>
    <t>766R04</t>
  </si>
  <si>
    <t>Dodávka a montáž dveří 800/2100 posuvných do pouzdra včetně dodávky a montáže pouzdra dle kompletní specifikace T04</t>
  </si>
  <si>
    <t>1855791474</t>
  </si>
  <si>
    <t>80</t>
  </si>
  <si>
    <t>766R05</t>
  </si>
  <si>
    <t>Dodávka a montáž dveří 800/2100 posuvných do pouzdra včetně dodávky a montáže pouzdra dle kompletní specifikace T05</t>
  </si>
  <si>
    <t>1938597279</t>
  </si>
  <si>
    <t>81</t>
  </si>
  <si>
    <t>766R06</t>
  </si>
  <si>
    <t>Dodávka a montáž dveří 800/2100 včetně zárubní dle kompletní specifikace T06</t>
  </si>
  <si>
    <t>-199210160</t>
  </si>
  <si>
    <t>82</t>
  </si>
  <si>
    <t>766R07</t>
  </si>
  <si>
    <t>Dodávka a montáž dveří 700/2100 včetně zárubní dle kompletní specifikace T07</t>
  </si>
  <si>
    <t>503726071</t>
  </si>
  <si>
    <t>83</t>
  </si>
  <si>
    <t>766R08</t>
  </si>
  <si>
    <t>-1522257247</t>
  </si>
  <si>
    <t>84</t>
  </si>
  <si>
    <t>766R09</t>
  </si>
  <si>
    <t>Dodávka a montáž dveří 700/2100 včetně zárubní dle kompletní specifikace T09</t>
  </si>
  <si>
    <t>1857951439</t>
  </si>
  <si>
    <t>85</t>
  </si>
  <si>
    <t>766R10</t>
  </si>
  <si>
    <t>Dodávka a montáž dveří 700/2100 včetně zárubní dle kompletní specifikace T10</t>
  </si>
  <si>
    <t>996750911</t>
  </si>
  <si>
    <t>86</t>
  </si>
  <si>
    <t>766R11</t>
  </si>
  <si>
    <t>Dodávka a montáž dveří 900/2100 včetně zárubní dle kompletní specifikace T11</t>
  </si>
  <si>
    <t>404094323</t>
  </si>
  <si>
    <t>87</t>
  </si>
  <si>
    <t>766R12</t>
  </si>
  <si>
    <t>Dodávka a montáž dveří 900/2100 včetně zárubní dle kompletní specifikace T12</t>
  </si>
  <si>
    <t>1963597566</t>
  </si>
  <si>
    <t>88</t>
  </si>
  <si>
    <t>998766111</t>
  </si>
  <si>
    <t>Přesun hmot pro konstrukce truhlářské stanovený z hmotnosti přesunovaného materiálu vodorovná dopravní vzdálenost do 50 m s omezením mechanizace v objektech výšky do 6 m</t>
  </si>
  <si>
    <t>-2073279425</t>
  </si>
  <si>
    <t>https://podminky.urs.cz/item/CS_URS_2024_01/998766111</t>
  </si>
  <si>
    <t>89</t>
  </si>
  <si>
    <t>998766194</t>
  </si>
  <si>
    <t>Přesun hmot pro konstrukce truhlářské stanovený z hmotnosti přesunovaného materiálu vodorovná dopravní vzdálenost do 50 m Příplatek k cenám za zvětšený přesun přes vymezenou vodorovnou dopravní vzdálenost do 1000 m</t>
  </si>
  <si>
    <t>621338439</t>
  </si>
  <si>
    <t>https://podminky.urs.cz/item/CS_URS_2024_01/998766194</t>
  </si>
  <si>
    <t>90</t>
  </si>
  <si>
    <t>998766199</t>
  </si>
  <si>
    <t>Přesun hmot pro konstrukce truhlářské stanovený z hmotnosti přesunovaného materiálu vodorovná dopravní vzdálenost do 50 m Příplatek k cenám za zvětšený přesun přes vymezenou vodorovnou dopravní vzdálenost za každých dalších započatých 1000 m</t>
  </si>
  <si>
    <t>639742349</t>
  </si>
  <si>
    <t>https://podminky.urs.cz/item/CS_URS_2024_01/998766199</t>
  </si>
  <si>
    <t>0,8*20 'Přepočtené koeficientem množství</t>
  </si>
  <si>
    <t>767</t>
  </si>
  <si>
    <t>Konstrukce zámečnické</t>
  </si>
  <si>
    <t>91</t>
  </si>
  <si>
    <t>767114811</t>
  </si>
  <si>
    <t>Demontáž stěn a příček rámových zasklených z hliníkových nebo ocelových profilů vnitřních do 6 m2</t>
  </si>
  <si>
    <t>154782175</t>
  </si>
  <si>
    <t>https://podminky.urs.cz/item/CS_URS_2024_01/767114811</t>
  </si>
  <si>
    <t>2,98*(2,55+0,87+2,8+0,82+2,08)</t>
  </si>
  <si>
    <t>92</t>
  </si>
  <si>
    <t>767531215</t>
  </si>
  <si>
    <t>Montáž vstupních čisticích zón z rohoží kovových nebo plastových plochy přes 2 m2</t>
  </si>
  <si>
    <t>-1539885305</t>
  </si>
  <si>
    <t>https://podminky.urs.cz/item/CS_URS_2024_01/767531215</t>
  </si>
  <si>
    <t>93</t>
  </si>
  <si>
    <t>69752030</t>
  </si>
  <si>
    <t>rohož vstupní provedení hliník nebo mosaz/gumové vlnovky/</t>
  </si>
  <si>
    <t>1126916737</t>
  </si>
  <si>
    <t>5,62*1,1 'Přepočtené koeficientem množství</t>
  </si>
  <si>
    <t>94</t>
  </si>
  <si>
    <t>767531235</t>
  </si>
  <si>
    <t>Montáž vstupních čisticích zón z rohoží osazení záchytné vany plochy přes 2 m2</t>
  </si>
  <si>
    <t>925799292</t>
  </si>
  <si>
    <t>https://podminky.urs.cz/item/CS_URS_2024_01/767531235</t>
  </si>
  <si>
    <t>95</t>
  </si>
  <si>
    <t>69752167</t>
  </si>
  <si>
    <t>vana záchytná čistících zón z nerezového plechu včetně rámu přes 2m2</t>
  </si>
  <si>
    <t>-1109109381</t>
  </si>
  <si>
    <t>96</t>
  </si>
  <si>
    <t>767640224</t>
  </si>
  <si>
    <t>Montáž dveří ocelových nebo hliníkových vchodových dvoukřídlové s pevným bočním dílem a nadsvětlíkem</t>
  </si>
  <si>
    <t>1879079255</t>
  </si>
  <si>
    <t>https://podminky.urs.cz/item/CS_URS_2024_01/767640224</t>
  </si>
  <si>
    <t>Specifikace H02</t>
  </si>
  <si>
    <t>Specifikace Z01</t>
  </si>
  <si>
    <t>97</t>
  </si>
  <si>
    <t>RMAT0002</t>
  </si>
  <si>
    <t>Interiérová prosklená stestava 2,84x3 m, rozměr dveří 1,8x2,15 m
Podrobná specifikace H02</t>
  </si>
  <si>
    <t>1970770706</t>
  </si>
  <si>
    <t>154</t>
  </si>
  <si>
    <t>RMAT0004</t>
  </si>
  <si>
    <t>OCELOVÁ INTERIÉROVÁ PROSKLENÁ SESTAVA S POŽÁRNÍ ODOLNOSTÍ
Včetně SDK nad dveřmi
Kompletní dodávka dle specifikace Z01</t>
  </si>
  <si>
    <t>1745136353</t>
  </si>
  <si>
    <t>98</t>
  </si>
  <si>
    <t>767642114</t>
  </si>
  <si>
    <t>Montáž automatických dveří posuvných, výšky přes 2200 do 3000 mm lineárních, šířky přes 1800 do 3500 mm</t>
  </si>
  <si>
    <t>1233829666</t>
  </si>
  <si>
    <t>https://podminky.urs.cz/item/CS_URS_2024_01/767642114</t>
  </si>
  <si>
    <t>Specifikace H01</t>
  </si>
  <si>
    <t>99</t>
  </si>
  <si>
    <t>RMAT0001</t>
  </si>
  <si>
    <t>dveře automatické posuvné rozměru 1000x2150 mm, celkový rozměr stěny  2200x2750 mm 
Podrobná specifikace H01</t>
  </si>
  <si>
    <t>1991153313</t>
  </si>
  <si>
    <t>100</t>
  </si>
  <si>
    <t>767R01</t>
  </si>
  <si>
    <t>Nástěnné madlo dodávka a montáž
V kompletizovanéím provedení dle specifikace O01</t>
  </si>
  <si>
    <t>-750051725</t>
  </si>
  <si>
    <t>Specifikace O01</t>
  </si>
  <si>
    <t>101</t>
  </si>
  <si>
    <t>767R02</t>
  </si>
  <si>
    <t>Nástěnné madlo dodávka a montáž
V kompletizovanéím provedení dle specifikace O02</t>
  </si>
  <si>
    <t>-1869398990</t>
  </si>
  <si>
    <t>Specifikace O02</t>
  </si>
  <si>
    <t>102</t>
  </si>
  <si>
    <t>767R03</t>
  </si>
  <si>
    <t>Nástěnné sklopné madlo dodávka a montáž
V kompletizovanéím provedení dle specifikace O03</t>
  </si>
  <si>
    <t>-624808679</t>
  </si>
  <si>
    <t>Specifikace O03</t>
  </si>
  <si>
    <t>103</t>
  </si>
  <si>
    <t>767R04</t>
  </si>
  <si>
    <t>Revizní dvířka do stěny
V kompletizovanéím provedení dle specifikace O04</t>
  </si>
  <si>
    <t>-1821644719</t>
  </si>
  <si>
    <t>Specifikace O04</t>
  </si>
  <si>
    <t>104</t>
  </si>
  <si>
    <t>767R05</t>
  </si>
  <si>
    <t>Zádová opěra wc
V kompletizovanéím provedení dle specifikace O05</t>
  </si>
  <si>
    <t>2076810332</t>
  </si>
  <si>
    <t>Specifikace O05</t>
  </si>
  <si>
    <t>105</t>
  </si>
  <si>
    <t>767R06</t>
  </si>
  <si>
    <t>Přebalovací pult
V kompletizovanéím provedení dle specifikace O06</t>
  </si>
  <si>
    <t>2021043067</t>
  </si>
  <si>
    <t>Specifikace O06</t>
  </si>
  <si>
    <t>106</t>
  </si>
  <si>
    <t>767R07</t>
  </si>
  <si>
    <t>Systém nouzového volání bezbariérového wc
Kompletní dodávka včetně napojení na elektroinstalacií dle specifikace O07</t>
  </si>
  <si>
    <t>-2009524608</t>
  </si>
  <si>
    <t>Specifikace O07</t>
  </si>
  <si>
    <t>107</t>
  </si>
  <si>
    <t>767R08</t>
  </si>
  <si>
    <t>Přenosný hasící přístroj 21A
Kompletní dodávka dle specifikace O08</t>
  </si>
  <si>
    <t>-78909145</t>
  </si>
  <si>
    <t>Specifikace O08</t>
  </si>
  <si>
    <t>108</t>
  </si>
  <si>
    <t>767R09</t>
  </si>
  <si>
    <t>Šatní skříň - sestava 3ks
V kompletizovanéím provedení dle specifikace O09</t>
  </si>
  <si>
    <t>-830242423</t>
  </si>
  <si>
    <t>Specifikace O09</t>
  </si>
  <si>
    <t>109</t>
  </si>
  <si>
    <t>767R10</t>
  </si>
  <si>
    <t>Přechodová lišta hliníková dodávka a montáž
Včetně kotevního materiálu dle specifikace O10</t>
  </si>
  <si>
    <t>-679609765</t>
  </si>
  <si>
    <t>Specifikace O10</t>
  </si>
  <si>
    <t>3,8</t>
  </si>
  <si>
    <t>110</t>
  </si>
  <si>
    <t>767R11</t>
  </si>
  <si>
    <t>Vnitřní předokenní rolety dodávka a montáž
Včetně kotevního materiálu, dodávka v kompletizovaném provedení dle specifikace O11</t>
  </si>
  <si>
    <t>-539002333</t>
  </si>
  <si>
    <t>Specifikace O11</t>
  </si>
  <si>
    <t>111</t>
  </si>
  <si>
    <t>767R12</t>
  </si>
  <si>
    <t>Vnitřní předokenní rolety dodávka a montáž
Včetně kotevního materiálu, dodávka v kompletizovaném provedení dle specifikace O12</t>
  </si>
  <si>
    <t>276930235</t>
  </si>
  <si>
    <t>Specifikace O12</t>
  </si>
  <si>
    <t>112</t>
  </si>
  <si>
    <t>767R13</t>
  </si>
  <si>
    <t xml:space="preserve">Polepy dle specifikace O14
</t>
  </si>
  <si>
    <t>-1476052383</t>
  </si>
  <si>
    <t>Specifikace O14</t>
  </si>
  <si>
    <t>113</t>
  </si>
  <si>
    <t>767R14</t>
  </si>
  <si>
    <t>Sprchové dveře dodávka a montáž
Včetně kotevního materiálu, dodávka v kompletizovaném provedení dle specifikace O15</t>
  </si>
  <si>
    <t>-1274818736</t>
  </si>
  <si>
    <t>Specifikace O15</t>
  </si>
  <si>
    <t>114</t>
  </si>
  <si>
    <t>767R15</t>
  </si>
  <si>
    <t>Pisoárová dělící stěna dodávka a montáž
Včetně kotevního materiálu, dodávka v kompletizovaném provedení dle specifikace O16</t>
  </si>
  <si>
    <t>-254641939</t>
  </si>
  <si>
    <t>Specifikace O16</t>
  </si>
  <si>
    <t>115</t>
  </si>
  <si>
    <t>767R16</t>
  </si>
  <si>
    <t>Demontáž a zpětná montáž PHP ve vestibulu
Včetně kotevního materiálu</t>
  </si>
  <si>
    <t>1404460729</t>
  </si>
  <si>
    <t>TZ, Výkresová dokumentace</t>
  </si>
  <si>
    <t>116</t>
  </si>
  <si>
    <t>767R17</t>
  </si>
  <si>
    <t>Dodávka a montáž PHP práškový 21A 6kg</t>
  </si>
  <si>
    <t>-1394508571</t>
  </si>
  <si>
    <t>117</t>
  </si>
  <si>
    <t>998767111</t>
  </si>
  <si>
    <t>Přesun hmot pro zámečnické konstrukce stanovený z hmotnosti přesunovaného materiálu vodorovná dopravní vzdálenost do 50 m s omezením mechanizace v objektech výšky do 6 m</t>
  </si>
  <si>
    <t>-1809156928</t>
  </si>
  <si>
    <t>https://podminky.urs.cz/item/CS_URS_2024_01/998767111</t>
  </si>
  <si>
    <t>118</t>
  </si>
  <si>
    <t>998767194</t>
  </si>
  <si>
    <t>Přesun hmot pro zámečnické konstrukce stanovený z hmotnosti přesunovaného materiálu vodorovná dopravní vzdálenost do 50 m Příplatek k cenám za zvětšený přesun přes vymezenou vodorovnou dopravní vzdálenost do 1000 m</t>
  </si>
  <si>
    <t>882326483</t>
  </si>
  <si>
    <t>https://podminky.urs.cz/item/CS_URS_2024_01/998767194</t>
  </si>
  <si>
    <t>119</t>
  </si>
  <si>
    <t>998767199</t>
  </si>
  <si>
    <t>Přesun hmot pro zámečnické konstrukce stanovený z hmotnosti přesunovaného materiálu vodorovná dopravní vzdálenost do 50 m Příplatek k cenám za zvětšený přesun přes vymezenou vodorovnou dopravní vzdálenost za každých dalších započatých 1000 m</t>
  </si>
  <si>
    <t>28012829</t>
  </si>
  <si>
    <t>https://podminky.urs.cz/item/CS_URS_2024_01/998767199</t>
  </si>
  <si>
    <t>1,263*20 'Přepočtené koeficientem množství</t>
  </si>
  <si>
    <t>771</t>
  </si>
  <si>
    <t>Podlahy z dlaždic</t>
  </si>
  <si>
    <t>120</t>
  </si>
  <si>
    <t>771111011</t>
  </si>
  <si>
    <t>Příprava podkladu před provedením dlažby vysátí podlah</t>
  </si>
  <si>
    <t>-992552723</t>
  </si>
  <si>
    <t>https://podminky.urs.cz/item/CS_URS_2024_01/771111011</t>
  </si>
  <si>
    <t>121</t>
  </si>
  <si>
    <t>771161021</t>
  </si>
  <si>
    <t>Příprava podkladu před provedením dlažby montáž profilu ukončujícího profilu pro plynulý přechod (dlažba-koberec apod.)</t>
  </si>
  <si>
    <t>-1319361550</t>
  </si>
  <si>
    <t>https://podminky.urs.cz/item/CS_URS_2024_01/771161021</t>
  </si>
  <si>
    <t>0,9+0,7+0,7+0,7</t>
  </si>
  <si>
    <t>122</t>
  </si>
  <si>
    <t>59054100</t>
  </si>
  <si>
    <t>profil přechodový Al s pohyblivým ramenem 8x20mm</t>
  </si>
  <si>
    <t>2101761246</t>
  </si>
  <si>
    <t>3*1,1 'Přepočtené koeficientem množství</t>
  </si>
  <si>
    <t>123</t>
  </si>
  <si>
    <t>771471810</t>
  </si>
  <si>
    <t>Demontáž soklíků z dlaždic keramických kladených do malty rovných</t>
  </si>
  <si>
    <t>-486405123</t>
  </si>
  <si>
    <t>https://podminky.urs.cz/item/CS_URS_2024_01/771471810</t>
  </si>
  <si>
    <t>0,7+2,03+0,4+3,96+2,84+3,62+3,62+0,15+1,36+1,36+0,64+0,79+4,31+4,31+1,15+2,82+0,7+2,82+0,7+2,96+2,81+2,56+5,77+5,45+0,9+2,19+4,17+4,17-1,5+4,18+2,8</t>
  </si>
  <si>
    <t>1,7+2,27+6,1+6,1+4,1+4,1+2,81*4+2,62+3,2+6,1+1,2+1,6+0,6*5+2,27+2,4</t>
  </si>
  <si>
    <t>124</t>
  </si>
  <si>
    <t>771571810</t>
  </si>
  <si>
    <t>Demontáž podlah z dlaždic keramických kladených do malty</t>
  </si>
  <si>
    <t>1251844784</t>
  </si>
  <si>
    <t>https://podminky.urs.cz/item/CS_URS_2024_01/771571810</t>
  </si>
  <si>
    <t>125</t>
  </si>
  <si>
    <t>771574413</t>
  </si>
  <si>
    <t>Montáž podlah z dlaždic keramických lepených cementovým flexibilním lepidlem hladkých, tloušťky do 10 mm přes 2 do 4 ks/m2</t>
  </si>
  <si>
    <t>1327431851</t>
  </si>
  <si>
    <t>https://podminky.urs.cz/item/CS_URS_2024_01/771574413</t>
  </si>
  <si>
    <t>126</t>
  </si>
  <si>
    <t>59761136</t>
  </si>
  <si>
    <t>dlažba keramická slinutá mrazuvzdorná povrch hladký/lesklý tl do 10mm přes 2 do 4ks/m2
Minimální cena 650Kč/m2</t>
  </si>
  <si>
    <t>2011956410</t>
  </si>
  <si>
    <t>22,88*1,15 'Přepočtené koeficientem množství</t>
  </si>
  <si>
    <t>127</t>
  </si>
  <si>
    <t>771577211</t>
  </si>
  <si>
    <t>Montáž podlah z dlaždic keramických lepených cementovým flexibilním lepidlem Příplatek k cenám za plochu do 5 m2 jednotlivě</t>
  </si>
  <si>
    <t>-761466953</t>
  </si>
  <si>
    <t>https://podminky.urs.cz/item/CS_URS_2024_01/771577211</t>
  </si>
  <si>
    <t>128</t>
  </si>
  <si>
    <t>771591112</t>
  </si>
  <si>
    <t>Izolace podlahy pod dlažbu nátěrem nebo stěrkou ve dvou vrstvách</t>
  </si>
  <si>
    <t>-456840728</t>
  </si>
  <si>
    <t>https://podminky.urs.cz/item/CS_URS_2024_01/771591112</t>
  </si>
  <si>
    <t>776</t>
  </si>
  <si>
    <t>Podlahy povlakové</t>
  </si>
  <si>
    <t>129</t>
  </si>
  <si>
    <t>776111112</t>
  </si>
  <si>
    <t>Příprava podkladu povlakových podlah a stěn broušení podlah nového podkladu betonového</t>
  </si>
  <si>
    <t>-1639746075</t>
  </si>
  <si>
    <t>https://podminky.urs.cz/item/CS_URS_2024_01/776111112</t>
  </si>
  <si>
    <t>130</t>
  </si>
  <si>
    <t>776111311</t>
  </si>
  <si>
    <t>Příprava podkladu povlakových podlah a stěn vysátí podlah</t>
  </si>
  <si>
    <t>-1165890305</t>
  </si>
  <si>
    <t>https://podminky.urs.cz/item/CS_URS_2024_01/776111311</t>
  </si>
  <si>
    <t>131</t>
  </si>
  <si>
    <t>776121112</t>
  </si>
  <si>
    <t>Příprava podkladu povlakových podlah a stěn penetrace vodou ředitelná podlah</t>
  </si>
  <si>
    <t>719634681</t>
  </si>
  <si>
    <t>https://podminky.urs.cz/item/CS_URS_2024_01/776121112</t>
  </si>
  <si>
    <t>132</t>
  </si>
  <si>
    <t>776231111</t>
  </si>
  <si>
    <t>Montáž podlahovin z vinylu lepením lamel nebo čtverců standardním lepidlem</t>
  </si>
  <si>
    <t>1067972273</t>
  </si>
  <si>
    <t>https://podminky.urs.cz/item/CS_URS_2024_01/776231111</t>
  </si>
  <si>
    <t>30,3+5,33+8,05+4,41+12,58+13,35</t>
  </si>
  <si>
    <t>Skladba P4</t>
  </si>
  <si>
    <t>21,95+21,68+4,32</t>
  </si>
  <si>
    <t>133</t>
  </si>
  <si>
    <t>776411212</t>
  </si>
  <si>
    <t>Montáž soklíků tahaných (fabiony) z PVC obvodových, výšky přes 80 do 100 mm</t>
  </si>
  <si>
    <t>-1598697836</t>
  </si>
  <si>
    <t>https://podminky.urs.cz/item/CS_URS_2024_01/776411212</t>
  </si>
  <si>
    <t>51,51+19,54+20,69+9,3+10,3+24,3</t>
  </si>
  <si>
    <t>134</t>
  </si>
  <si>
    <t>28342163</t>
  </si>
  <si>
    <t>lišta podlahová PVC fabion</t>
  </si>
  <si>
    <t>2071890174</t>
  </si>
  <si>
    <t>135</t>
  </si>
  <si>
    <t>28411051</t>
  </si>
  <si>
    <t>dílce vinylové tl 2,5mm, nášlapná vrstva 0,55mm, úprava PUR, třída zátěže 23/33/42, otlak 0,05mm, R10, třída otěru T, hořlavost Bfl S1, bez ftalátů
Minimální cena 850Kč/m2</t>
  </si>
  <si>
    <t>1691355241</t>
  </si>
  <si>
    <t>74,020</t>
  </si>
  <si>
    <t>135,64*0,2</t>
  </si>
  <si>
    <t>101,148*1,1 'Přepočtené koeficientem množství</t>
  </si>
  <si>
    <t>136</t>
  </si>
  <si>
    <t>28411025</t>
  </si>
  <si>
    <t>dílce vinylové tl 2,5mm, nášlapná vrstva 0,55mm, úprava PUR, třída zátěže 23/33/42, otlak 0,05mm, R10, třída otěru T, hořlavost Bfl S1, bez ftalátů antistatické  R &lt;1000MΩ
včetně provedení uzemění z Cu pásků
Minimální cena 850Kč/m2</t>
  </si>
  <si>
    <t>-231181490</t>
  </si>
  <si>
    <t>47,95</t>
  </si>
  <si>
    <t>47,95*1,1 'Přepočtené koeficientem množství</t>
  </si>
  <si>
    <t>137</t>
  </si>
  <si>
    <t>998776111</t>
  </si>
  <si>
    <t>Přesun hmot pro podlahy povlakové stanovený z hmotnosti přesunovaného materiálu vodorovná dopravní vzdálenost do 50 m s omezením mechanizace v objektech výšky do 6 m</t>
  </si>
  <si>
    <t>-1647316848</t>
  </si>
  <si>
    <t>https://podminky.urs.cz/item/CS_URS_2024_01/998776111</t>
  </si>
  <si>
    <t>138</t>
  </si>
  <si>
    <t>998776194</t>
  </si>
  <si>
    <t>Přesun hmot pro podlahy povlakové stanovený z hmotnosti přesunovaného materiálu vodorovná dopravní vzdálenost do 50 m Příplatek k cenám za zvětšený přesun přes vymezenou vodorovnou dopravní vzdálenost do 1000 m</t>
  </si>
  <si>
    <t>-1299182094</t>
  </si>
  <si>
    <t>https://podminky.urs.cz/item/CS_URS_2024_01/998776194</t>
  </si>
  <si>
    <t>139</t>
  </si>
  <si>
    <t>998776199</t>
  </si>
  <si>
    <t>Přesun hmot pro podlahy povlakové stanovený z hmotnosti přesunovaného materiálu vodorovná dopravní vzdálenost do 50 m Příplatek k cenám za zvětšený přesun přes vymezenou vodorovnou dopravní vzdálenost za každých dalších započatých 1000 m</t>
  </si>
  <si>
    <t>1144095937</t>
  </si>
  <si>
    <t>https://podminky.urs.cz/item/CS_URS_2024_01/998776199</t>
  </si>
  <si>
    <t>0,746*20 'Přepočtené koeficientem množství</t>
  </si>
  <si>
    <t>781</t>
  </si>
  <si>
    <t>Dokončovací práce - obklady</t>
  </si>
  <si>
    <t>140</t>
  </si>
  <si>
    <t>781111011</t>
  </si>
  <si>
    <t>Příprava podkladu před provedením obkladu oprášení (ometení) stěny</t>
  </si>
  <si>
    <t>1211000891</t>
  </si>
  <si>
    <t>https://podminky.urs.cz/item/CS_URS_2024_01/781111011</t>
  </si>
  <si>
    <t>Skladba S2, S6</t>
  </si>
  <si>
    <t>1,5*(0,3+0,85+1,3+2,2+1)</t>
  </si>
  <si>
    <t>2,6*(1,9+1,02+1,25+1,15+0,3)-0,7*2,1</t>
  </si>
  <si>
    <t>2,6*(1,86+1,84+0,27+0,52+1,59)-0,7*2,1</t>
  </si>
  <si>
    <t>2,6*(2,27+2,27+2,2+2,2)-0,7*2,1*2</t>
  </si>
  <si>
    <t>2,6*(1,31*4+2,27+2,27+1,59+1,59)-0,7*2,1*3</t>
  </si>
  <si>
    <t>0,8*(0,6+3,1+0,4+2,7+0,7+0,7+3+2,59)</t>
  </si>
  <si>
    <t>2,6*(1,75*4+0,95+0,95+1,9+1+0,9+0,9*3+0,2)-0,7*2,1*3</t>
  </si>
  <si>
    <t>141</t>
  </si>
  <si>
    <t>781121011</t>
  </si>
  <si>
    <t>Příprava podkladu před provedením obkladu nátěr penetrační na stěnu</t>
  </si>
  <si>
    <t>-1315205840</t>
  </si>
  <si>
    <t>https://podminky.urs.cz/item/CS_URS_2024_01/781121011</t>
  </si>
  <si>
    <t>142</t>
  </si>
  <si>
    <t>781131112</t>
  </si>
  <si>
    <t>Izolace stěny pod obklad izolace nátěrem nebo stěrkou ve dvou vrstvách</t>
  </si>
  <si>
    <t>552660434</t>
  </si>
  <si>
    <t>https://podminky.urs.cz/item/CS_URS_2024_01/781131112</t>
  </si>
  <si>
    <t>143</t>
  </si>
  <si>
    <t>781471810</t>
  </si>
  <si>
    <t>Demontáž obkladů z dlaždic keramických kladených do malty</t>
  </si>
  <si>
    <t>-1886164490</t>
  </si>
  <si>
    <t>https://podminky.urs.cz/item/CS_URS_2024_01/781471810</t>
  </si>
  <si>
    <t>1,5*4,26</t>
  </si>
  <si>
    <t>0,75*(1,8+1,75)</t>
  </si>
  <si>
    <t>2,1*(2,17+2,17+1,6+1,6)-1,4</t>
  </si>
  <si>
    <t>144</t>
  </si>
  <si>
    <t>781472213</t>
  </si>
  <si>
    <t>Montáž keramických obkladů stěn lepených cementovým flexibilním lepidlem hladkých přes 2 do 4 ks/m2</t>
  </si>
  <si>
    <t>1829933106</t>
  </si>
  <si>
    <t>https://podminky.urs.cz/item/CS_URS_2024_01/781472213</t>
  </si>
  <si>
    <t>145</t>
  </si>
  <si>
    <t>59761703</t>
  </si>
  <si>
    <t>obklad keramický nemrazuvzdorný povrch hladký/lesklý tl do 10mm do 2ks/m2
Minimální cena 650Kč/m2</t>
  </si>
  <si>
    <t>-42172878</t>
  </si>
  <si>
    <t>132,727*1,15 'Přepočtené koeficientem množství</t>
  </si>
  <si>
    <t>146</t>
  </si>
  <si>
    <t>998781111</t>
  </si>
  <si>
    <t>Přesun hmot pro obklady keramické stanovený z hmotnosti přesunovaného materiálu vodorovná dopravní vzdálenost do 50 m s omezením mechanizace v objektech výšky do 6 m</t>
  </si>
  <si>
    <t>1990814913</t>
  </si>
  <si>
    <t>https://podminky.urs.cz/item/CS_URS_2024_01/998781111</t>
  </si>
  <si>
    <t>147</t>
  </si>
  <si>
    <t>998781194</t>
  </si>
  <si>
    <t>Přesun hmot pro obklady keramické stanovený z hmotnosti přesunovaného materiálu vodorovná dopravní vzdálenost do 50 m Příplatek k cenám za zvětšený přesun přes vymezenou vodorovnou dopravní vzdálenost do 1000 m</t>
  </si>
  <si>
    <t>-662688124</t>
  </si>
  <si>
    <t>https://podminky.urs.cz/item/CS_URS_2024_01/998781194</t>
  </si>
  <si>
    <t>148</t>
  </si>
  <si>
    <t>998781199</t>
  </si>
  <si>
    <t>Přesun hmot pro obklady keramické stanovený z hmotnosti přesunovaného materiálu vodorovná dopravní vzdálenost do 50 m Příplatek k cenám za zvětšený přesun přes vymezenou vodorovnou dopravní vzdálenost za každých dalších započatých 1000 m</t>
  </si>
  <si>
    <t>-1726279182</t>
  </si>
  <si>
    <t>https://podminky.urs.cz/item/CS_URS_2024_01/998781199</t>
  </si>
  <si>
    <t>4,247*20 'Přepočtené koeficientem množství</t>
  </si>
  <si>
    <t>784</t>
  </si>
  <si>
    <t>Dokončovací práce - malby a tapety</t>
  </si>
  <si>
    <t>149</t>
  </si>
  <si>
    <t>784111001</t>
  </si>
  <si>
    <t>Oprášení (ometení) podkladu v místnostech výšky do 3,80 m</t>
  </si>
  <si>
    <t>-349366927</t>
  </si>
  <si>
    <t>https://podminky.urs.cz/item/CS_URS_2024_01/784111001</t>
  </si>
  <si>
    <t>121,65-34,71+122,708*2+32,082*2+70,128*2+40,698*2+32,6*2+4,32+27,29+1,29+31,61</t>
  </si>
  <si>
    <t>150</t>
  </si>
  <si>
    <t>784161001</t>
  </si>
  <si>
    <t>Tmelení spar a rohů, šířky do 3 mm akrylátovým tmelem v místnostech výšky do 3,80 m</t>
  </si>
  <si>
    <t>-544721069</t>
  </si>
  <si>
    <t>https://podminky.urs.cz/item/CS_URS_2024_01/784161001</t>
  </si>
  <si>
    <t>151</t>
  </si>
  <si>
    <t>784181121</t>
  </si>
  <si>
    <t>Penetrace podkladu jednonásobná hloubková akrylátová bezbarvá v místnostech výšky do 3,80 m</t>
  </si>
  <si>
    <t>1861371810</t>
  </si>
  <si>
    <t>https://podminky.urs.cz/item/CS_URS_2024_01/784181121</t>
  </si>
  <si>
    <t>152</t>
  </si>
  <si>
    <t>784211001</t>
  </si>
  <si>
    <t>Malby z malířských směsí oděruvzdorných za mokra jednonásobné, bílé za mokra odruvzdorné výborně v místnostech výšky do 3,80 m</t>
  </si>
  <si>
    <t>-403143140</t>
  </si>
  <si>
    <t>https://podminky.urs.cz/item/CS_URS_2024_01/784211001</t>
  </si>
  <si>
    <t>153</t>
  </si>
  <si>
    <t>784211065</t>
  </si>
  <si>
    <t>Malby z malířských směsí oděruvzdorných za mokra Příplatek k cenám jednonásobných maleb za provádění barevné malby tónované na tónovacích automatech, v odstínu sytém</t>
  </si>
  <si>
    <t>1914401218</t>
  </si>
  <si>
    <t>https://podminky.urs.cz/item/CS_URS_2024_01/784211065</t>
  </si>
  <si>
    <t>02 - ZTI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</si>
  <si>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</si>
  <si>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</si>
  <si>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</si>
  <si>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</si>
  <si>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</si>
  <si>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</si>
  <si>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</si>
  <si>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711 - Izolace proti vodě, vlhkosti a plynům</t>
  </si>
  <si>
    <t xml:space="preserve">    726 - Zdravotechnika - předstěnové instalace</t>
  </si>
  <si>
    <t>Zemní práce</t>
  </si>
  <si>
    <t>113107136</t>
  </si>
  <si>
    <t>Odstranění podkladů nebo krytů ručně s přemístěním hmot na skládku na vzdálenost do 3 m nebo s naložením na dopravní prostředek z betonu vyztuženého sítěmi, o tl. vrstvy přes 100 do 150 mm</t>
  </si>
  <si>
    <t>-1686188166</t>
  </si>
  <si>
    <t>https://podminky.urs.cz/item/CS_URS_2024_01/113107136</t>
  </si>
  <si>
    <t>"demontáž stávající podlahy v 1.NP pro napojení na ležatou kanalizaci"</t>
  </si>
  <si>
    <t>25*0,8</t>
  </si>
  <si>
    <t>132112131</t>
  </si>
  <si>
    <t>Hloubení nezapažených rýh šířky do 800 mm ručně s urovnáním dna do předepsaného profilu a spádu v hornině třídy těžitelnosti I skupiny 1 a 2 soudržných</t>
  </si>
  <si>
    <t>m3</t>
  </si>
  <si>
    <t>-699963087</t>
  </si>
  <si>
    <t>https://podminky.urs.cz/item/CS_URS_2024_01/132112131</t>
  </si>
  <si>
    <t>"nová ležatá splašková kanalizace pod podlahou 1.NP"</t>
  </si>
  <si>
    <t>25*0,8*1</t>
  </si>
  <si>
    <t>151101101</t>
  </si>
  <si>
    <t>Zřízení pažení a rozepření stěn rýh pro podzemní vedení příložné pro jakoukoliv mezerovitost, hloubky do 2 m</t>
  </si>
  <si>
    <t>-1221537042</t>
  </si>
  <si>
    <t>https://podminky.urs.cz/item/CS_URS_2024_01/151101101</t>
  </si>
  <si>
    <t>"nová ležatá kanalizace"</t>
  </si>
  <si>
    <t>25*1*2</t>
  </si>
  <si>
    <t>151101111</t>
  </si>
  <si>
    <t>Odstranění pažení a rozepření stěn rýh pro podzemní vedení s uložením materiálu na vzdálenost do 3 m od kraje výkopu příložné, hloubky do 2 m</t>
  </si>
  <si>
    <t>-1540266811</t>
  </si>
  <si>
    <t>https://podminky.urs.cz/item/CS_URS_2024_01/151101111</t>
  </si>
  <si>
    <t>P</t>
  </si>
  <si>
    <t>Poznámka k položce:
Viz položka zřízení.</t>
  </si>
  <si>
    <t>161102111</t>
  </si>
  <si>
    <t>Svislé přemístění výkopku z kamenouhelných hlušin celková hloubka výkopu přes 1,0 do 2,5 m</t>
  </si>
  <si>
    <t>81890270</t>
  </si>
  <si>
    <t>https://podminky.urs.cz/item/CS_URS_2024_01/161102111</t>
  </si>
  <si>
    <t>Poznámka k položce:
Viz položka hloubení rýh.</t>
  </si>
  <si>
    <t>162251101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</si>
  <si>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</si>
  <si>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-609499699</t>
  </si>
  <si>
    <t>https://podminky.urs.cz/item/CS_URS_2024_01/162251101</t>
  </si>
  <si>
    <t>"hloubení rýh -zásyp výkopkem"</t>
  </si>
  <si>
    <t>20-10</t>
  </si>
  <si>
    <t>167151101</t>
  </si>
  <si>
    <t>Nakládání, skládání a překládání neulehlého výkopku nebo sypaniny strojně nakládání, množství do 100 m3, z horniny třídy těžitelnosti I, skupiny 1 až 3</t>
  </si>
  <si>
    <t>-2145262915</t>
  </si>
  <si>
    <t>https://podminky.urs.cz/item/CS_URS_2024_01/167151101</t>
  </si>
  <si>
    <t>Poznámka k položce:
Viz položka vodorovné přemístění.</t>
  </si>
  <si>
    <t>174101101</t>
  </si>
  <si>
    <t>Zásyp jam, šachet rýh nebo kolem objektů sypaninou se zhutněním</t>
  </si>
  <si>
    <t>-270536654</t>
  </si>
  <si>
    <t>"prohozeným výkopkem"</t>
  </si>
  <si>
    <t>25*0,8*(1-0,1-0,4)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</si>
  <si>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</si>
  <si>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</si>
  <si>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-507322891</t>
  </si>
  <si>
    <t>https://podminky.urs.cz/item/CS_URS_2024_01/175151101</t>
  </si>
  <si>
    <t>"nová ležatá splašková kanalizace"</t>
  </si>
  <si>
    <t>25*0,8*0,4</t>
  </si>
  <si>
    <t>58337302</t>
  </si>
  <si>
    <t>štěrkopísek frakce 0/16</t>
  </si>
  <si>
    <t>156782056</t>
  </si>
  <si>
    <t>Poznámka k položce:
Viz položka obsypání * objemová hmotnost kameniva.</t>
  </si>
  <si>
    <t>8*2 "Přepočtené koeficientem množství</t>
  </si>
  <si>
    <t>Zakládání</t>
  </si>
  <si>
    <t>273361412</t>
  </si>
  <si>
    <t>Výztuž základových konstrukcí desek ze svařovaných sítí, hmotnosti přes 3,5 do 6 kg/m2</t>
  </si>
  <si>
    <t>1123153703</t>
  </si>
  <si>
    <t>https://podminky.urs.cz/item/CS_URS_2024_01/273361412</t>
  </si>
  <si>
    <t>Poznámka k položce:
Bude provedeno pouze v případě, že nepůjde využít stávající kanalizaci v 1.PP.
Včetně přesunu po staveništi.
Odměřeno z výkresů ZTI.</t>
  </si>
  <si>
    <t>31316008</t>
  </si>
  <si>
    <t>síť výztužná svařovaná DIN 488 jakost B500A 100x100mm drát D 8mm</t>
  </si>
  <si>
    <t>-358000481</t>
  </si>
  <si>
    <t>"vyztužení opravené podkladní betoné desky po uložení nové ležaté kanalizace v 1.NP"</t>
  </si>
  <si>
    <t>Svislé a kompletní konstrukce</t>
  </si>
  <si>
    <t>359901212</t>
  </si>
  <si>
    <t>Monitoring stok (kamerový systém) jakékoli výšky stávající kanalizace</t>
  </si>
  <si>
    <t>-1130651409</t>
  </si>
  <si>
    <t>https://podminky.urs.cz/item/CS_URS_2024_01/359901212</t>
  </si>
  <si>
    <t>"nová ležatá kanalizace = po dokončení kontrola průchodnosti apod."</t>
  </si>
  <si>
    <t>Vodorovné konstrukce</t>
  </si>
  <si>
    <t>451315126</t>
  </si>
  <si>
    <t>Podkladní a výplňové vrstvy z betonu prostého tloušťky do 150 mm, z betonu C 20/25</t>
  </si>
  <si>
    <t>-420116183</t>
  </si>
  <si>
    <t>https://podminky.urs.cz/item/CS_URS_2024_01/451315126</t>
  </si>
  <si>
    <t>"oprava stávající podkladní betoné desky po uložení nové ležaté kanalizace v 1.NP"</t>
  </si>
  <si>
    <t>Komunikace pozemní</t>
  </si>
  <si>
    <t>564231011</t>
  </si>
  <si>
    <t>Podklad nebo podsyp ze štěrkopísku ŠP s rozprostřením, vlhčením a zhutněním plochy jednotlivě do 100 m2, po zhutnění tl. 100 mm</t>
  </si>
  <si>
    <t>-1040612902</t>
  </si>
  <si>
    <t>https://podminky.urs.cz/item/CS_URS_2024_01/564231011</t>
  </si>
  <si>
    <t>Trubní vedení</t>
  </si>
  <si>
    <t>871263121</t>
  </si>
  <si>
    <t>Montáž kanalizačního potrubí z PVC těsněné gumovým kroužkem otevřený výkop sklon do 20 % DN 110</t>
  </si>
  <si>
    <t>-384203153</t>
  </si>
  <si>
    <t>28611116</t>
  </si>
  <si>
    <t>trubka kanalizační PVC DN 110x5000mm SN4</t>
  </si>
  <si>
    <t>-1040028193</t>
  </si>
  <si>
    <t>Poznámka k položce:
Včetně tvarovek, spojek.</t>
  </si>
  <si>
    <t>25*1,03 "Přepočtené koeficientem množství</t>
  </si>
  <si>
    <t>877260330</t>
  </si>
  <si>
    <t>Montáž tvarovek na kanalizačním plastovém potrubí z PP nebo PVC-U hladkého plnostěnného spojek nebo redukcí DN 100</t>
  </si>
  <si>
    <t>1486448174</t>
  </si>
  <si>
    <t>https://podminky.urs.cz/item/CS_URS_2024_01/877260330</t>
  </si>
  <si>
    <t>"přechod mezi novým a stávajícím potrubím"</t>
  </si>
  <si>
    <t>28617232</t>
  </si>
  <si>
    <t>spojka přesuvná kanalizační PP třívrstvá DN 100</t>
  </si>
  <si>
    <t>1845164708</t>
  </si>
  <si>
    <t>892271111</t>
  </si>
  <si>
    <t>Tlakové zkoušky vodou na potrubí DN 100 nebo 125</t>
  </si>
  <si>
    <t>-1710579043</t>
  </si>
  <si>
    <t>https://podminky.urs.cz/item/CS_URS_2024_01/892271111</t>
  </si>
  <si>
    <t>892372111</t>
  </si>
  <si>
    <t>Tlakové zkoušky vodou zabezpečení konců potrubí při tlakových zkouškách DN do 300</t>
  </si>
  <si>
    <t>-1077436202</t>
  </si>
  <si>
    <t>https://podminky.urs.cz/item/CS_URS_2024_01/892372111</t>
  </si>
  <si>
    <t>998276101</t>
  </si>
  <si>
    <t>Přesun hmot pro trubní vedení hloubené z trub z plastických hmot nebo sklolaminátových pro vodovody, kanalizace, teplovody, produktovody v otevřeném výkopu dopravní vzdálenost do 15 m</t>
  </si>
  <si>
    <t>-234987214</t>
  </si>
  <si>
    <t>https://podminky.urs.cz/item/CS_URS_2024_01/998276101</t>
  </si>
  <si>
    <t>Ostatní konstrukce a práce-bourání</t>
  </si>
  <si>
    <t>919735123</t>
  </si>
  <si>
    <t>Řezání stávajícího betonového krytu nebo podkladu hloubky přes 100 do 150 mm</t>
  </si>
  <si>
    <t>1140200405</t>
  </si>
  <si>
    <t>https://podminky.urs.cz/item/CS_URS_2024_01/919735123</t>
  </si>
  <si>
    <t>"demontáž stávající betonové podkladní desky v 1.NP"</t>
  </si>
  <si>
    <t>20*2</t>
  </si>
  <si>
    <t>974031133</t>
  </si>
  <si>
    <t>Vysekání rýh ve zdivu cihelném na maltu vápennou nebo vápenocementovou do hl. 50 mm a šířky do 100 mm</t>
  </si>
  <si>
    <t>554903303</t>
  </si>
  <si>
    <t>https://podminky.urs.cz/item/CS_URS_2024_01/974031133</t>
  </si>
  <si>
    <t>"ve stávající stěně pro nové rozvody ZTI, včetně zednického vyspravení"</t>
  </si>
  <si>
    <t>997006511</t>
  </si>
  <si>
    <t>Vodorovná doprava suti na skládku s naložením na dopravní prostředek a složením do 100 m</t>
  </si>
  <si>
    <t>625231610</t>
  </si>
  <si>
    <t>https://podminky.urs.cz/item/CS_URS_2024_01/997006511</t>
  </si>
  <si>
    <t>7,5+20</t>
  </si>
  <si>
    <t>997006519</t>
  </si>
  <si>
    <t>Vodorovná doprava suti na skládku Příplatek k ceně -6512 za každý další i započatý 1 km</t>
  </si>
  <si>
    <t>1994031737</t>
  </si>
  <si>
    <t>https://podminky.urs.cz/item/CS_URS_2024_01/997006519</t>
  </si>
  <si>
    <t>Poznámka k položce:
Viz položka vodorovná doprava suti * vzdálenost skládky 10 km.</t>
  </si>
  <si>
    <t>27,5*10</t>
  </si>
  <si>
    <t>997221862</t>
  </si>
  <si>
    <t>Poplatek za uložení stavebního odpadu na recyklační skládce (skládkovné) z armovaného betonu zatříděného do Katalogu odpadů pod kódem 17 01 01</t>
  </si>
  <si>
    <t>-1740004620</t>
  </si>
  <si>
    <t>https://podminky.urs.cz/item/CS_URS_2024_01/997221862</t>
  </si>
  <si>
    <t>"demontáž podlahy*objemová hmotnost"</t>
  </si>
  <si>
    <t>3*2,5</t>
  </si>
  <si>
    <t>997221873</t>
  </si>
  <si>
    <t>Poplatek za uložení stavebního odpadu na recyklační skládce (skládkovné) zeminy a kamení zatříděného do Katalogu odpadů pod kódem 17 05 04</t>
  </si>
  <si>
    <t>-1899372832</t>
  </si>
  <si>
    <t>https://podminky.urs.cz/item/CS_URS_2024_01/997221873</t>
  </si>
  <si>
    <t>Poznámka k položce:
Viz předchozí položky * objemová hmotnost.</t>
  </si>
  <si>
    <t>"přebytečná zemina z výkopku"</t>
  </si>
  <si>
    <t>10*2,0</t>
  </si>
  <si>
    <t>711</t>
  </si>
  <si>
    <t>Izolace proti vodě, vlhkosti a plynům</t>
  </si>
  <si>
    <t>711141559</t>
  </si>
  <si>
    <t>Provedení izolace proti zemní vlhkosti pásy přitavením NAIP na ploše vodorovné V</t>
  </si>
  <si>
    <t>1050552765</t>
  </si>
  <si>
    <t>https://podminky.urs.cz/item/CS_URS_2024_01/711141559</t>
  </si>
  <si>
    <t>"oprava stávající betonové podkladní desky pro novou ležatou kanalizaci v 1.NP"</t>
  </si>
  <si>
    <t>62832000</t>
  </si>
  <si>
    <t>pás asfaltový natavitelný oxidovaný s vložkou ze skleněné rohože typu V60 s jemnozrnným minerálním posypem tl 3,0mm</t>
  </si>
  <si>
    <t>-88089665</t>
  </si>
  <si>
    <t>721174024</t>
  </si>
  <si>
    <t>Potrubí z trub polypropylenových odpadní (svislé) DN 75</t>
  </si>
  <si>
    <t>-1667640629</t>
  </si>
  <si>
    <t>https://podminky.urs.cz/item/CS_URS_2024_01/721174024</t>
  </si>
  <si>
    <t>Poznámka k položce:
Včetně tvarovek (kolena, odbočky, redukce apod.), kotvení, montáže.</t>
  </si>
  <si>
    <t>286110860</t>
  </si>
  <si>
    <t>čistící kus odpadního systému tlumící zvuk DN 70</t>
  </si>
  <si>
    <t>-220279741</t>
  </si>
  <si>
    <t>721174025</t>
  </si>
  <si>
    <t>Potrubí z trub polypropylenových odpadní (svislé) DN 110</t>
  </si>
  <si>
    <t>-1188480450</t>
  </si>
  <si>
    <t>https://podminky.urs.cz/item/CS_URS_2024_01/721174025</t>
  </si>
  <si>
    <t>286110870</t>
  </si>
  <si>
    <t>čistící kus odpadního systému tlumící zvuk DN 100</t>
  </si>
  <si>
    <t>1481392716</t>
  </si>
  <si>
    <t>721174041</t>
  </si>
  <si>
    <t>Potrubí z trub polypropylenových připojovací DN 32</t>
  </si>
  <si>
    <t>-1181956821</t>
  </si>
  <si>
    <t>https://podminky.urs.cz/item/CS_URS_2024_01/721174041</t>
  </si>
  <si>
    <t>"odvod kondenzátu"</t>
  </si>
  <si>
    <t>721174042</t>
  </si>
  <si>
    <t>Potrubí z trub polypropylenových připojovací DN 40</t>
  </si>
  <si>
    <t>813413021</t>
  </si>
  <si>
    <t>https://podminky.urs.cz/item/CS_URS_2024_01/721174042</t>
  </si>
  <si>
    <t>"sání odpadní vody zub. křesel"</t>
  </si>
  <si>
    <t>721174043</t>
  </si>
  <si>
    <t>Potrubí z trub polypropylenových připojovací DN 50</t>
  </si>
  <si>
    <t>869224587</t>
  </si>
  <si>
    <t>https://podminky.urs.cz/item/CS_URS_2024_01/721174043</t>
  </si>
  <si>
    <t>721194105</t>
  </si>
  <si>
    <t>Vyměření přípojek na potrubí vyvedení a upevnění odpadních výpustek DN 50</t>
  </si>
  <si>
    <t>-1569248312</t>
  </si>
  <si>
    <t>https://podminky.urs.cz/item/CS_URS_2024_01/721194105</t>
  </si>
  <si>
    <t>721194109</t>
  </si>
  <si>
    <t>Vyměření přípojek na potrubí vyvedení a upevnění odpadních výpustek DN 110</t>
  </si>
  <si>
    <t>1680347353</t>
  </si>
  <si>
    <t>https://podminky.urs.cz/item/CS_URS_2024_01/721194109</t>
  </si>
  <si>
    <t>721211401</t>
  </si>
  <si>
    <t>Podlahové vpusti s vodorovným odtokem DN 40/50 mřížka nerez 115x115</t>
  </si>
  <si>
    <t>821043405</t>
  </si>
  <si>
    <t>https://podminky.urs.cz/item/CS_URS_2024_01/721211401</t>
  </si>
  <si>
    <t>"VP"</t>
  </si>
  <si>
    <t>721211912</t>
  </si>
  <si>
    <t>Podlahové vpusti montáž podlahových vpustí ostatních typů DN 50/75</t>
  </si>
  <si>
    <t>-347976166</t>
  </si>
  <si>
    <t>https://podminky.urs.cz/item/CS_URS_2024_01/721211912</t>
  </si>
  <si>
    <t>721212125</t>
  </si>
  <si>
    <t>Odtokové sprchové žlaby se zápachovou uzávěrkou a krycím roštem délky 900 mm</t>
  </si>
  <si>
    <t>-2017850917</t>
  </si>
  <si>
    <t>https://podminky.urs.cz/item/CS_URS_2024_01/721212125</t>
  </si>
  <si>
    <t>"SK"</t>
  </si>
  <si>
    <t>721274126</t>
  </si>
  <si>
    <t>Ventily přivzdušňovací odpadních potrubí vnitřní DN 110</t>
  </si>
  <si>
    <t>-708552538</t>
  </si>
  <si>
    <t>https://podminky.urs.cz/item/CS_URS_2024_01/721274126</t>
  </si>
  <si>
    <t>Poznámka k položce:
Včetně ventilační mřížky.</t>
  </si>
  <si>
    <t>721290111</t>
  </si>
  <si>
    <t>Zkouška těsnosti kanalizace v objektech vodou do DN 125</t>
  </si>
  <si>
    <t>43237185</t>
  </si>
  <si>
    <t>https://podminky.urs.cz/item/CS_URS_2024_01/721290111</t>
  </si>
  <si>
    <t>998721101</t>
  </si>
  <si>
    <t>Přesun hmot pro vnitřní kanalizaci stanovený z hmotnosti přesunovaného materiálu vodorovná dopravní vzdálenost do 50 m základní v objektech výšky do 6 m</t>
  </si>
  <si>
    <t>2009209958</t>
  </si>
  <si>
    <t>https://podminky.urs.cz/item/CS_URS_2024_01/998721101</t>
  </si>
  <si>
    <t>722174002</t>
  </si>
  <si>
    <t>Potrubí z plastových trubek z polypropylenu PPR svařovaných polyfúzně PN 16 (SDR 7,4) D 20 x 2,8</t>
  </si>
  <si>
    <t>-776897494</t>
  </si>
  <si>
    <t>https://podminky.urs.cz/item/CS_URS_2024_01/722174002</t>
  </si>
  <si>
    <t>"vnitřní vodovod, stlačená vzduch"</t>
  </si>
  <si>
    <t>180</t>
  </si>
  <si>
    <t>722174003</t>
  </si>
  <si>
    <t>Potrubí z plastových trubek z polypropylenu PPR svařovaných polyfúzně PN 16 (SDR 7,4) D 25 x 3,5</t>
  </si>
  <si>
    <t>-1901891948</t>
  </si>
  <si>
    <t>https://podminky.urs.cz/item/CS_URS_2024_01/722174003</t>
  </si>
  <si>
    <t>722174004</t>
  </si>
  <si>
    <t>Potrubí z plastových trubek z polypropylenu PPR svařovaných polyfúzně PN 16 (SDR 7,4) D 32 x 4,4</t>
  </si>
  <si>
    <t>-1291852506</t>
  </si>
  <si>
    <t>https://podminky.urs.cz/item/CS_URS_2024_01/722174004</t>
  </si>
  <si>
    <t>59816122</t>
  </si>
  <si>
    <t>tmel silikonový žáruvzdorný bílý do 250 °C</t>
  </si>
  <si>
    <t>1248747423</t>
  </si>
  <si>
    <t>Poznámka k položce:
Utěsnění prostupů vnitřního vodovodu požárními úseky.
Včetně montáže.</t>
  </si>
  <si>
    <t>"v místech prostupů"</t>
  </si>
  <si>
    <t>722181221</t>
  </si>
  <si>
    <t>Ochrana potrubí termoizolačními trubicemi z pěnového polyetylenu PE přilepenými v příčných a podélných spojích, tloušťky izolace přes 6 do 9 mm, vnitřního průměru izolace DN do 22 mm</t>
  </si>
  <si>
    <t>339594414</t>
  </si>
  <si>
    <t>https://podminky.urs.cz/item/CS_URS_2024_01/722181221</t>
  </si>
  <si>
    <t>"rozvody studené pitné vody, stlačeného vzduchu"</t>
  </si>
  <si>
    <t>722181222</t>
  </si>
  <si>
    <t>Ochrana potrubí termoizolačními trubicemi z pěnového polyetylenu PE přilepenými v příčných a podélných spojích, tloušťky izolace přes 6 do 9 mm, vnitřního průměru izolace DN přes 22 do 45 mm</t>
  </si>
  <si>
    <t>2027521393</t>
  </si>
  <si>
    <t>https://podminky.urs.cz/item/CS_URS_2024_01/722181222</t>
  </si>
  <si>
    <t>"rozvody studené vody"</t>
  </si>
  <si>
    <t>15+28</t>
  </si>
  <si>
    <t>722181251</t>
  </si>
  <si>
    <t>Ochrana potrubí termoizolačními trubicemi z pěnového polyetylenu PE přilepenými v příčných a podélných spojích, tloušťky izolace přes 20 do 25 mm, vnitřního průměru izolace DN do 22 mm</t>
  </si>
  <si>
    <t>883622885</t>
  </si>
  <si>
    <t>https://podminky.urs.cz/item/CS_URS_2024_01/722181251</t>
  </si>
  <si>
    <t>"rozvody teplé vody"</t>
  </si>
  <si>
    <t>722181252</t>
  </si>
  <si>
    <t>Ochrana potrubí termoizolačními trubicemi z pěnového polyetylenu PE přilepenými v příčných a podélných spojích, tloušťky izolace přes 20 do 25 mm, vnitřního průměru izolace DN přes 22 do 45 mm</t>
  </si>
  <si>
    <t>300629526</t>
  </si>
  <si>
    <t>https://podminky.urs.cz/item/CS_URS_2024_01/722181252</t>
  </si>
  <si>
    <t>722220111</t>
  </si>
  <si>
    <t>Armatury s jedním závitem nástěnky pro výtokový ventil G 1/2"</t>
  </si>
  <si>
    <t>-2037412656</t>
  </si>
  <si>
    <t>https://podminky.urs.cz/item/CS_URS_2024_01/722220111</t>
  </si>
  <si>
    <t>"u rohových kohoutů"</t>
  </si>
  <si>
    <t>722220121</t>
  </si>
  <si>
    <t>Armatury s jedním závitem nástěnky pro baterii G 1/2"</t>
  </si>
  <si>
    <t>pár</t>
  </si>
  <si>
    <t>1835644535</t>
  </si>
  <si>
    <t>https://podminky.urs.cz/item/CS_URS_2024_01/722220121</t>
  </si>
  <si>
    <t>722224115</t>
  </si>
  <si>
    <t>Armatury s jedním závitem kohouty plnicí a vypouštěcí PN 10 G 1/2"</t>
  </si>
  <si>
    <t>-1448497932</t>
  </si>
  <si>
    <t>https://podminky.urs.cz/item/CS_URS_2024_01/722224115</t>
  </si>
  <si>
    <t>Poznámka k položce:
Včetně přechodky na plast. potrubí.</t>
  </si>
  <si>
    <t>722231074</t>
  </si>
  <si>
    <t>Armatury se dvěma závity ventily zpětné mosazné PN 10 do 110°C G 1"</t>
  </si>
  <si>
    <t>1037285942</t>
  </si>
  <si>
    <t>https://podminky.urs.cz/item/CS_URS_2024_01/722231074</t>
  </si>
  <si>
    <t>722232043</t>
  </si>
  <si>
    <t>Armatury se dvěma závity kulové kohouty PN 42 do 185 °C přímé vnitřní závit G 1/2"</t>
  </si>
  <si>
    <t>115845194</t>
  </si>
  <si>
    <t>https://podminky.urs.cz/item/CS_URS_2024_01/722232043</t>
  </si>
  <si>
    <t>722232045</t>
  </si>
  <si>
    <t>Armatury se dvěma závity kulové kohouty PN 42 do 185 °C přímé vnitřní závit G 1"</t>
  </si>
  <si>
    <t>-692217536</t>
  </si>
  <si>
    <t>https://podminky.urs.cz/item/CS_URS_2024_01/722232045</t>
  </si>
  <si>
    <t>722232171</t>
  </si>
  <si>
    <t>Armatury se dvěma závity kulové kohouty PN 42 do 185 °C rohové plnoprůtokové vnější a vnitřní závit G 1/2"</t>
  </si>
  <si>
    <t>-748837629</t>
  </si>
  <si>
    <t>https://podminky.urs.cz/item/CS_URS_2024_01/722232171</t>
  </si>
  <si>
    <t>Poznámka k položce:
Včetně flexibilní ocelové hadičky.
Včetně přechodky na plast. potrubí.</t>
  </si>
  <si>
    <t>722260921</t>
  </si>
  <si>
    <t>Oprava vodoměrů zpětná montáž vodoměrů závitových do potrubí z trubek ocelových G 1/2</t>
  </si>
  <si>
    <t>-1522566704</t>
  </si>
  <si>
    <t>https://podminky.urs.cz/item/CS_URS_2024_01/722260921</t>
  </si>
  <si>
    <t>Poznámka k položce:
Montáž nových vodoměrů.</t>
  </si>
  <si>
    <t>722262225</t>
  </si>
  <si>
    <t>Vodoměry pro vodu do 40°C závitové horizontální jednovtokové suchoběžné pro dálkový odečet G 1/2" x 110 mm Qn 1,6 R80</t>
  </si>
  <si>
    <t>446610626</t>
  </si>
  <si>
    <t>https://podminky.urs.cz/item/CS_URS_2024_01/722262225</t>
  </si>
  <si>
    <t>722290226</t>
  </si>
  <si>
    <t>Zkoušky, proplach a desinfekce vodovodního potrubí zkoušky těsnosti vodovodního potrubí závitového do DN 50</t>
  </si>
  <si>
    <t>1052469003</t>
  </si>
  <si>
    <t>https://podminky.urs.cz/item/CS_URS_2024_01/722290226</t>
  </si>
  <si>
    <t>265</t>
  </si>
  <si>
    <t>722290234</t>
  </si>
  <si>
    <t>Zkoušky, proplach a desinfekce vodovodního potrubí proplach a desinfekce vodovodního potrubí do DN 80</t>
  </si>
  <si>
    <t>2123294742</t>
  </si>
  <si>
    <t>https://podminky.urs.cz/item/CS_URS_2024_01/722290234</t>
  </si>
  <si>
    <t>998722101</t>
  </si>
  <si>
    <t>Přesun hmot pro vnitřní vodovod stanovený z hmotnosti přesunovaného materiálu vodorovná dopravní vzdálenost do 50 m základní v objektech výšky do 6 m</t>
  </si>
  <si>
    <t>-752459307</t>
  </si>
  <si>
    <t>https://podminky.urs.cz/item/CS_URS_2024_01/998722101</t>
  </si>
  <si>
    <t>725112022</t>
  </si>
  <si>
    <t>Zařízení záchodů klozety keramické závěsné na nosné stěny s hlubokým splachováním odpad vodorovný</t>
  </si>
  <si>
    <t>26947718</t>
  </si>
  <si>
    <t>https://podminky.urs.cz/item/CS_URS_2024_01/725112022</t>
  </si>
  <si>
    <t>"WC"</t>
  </si>
  <si>
    <t>"WCinv"</t>
  </si>
  <si>
    <t>55167394</t>
  </si>
  <si>
    <t>sedátko klozetové duroplastové bílé antibakteriální</t>
  </si>
  <si>
    <t>1887286669</t>
  </si>
  <si>
    <t>"s poklopem"</t>
  </si>
  <si>
    <t>"bez poklopu"</t>
  </si>
  <si>
    <t>725121525</t>
  </si>
  <si>
    <t>Pisoárové záchodky keramické automatické s radarovým senzorem</t>
  </si>
  <si>
    <t>407826067</t>
  </si>
  <si>
    <t>https://podminky.urs.cz/item/CS_URS_2024_01/725121525</t>
  </si>
  <si>
    <t>Poznámka k položce:
Pozn:
Zdroj je součástí dodávky části elektro.</t>
  </si>
  <si>
    <t>"P"</t>
  </si>
  <si>
    <t>725211616</t>
  </si>
  <si>
    <t>Umyvadla keramická bílá bez výtokových armatur připevněná na stěnu šrouby s krytem na sifon (polosloupem), šířka umyvadla 550 mm</t>
  </si>
  <si>
    <t>171410290</t>
  </si>
  <si>
    <t>https://podminky.urs.cz/item/CS_URS_2024_01/725211616</t>
  </si>
  <si>
    <t>"U"</t>
  </si>
  <si>
    <t>725211681</t>
  </si>
  <si>
    <t>Umyvadla keramická bílá bez výtokových armatur připevněná na stěnu šrouby zdravotní, šířka umyvadla 640 mm</t>
  </si>
  <si>
    <t>-1469789419</t>
  </si>
  <si>
    <t>https://podminky.urs.cz/item/CS_URS_2024_01/725211681</t>
  </si>
  <si>
    <t>"Uinv"</t>
  </si>
  <si>
    <t>725211701</t>
  </si>
  <si>
    <t>Umyvadla keramická bílá bez výtokových armatur připevněná na stěnu šrouby malá (umývátka) stěnová 400 mm</t>
  </si>
  <si>
    <t>-452861486</t>
  </si>
  <si>
    <t>https://podminky.urs.cz/item/CS_URS_2024_01/725211701</t>
  </si>
  <si>
    <t>"Um"</t>
  </si>
  <si>
    <t>725291668</t>
  </si>
  <si>
    <t>Montáž doplňků zařízení koupelen a záchodů madla invalidního rovného</t>
  </si>
  <si>
    <t>1873234571</t>
  </si>
  <si>
    <t>https://podminky.urs.cz/item/CS_URS_2024_01/725291668</t>
  </si>
  <si>
    <t>55147129</t>
  </si>
  <si>
    <t>madlo invalidní rovné nerez lesk 800mm</t>
  </si>
  <si>
    <t>481348823</t>
  </si>
  <si>
    <t>725291670</t>
  </si>
  <si>
    <t>Montáž doplňků zařízení koupelen a záchodů madla invalidního krakorcového sklopného</t>
  </si>
  <si>
    <t>1249261698</t>
  </si>
  <si>
    <t>https://podminky.urs.cz/item/CS_URS_2024_01/725291670</t>
  </si>
  <si>
    <t>55147115</t>
  </si>
  <si>
    <t>madlo invalidní krakorcové sklopné nerez lesk 813mm</t>
  </si>
  <si>
    <t>-1131566234</t>
  </si>
  <si>
    <t>725331111</t>
  </si>
  <si>
    <t>Výlevky bez výtokových armatur a splachovací nádrže keramické se sklopnou plastovou mřížkou 425 mm</t>
  </si>
  <si>
    <t>-1571907119</t>
  </si>
  <si>
    <t>https://podminky.urs.cz/item/CS_URS_2024_01/725331111</t>
  </si>
  <si>
    <t>"VL"</t>
  </si>
  <si>
    <t>725821312</t>
  </si>
  <si>
    <t>Baterie dřezové nástěnné pákové s otáčivým kulatým ústím a délkou ramínka 300 mm</t>
  </si>
  <si>
    <t>-1379475276</t>
  </si>
  <si>
    <t>https://podminky.urs.cz/item/CS_URS_2024_01/725821312</t>
  </si>
  <si>
    <t>725821329</t>
  </si>
  <si>
    <t>Baterie dřezové stojánkové pákové s otáčivým ústím a délkou ramínka s vytahovací sprškou</t>
  </si>
  <si>
    <t>-1487352285</t>
  </si>
  <si>
    <t>https://podminky.urs.cz/item/CS_URS_2024_01/725821329</t>
  </si>
  <si>
    <t>"(D)"</t>
  </si>
  <si>
    <t>725822612</t>
  </si>
  <si>
    <t>Baterie umyvadlová stojánková páková s výpustí</t>
  </si>
  <si>
    <t>-1622396877</t>
  </si>
  <si>
    <t>Poznámka k položce:
Označeno ve výkrese "U".</t>
  </si>
  <si>
    <t>"Uinv = s loketní pákou"</t>
  </si>
  <si>
    <t>725841321</t>
  </si>
  <si>
    <t>Baterie sprchové klasické s roztečí 100 mm</t>
  </si>
  <si>
    <t>1490327634</t>
  </si>
  <si>
    <t>https://podminky.urs.cz/item/CS_URS_2024_01/725841321</t>
  </si>
  <si>
    <t>725861102</t>
  </si>
  <si>
    <t>Zápachové uzávěrky zařizovacích předmětů pro umyvadla DN 40</t>
  </si>
  <si>
    <t>-1570614961</t>
  </si>
  <si>
    <t>https://podminky.urs.cz/item/CS_URS_2024_01/725861102</t>
  </si>
  <si>
    <t>725861312</t>
  </si>
  <si>
    <t>Zápachové uzávěrky zařizovacích předmětů pro umyvadla podomítkové DN 40/50</t>
  </si>
  <si>
    <t>753340174</t>
  </si>
  <si>
    <t>https://podminky.urs.cz/item/CS_URS_2024_01/725861312</t>
  </si>
  <si>
    <t>725862103</t>
  </si>
  <si>
    <t>Zápachové uzávěrky zařizovacích předmětů pro dřezy DN 40/50</t>
  </si>
  <si>
    <t>1199172994</t>
  </si>
  <si>
    <t>https://podminky.urs.cz/item/CS_URS_2024_01/725862103</t>
  </si>
  <si>
    <t>725865311</t>
  </si>
  <si>
    <t>Zápachové uzávěrky zařizovacích předmětů pro vany sprchových koutů s kulovým kloubem na odtoku DN 40/50</t>
  </si>
  <si>
    <t>747160259</t>
  </si>
  <si>
    <t>https://podminky.urs.cz/item/CS_URS_2024_01/725865311</t>
  </si>
  <si>
    <t>725865501</t>
  </si>
  <si>
    <t>Zápachové uzávěrky zařizovacích předmětů odpadní soupravy se zápachovou uzávěrkou DN 40/50</t>
  </si>
  <si>
    <t>-1351663116</t>
  </si>
  <si>
    <t>https://podminky.urs.cz/item/CS_URS_2024_01/725865501</t>
  </si>
  <si>
    <t>"napojení agregátu"</t>
  </si>
  <si>
    <t>725980121</t>
  </si>
  <si>
    <t>Dvířka 15/15</t>
  </si>
  <si>
    <t>-881393948</t>
  </si>
  <si>
    <t>https://podminky.urs.cz/item/CS_URS_2024_01/725980121</t>
  </si>
  <si>
    <t>Poznámka k položce:
Pro přístup k čistícím kusům a kondenzačním sifonům, uzavíracím armaturám, protipožárních manžet.</t>
  </si>
  <si>
    <t>"přístup k čistícím kusům, kondenzačním sifonům, armaturám"</t>
  </si>
  <si>
    <t>998725101</t>
  </si>
  <si>
    <t>Přesun hmot pro zařizovací předměty stanovený z hmotnosti přesunovaného materiálu vodorovná dopravní vzdálenost do 50 m základní v objektech výšky do 6 m</t>
  </si>
  <si>
    <t>-391925383</t>
  </si>
  <si>
    <t>https://podminky.urs.cz/item/CS_URS_2024_01/998725101</t>
  </si>
  <si>
    <t>726</t>
  </si>
  <si>
    <t>Zdravotechnika - předstěnové instalace</t>
  </si>
  <si>
    <t>726131001</t>
  </si>
  <si>
    <t>Předstěnové instalační systémy do lehkých stěn s kovovou konstrukcí pro umyvadla stavební výšky do 1120 mm se stojánkovou baterií</t>
  </si>
  <si>
    <t>318686466</t>
  </si>
  <si>
    <t>https://podminky.urs.cz/item/CS_URS_2024_01/726131001</t>
  </si>
  <si>
    <t>726131021</t>
  </si>
  <si>
    <t>Předstěnové instalační systémy do lehkých stěn s kovovou konstrukcí pro pisoáry stavební výška 1300 mm</t>
  </si>
  <si>
    <t>-1752055915</t>
  </si>
  <si>
    <t>https://podminky.urs.cz/item/CS_URS_2024_01/726131021</t>
  </si>
  <si>
    <t>726131031</t>
  </si>
  <si>
    <t>Předstěnové instalační systémy do lehkých stěn s kovovou konstrukcí pro podpěrné prvky a madla stavební výška 1120 mm</t>
  </si>
  <si>
    <t>-148523676</t>
  </si>
  <si>
    <t>https://podminky.urs.cz/item/CS_URS_2024_01/726131031</t>
  </si>
  <si>
    <t>726131041</t>
  </si>
  <si>
    <t>Předstěnové instalační systémy do lehkých stěn s kovovou konstrukcí pro závěsné klozety ovládání zepředu, stavební výšky 1120 mm</t>
  </si>
  <si>
    <t>649698861</t>
  </si>
  <si>
    <t>https://podminky.urs.cz/item/CS_URS_2024_01/726131041</t>
  </si>
  <si>
    <t>Poznámka k položce:
Včetně tlačítka.</t>
  </si>
  <si>
    <t>726131043</t>
  </si>
  <si>
    <t>Předstěnové instalační systémy do lehkých stěn s kovovou konstrukcí pro závěsné klozety ovládání zepředu, stavební výšky 1120 mm pro tělesně postižené</t>
  </si>
  <si>
    <t>2006848635</t>
  </si>
  <si>
    <t>https://podminky.urs.cz/item/CS_URS_2024_01/726131043</t>
  </si>
  <si>
    <t>998726111</t>
  </si>
  <si>
    <t>Přesun hmot pro instalační prefabrikáty stanovený z hmotnosti přesunovaného materiálu vodorovná dopravní vzdálenost do 50 m základní v objektech výšky do 6 m</t>
  </si>
  <si>
    <t>-517931993</t>
  </si>
  <si>
    <t>https://podminky.urs.cz/item/CS_URS_2024_01/998726111</t>
  </si>
  <si>
    <t>03 - Elektroinstalace</t>
  </si>
  <si>
    <t xml:space="preserve">    741 - Elektroinstalace - silnoproud</t>
  </si>
  <si>
    <t>741</t>
  </si>
  <si>
    <t>Elektroinstalace - silnoproud</t>
  </si>
  <si>
    <t>741R01</t>
  </si>
  <si>
    <t>Elektroinstalace - kopmletní viz samostatný soupis prací</t>
  </si>
  <si>
    <t>572860741</t>
  </si>
  <si>
    <t>04 - Slaboproud</t>
  </si>
  <si>
    <t>Slaboproudá lelktroinstalace viz samostatný soupis prací</t>
  </si>
  <si>
    <t>1050168604</t>
  </si>
  <si>
    <t>05 - Vzduchotechnika</t>
  </si>
  <si>
    <t>751R01</t>
  </si>
  <si>
    <t>Vzduchotechnika viz samostatný soupis prací</t>
  </si>
  <si>
    <t>-798850829</t>
  </si>
  <si>
    <t>06 - VRN</t>
  </si>
  <si>
    <t>VRN - VRN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</si>
  <si>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</si>
  <si>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</si>
  <si>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</si>
  <si>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</si>
  <si>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</si>
  <si>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</si>
  <si>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</si>
  <si>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013244000</t>
  </si>
  <si>
    <t>Dílenská dokumentace</t>
  </si>
  <si>
    <t>kpl.</t>
  </si>
  <si>
    <t>1024</t>
  </si>
  <si>
    <t>677741246</t>
  </si>
  <si>
    <t>https://podminky.urs.cz/item/CS_URS_2024_01/013244000</t>
  </si>
  <si>
    <t>Poznámka k položce:
V jednotkové ceně zahrnuty náklady na vypracování :
Díílenské dokumentace pro provedení stavby vč. potřebných detailů
VEŠKERÉ FORMY A PŘEDÁNÍ SE ŘÍDÍ PODMÍNKAMI ZADÁVACÍ DOKUMENTACE STAVBY</t>
  </si>
  <si>
    <t>013254000</t>
  </si>
  <si>
    <t>Dokumentace skutečného provedení stavby</t>
  </si>
  <si>
    <t>336107387</t>
  </si>
  <si>
    <t>https://podminky.urs.cz/item/CS_URS_2024_01/013254000</t>
  </si>
  <si>
    <t>Poznámka k položce:
VEŠKERÉ FORMY A PŘEDÁNÍ SE ŘÍDÍ PODMÍNKAMI ZADÁVACÍ DOKUMENTACE STAVBY</t>
  </si>
  <si>
    <t>VRN3</t>
  </si>
  <si>
    <t>Zařízení staveniště</t>
  </si>
  <si>
    <t>030001000</t>
  </si>
  <si>
    <t>542787193</t>
  </si>
  <si>
    <t>https://podminky.urs.cz/item/CS_URS_2024_01/030001000</t>
  </si>
  <si>
    <t xml:space="preserve">Poznámka k položce:
-Zřízení trvalé, dočasné 
-zřízení příjezdů a přístupů na staveniště
-dodržení podmínek pro provádění staveb z hlediska BOZP (vč. označení stavby)
-dodržování podmínek pro ochranu životního prostředí při výstavbě
-dodržení podmínek - možnosti nakládání s odpady
-splnění zvláštních požadavků na provádění stavby, které vyžadují zvláštní bezpečnostní opatření
-dočasné / provizorní dopravní značení, osvětlení - (vyřízení+zřízení+likvidace po skončení stavby)
-kancelářské/skladovací/sociální objekty, oplocení stavby, ostraha staveniště, kompletní vnitrostaveništní rozvody všech potřebných energií vč. jejich poplatků, zajištění podružných měření spotřeby
-náklady zhotovitele spojené s kompletní likvidací zařízení staveniště vč. uvedení všech dotčených ploch do bezvadného stavu
</t>
  </si>
  <si>
    <t>VRN4</t>
  </si>
  <si>
    <t>Inženýrská činnost</t>
  </si>
  <si>
    <t>043103000</t>
  </si>
  <si>
    <t>Zkoušky bez rozlišení</t>
  </si>
  <si>
    <t>716118692</t>
  </si>
  <si>
    <t>https://podminky.urs.cz/item/CS_URS_2024_01/043103000</t>
  </si>
  <si>
    <t xml:space="preserve">Poznámka k položce:
Provedení všech zkoušek a revizí předepsaných projektovou a zadávací dokumentací, platnými normami, návodů k obsluze - (neuvedených v jednotlivých soupisech prací) </t>
  </si>
  <si>
    <t>045002000</t>
  </si>
  <si>
    <t>Kompletační a koordinační činnost</t>
  </si>
  <si>
    <t>-1982825801</t>
  </si>
  <si>
    <t>https://podminky.urs.cz/item/CS_URS_2024_01/045002000</t>
  </si>
  <si>
    <t>Poznámka k položce:
-příprava předávací dokumentace dle ZD
-ostatní kompletační činnost
-účast specialisty radiační ochrany při provádění SDK rentgenu, který určí přesné požadavky na dělící stavební konstrukce stěn a podhledu, vytvoří dokumebtaci opláštění RTG místnosti a vydá certifikát o provedení konstrukcí v souladu se zákonem 18/1997 Sb.
-účast statika na stavbě při provádění prostupů nosnými konstrukcemi</t>
  </si>
  <si>
    <t>VRN7</t>
  </si>
  <si>
    <t>Provozní vlivy</t>
  </si>
  <si>
    <t>071103000</t>
  </si>
  <si>
    <t>Provoz investora</t>
  </si>
  <si>
    <t>-1471644947</t>
  </si>
  <si>
    <t>https://podminky.urs.cz/item/CS_URS_2024_01/071103000</t>
  </si>
  <si>
    <t>Poznámka k položce:
Náklady související se ztíženými podmínkami při provádění díla v závislosti na okolním provozu (pro práce prováděné za nepřerušeného nebo omezeného provozu v dotčených objektech nebo samotném areálu, provizorní bezpečnostní zastřešení vstupu do objektu)
(+ případná ochrana a zakrytí určených prvků a konstrukcí - ZABEZPEČENÍ PŘED POŠKOZENÍM STAVEBNÍ ČINNOSTÍ)</t>
  </si>
  <si>
    <t>VRN9</t>
  </si>
  <si>
    <t>Ostatní náklady</t>
  </si>
  <si>
    <t>090001000</t>
  </si>
  <si>
    <t>-115139699</t>
  </si>
  <si>
    <t>https://podminky.urs.cz/item/CS_URS_2024_01/090001000</t>
  </si>
  <si>
    <t>Poznámka k položce:
V jednotkové ceně zahrnuty náklady :
-------------------------------------------------
-náklady zhotovitele spojené s ochranou všech dotčených, jinde nespecifikovaných, dřevin, stromů, porostů a vegetačních ploch při stavebních prací dle ČSN 83 9061 - po celou dobu výstavby
-pravidelné čištění přilehlých / souvisejících komunikací a zpevněných ploch - po celou dobu stavby 
-uvedení všech dotčených ploch, konstrukcí a povrchů do původního, bezvadného stavu
-vytyčení všech inženýrských sítí před zahájením prací vč. řádného zajištění. Zpětné protokolární předání všech inženýrských sítí jednotlivým správcům vč. uvedení dotčených ploch do bezvadného stavu.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</si>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</sst>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2131111" TargetMode="External" /><Relationship Id="rId2" Type="http://schemas.openxmlformats.org/officeDocument/2006/relationships/hyperlink" Target="https://podminky.urs.cz/item/CS_URS_2024_01/612341121" TargetMode="External" /><Relationship Id="rId3" Type="http://schemas.openxmlformats.org/officeDocument/2006/relationships/hyperlink" Target="https://podminky.urs.cz/item/CS_URS_2024_01/612341191" TargetMode="External" /><Relationship Id="rId4" Type="http://schemas.openxmlformats.org/officeDocument/2006/relationships/hyperlink" Target="https://podminky.urs.cz/item/CS_URS_2024_01/632451107" TargetMode="External" /><Relationship Id="rId5" Type="http://schemas.openxmlformats.org/officeDocument/2006/relationships/hyperlink" Target="https://podminky.urs.cz/item/CS_URS_2024_01/711191001" TargetMode="External" /><Relationship Id="rId6" Type="http://schemas.openxmlformats.org/officeDocument/2006/relationships/hyperlink" Target="https://podminky.urs.cz/item/CS_URS_2024_01/949101111" TargetMode="External" /><Relationship Id="rId7" Type="http://schemas.openxmlformats.org/officeDocument/2006/relationships/hyperlink" Target="https://podminky.urs.cz/item/CS_URS_2024_01/952901111" TargetMode="External" /><Relationship Id="rId8" Type="http://schemas.openxmlformats.org/officeDocument/2006/relationships/hyperlink" Target="https://podminky.urs.cz/item/CS_URS_2024_01/962031133" TargetMode="External" /><Relationship Id="rId9" Type="http://schemas.openxmlformats.org/officeDocument/2006/relationships/hyperlink" Target="https://podminky.urs.cz/item/CS_URS_2024_01/965046111" TargetMode="External" /><Relationship Id="rId10" Type="http://schemas.openxmlformats.org/officeDocument/2006/relationships/hyperlink" Target="https://podminky.urs.cz/item/CS_URS_2024_01/968072455" TargetMode="External" /><Relationship Id="rId11" Type="http://schemas.openxmlformats.org/officeDocument/2006/relationships/hyperlink" Target="https://podminky.urs.cz/item/CS_URS_2024_01/974031143" TargetMode="External" /><Relationship Id="rId12" Type="http://schemas.openxmlformats.org/officeDocument/2006/relationships/hyperlink" Target="https://podminky.urs.cz/item/CS_URS_2024_01/974042564" TargetMode="External" /><Relationship Id="rId13" Type="http://schemas.openxmlformats.org/officeDocument/2006/relationships/hyperlink" Target="https://podminky.urs.cz/item/CS_URS_2024_01/978013191" TargetMode="External" /><Relationship Id="rId14" Type="http://schemas.openxmlformats.org/officeDocument/2006/relationships/hyperlink" Target="https://podminky.urs.cz/item/CS_URS_2024_01/997013111" TargetMode="External" /><Relationship Id="rId15" Type="http://schemas.openxmlformats.org/officeDocument/2006/relationships/hyperlink" Target="https://podminky.urs.cz/item/CS_URS_2024_01/997013501" TargetMode="External" /><Relationship Id="rId16" Type="http://schemas.openxmlformats.org/officeDocument/2006/relationships/hyperlink" Target="https://podminky.urs.cz/item/CS_URS_2024_01/997013509" TargetMode="External" /><Relationship Id="rId17" Type="http://schemas.openxmlformats.org/officeDocument/2006/relationships/hyperlink" Target="https://podminky.urs.cz/item/CS_URS_2024_01/997013631" TargetMode="External" /><Relationship Id="rId18" Type="http://schemas.openxmlformats.org/officeDocument/2006/relationships/hyperlink" Target="https://podminky.urs.cz/item/CS_URS_2024_01/998011008" TargetMode="External" /><Relationship Id="rId19" Type="http://schemas.openxmlformats.org/officeDocument/2006/relationships/hyperlink" Target="https://podminky.urs.cz/item/CS_URS_2024_01/998011018" TargetMode="External" /><Relationship Id="rId20" Type="http://schemas.openxmlformats.org/officeDocument/2006/relationships/hyperlink" Target="https://podminky.urs.cz/item/CS_URS_2024_01/998011019" TargetMode="External" /><Relationship Id="rId21" Type="http://schemas.openxmlformats.org/officeDocument/2006/relationships/hyperlink" Target="https://podminky.urs.cz/item/CS_URS_2024_01/714122002" TargetMode="External" /><Relationship Id="rId22" Type="http://schemas.openxmlformats.org/officeDocument/2006/relationships/hyperlink" Target="https://podminky.urs.cz/item/CS_URS_2024_01/998714111" TargetMode="External" /><Relationship Id="rId23" Type="http://schemas.openxmlformats.org/officeDocument/2006/relationships/hyperlink" Target="https://podminky.urs.cz/item/CS_URS_2024_01/998714194" TargetMode="External" /><Relationship Id="rId24" Type="http://schemas.openxmlformats.org/officeDocument/2006/relationships/hyperlink" Target="https://podminky.urs.cz/item/CS_URS_2024_01/998714199" TargetMode="External" /><Relationship Id="rId25" Type="http://schemas.openxmlformats.org/officeDocument/2006/relationships/hyperlink" Target="https://podminky.urs.cz/item/CS_URS_2024_01/721171803" TargetMode="External" /><Relationship Id="rId26" Type="http://schemas.openxmlformats.org/officeDocument/2006/relationships/hyperlink" Target="https://podminky.urs.cz/item/CS_URS_2024_01/722170801" TargetMode="External" /><Relationship Id="rId27" Type="http://schemas.openxmlformats.org/officeDocument/2006/relationships/hyperlink" Target="https://podminky.urs.cz/item/CS_URS_2024_01/725210821" TargetMode="External" /><Relationship Id="rId28" Type="http://schemas.openxmlformats.org/officeDocument/2006/relationships/hyperlink" Target="https://podminky.urs.cz/item/CS_URS_2024_01/725310823" TargetMode="External" /><Relationship Id="rId29" Type="http://schemas.openxmlformats.org/officeDocument/2006/relationships/hyperlink" Target="https://podminky.urs.cz/item/CS_URS_2024_01/725320822" TargetMode="External" /><Relationship Id="rId30" Type="http://schemas.openxmlformats.org/officeDocument/2006/relationships/hyperlink" Target="https://podminky.urs.cz/item/CS_URS_2024_01/725820802" TargetMode="External" /><Relationship Id="rId31" Type="http://schemas.openxmlformats.org/officeDocument/2006/relationships/hyperlink" Target="https://podminky.urs.cz/item/CS_URS_2024_01/725860811" TargetMode="External" /><Relationship Id="rId32" Type="http://schemas.openxmlformats.org/officeDocument/2006/relationships/hyperlink" Target="https://podminky.urs.cz/item/CS_URS_2024_01/751377824" TargetMode="External" /><Relationship Id="rId33" Type="http://schemas.openxmlformats.org/officeDocument/2006/relationships/hyperlink" Target="https://podminky.urs.cz/item/CS_URS_2024_01/762953801" TargetMode="External" /><Relationship Id="rId34" Type="http://schemas.openxmlformats.org/officeDocument/2006/relationships/hyperlink" Target="https://podminky.urs.cz/item/CS_URS_2024_01/762953811" TargetMode="External" /><Relationship Id="rId35" Type="http://schemas.openxmlformats.org/officeDocument/2006/relationships/hyperlink" Target="https://podminky.urs.cz/item/CS_URS_2024_01/763111417" TargetMode="External" /><Relationship Id="rId36" Type="http://schemas.openxmlformats.org/officeDocument/2006/relationships/hyperlink" Target="https://podminky.urs.cz/item/CS_URS_2024_01/763111431" TargetMode="External" /><Relationship Id="rId37" Type="http://schemas.openxmlformats.org/officeDocument/2006/relationships/hyperlink" Target="https://podminky.urs.cz/item/CS_URS_2024_01/763111437" TargetMode="External" /><Relationship Id="rId38" Type="http://schemas.openxmlformats.org/officeDocument/2006/relationships/hyperlink" Target="https://podminky.urs.cz/item/CS_URS_2024_01/763111481" TargetMode="External" /><Relationship Id="rId39" Type="http://schemas.openxmlformats.org/officeDocument/2006/relationships/hyperlink" Target="https://podminky.urs.cz/item/CS_URS_2024_01/763111499" TargetMode="External" /><Relationship Id="rId40" Type="http://schemas.openxmlformats.org/officeDocument/2006/relationships/hyperlink" Target="https://podminky.urs.cz/item/CS_URS_2024_01/763111717" TargetMode="External" /><Relationship Id="rId41" Type="http://schemas.openxmlformats.org/officeDocument/2006/relationships/hyperlink" Target="https://podminky.urs.cz/item/CS_URS_2024_01/763111718" TargetMode="External" /><Relationship Id="rId42" Type="http://schemas.openxmlformats.org/officeDocument/2006/relationships/hyperlink" Target="https://podminky.urs.cz/item/CS_URS_2024_01/763111722" TargetMode="External" /><Relationship Id="rId43" Type="http://schemas.openxmlformats.org/officeDocument/2006/relationships/hyperlink" Target="https://podminky.urs.cz/item/CS_URS_2024_01/763111772" TargetMode="External" /><Relationship Id="rId44" Type="http://schemas.openxmlformats.org/officeDocument/2006/relationships/hyperlink" Target="https://podminky.urs.cz/item/CS_URS_2024_01/763111812" TargetMode="External" /><Relationship Id="rId45" Type="http://schemas.openxmlformats.org/officeDocument/2006/relationships/hyperlink" Target="https://podminky.urs.cz/item/CS_URS_2024_01/763131451" TargetMode="External" /><Relationship Id="rId46" Type="http://schemas.openxmlformats.org/officeDocument/2006/relationships/hyperlink" Target="https://podminky.urs.cz/item/CS_URS_2024_01/763131712" TargetMode="External" /><Relationship Id="rId47" Type="http://schemas.openxmlformats.org/officeDocument/2006/relationships/hyperlink" Target="https://podminky.urs.cz/item/CS_URS_2024_01/763131714" TargetMode="External" /><Relationship Id="rId48" Type="http://schemas.openxmlformats.org/officeDocument/2006/relationships/hyperlink" Target="https://podminky.urs.cz/item/CS_URS_2024_01/763131761" TargetMode="External" /><Relationship Id="rId49" Type="http://schemas.openxmlformats.org/officeDocument/2006/relationships/hyperlink" Target="https://podminky.urs.cz/item/CS_URS_2024_01/763131765" TargetMode="External" /><Relationship Id="rId50" Type="http://schemas.openxmlformats.org/officeDocument/2006/relationships/hyperlink" Target="https://podminky.urs.cz/item/CS_URS_2024_01/763131772" TargetMode="External" /><Relationship Id="rId51" Type="http://schemas.openxmlformats.org/officeDocument/2006/relationships/hyperlink" Target="https://podminky.urs.cz/item/CS_URS_2024_01/763131822" TargetMode="External" /><Relationship Id="rId52" Type="http://schemas.openxmlformats.org/officeDocument/2006/relationships/hyperlink" Target="https://podminky.urs.cz/item/CS_URS_2024_01/763132985" TargetMode="External" /><Relationship Id="rId53" Type="http://schemas.openxmlformats.org/officeDocument/2006/relationships/hyperlink" Target="https://podminky.urs.cz/item/CS_URS_2024_01/763171217" TargetMode="External" /><Relationship Id="rId54" Type="http://schemas.openxmlformats.org/officeDocument/2006/relationships/hyperlink" Target="https://podminky.urs.cz/item/CS_URS_2024_01/763231916" TargetMode="External" /><Relationship Id="rId55" Type="http://schemas.openxmlformats.org/officeDocument/2006/relationships/hyperlink" Target="https://podminky.urs.cz/item/CS_URS_2024_01/763431001" TargetMode="External" /><Relationship Id="rId56" Type="http://schemas.openxmlformats.org/officeDocument/2006/relationships/hyperlink" Target="https://podminky.urs.cz/item/CS_URS_2024_01/763431041" TargetMode="External" /><Relationship Id="rId57" Type="http://schemas.openxmlformats.org/officeDocument/2006/relationships/hyperlink" Target="https://podminky.urs.cz/item/CS_URS_2024_01/998763110" TargetMode="External" /><Relationship Id="rId58" Type="http://schemas.openxmlformats.org/officeDocument/2006/relationships/hyperlink" Target="https://podminky.urs.cz/item/CS_URS_2024_01/998763194" TargetMode="External" /><Relationship Id="rId59" Type="http://schemas.openxmlformats.org/officeDocument/2006/relationships/hyperlink" Target="https://podminky.urs.cz/item/CS_URS_2024_01/998763199" TargetMode="External" /><Relationship Id="rId60" Type="http://schemas.openxmlformats.org/officeDocument/2006/relationships/hyperlink" Target="https://podminky.urs.cz/item/CS_URS_2024_01/766411821" TargetMode="External" /><Relationship Id="rId61" Type="http://schemas.openxmlformats.org/officeDocument/2006/relationships/hyperlink" Target="https://podminky.urs.cz/item/CS_URS_2024_01/766411822" TargetMode="External" /><Relationship Id="rId62" Type="http://schemas.openxmlformats.org/officeDocument/2006/relationships/hyperlink" Target="https://podminky.urs.cz/item/CS_URS_2024_01/766691914" TargetMode="External" /><Relationship Id="rId63" Type="http://schemas.openxmlformats.org/officeDocument/2006/relationships/hyperlink" Target="https://podminky.urs.cz/item/CS_URS_2024_01/766812840" TargetMode="External" /><Relationship Id="rId64" Type="http://schemas.openxmlformats.org/officeDocument/2006/relationships/hyperlink" Target="https://podminky.urs.cz/item/CS_URS_2024_01/998766111" TargetMode="External" /><Relationship Id="rId65" Type="http://schemas.openxmlformats.org/officeDocument/2006/relationships/hyperlink" Target="https://podminky.urs.cz/item/CS_URS_2024_01/998766194" TargetMode="External" /><Relationship Id="rId66" Type="http://schemas.openxmlformats.org/officeDocument/2006/relationships/hyperlink" Target="https://podminky.urs.cz/item/CS_URS_2024_01/998766199" TargetMode="External" /><Relationship Id="rId67" Type="http://schemas.openxmlformats.org/officeDocument/2006/relationships/hyperlink" Target="https://podminky.urs.cz/item/CS_URS_2024_01/767114811" TargetMode="External" /><Relationship Id="rId68" Type="http://schemas.openxmlformats.org/officeDocument/2006/relationships/hyperlink" Target="https://podminky.urs.cz/item/CS_URS_2024_01/767531215" TargetMode="External" /><Relationship Id="rId69" Type="http://schemas.openxmlformats.org/officeDocument/2006/relationships/hyperlink" Target="https://podminky.urs.cz/item/CS_URS_2024_01/767531235" TargetMode="External" /><Relationship Id="rId70" Type="http://schemas.openxmlformats.org/officeDocument/2006/relationships/hyperlink" Target="https://podminky.urs.cz/item/CS_URS_2024_01/767640224" TargetMode="External" /><Relationship Id="rId71" Type="http://schemas.openxmlformats.org/officeDocument/2006/relationships/hyperlink" Target="https://podminky.urs.cz/item/CS_URS_2024_01/767642114" TargetMode="External" /><Relationship Id="rId72" Type="http://schemas.openxmlformats.org/officeDocument/2006/relationships/hyperlink" Target="https://podminky.urs.cz/item/CS_URS_2024_01/998767111" TargetMode="External" /><Relationship Id="rId73" Type="http://schemas.openxmlformats.org/officeDocument/2006/relationships/hyperlink" Target="https://podminky.urs.cz/item/CS_URS_2024_01/998767194" TargetMode="External" /><Relationship Id="rId74" Type="http://schemas.openxmlformats.org/officeDocument/2006/relationships/hyperlink" Target="https://podminky.urs.cz/item/CS_URS_2024_01/998767199" TargetMode="External" /><Relationship Id="rId75" Type="http://schemas.openxmlformats.org/officeDocument/2006/relationships/hyperlink" Target="https://podminky.urs.cz/item/CS_URS_2024_01/771111011" TargetMode="External" /><Relationship Id="rId76" Type="http://schemas.openxmlformats.org/officeDocument/2006/relationships/hyperlink" Target="https://podminky.urs.cz/item/CS_URS_2024_01/771161021" TargetMode="External" /><Relationship Id="rId77" Type="http://schemas.openxmlformats.org/officeDocument/2006/relationships/hyperlink" Target="https://podminky.urs.cz/item/CS_URS_2024_01/771471810" TargetMode="External" /><Relationship Id="rId78" Type="http://schemas.openxmlformats.org/officeDocument/2006/relationships/hyperlink" Target="https://podminky.urs.cz/item/CS_URS_2024_01/771571810" TargetMode="External" /><Relationship Id="rId79" Type="http://schemas.openxmlformats.org/officeDocument/2006/relationships/hyperlink" Target="https://podminky.urs.cz/item/CS_URS_2024_01/771574413" TargetMode="External" /><Relationship Id="rId80" Type="http://schemas.openxmlformats.org/officeDocument/2006/relationships/hyperlink" Target="https://podminky.urs.cz/item/CS_URS_2024_01/771577211" TargetMode="External" /><Relationship Id="rId81" Type="http://schemas.openxmlformats.org/officeDocument/2006/relationships/hyperlink" Target="https://podminky.urs.cz/item/CS_URS_2024_01/771591112" TargetMode="External" /><Relationship Id="rId82" Type="http://schemas.openxmlformats.org/officeDocument/2006/relationships/hyperlink" Target="https://podminky.urs.cz/item/CS_URS_2024_01/776111112" TargetMode="External" /><Relationship Id="rId83" Type="http://schemas.openxmlformats.org/officeDocument/2006/relationships/hyperlink" Target="https://podminky.urs.cz/item/CS_URS_2024_01/776111311" TargetMode="External" /><Relationship Id="rId84" Type="http://schemas.openxmlformats.org/officeDocument/2006/relationships/hyperlink" Target="https://podminky.urs.cz/item/CS_URS_2024_01/776121112" TargetMode="External" /><Relationship Id="rId85" Type="http://schemas.openxmlformats.org/officeDocument/2006/relationships/hyperlink" Target="https://podminky.urs.cz/item/CS_URS_2024_01/776231111" TargetMode="External" /><Relationship Id="rId86" Type="http://schemas.openxmlformats.org/officeDocument/2006/relationships/hyperlink" Target="https://podminky.urs.cz/item/CS_URS_2024_01/776411212" TargetMode="External" /><Relationship Id="rId87" Type="http://schemas.openxmlformats.org/officeDocument/2006/relationships/hyperlink" Target="https://podminky.urs.cz/item/CS_URS_2024_01/998776111" TargetMode="External" /><Relationship Id="rId88" Type="http://schemas.openxmlformats.org/officeDocument/2006/relationships/hyperlink" Target="https://podminky.urs.cz/item/CS_URS_2024_01/998776194" TargetMode="External" /><Relationship Id="rId89" Type="http://schemas.openxmlformats.org/officeDocument/2006/relationships/hyperlink" Target="https://podminky.urs.cz/item/CS_URS_2024_01/998776199" TargetMode="External" /><Relationship Id="rId90" Type="http://schemas.openxmlformats.org/officeDocument/2006/relationships/hyperlink" Target="https://podminky.urs.cz/item/CS_URS_2024_01/781111011" TargetMode="External" /><Relationship Id="rId91" Type="http://schemas.openxmlformats.org/officeDocument/2006/relationships/hyperlink" Target="https://podminky.urs.cz/item/CS_URS_2024_01/781121011" TargetMode="External" /><Relationship Id="rId92" Type="http://schemas.openxmlformats.org/officeDocument/2006/relationships/hyperlink" Target="https://podminky.urs.cz/item/CS_URS_2024_01/781131112" TargetMode="External" /><Relationship Id="rId93" Type="http://schemas.openxmlformats.org/officeDocument/2006/relationships/hyperlink" Target="https://podminky.urs.cz/item/CS_URS_2024_01/781471810" TargetMode="External" /><Relationship Id="rId94" Type="http://schemas.openxmlformats.org/officeDocument/2006/relationships/hyperlink" Target="https://podminky.urs.cz/item/CS_URS_2024_01/781472213" TargetMode="External" /><Relationship Id="rId95" Type="http://schemas.openxmlformats.org/officeDocument/2006/relationships/hyperlink" Target="https://podminky.urs.cz/item/CS_URS_2024_01/998781111" TargetMode="External" /><Relationship Id="rId96" Type="http://schemas.openxmlformats.org/officeDocument/2006/relationships/hyperlink" Target="https://podminky.urs.cz/item/CS_URS_2024_01/998781194" TargetMode="External" /><Relationship Id="rId97" Type="http://schemas.openxmlformats.org/officeDocument/2006/relationships/hyperlink" Target="https://podminky.urs.cz/item/CS_URS_2024_01/998781199" TargetMode="External" /><Relationship Id="rId98" Type="http://schemas.openxmlformats.org/officeDocument/2006/relationships/hyperlink" Target="https://podminky.urs.cz/item/CS_URS_2024_01/784111001" TargetMode="External" /><Relationship Id="rId99" Type="http://schemas.openxmlformats.org/officeDocument/2006/relationships/hyperlink" Target="https://podminky.urs.cz/item/CS_URS_2024_01/784161001" TargetMode="External" /><Relationship Id="rId100" Type="http://schemas.openxmlformats.org/officeDocument/2006/relationships/hyperlink" Target="https://podminky.urs.cz/item/CS_URS_2024_01/784181121" TargetMode="External" /><Relationship Id="rId101" Type="http://schemas.openxmlformats.org/officeDocument/2006/relationships/hyperlink" Target="https://podminky.urs.cz/item/CS_URS_2024_01/784211001" TargetMode="External" /><Relationship Id="rId102" Type="http://schemas.openxmlformats.org/officeDocument/2006/relationships/hyperlink" Target="https://podminky.urs.cz/item/CS_URS_2024_01/784211065" TargetMode="External" /><Relationship Id="rId10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7136" TargetMode="External" /><Relationship Id="rId2" Type="http://schemas.openxmlformats.org/officeDocument/2006/relationships/hyperlink" Target="https://podminky.urs.cz/item/CS_URS_2024_01/132112131" TargetMode="External" /><Relationship Id="rId3" Type="http://schemas.openxmlformats.org/officeDocument/2006/relationships/hyperlink" Target="https://podminky.urs.cz/item/CS_URS_2024_01/151101101" TargetMode="External" /><Relationship Id="rId4" Type="http://schemas.openxmlformats.org/officeDocument/2006/relationships/hyperlink" Target="https://podminky.urs.cz/item/CS_URS_2024_01/151101111" TargetMode="External" /><Relationship Id="rId5" Type="http://schemas.openxmlformats.org/officeDocument/2006/relationships/hyperlink" Target="https://podminky.urs.cz/item/CS_URS_2024_01/161102111" TargetMode="External" /><Relationship Id="rId6" Type="http://schemas.openxmlformats.org/officeDocument/2006/relationships/hyperlink" Target="https://podminky.urs.cz/item/CS_URS_2024_01/162251101" TargetMode="External" /><Relationship Id="rId7" Type="http://schemas.openxmlformats.org/officeDocument/2006/relationships/hyperlink" Target="https://podminky.urs.cz/item/CS_URS_2024_01/167151101" TargetMode="External" /><Relationship Id="rId8" Type="http://schemas.openxmlformats.org/officeDocument/2006/relationships/hyperlink" Target="https://podminky.urs.cz/item/CS_URS_2024_01/175151101" TargetMode="External" /><Relationship Id="rId9" Type="http://schemas.openxmlformats.org/officeDocument/2006/relationships/hyperlink" Target="https://podminky.urs.cz/item/CS_URS_2024_01/273361412" TargetMode="External" /><Relationship Id="rId10" Type="http://schemas.openxmlformats.org/officeDocument/2006/relationships/hyperlink" Target="https://podminky.urs.cz/item/CS_URS_2024_01/359901212" TargetMode="External" /><Relationship Id="rId11" Type="http://schemas.openxmlformats.org/officeDocument/2006/relationships/hyperlink" Target="https://podminky.urs.cz/item/CS_URS_2024_01/451315126" TargetMode="External" /><Relationship Id="rId12" Type="http://schemas.openxmlformats.org/officeDocument/2006/relationships/hyperlink" Target="https://podminky.urs.cz/item/CS_URS_2024_01/564231011" TargetMode="External" /><Relationship Id="rId13" Type="http://schemas.openxmlformats.org/officeDocument/2006/relationships/hyperlink" Target="https://podminky.urs.cz/item/CS_URS_2024_01/877260330" TargetMode="External" /><Relationship Id="rId14" Type="http://schemas.openxmlformats.org/officeDocument/2006/relationships/hyperlink" Target="https://podminky.urs.cz/item/CS_URS_2024_01/892271111" TargetMode="External" /><Relationship Id="rId15" Type="http://schemas.openxmlformats.org/officeDocument/2006/relationships/hyperlink" Target="https://podminky.urs.cz/item/CS_URS_2024_01/892372111" TargetMode="External" /><Relationship Id="rId16" Type="http://schemas.openxmlformats.org/officeDocument/2006/relationships/hyperlink" Target="https://podminky.urs.cz/item/CS_URS_2024_01/998276101" TargetMode="External" /><Relationship Id="rId17" Type="http://schemas.openxmlformats.org/officeDocument/2006/relationships/hyperlink" Target="https://podminky.urs.cz/item/CS_URS_2024_01/919735123" TargetMode="External" /><Relationship Id="rId18" Type="http://schemas.openxmlformats.org/officeDocument/2006/relationships/hyperlink" Target="https://podminky.urs.cz/item/CS_URS_2024_01/974031133" TargetMode="External" /><Relationship Id="rId19" Type="http://schemas.openxmlformats.org/officeDocument/2006/relationships/hyperlink" Target="https://podminky.urs.cz/item/CS_URS_2024_01/997006511" TargetMode="External" /><Relationship Id="rId20" Type="http://schemas.openxmlformats.org/officeDocument/2006/relationships/hyperlink" Target="https://podminky.urs.cz/item/CS_URS_2024_01/997006519" TargetMode="External" /><Relationship Id="rId21" Type="http://schemas.openxmlformats.org/officeDocument/2006/relationships/hyperlink" Target="https://podminky.urs.cz/item/CS_URS_2024_01/997221862" TargetMode="External" /><Relationship Id="rId22" Type="http://schemas.openxmlformats.org/officeDocument/2006/relationships/hyperlink" Target="https://podminky.urs.cz/item/CS_URS_2024_01/997221873" TargetMode="External" /><Relationship Id="rId23" Type="http://schemas.openxmlformats.org/officeDocument/2006/relationships/hyperlink" Target="https://podminky.urs.cz/item/CS_URS_2024_01/711141559" TargetMode="External" /><Relationship Id="rId24" Type="http://schemas.openxmlformats.org/officeDocument/2006/relationships/hyperlink" Target="https://podminky.urs.cz/item/CS_URS_2024_01/721174024" TargetMode="External" /><Relationship Id="rId25" Type="http://schemas.openxmlformats.org/officeDocument/2006/relationships/hyperlink" Target="https://podminky.urs.cz/item/CS_URS_2024_01/721174025" TargetMode="External" /><Relationship Id="rId26" Type="http://schemas.openxmlformats.org/officeDocument/2006/relationships/hyperlink" Target="https://podminky.urs.cz/item/CS_URS_2024_01/721174041" TargetMode="External" /><Relationship Id="rId27" Type="http://schemas.openxmlformats.org/officeDocument/2006/relationships/hyperlink" Target="https://podminky.urs.cz/item/CS_URS_2024_01/721174042" TargetMode="External" /><Relationship Id="rId28" Type="http://schemas.openxmlformats.org/officeDocument/2006/relationships/hyperlink" Target="https://podminky.urs.cz/item/CS_URS_2024_01/721174043" TargetMode="External" /><Relationship Id="rId29" Type="http://schemas.openxmlformats.org/officeDocument/2006/relationships/hyperlink" Target="https://podminky.urs.cz/item/CS_URS_2024_01/721194105" TargetMode="External" /><Relationship Id="rId30" Type="http://schemas.openxmlformats.org/officeDocument/2006/relationships/hyperlink" Target="https://podminky.urs.cz/item/CS_URS_2024_01/721194109" TargetMode="External" /><Relationship Id="rId31" Type="http://schemas.openxmlformats.org/officeDocument/2006/relationships/hyperlink" Target="https://podminky.urs.cz/item/CS_URS_2024_01/721211401" TargetMode="External" /><Relationship Id="rId32" Type="http://schemas.openxmlformats.org/officeDocument/2006/relationships/hyperlink" Target="https://podminky.urs.cz/item/CS_URS_2024_01/721211912" TargetMode="External" /><Relationship Id="rId33" Type="http://schemas.openxmlformats.org/officeDocument/2006/relationships/hyperlink" Target="https://podminky.urs.cz/item/CS_URS_2024_01/721212125" TargetMode="External" /><Relationship Id="rId34" Type="http://schemas.openxmlformats.org/officeDocument/2006/relationships/hyperlink" Target="https://podminky.urs.cz/item/CS_URS_2024_01/721274126" TargetMode="External" /><Relationship Id="rId35" Type="http://schemas.openxmlformats.org/officeDocument/2006/relationships/hyperlink" Target="https://podminky.urs.cz/item/CS_URS_2024_01/721290111" TargetMode="External" /><Relationship Id="rId36" Type="http://schemas.openxmlformats.org/officeDocument/2006/relationships/hyperlink" Target="https://podminky.urs.cz/item/CS_URS_2024_01/998721101" TargetMode="External" /><Relationship Id="rId37" Type="http://schemas.openxmlformats.org/officeDocument/2006/relationships/hyperlink" Target="https://podminky.urs.cz/item/CS_URS_2024_01/722174002" TargetMode="External" /><Relationship Id="rId38" Type="http://schemas.openxmlformats.org/officeDocument/2006/relationships/hyperlink" Target="https://podminky.urs.cz/item/CS_URS_2024_01/722174003" TargetMode="External" /><Relationship Id="rId39" Type="http://schemas.openxmlformats.org/officeDocument/2006/relationships/hyperlink" Target="https://podminky.urs.cz/item/CS_URS_2024_01/722174004" TargetMode="External" /><Relationship Id="rId40" Type="http://schemas.openxmlformats.org/officeDocument/2006/relationships/hyperlink" Target="https://podminky.urs.cz/item/CS_URS_2024_01/722181221" TargetMode="External" /><Relationship Id="rId41" Type="http://schemas.openxmlformats.org/officeDocument/2006/relationships/hyperlink" Target="https://podminky.urs.cz/item/CS_URS_2024_01/722181222" TargetMode="External" /><Relationship Id="rId42" Type="http://schemas.openxmlformats.org/officeDocument/2006/relationships/hyperlink" Target="https://podminky.urs.cz/item/CS_URS_2024_01/722181251" TargetMode="External" /><Relationship Id="rId43" Type="http://schemas.openxmlformats.org/officeDocument/2006/relationships/hyperlink" Target="https://podminky.urs.cz/item/CS_URS_2024_01/722181252" TargetMode="External" /><Relationship Id="rId44" Type="http://schemas.openxmlformats.org/officeDocument/2006/relationships/hyperlink" Target="https://podminky.urs.cz/item/CS_URS_2024_01/722220111" TargetMode="External" /><Relationship Id="rId45" Type="http://schemas.openxmlformats.org/officeDocument/2006/relationships/hyperlink" Target="https://podminky.urs.cz/item/CS_URS_2024_01/722220121" TargetMode="External" /><Relationship Id="rId46" Type="http://schemas.openxmlformats.org/officeDocument/2006/relationships/hyperlink" Target="https://podminky.urs.cz/item/CS_URS_2024_01/722224115" TargetMode="External" /><Relationship Id="rId47" Type="http://schemas.openxmlformats.org/officeDocument/2006/relationships/hyperlink" Target="https://podminky.urs.cz/item/CS_URS_2024_01/722231074" TargetMode="External" /><Relationship Id="rId48" Type="http://schemas.openxmlformats.org/officeDocument/2006/relationships/hyperlink" Target="https://podminky.urs.cz/item/CS_URS_2024_01/722232043" TargetMode="External" /><Relationship Id="rId49" Type="http://schemas.openxmlformats.org/officeDocument/2006/relationships/hyperlink" Target="https://podminky.urs.cz/item/CS_URS_2024_01/722232045" TargetMode="External" /><Relationship Id="rId50" Type="http://schemas.openxmlformats.org/officeDocument/2006/relationships/hyperlink" Target="https://podminky.urs.cz/item/CS_URS_2024_01/722232171" TargetMode="External" /><Relationship Id="rId51" Type="http://schemas.openxmlformats.org/officeDocument/2006/relationships/hyperlink" Target="https://podminky.urs.cz/item/CS_URS_2024_01/722260921" TargetMode="External" /><Relationship Id="rId52" Type="http://schemas.openxmlformats.org/officeDocument/2006/relationships/hyperlink" Target="https://podminky.urs.cz/item/CS_URS_2024_01/722262225" TargetMode="External" /><Relationship Id="rId53" Type="http://schemas.openxmlformats.org/officeDocument/2006/relationships/hyperlink" Target="https://podminky.urs.cz/item/CS_URS_2024_01/722290226" TargetMode="External" /><Relationship Id="rId54" Type="http://schemas.openxmlformats.org/officeDocument/2006/relationships/hyperlink" Target="https://podminky.urs.cz/item/CS_URS_2024_01/722290234" TargetMode="External" /><Relationship Id="rId55" Type="http://schemas.openxmlformats.org/officeDocument/2006/relationships/hyperlink" Target="https://podminky.urs.cz/item/CS_URS_2024_01/998722101" TargetMode="External" /><Relationship Id="rId56" Type="http://schemas.openxmlformats.org/officeDocument/2006/relationships/hyperlink" Target="https://podminky.urs.cz/item/CS_URS_2024_01/725112022" TargetMode="External" /><Relationship Id="rId57" Type="http://schemas.openxmlformats.org/officeDocument/2006/relationships/hyperlink" Target="https://podminky.urs.cz/item/CS_URS_2024_01/725121525" TargetMode="External" /><Relationship Id="rId58" Type="http://schemas.openxmlformats.org/officeDocument/2006/relationships/hyperlink" Target="https://podminky.urs.cz/item/CS_URS_2024_01/725211616" TargetMode="External" /><Relationship Id="rId59" Type="http://schemas.openxmlformats.org/officeDocument/2006/relationships/hyperlink" Target="https://podminky.urs.cz/item/CS_URS_2024_01/725211681" TargetMode="External" /><Relationship Id="rId60" Type="http://schemas.openxmlformats.org/officeDocument/2006/relationships/hyperlink" Target="https://podminky.urs.cz/item/CS_URS_2024_01/725211701" TargetMode="External" /><Relationship Id="rId61" Type="http://schemas.openxmlformats.org/officeDocument/2006/relationships/hyperlink" Target="https://podminky.urs.cz/item/CS_URS_2024_01/725291668" TargetMode="External" /><Relationship Id="rId62" Type="http://schemas.openxmlformats.org/officeDocument/2006/relationships/hyperlink" Target="https://podminky.urs.cz/item/CS_URS_2024_01/725291670" TargetMode="External" /><Relationship Id="rId63" Type="http://schemas.openxmlformats.org/officeDocument/2006/relationships/hyperlink" Target="https://podminky.urs.cz/item/CS_URS_2024_01/725331111" TargetMode="External" /><Relationship Id="rId64" Type="http://schemas.openxmlformats.org/officeDocument/2006/relationships/hyperlink" Target="https://podminky.urs.cz/item/CS_URS_2024_01/725821312" TargetMode="External" /><Relationship Id="rId65" Type="http://schemas.openxmlformats.org/officeDocument/2006/relationships/hyperlink" Target="https://podminky.urs.cz/item/CS_URS_2024_01/725821329" TargetMode="External" /><Relationship Id="rId66" Type="http://schemas.openxmlformats.org/officeDocument/2006/relationships/hyperlink" Target="https://podminky.urs.cz/item/CS_URS_2024_01/725841321" TargetMode="External" /><Relationship Id="rId67" Type="http://schemas.openxmlformats.org/officeDocument/2006/relationships/hyperlink" Target="https://podminky.urs.cz/item/CS_URS_2024_01/725861102" TargetMode="External" /><Relationship Id="rId68" Type="http://schemas.openxmlformats.org/officeDocument/2006/relationships/hyperlink" Target="https://podminky.urs.cz/item/CS_URS_2024_01/725861312" TargetMode="External" /><Relationship Id="rId69" Type="http://schemas.openxmlformats.org/officeDocument/2006/relationships/hyperlink" Target="https://podminky.urs.cz/item/CS_URS_2024_01/725862103" TargetMode="External" /><Relationship Id="rId70" Type="http://schemas.openxmlformats.org/officeDocument/2006/relationships/hyperlink" Target="https://podminky.urs.cz/item/CS_URS_2024_01/725865311" TargetMode="External" /><Relationship Id="rId71" Type="http://schemas.openxmlformats.org/officeDocument/2006/relationships/hyperlink" Target="https://podminky.urs.cz/item/CS_URS_2024_01/725865501" TargetMode="External" /><Relationship Id="rId72" Type="http://schemas.openxmlformats.org/officeDocument/2006/relationships/hyperlink" Target="https://podminky.urs.cz/item/CS_URS_2024_01/725980121" TargetMode="External" /><Relationship Id="rId73" Type="http://schemas.openxmlformats.org/officeDocument/2006/relationships/hyperlink" Target="https://podminky.urs.cz/item/CS_URS_2024_01/998725101" TargetMode="External" /><Relationship Id="rId74" Type="http://schemas.openxmlformats.org/officeDocument/2006/relationships/hyperlink" Target="https://podminky.urs.cz/item/CS_URS_2024_01/726131001" TargetMode="External" /><Relationship Id="rId75" Type="http://schemas.openxmlformats.org/officeDocument/2006/relationships/hyperlink" Target="https://podminky.urs.cz/item/CS_URS_2024_01/726131021" TargetMode="External" /><Relationship Id="rId76" Type="http://schemas.openxmlformats.org/officeDocument/2006/relationships/hyperlink" Target="https://podminky.urs.cz/item/CS_URS_2024_01/726131031" TargetMode="External" /><Relationship Id="rId77" Type="http://schemas.openxmlformats.org/officeDocument/2006/relationships/hyperlink" Target="https://podminky.urs.cz/item/CS_URS_2024_01/726131041" TargetMode="External" /><Relationship Id="rId78" Type="http://schemas.openxmlformats.org/officeDocument/2006/relationships/hyperlink" Target="https://podminky.urs.cz/item/CS_URS_2024_01/726131043" TargetMode="External" /><Relationship Id="rId79" Type="http://schemas.openxmlformats.org/officeDocument/2006/relationships/hyperlink" Target="https://podminky.urs.cz/item/CS_URS_2024_01/998726111" TargetMode="External" /><Relationship Id="rId8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3244000" TargetMode="External" /><Relationship Id="rId2" Type="http://schemas.openxmlformats.org/officeDocument/2006/relationships/hyperlink" Target="https://podminky.urs.cz/item/CS_URS_2024_01/013254000" TargetMode="External" /><Relationship Id="rId3" Type="http://schemas.openxmlformats.org/officeDocument/2006/relationships/hyperlink" Target="https://podminky.urs.cz/item/CS_URS_2024_01/030001000" TargetMode="External" /><Relationship Id="rId4" Type="http://schemas.openxmlformats.org/officeDocument/2006/relationships/hyperlink" Target="https://podminky.urs.cz/item/CS_URS_2024_01/043103000" TargetMode="External" /><Relationship Id="rId5" Type="http://schemas.openxmlformats.org/officeDocument/2006/relationships/hyperlink" Target="https://podminky.urs.cz/item/CS_URS_2024_01/045002000" TargetMode="External" /><Relationship Id="rId6" Type="http://schemas.openxmlformats.org/officeDocument/2006/relationships/hyperlink" Target="https://podminky.urs.cz/item/CS_URS_2024_01/071103000" TargetMode="External" /><Relationship Id="rId7" Type="http://schemas.openxmlformats.org/officeDocument/2006/relationships/hyperlink" Target="https://podminky.urs.cz/item/CS_URS_2024_01/090001000" TargetMode="External" /><Relationship Id="rId8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24/03/01_A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Zubní ordinace v objektu Čujkovova 40a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ul. Čujkovova 40a, Ostrava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20. 3. 2024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ÚMOB Ostrava Jih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MPA Projektstav s.r.o.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Ing. Petr Fraš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ROUND(SUM(AG55:AG60),2)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ROUND(SUM(AS55:AS60),2)</f>
        <v>0</v>
      </c>
      <c r="AT54" s="108">
        <f>ROUND(SUM(AV54:AW54),2)</f>
        <v>0</v>
      </c>
      <c r="AU54" s="109">
        <f>ROUND(SUM(AU55:AU60),5)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ROUND(SUM(AZ55:AZ60),2)</f>
        <v>0</v>
      </c>
      <c r="BA54" s="108">
        <f>ROUND(SUM(BA55:BA60),2)</f>
        <v>0</v>
      </c>
      <c r="BB54" s="108">
        <f>ROUND(SUM(BB55:BB60),2)</f>
        <v>0</v>
      </c>
      <c r="BC54" s="108">
        <f>ROUND(SUM(BC55:BC60),2)</f>
        <v>0</v>
      </c>
      <c r="BD54" s="110">
        <f>ROUND(SUM(BD55:BD60),2)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Stavební část'!J30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'01 - Stavební část'!P100</f>
        <v>0</v>
      </c>
      <c r="AV55" s="122">
        <f>'01 - Stavební část'!J33</f>
        <v>0</v>
      </c>
      <c r="AW55" s="122">
        <f>'01 - Stavební část'!J34</f>
        <v>0</v>
      </c>
      <c r="AX55" s="122">
        <f>'01 - Stavební část'!J35</f>
        <v>0</v>
      </c>
      <c r="AY55" s="122">
        <f>'01 - Stavební část'!J36</f>
        <v>0</v>
      </c>
      <c r="AZ55" s="122">
        <f>'01 - Stavební část'!F33</f>
        <v>0</v>
      </c>
      <c r="BA55" s="122">
        <f>'01 - Stavební část'!F34</f>
        <v>0</v>
      </c>
      <c r="BB55" s="122">
        <f>'01 - Stavební část'!F35</f>
        <v>0</v>
      </c>
      <c r="BC55" s="122">
        <f>'01 - Stavební část'!F36</f>
        <v>0</v>
      </c>
      <c r="BD55" s="124">
        <f>'01 - Stavební část'!F37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pans="1:91" s="7" customFormat="1" ht="16.5" customHeight="1">
      <c r="A56" s="113" t="s">
        <v>76</v>
      </c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'02 - ZTI'!J30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'02 - ZTI'!P94</f>
        <v>0</v>
      </c>
      <c r="AV56" s="122">
        <f>'02 - ZTI'!J33</f>
        <v>0</v>
      </c>
      <c r="AW56" s="122">
        <f>'02 - ZTI'!J34</f>
        <v>0</v>
      </c>
      <c r="AX56" s="122">
        <f>'02 - ZTI'!J35</f>
        <v>0</v>
      </c>
      <c r="AY56" s="122">
        <f>'02 - ZTI'!J36</f>
        <v>0</v>
      </c>
      <c r="AZ56" s="122">
        <f>'02 - ZTI'!F33</f>
        <v>0</v>
      </c>
      <c r="BA56" s="122">
        <f>'02 - ZTI'!F34</f>
        <v>0</v>
      </c>
      <c r="BB56" s="122">
        <f>'02 - ZTI'!F35</f>
        <v>0</v>
      </c>
      <c r="BC56" s="122">
        <f>'02 - ZTI'!F36</f>
        <v>0</v>
      </c>
      <c r="BD56" s="124">
        <f>'02 - ZTI'!F37</f>
        <v>0</v>
      </c>
      <c r="BE56" s="7"/>
      <c r="BT56" s="125" t="s">
        <v>80</v>
      </c>
      <c r="BV56" s="125" t="s">
        <v>74</v>
      </c>
      <c r="BW56" s="125" t="s">
        <v>85</v>
      </c>
      <c r="BX56" s="125" t="s">
        <v>5</v>
      </c>
      <c r="CL56" s="125" t="s">
        <v>19</v>
      </c>
      <c r="CM56" s="125" t="s">
        <v>82</v>
      </c>
    </row>
    <row r="57" spans="1:91" s="7" customFormat="1" ht="16.5" customHeight="1">
      <c r="A57" s="113" t="s">
        <v>76</v>
      </c>
      <c r="B57" s="114"/>
      <c r="C57" s="115"/>
      <c r="D57" s="116" t="s">
        <v>86</v>
      </c>
      <c r="E57" s="116"/>
      <c r="F57" s="116"/>
      <c r="G57" s="116"/>
      <c r="H57" s="116"/>
      <c r="I57" s="117"/>
      <c r="J57" s="116" t="s">
        <v>87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'03 - Elektroinstalace'!J30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79</v>
      </c>
      <c r="AR57" s="120"/>
      <c r="AS57" s="121">
        <v>0</v>
      </c>
      <c r="AT57" s="122">
        <f>ROUND(SUM(AV57:AW57),2)</f>
        <v>0</v>
      </c>
      <c r="AU57" s="123">
        <f>'03 - Elektroinstalace'!P81</f>
        <v>0</v>
      </c>
      <c r="AV57" s="122">
        <f>'03 - Elektroinstalace'!J33</f>
        <v>0</v>
      </c>
      <c r="AW57" s="122">
        <f>'03 - Elektroinstalace'!J34</f>
        <v>0</v>
      </c>
      <c r="AX57" s="122">
        <f>'03 - Elektroinstalace'!J35</f>
        <v>0</v>
      </c>
      <c r="AY57" s="122">
        <f>'03 - Elektroinstalace'!J36</f>
        <v>0</v>
      </c>
      <c r="AZ57" s="122">
        <f>'03 - Elektroinstalace'!F33</f>
        <v>0</v>
      </c>
      <c r="BA57" s="122">
        <f>'03 - Elektroinstalace'!F34</f>
        <v>0</v>
      </c>
      <c r="BB57" s="122">
        <f>'03 - Elektroinstalace'!F35</f>
        <v>0</v>
      </c>
      <c r="BC57" s="122">
        <f>'03 - Elektroinstalace'!F36</f>
        <v>0</v>
      </c>
      <c r="BD57" s="124">
        <f>'03 - Elektroinstalace'!F37</f>
        <v>0</v>
      </c>
      <c r="BE57" s="7"/>
      <c r="BT57" s="125" t="s">
        <v>80</v>
      </c>
      <c r="BV57" s="125" t="s">
        <v>74</v>
      </c>
      <c r="BW57" s="125" t="s">
        <v>88</v>
      </c>
      <c r="BX57" s="125" t="s">
        <v>5</v>
      </c>
      <c r="CL57" s="125" t="s">
        <v>19</v>
      </c>
      <c r="CM57" s="125" t="s">
        <v>82</v>
      </c>
    </row>
    <row r="58" spans="1:91" s="7" customFormat="1" ht="16.5" customHeight="1">
      <c r="A58" s="113" t="s">
        <v>76</v>
      </c>
      <c r="B58" s="114"/>
      <c r="C58" s="115"/>
      <c r="D58" s="116" t="s">
        <v>89</v>
      </c>
      <c r="E58" s="116"/>
      <c r="F58" s="116"/>
      <c r="G58" s="116"/>
      <c r="H58" s="116"/>
      <c r="I58" s="117"/>
      <c r="J58" s="116" t="s">
        <v>90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'04 - Slaboproud'!J30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79</v>
      </c>
      <c r="AR58" s="120"/>
      <c r="AS58" s="121">
        <v>0</v>
      </c>
      <c r="AT58" s="122">
        <f>ROUND(SUM(AV58:AW58),2)</f>
        <v>0</v>
      </c>
      <c r="AU58" s="123">
        <f>'04 - Slaboproud'!P81</f>
        <v>0</v>
      </c>
      <c r="AV58" s="122">
        <f>'04 - Slaboproud'!J33</f>
        <v>0</v>
      </c>
      <c r="AW58" s="122">
        <f>'04 - Slaboproud'!J34</f>
        <v>0</v>
      </c>
      <c r="AX58" s="122">
        <f>'04 - Slaboproud'!J35</f>
        <v>0</v>
      </c>
      <c r="AY58" s="122">
        <f>'04 - Slaboproud'!J36</f>
        <v>0</v>
      </c>
      <c r="AZ58" s="122">
        <f>'04 - Slaboproud'!F33</f>
        <v>0</v>
      </c>
      <c r="BA58" s="122">
        <f>'04 - Slaboproud'!F34</f>
        <v>0</v>
      </c>
      <c r="BB58" s="122">
        <f>'04 - Slaboproud'!F35</f>
        <v>0</v>
      </c>
      <c r="BC58" s="122">
        <f>'04 - Slaboproud'!F36</f>
        <v>0</v>
      </c>
      <c r="BD58" s="124">
        <f>'04 - Slaboproud'!F37</f>
        <v>0</v>
      </c>
      <c r="BE58" s="7"/>
      <c r="BT58" s="125" t="s">
        <v>80</v>
      </c>
      <c r="BV58" s="125" t="s">
        <v>74</v>
      </c>
      <c r="BW58" s="125" t="s">
        <v>91</v>
      </c>
      <c r="BX58" s="125" t="s">
        <v>5</v>
      </c>
      <c r="CL58" s="125" t="s">
        <v>19</v>
      </c>
      <c r="CM58" s="125" t="s">
        <v>82</v>
      </c>
    </row>
    <row r="59" spans="1:91" s="7" customFormat="1" ht="16.5" customHeight="1">
      <c r="A59" s="113" t="s">
        <v>76</v>
      </c>
      <c r="B59" s="114"/>
      <c r="C59" s="115"/>
      <c r="D59" s="116" t="s">
        <v>92</v>
      </c>
      <c r="E59" s="116"/>
      <c r="F59" s="116"/>
      <c r="G59" s="116"/>
      <c r="H59" s="116"/>
      <c r="I59" s="117"/>
      <c r="J59" s="116" t="s">
        <v>93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'05 - Vzduchotechnika'!J30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79</v>
      </c>
      <c r="AR59" s="120"/>
      <c r="AS59" s="121">
        <v>0</v>
      </c>
      <c r="AT59" s="122">
        <f>ROUND(SUM(AV59:AW59),2)</f>
        <v>0</v>
      </c>
      <c r="AU59" s="123">
        <f>'05 - Vzduchotechnika'!P81</f>
        <v>0</v>
      </c>
      <c r="AV59" s="122">
        <f>'05 - Vzduchotechnika'!J33</f>
        <v>0</v>
      </c>
      <c r="AW59" s="122">
        <f>'05 - Vzduchotechnika'!J34</f>
        <v>0</v>
      </c>
      <c r="AX59" s="122">
        <f>'05 - Vzduchotechnika'!J35</f>
        <v>0</v>
      </c>
      <c r="AY59" s="122">
        <f>'05 - Vzduchotechnika'!J36</f>
        <v>0</v>
      </c>
      <c r="AZ59" s="122">
        <f>'05 - Vzduchotechnika'!F33</f>
        <v>0</v>
      </c>
      <c r="BA59" s="122">
        <f>'05 - Vzduchotechnika'!F34</f>
        <v>0</v>
      </c>
      <c r="BB59" s="122">
        <f>'05 - Vzduchotechnika'!F35</f>
        <v>0</v>
      </c>
      <c r="BC59" s="122">
        <f>'05 - Vzduchotechnika'!F36</f>
        <v>0</v>
      </c>
      <c r="BD59" s="124">
        <f>'05 - Vzduchotechnika'!F37</f>
        <v>0</v>
      </c>
      <c r="BE59" s="7"/>
      <c r="BT59" s="125" t="s">
        <v>80</v>
      </c>
      <c r="BV59" s="125" t="s">
        <v>74</v>
      </c>
      <c r="BW59" s="125" t="s">
        <v>94</v>
      </c>
      <c r="BX59" s="125" t="s">
        <v>5</v>
      </c>
      <c r="CL59" s="125" t="s">
        <v>19</v>
      </c>
      <c r="CM59" s="125" t="s">
        <v>82</v>
      </c>
    </row>
    <row r="60" spans="1:91" s="7" customFormat="1" ht="16.5" customHeight="1">
      <c r="A60" s="113" t="s">
        <v>76</v>
      </c>
      <c r="B60" s="114"/>
      <c r="C60" s="115"/>
      <c r="D60" s="116" t="s">
        <v>95</v>
      </c>
      <c r="E60" s="116"/>
      <c r="F60" s="116"/>
      <c r="G60" s="116"/>
      <c r="H60" s="116"/>
      <c r="I60" s="117"/>
      <c r="J60" s="116" t="s">
        <v>96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'06 - VRN'!J30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79</v>
      </c>
      <c r="AR60" s="120"/>
      <c r="AS60" s="126">
        <v>0</v>
      </c>
      <c r="AT60" s="127">
        <f>ROUND(SUM(AV60:AW60),2)</f>
        <v>0</v>
      </c>
      <c r="AU60" s="128">
        <f>'06 - VRN'!P85</f>
        <v>0</v>
      </c>
      <c r="AV60" s="127">
        <f>'06 - VRN'!J33</f>
        <v>0</v>
      </c>
      <c r="AW60" s="127">
        <f>'06 - VRN'!J34</f>
        <v>0</v>
      </c>
      <c r="AX60" s="127">
        <f>'06 - VRN'!J35</f>
        <v>0</v>
      </c>
      <c r="AY60" s="127">
        <f>'06 - VRN'!J36</f>
        <v>0</v>
      </c>
      <c r="AZ60" s="127">
        <f>'06 - VRN'!F33</f>
        <v>0</v>
      </c>
      <c r="BA60" s="127">
        <f>'06 - VRN'!F34</f>
        <v>0</v>
      </c>
      <c r="BB60" s="127">
        <f>'06 - VRN'!F35</f>
        <v>0</v>
      </c>
      <c r="BC60" s="127">
        <f>'06 - VRN'!F36</f>
        <v>0</v>
      </c>
      <c r="BD60" s="129">
        <f>'06 - VRN'!F37</f>
        <v>0</v>
      </c>
      <c r="BE60" s="7"/>
      <c r="BT60" s="125" t="s">
        <v>80</v>
      </c>
      <c r="BV60" s="125" t="s">
        <v>74</v>
      </c>
      <c r="BW60" s="125" t="s">
        <v>97</v>
      </c>
      <c r="BX60" s="125" t="s">
        <v>5</v>
      </c>
      <c r="CL60" s="125" t="s">
        <v>19</v>
      </c>
      <c r="CM60" s="125" t="s">
        <v>82</v>
      </c>
    </row>
    <row r="61" spans="1:57" s="2" customFormat="1" ht="30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6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46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</sheetData>
  <sheetProtection password="CC35" sheet="1" objects="1" scenarios="1" formatColumns="0" formatRows="0"/>
  <mergeCells count="62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Stavební část'!C2" display="/"/>
    <hyperlink ref="A56" location="'02 - ZTI'!C2" display="/"/>
    <hyperlink ref="A57" location="'03 - Elektroinstalace'!C2" display="/"/>
    <hyperlink ref="A58" location="'04 - Slaboproud'!C2" display="/"/>
    <hyperlink ref="A59" location="'05 - Vzduchotechnika'!C2" display="/"/>
    <hyperlink ref="A60" location="'06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Zubní ordinace v objektu Čujkovova 40a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100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20. 3. 2024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ROUND(J100,2)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ROUND((SUM(BE100:BE746)),2)</f>
        <v>0</v>
      </c>
      <c r="G33" s="40"/>
      <c r="H33" s="40"/>
      <c r="I33" s="150">
        <v>0.21</v>
      </c>
      <c r="J33" s="149">
        <f>ROUND(((SUM(BE100:BE746))*I33),2)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ROUND((SUM(BF100:BF746)),2)</f>
        <v>0</v>
      </c>
      <c r="G34" s="40"/>
      <c r="H34" s="40"/>
      <c r="I34" s="150">
        <v>0.12</v>
      </c>
      <c r="J34" s="149">
        <f>ROUND(((SUM(BF100:BF746))*I34),2)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ROUND((SUM(BG100:BG746)),2)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ROUND((SUM(BH100:BH746)),2)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ROUND((SUM(BI100:BI746)),2)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Zubní ordinace v objektu Čujkovova 40a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01 - Stavební část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ul. Čujkovova 40a, Ostrava</v>
      </c>
      <c r="G52" s="42"/>
      <c r="H52" s="42"/>
      <c r="I52" s="34" t="s">
        <v>23</v>
      </c>
      <c r="J52" s="74" t="str">
        <f>IF(J12="","",J12)</f>
        <v>20. 3. 2024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ÚMOB Ostrava Jih</v>
      </c>
      <c r="G54" s="42"/>
      <c r="H54" s="42"/>
      <c r="I54" s="34" t="s">
        <v>31</v>
      </c>
      <c r="J54" s="38" t="str">
        <f>E21</f>
        <v>MPA Projektstav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Ing. Petr Fraš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102</v>
      </c>
      <c r="D57" s="164"/>
      <c r="E57" s="164"/>
      <c r="F57" s="164"/>
      <c r="G57" s="164"/>
      <c r="H57" s="164"/>
      <c r="I57" s="164"/>
      <c r="J57" s="165" t="s">
        <v>103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J100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pans="1:31" s="9" customFormat="1" ht="24.95" customHeight="1">
      <c r="A60" s="9"/>
      <c r="B60" s="167"/>
      <c r="C60" s="168"/>
      <c r="D60" s="169" t="s">
        <v>105</v>
      </c>
      <c r="E60" s="170"/>
      <c r="F60" s="170"/>
      <c r="G60" s="170"/>
      <c r="H60" s="170"/>
      <c r="I60" s="170"/>
      <c r="J60" s="171">
        <f>J101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106</v>
      </c>
      <c r="E61" s="176"/>
      <c r="F61" s="176"/>
      <c r="G61" s="176"/>
      <c r="H61" s="176"/>
      <c r="I61" s="176"/>
      <c r="J61" s="177">
        <f>J102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107</v>
      </c>
      <c r="E62" s="176"/>
      <c r="F62" s="176"/>
      <c r="G62" s="176"/>
      <c r="H62" s="176"/>
      <c r="I62" s="176"/>
      <c r="J62" s="177">
        <f>J140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108</v>
      </c>
      <c r="E63" s="176"/>
      <c r="F63" s="176"/>
      <c r="G63" s="176"/>
      <c r="H63" s="176"/>
      <c r="I63" s="176"/>
      <c r="J63" s="177">
        <f>J180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109</v>
      </c>
      <c r="E64" s="176"/>
      <c r="F64" s="176"/>
      <c r="G64" s="176"/>
      <c r="H64" s="176"/>
      <c r="I64" s="176"/>
      <c r="J64" s="177">
        <f>J190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110</v>
      </c>
      <c r="E65" s="170"/>
      <c r="F65" s="170"/>
      <c r="G65" s="170"/>
      <c r="H65" s="170"/>
      <c r="I65" s="170"/>
      <c r="J65" s="171">
        <f>J198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3"/>
      <c r="C66" s="174"/>
      <c r="D66" s="175" t="s">
        <v>111</v>
      </c>
      <c r="E66" s="176"/>
      <c r="F66" s="176"/>
      <c r="G66" s="176"/>
      <c r="H66" s="176"/>
      <c r="I66" s="176"/>
      <c r="J66" s="177">
        <f>J199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112</v>
      </c>
      <c r="E67" s="176"/>
      <c r="F67" s="176"/>
      <c r="G67" s="176"/>
      <c r="H67" s="176"/>
      <c r="I67" s="176"/>
      <c r="J67" s="177">
        <f>J213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113</v>
      </c>
      <c r="E68" s="176"/>
      <c r="F68" s="176"/>
      <c r="G68" s="176"/>
      <c r="H68" s="176"/>
      <c r="I68" s="176"/>
      <c r="J68" s="177">
        <f>J218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114</v>
      </c>
      <c r="E69" s="176"/>
      <c r="F69" s="176"/>
      <c r="G69" s="176"/>
      <c r="H69" s="176"/>
      <c r="I69" s="176"/>
      <c r="J69" s="177">
        <f>J223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115</v>
      </c>
      <c r="E70" s="176"/>
      <c r="F70" s="176"/>
      <c r="G70" s="176"/>
      <c r="H70" s="176"/>
      <c r="I70" s="176"/>
      <c r="J70" s="177">
        <f>J244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116</v>
      </c>
      <c r="E71" s="176"/>
      <c r="F71" s="176"/>
      <c r="G71" s="176"/>
      <c r="H71" s="176"/>
      <c r="I71" s="176"/>
      <c r="J71" s="177">
        <f>J261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117</v>
      </c>
      <c r="E72" s="176"/>
      <c r="F72" s="176"/>
      <c r="G72" s="176"/>
      <c r="H72" s="176"/>
      <c r="I72" s="176"/>
      <c r="J72" s="177">
        <f>J263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118</v>
      </c>
      <c r="E73" s="176"/>
      <c r="F73" s="176"/>
      <c r="G73" s="176"/>
      <c r="H73" s="176"/>
      <c r="I73" s="176"/>
      <c r="J73" s="177">
        <f>J268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119</v>
      </c>
      <c r="E74" s="176"/>
      <c r="F74" s="176"/>
      <c r="G74" s="176"/>
      <c r="H74" s="176"/>
      <c r="I74" s="176"/>
      <c r="J74" s="177">
        <f>J279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120</v>
      </c>
      <c r="E75" s="176"/>
      <c r="F75" s="176"/>
      <c r="G75" s="176"/>
      <c r="H75" s="176"/>
      <c r="I75" s="176"/>
      <c r="J75" s="177">
        <f>J416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3"/>
      <c r="C76" s="174"/>
      <c r="D76" s="175" t="s">
        <v>121</v>
      </c>
      <c r="E76" s="176"/>
      <c r="F76" s="176"/>
      <c r="G76" s="176"/>
      <c r="H76" s="176"/>
      <c r="I76" s="176"/>
      <c r="J76" s="177">
        <f>J480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3"/>
      <c r="C77" s="174"/>
      <c r="D77" s="175" t="s">
        <v>122</v>
      </c>
      <c r="E77" s="176"/>
      <c r="F77" s="176"/>
      <c r="G77" s="176"/>
      <c r="H77" s="176"/>
      <c r="I77" s="176"/>
      <c r="J77" s="177">
        <f>J590</f>
        <v>0</v>
      </c>
      <c r="K77" s="174"/>
      <c r="L77" s="17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3"/>
      <c r="C78" s="174"/>
      <c r="D78" s="175" t="s">
        <v>123</v>
      </c>
      <c r="E78" s="176"/>
      <c r="F78" s="176"/>
      <c r="G78" s="176"/>
      <c r="H78" s="176"/>
      <c r="I78" s="176"/>
      <c r="J78" s="177">
        <f>J625</f>
        <v>0</v>
      </c>
      <c r="K78" s="174"/>
      <c r="L78" s="17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3"/>
      <c r="C79" s="174"/>
      <c r="D79" s="175" t="s">
        <v>124</v>
      </c>
      <c r="E79" s="176"/>
      <c r="F79" s="176"/>
      <c r="G79" s="176"/>
      <c r="H79" s="176"/>
      <c r="I79" s="176"/>
      <c r="J79" s="177">
        <f>J665</f>
        <v>0</v>
      </c>
      <c r="K79" s="174"/>
      <c r="L79" s="178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73"/>
      <c r="C80" s="174"/>
      <c r="D80" s="175" t="s">
        <v>125</v>
      </c>
      <c r="E80" s="176"/>
      <c r="F80" s="176"/>
      <c r="G80" s="176"/>
      <c r="H80" s="176"/>
      <c r="I80" s="176"/>
      <c r="J80" s="177">
        <f>J726</f>
        <v>0</v>
      </c>
      <c r="K80" s="174"/>
      <c r="L80" s="178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2" customFormat="1" ht="21.8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6" spans="1:31" s="2" customFormat="1" ht="6.95" customHeight="1">
      <c r="A86" s="40"/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24.95" customHeight="1">
      <c r="A87" s="40"/>
      <c r="B87" s="41"/>
      <c r="C87" s="25" t="s">
        <v>126</v>
      </c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16</v>
      </c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6.5" customHeight="1">
      <c r="A90" s="40"/>
      <c r="B90" s="41"/>
      <c r="C90" s="42"/>
      <c r="D90" s="42"/>
      <c r="E90" s="162" t="str">
        <f>E7</f>
        <v>Zubní ordinace v objektu Čujkovova 40a</v>
      </c>
      <c r="F90" s="34"/>
      <c r="G90" s="34"/>
      <c r="H90" s="34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99</v>
      </c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6.5" customHeight="1">
      <c r="A92" s="40"/>
      <c r="B92" s="41"/>
      <c r="C92" s="42"/>
      <c r="D92" s="42"/>
      <c r="E92" s="71" t="str">
        <f>E9</f>
        <v>01 - Stavební část</v>
      </c>
      <c r="F92" s="42"/>
      <c r="G92" s="42"/>
      <c r="H92" s="42"/>
      <c r="I92" s="42"/>
      <c r="J92" s="42"/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2" customHeight="1">
      <c r="A94" s="40"/>
      <c r="B94" s="41"/>
      <c r="C94" s="34" t="s">
        <v>21</v>
      </c>
      <c r="D94" s="42"/>
      <c r="E94" s="42"/>
      <c r="F94" s="29" t="str">
        <f>F12</f>
        <v>ul. Čujkovova 40a, Ostrava</v>
      </c>
      <c r="G94" s="42"/>
      <c r="H94" s="42"/>
      <c r="I94" s="34" t="s">
        <v>23</v>
      </c>
      <c r="J94" s="74" t="str">
        <f>IF(J12="","",J12)</f>
        <v>20. 3. 2024</v>
      </c>
      <c r="K94" s="42"/>
      <c r="L94" s="13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6.95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3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25.65" customHeight="1">
      <c r="A96" s="40"/>
      <c r="B96" s="41"/>
      <c r="C96" s="34" t="s">
        <v>25</v>
      </c>
      <c r="D96" s="42"/>
      <c r="E96" s="42"/>
      <c r="F96" s="29" t="str">
        <f>E15</f>
        <v>ÚMOB Ostrava Jih</v>
      </c>
      <c r="G96" s="42"/>
      <c r="H96" s="42"/>
      <c r="I96" s="34" t="s">
        <v>31</v>
      </c>
      <c r="J96" s="38" t="str">
        <f>E21</f>
        <v>MPA Projektstav s.r.o.</v>
      </c>
      <c r="K96" s="42"/>
      <c r="L96" s="13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5.15" customHeight="1">
      <c r="A97" s="40"/>
      <c r="B97" s="41"/>
      <c r="C97" s="34" t="s">
        <v>29</v>
      </c>
      <c r="D97" s="42"/>
      <c r="E97" s="42"/>
      <c r="F97" s="29" t="str">
        <f>IF(E18="","",E18)</f>
        <v>Vyplň údaj</v>
      </c>
      <c r="G97" s="42"/>
      <c r="H97" s="42"/>
      <c r="I97" s="34" t="s">
        <v>34</v>
      </c>
      <c r="J97" s="38" t="str">
        <f>E24</f>
        <v>Ing. Petr Fraš</v>
      </c>
      <c r="K97" s="42"/>
      <c r="L97" s="136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0.3" customHeight="1">
      <c r="A98" s="40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136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11" customFormat="1" ht="29.25" customHeight="1">
      <c r="A99" s="179"/>
      <c r="B99" s="180"/>
      <c r="C99" s="181" t="s">
        <v>127</v>
      </c>
      <c r="D99" s="182" t="s">
        <v>57</v>
      </c>
      <c r="E99" s="182" t="s">
        <v>53</v>
      </c>
      <c r="F99" s="182" t="s">
        <v>54</v>
      </c>
      <c r="G99" s="182" t="s">
        <v>128</v>
      </c>
      <c r="H99" s="182" t="s">
        <v>129</v>
      </c>
      <c r="I99" s="182" t="s">
        <v>130</v>
      </c>
      <c r="J99" s="182" t="s">
        <v>103</v>
      </c>
      <c r="K99" s="183" t="s">
        <v>131</v>
      </c>
      <c r="L99" s="184"/>
      <c r="M99" s="94" t="s">
        <v>19</v>
      </c>
      <c r="N99" s="95" t="s">
        <v>42</v>
      </c>
      <c r="O99" s="95" t="s">
        <v>132</v>
      </c>
      <c r="P99" s="95" t="s">
        <v>133</v>
      </c>
      <c r="Q99" s="95" t="s">
        <v>134</v>
      </c>
      <c r="R99" s="95" t="s">
        <v>135</v>
      </c>
      <c r="S99" s="95" t="s">
        <v>136</v>
      </c>
      <c r="T99" s="96" t="s">
        <v>137</v>
      </c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</row>
    <row r="100" spans="1:63" s="2" customFormat="1" ht="22.8" customHeight="1">
      <c r="A100" s="40"/>
      <c r="B100" s="41"/>
      <c r="C100" s="101" t="s">
        <v>138</v>
      </c>
      <c r="D100" s="42"/>
      <c r="E100" s="42"/>
      <c r="F100" s="42"/>
      <c r="G100" s="42"/>
      <c r="H100" s="42"/>
      <c r="I100" s="42"/>
      <c r="J100" s="185">
        <f>BK100</f>
        <v>0</v>
      </c>
      <c r="K100" s="42"/>
      <c r="L100" s="46"/>
      <c r="M100" s="97"/>
      <c r="N100" s="186"/>
      <c r="O100" s="98"/>
      <c r="P100" s="187">
        <f>P101+P198</f>
        <v>0</v>
      </c>
      <c r="Q100" s="98"/>
      <c r="R100" s="187">
        <f>R101+R198</f>
        <v>35.64813714000001</v>
      </c>
      <c r="S100" s="98"/>
      <c r="T100" s="188">
        <f>T101+T198</f>
        <v>44.216236179999996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71</v>
      </c>
      <c r="AU100" s="19" t="s">
        <v>104</v>
      </c>
      <c r="BK100" s="189">
        <f>BK101+BK198</f>
        <v>0</v>
      </c>
    </row>
    <row r="101" spans="1:63" s="12" customFormat="1" ht="25.9" customHeight="1">
      <c r="A101" s="12"/>
      <c r="B101" s="190"/>
      <c r="C101" s="191"/>
      <c r="D101" s="192" t="s">
        <v>71</v>
      </c>
      <c r="E101" s="193" t="s">
        <v>139</v>
      </c>
      <c r="F101" s="193" t="s">
        <v>140</v>
      </c>
      <c r="G101" s="191"/>
      <c r="H101" s="191"/>
      <c r="I101" s="194"/>
      <c r="J101" s="195">
        <f>BK101</f>
        <v>0</v>
      </c>
      <c r="K101" s="191"/>
      <c r="L101" s="196"/>
      <c r="M101" s="197"/>
      <c r="N101" s="198"/>
      <c r="O101" s="198"/>
      <c r="P101" s="199">
        <f>P102+P140+P180+P190</f>
        <v>0</v>
      </c>
      <c r="Q101" s="198"/>
      <c r="R101" s="199">
        <f>R102+R140+R180+R190</f>
        <v>8.515451400000002</v>
      </c>
      <c r="S101" s="198"/>
      <c r="T101" s="200">
        <f>T102+T140+T180+T190</f>
        <v>9.354196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80</v>
      </c>
      <c r="AT101" s="202" t="s">
        <v>71</v>
      </c>
      <c r="AU101" s="202" t="s">
        <v>72</v>
      </c>
      <c r="AY101" s="201" t="s">
        <v>141</v>
      </c>
      <c r="BK101" s="203">
        <f>BK102+BK140+BK180+BK190</f>
        <v>0</v>
      </c>
    </row>
    <row r="102" spans="1:63" s="12" customFormat="1" ht="22.8" customHeight="1">
      <c r="A102" s="12"/>
      <c r="B102" s="190"/>
      <c r="C102" s="191"/>
      <c r="D102" s="192" t="s">
        <v>71</v>
      </c>
      <c r="E102" s="204" t="s">
        <v>142</v>
      </c>
      <c r="F102" s="204" t="s">
        <v>143</v>
      </c>
      <c r="G102" s="191"/>
      <c r="H102" s="191"/>
      <c r="I102" s="194"/>
      <c r="J102" s="205">
        <f>BK102</f>
        <v>0</v>
      </c>
      <c r="K102" s="191"/>
      <c r="L102" s="196"/>
      <c r="M102" s="197"/>
      <c r="N102" s="198"/>
      <c r="O102" s="198"/>
      <c r="P102" s="199">
        <f>SUM(P103:P139)</f>
        <v>0</v>
      </c>
      <c r="Q102" s="198"/>
      <c r="R102" s="199">
        <f>SUM(R103:R139)</f>
        <v>8.454117100000001</v>
      </c>
      <c r="S102" s="198"/>
      <c r="T102" s="200">
        <f>SUM(T103:T139)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1" t="s">
        <v>80</v>
      </c>
      <c r="AT102" s="202" t="s">
        <v>71</v>
      </c>
      <c r="AU102" s="202" t="s">
        <v>80</v>
      </c>
      <c r="AY102" s="201" t="s">
        <v>141</v>
      </c>
      <c r="BK102" s="203">
        <f>SUM(BK103:BK139)</f>
        <v>0</v>
      </c>
    </row>
    <row r="103" spans="1:65" s="2" customFormat="1" ht="24.15" customHeight="1">
      <c r="A103" s="40"/>
      <c r="B103" s="41"/>
      <c r="C103" s="206" t="s">
        <v>80</v>
      </c>
      <c r="D103" s="206" t="s">
        <v>144</v>
      </c>
      <c r="E103" s="207" t="s">
        <v>145</v>
      </c>
      <c r="F103" s="208" t="s">
        <v>146</v>
      </c>
      <c r="G103" s="209" t="s">
        <v>147</v>
      </c>
      <c r="H103" s="210">
        <v>121.65</v>
      </c>
      <c r="I103" s="211"/>
      <c r="J103" s="212">
        <f>ROUND(I103*H103,2)</f>
        <v>0</v>
      </c>
      <c r="K103" s="208" t="s">
        <v>148</v>
      </c>
      <c r="L103" s="46"/>
      <c r="M103" s="213" t="s">
        <v>19</v>
      </c>
      <c r="N103" s="214" t="s">
        <v>43</v>
      </c>
      <c r="O103" s="86"/>
      <c r="P103" s="215">
        <f>O103*H103</f>
        <v>0</v>
      </c>
      <c r="Q103" s="215">
        <v>0.0014</v>
      </c>
      <c r="R103" s="215">
        <f>Q103*H103</f>
        <v>0.17031000000000002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149</v>
      </c>
      <c r="AT103" s="217" t="s">
        <v>144</v>
      </c>
      <c r="AU103" s="217" t="s">
        <v>82</v>
      </c>
      <c r="AY103" s="19" t="s">
        <v>141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80</v>
      </c>
      <c r="BK103" s="218">
        <f>ROUND(I103*H103,2)</f>
        <v>0</v>
      </c>
      <c r="BL103" s="19" t="s">
        <v>149</v>
      </c>
      <c r="BM103" s="217" t="s">
        <v>150</v>
      </c>
    </row>
    <row r="104" spans="1:47" s="2" customFormat="1" ht="12">
      <c r="A104" s="40"/>
      <c r="B104" s="41"/>
      <c r="C104" s="42"/>
      <c r="D104" s="219" t="s">
        <v>151</v>
      </c>
      <c r="E104" s="42"/>
      <c r="F104" s="220" t="s">
        <v>152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151</v>
      </c>
      <c r="AU104" s="19" t="s">
        <v>82</v>
      </c>
    </row>
    <row r="105" spans="1:51" s="13" customFormat="1" ht="12">
      <c r="A105" s="13"/>
      <c r="B105" s="224"/>
      <c r="C105" s="225"/>
      <c r="D105" s="226" t="s">
        <v>153</v>
      </c>
      <c r="E105" s="227" t="s">
        <v>19</v>
      </c>
      <c r="F105" s="228" t="s">
        <v>154</v>
      </c>
      <c r="G105" s="225"/>
      <c r="H105" s="227" t="s">
        <v>19</v>
      </c>
      <c r="I105" s="229"/>
      <c r="J105" s="225"/>
      <c r="K105" s="225"/>
      <c r="L105" s="230"/>
      <c r="M105" s="231"/>
      <c r="N105" s="232"/>
      <c r="O105" s="232"/>
      <c r="P105" s="232"/>
      <c r="Q105" s="232"/>
      <c r="R105" s="232"/>
      <c r="S105" s="232"/>
      <c r="T105" s="23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153</v>
      </c>
      <c r="AU105" s="234" t="s">
        <v>82</v>
      </c>
      <c r="AV105" s="13" t="s">
        <v>80</v>
      </c>
      <c r="AW105" s="13" t="s">
        <v>33</v>
      </c>
      <c r="AX105" s="13" t="s">
        <v>72</v>
      </c>
      <c r="AY105" s="234" t="s">
        <v>141</v>
      </c>
    </row>
    <row r="106" spans="1:51" s="14" customFormat="1" ht="12">
      <c r="A106" s="14"/>
      <c r="B106" s="235"/>
      <c r="C106" s="236"/>
      <c r="D106" s="226" t="s">
        <v>153</v>
      </c>
      <c r="E106" s="237" t="s">
        <v>19</v>
      </c>
      <c r="F106" s="238" t="s">
        <v>155</v>
      </c>
      <c r="G106" s="236"/>
      <c r="H106" s="239">
        <v>121.65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153</v>
      </c>
      <c r="AU106" s="245" t="s">
        <v>82</v>
      </c>
      <c r="AV106" s="14" t="s">
        <v>82</v>
      </c>
      <c r="AW106" s="14" t="s">
        <v>33</v>
      </c>
      <c r="AX106" s="14" t="s">
        <v>80</v>
      </c>
      <c r="AY106" s="245" t="s">
        <v>141</v>
      </c>
    </row>
    <row r="107" spans="1:65" s="2" customFormat="1" ht="24.15" customHeight="1">
      <c r="A107" s="40"/>
      <c r="B107" s="41"/>
      <c r="C107" s="206" t="s">
        <v>82</v>
      </c>
      <c r="D107" s="206" t="s">
        <v>144</v>
      </c>
      <c r="E107" s="207" t="s">
        <v>156</v>
      </c>
      <c r="F107" s="208" t="s">
        <v>157</v>
      </c>
      <c r="G107" s="209" t="s">
        <v>147</v>
      </c>
      <c r="H107" s="210">
        <v>121.65</v>
      </c>
      <c r="I107" s="211"/>
      <c r="J107" s="212">
        <f>ROUND(I107*H107,2)</f>
        <v>0</v>
      </c>
      <c r="K107" s="208" t="s">
        <v>148</v>
      </c>
      <c r="L107" s="46"/>
      <c r="M107" s="213" t="s">
        <v>19</v>
      </c>
      <c r="N107" s="214" t="s">
        <v>43</v>
      </c>
      <c r="O107" s="86"/>
      <c r="P107" s="215">
        <f>O107*H107</f>
        <v>0</v>
      </c>
      <c r="Q107" s="215">
        <v>0.01103</v>
      </c>
      <c r="R107" s="215">
        <f>Q107*H107</f>
        <v>1.3417995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149</v>
      </c>
      <c r="AT107" s="217" t="s">
        <v>144</v>
      </c>
      <c r="AU107" s="217" t="s">
        <v>82</v>
      </c>
      <c r="AY107" s="19" t="s">
        <v>141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80</v>
      </c>
      <c r="BK107" s="218">
        <f>ROUND(I107*H107,2)</f>
        <v>0</v>
      </c>
      <c r="BL107" s="19" t="s">
        <v>149</v>
      </c>
      <c r="BM107" s="217" t="s">
        <v>158</v>
      </c>
    </row>
    <row r="108" spans="1:47" s="2" customFormat="1" ht="12">
      <c r="A108" s="40"/>
      <c r="B108" s="41"/>
      <c r="C108" s="42"/>
      <c r="D108" s="219" t="s">
        <v>151</v>
      </c>
      <c r="E108" s="42"/>
      <c r="F108" s="220" t="s">
        <v>159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151</v>
      </c>
      <c r="AU108" s="19" t="s">
        <v>82</v>
      </c>
    </row>
    <row r="109" spans="1:51" s="13" customFormat="1" ht="12">
      <c r="A109" s="13"/>
      <c r="B109" s="224"/>
      <c r="C109" s="225"/>
      <c r="D109" s="226" t="s">
        <v>153</v>
      </c>
      <c r="E109" s="227" t="s">
        <v>19</v>
      </c>
      <c r="F109" s="228" t="s">
        <v>154</v>
      </c>
      <c r="G109" s="225"/>
      <c r="H109" s="227" t="s">
        <v>19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153</v>
      </c>
      <c r="AU109" s="234" t="s">
        <v>82</v>
      </c>
      <c r="AV109" s="13" t="s">
        <v>80</v>
      </c>
      <c r="AW109" s="13" t="s">
        <v>33</v>
      </c>
      <c r="AX109" s="13" t="s">
        <v>72</v>
      </c>
      <c r="AY109" s="234" t="s">
        <v>141</v>
      </c>
    </row>
    <row r="110" spans="1:51" s="14" customFormat="1" ht="12">
      <c r="A110" s="14"/>
      <c r="B110" s="235"/>
      <c r="C110" s="236"/>
      <c r="D110" s="226" t="s">
        <v>153</v>
      </c>
      <c r="E110" s="237" t="s">
        <v>19</v>
      </c>
      <c r="F110" s="238" t="s">
        <v>155</v>
      </c>
      <c r="G110" s="236"/>
      <c r="H110" s="239">
        <v>121.65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153</v>
      </c>
      <c r="AU110" s="245" t="s">
        <v>82</v>
      </c>
      <c r="AV110" s="14" t="s">
        <v>82</v>
      </c>
      <c r="AW110" s="14" t="s">
        <v>33</v>
      </c>
      <c r="AX110" s="14" t="s">
        <v>80</v>
      </c>
      <c r="AY110" s="245" t="s">
        <v>141</v>
      </c>
    </row>
    <row r="111" spans="1:65" s="2" customFormat="1" ht="24.15" customHeight="1">
      <c r="A111" s="40"/>
      <c r="B111" s="41"/>
      <c r="C111" s="206" t="s">
        <v>160</v>
      </c>
      <c r="D111" s="206" t="s">
        <v>144</v>
      </c>
      <c r="E111" s="207" t="s">
        <v>161</v>
      </c>
      <c r="F111" s="208" t="s">
        <v>162</v>
      </c>
      <c r="G111" s="209" t="s">
        <v>147</v>
      </c>
      <c r="H111" s="210">
        <v>121.65</v>
      </c>
      <c r="I111" s="211"/>
      <c r="J111" s="212">
        <f>ROUND(I111*H111,2)</f>
        <v>0</v>
      </c>
      <c r="K111" s="208" t="s">
        <v>148</v>
      </c>
      <c r="L111" s="46"/>
      <c r="M111" s="213" t="s">
        <v>19</v>
      </c>
      <c r="N111" s="214" t="s">
        <v>43</v>
      </c>
      <c r="O111" s="86"/>
      <c r="P111" s="215">
        <f>O111*H111</f>
        <v>0</v>
      </c>
      <c r="Q111" s="215">
        <v>0.00552</v>
      </c>
      <c r="R111" s="215">
        <f>Q111*H111</f>
        <v>0.671508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149</v>
      </c>
      <c r="AT111" s="217" t="s">
        <v>144</v>
      </c>
      <c r="AU111" s="217" t="s">
        <v>82</v>
      </c>
      <c r="AY111" s="19" t="s">
        <v>141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80</v>
      </c>
      <c r="BK111" s="218">
        <f>ROUND(I111*H111,2)</f>
        <v>0</v>
      </c>
      <c r="BL111" s="19" t="s">
        <v>149</v>
      </c>
      <c r="BM111" s="217" t="s">
        <v>163</v>
      </c>
    </row>
    <row r="112" spans="1:47" s="2" customFormat="1" ht="12">
      <c r="A112" s="40"/>
      <c r="B112" s="41"/>
      <c r="C112" s="42"/>
      <c r="D112" s="219" t="s">
        <v>151</v>
      </c>
      <c r="E112" s="42"/>
      <c r="F112" s="220" t="s">
        <v>164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151</v>
      </c>
      <c r="AU112" s="19" t="s">
        <v>82</v>
      </c>
    </row>
    <row r="113" spans="1:51" s="13" customFormat="1" ht="12">
      <c r="A113" s="13"/>
      <c r="B113" s="224"/>
      <c r="C113" s="225"/>
      <c r="D113" s="226" t="s">
        <v>153</v>
      </c>
      <c r="E113" s="227" t="s">
        <v>19</v>
      </c>
      <c r="F113" s="228" t="s">
        <v>154</v>
      </c>
      <c r="G113" s="225"/>
      <c r="H113" s="227" t="s">
        <v>19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153</v>
      </c>
      <c r="AU113" s="234" t="s">
        <v>82</v>
      </c>
      <c r="AV113" s="13" t="s">
        <v>80</v>
      </c>
      <c r="AW113" s="13" t="s">
        <v>33</v>
      </c>
      <c r="AX113" s="13" t="s">
        <v>72</v>
      </c>
      <c r="AY113" s="234" t="s">
        <v>141</v>
      </c>
    </row>
    <row r="114" spans="1:51" s="14" customFormat="1" ht="12">
      <c r="A114" s="14"/>
      <c r="B114" s="235"/>
      <c r="C114" s="236"/>
      <c r="D114" s="226" t="s">
        <v>153</v>
      </c>
      <c r="E114" s="237" t="s">
        <v>19</v>
      </c>
      <c r="F114" s="238" t="s">
        <v>155</v>
      </c>
      <c r="G114" s="236"/>
      <c r="H114" s="239">
        <v>121.65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153</v>
      </c>
      <c r="AU114" s="245" t="s">
        <v>82</v>
      </c>
      <c r="AV114" s="14" t="s">
        <v>82</v>
      </c>
      <c r="AW114" s="14" t="s">
        <v>33</v>
      </c>
      <c r="AX114" s="14" t="s">
        <v>80</v>
      </c>
      <c r="AY114" s="245" t="s">
        <v>141</v>
      </c>
    </row>
    <row r="115" spans="1:65" s="2" customFormat="1" ht="24.15" customHeight="1">
      <c r="A115" s="40"/>
      <c r="B115" s="41"/>
      <c r="C115" s="206" t="s">
        <v>149</v>
      </c>
      <c r="D115" s="206" t="s">
        <v>144</v>
      </c>
      <c r="E115" s="207" t="s">
        <v>165</v>
      </c>
      <c r="F115" s="208" t="s">
        <v>166</v>
      </c>
      <c r="G115" s="209" t="s">
        <v>147</v>
      </c>
      <c r="H115" s="210">
        <v>34.71</v>
      </c>
      <c r="I115" s="211"/>
      <c r="J115" s="212">
        <f>ROUND(I115*H115,2)</f>
        <v>0</v>
      </c>
      <c r="K115" s="208" t="s">
        <v>167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0.00326</v>
      </c>
      <c r="R115" s="215">
        <f>Q115*H115</f>
        <v>0.1131546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149</v>
      </c>
      <c r="AT115" s="217" t="s">
        <v>144</v>
      </c>
      <c r="AU115" s="217" t="s">
        <v>82</v>
      </c>
      <c r="AY115" s="19" t="s">
        <v>141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149</v>
      </c>
      <c r="BM115" s="217" t="s">
        <v>168</v>
      </c>
    </row>
    <row r="116" spans="1:51" s="13" customFormat="1" ht="12">
      <c r="A116" s="13"/>
      <c r="B116" s="224"/>
      <c r="C116" s="225"/>
      <c r="D116" s="226" t="s">
        <v>153</v>
      </c>
      <c r="E116" s="227" t="s">
        <v>19</v>
      </c>
      <c r="F116" s="228" t="s">
        <v>154</v>
      </c>
      <c r="G116" s="225"/>
      <c r="H116" s="227" t="s">
        <v>19</v>
      </c>
      <c r="I116" s="229"/>
      <c r="J116" s="225"/>
      <c r="K116" s="225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153</v>
      </c>
      <c r="AU116" s="234" t="s">
        <v>82</v>
      </c>
      <c r="AV116" s="13" t="s">
        <v>80</v>
      </c>
      <c r="AW116" s="13" t="s">
        <v>33</v>
      </c>
      <c r="AX116" s="13" t="s">
        <v>72</v>
      </c>
      <c r="AY116" s="234" t="s">
        <v>141</v>
      </c>
    </row>
    <row r="117" spans="1:51" s="14" customFormat="1" ht="12">
      <c r="A117" s="14"/>
      <c r="B117" s="235"/>
      <c r="C117" s="236"/>
      <c r="D117" s="226" t="s">
        <v>153</v>
      </c>
      <c r="E117" s="237" t="s">
        <v>19</v>
      </c>
      <c r="F117" s="238" t="s">
        <v>169</v>
      </c>
      <c r="G117" s="236"/>
      <c r="H117" s="239">
        <v>34.71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5" t="s">
        <v>153</v>
      </c>
      <c r="AU117" s="245" t="s">
        <v>82</v>
      </c>
      <c r="AV117" s="14" t="s">
        <v>82</v>
      </c>
      <c r="AW117" s="14" t="s">
        <v>33</v>
      </c>
      <c r="AX117" s="14" t="s">
        <v>80</v>
      </c>
      <c r="AY117" s="245" t="s">
        <v>141</v>
      </c>
    </row>
    <row r="118" spans="1:65" s="2" customFormat="1" ht="16.5" customHeight="1">
      <c r="A118" s="40"/>
      <c r="B118" s="41"/>
      <c r="C118" s="206" t="s">
        <v>170</v>
      </c>
      <c r="D118" s="206" t="s">
        <v>144</v>
      </c>
      <c r="E118" s="207" t="s">
        <v>171</v>
      </c>
      <c r="F118" s="208" t="s">
        <v>172</v>
      </c>
      <c r="G118" s="209" t="s">
        <v>147</v>
      </c>
      <c r="H118" s="210">
        <v>150.47</v>
      </c>
      <c r="I118" s="211"/>
      <c r="J118" s="212">
        <f>ROUND(I118*H118,2)</f>
        <v>0</v>
      </c>
      <c r="K118" s="208" t="s">
        <v>148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0.0408</v>
      </c>
      <c r="R118" s="215">
        <f>Q118*H118</f>
        <v>6.139176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149</v>
      </c>
      <c r="AT118" s="217" t="s">
        <v>144</v>
      </c>
      <c r="AU118" s="217" t="s">
        <v>82</v>
      </c>
      <c r="AY118" s="19" t="s">
        <v>141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80</v>
      </c>
      <c r="BK118" s="218">
        <f>ROUND(I118*H118,2)</f>
        <v>0</v>
      </c>
      <c r="BL118" s="19" t="s">
        <v>149</v>
      </c>
      <c r="BM118" s="217" t="s">
        <v>173</v>
      </c>
    </row>
    <row r="119" spans="1:47" s="2" customFormat="1" ht="12">
      <c r="A119" s="40"/>
      <c r="B119" s="41"/>
      <c r="C119" s="42"/>
      <c r="D119" s="219" t="s">
        <v>151</v>
      </c>
      <c r="E119" s="42"/>
      <c r="F119" s="220" t="s">
        <v>174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151</v>
      </c>
      <c r="AU119" s="19" t="s">
        <v>82</v>
      </c>
    </row>
    <row r="120" spans="1:51" s="13" customFormat="1" ht="12">
      <c r="A120" s="13"/>
      <c r="B120" s="224"/>
      <c r="C120" s="225"/>
      <c r="D120" s="226" t="s">
        <v>153</v>
      </c>
      <c r="E120" s="227" t="s">
        <v>19</v>
      </c>
      <c r="F120" s="228" t="s">
        <v>154</v>
      </c>
      <c r="G120" s="225"/>
      <c r="H120" s="227" t="s">
        <v>19</v>
      </c>
      <c r="I120" s="229"/>
      <c r="J120" s="225"/>
      <c r="K120" s="225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153</v>
      </c>
      <c r="AU120" s="234" t="s">
        <v>82</v>
      </c>
      <c r="AV120" s="13" t="s">
        <v>80</v>
      </c>
      <c r="AW120" s="13" t="s">
        <v>33</v>
      </c>
      <c r="AX120" s="13" t="s">
        <v>72</v>
      </c>
      <c r="AY120" s="234" t="s">
        <v>141</v>
      </c>
    </row>
    <row r="121" spans="1:51" s="13" customFormat="1" ht="12">
      <c r="A121" s="13"/>
      <c r="B121" s="224"/>
      <c r="C121" s="225"/>
      <c r="D121" s="226" t="s">
        <v>153</v>
      </c>
      <c r="E121" s="227" t="s">
        <v>19</v>
      </c>
      <c r="F121" s="228" t="s">
        <v>175</v>
      </c>
      <c r="G121" s="225"/>
      <c r="H121" s="227" t="s">
        <v>19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153</v>
      </c>
      <c r="AU121" s="234" t="s">
        <v>82</v>
      </c>
      <c r="AV121" s="13" t="s">
        <v>80</v>
      </c>
      <c r="AW121" s="13" t="s">
        <v>33</v>
      </c>
      <c r="AX121" s="13" t="s">
        <v>72</v>
      </c>
      <c r="AY121" s="234" t="s">
        <v>141</v>
      </c>
    </row>
    <row r="122" spans="1:51" s="14" customFormat="1" ht="12">
      <c r="A122" s="14"/>
      <c r="B122" s="235"/>
      <c r="C122" s="236"/>
      <c r="D122" s="226" t="s">
        <v>153</v>
      </c>
      <c r="E122" s="237" t="s">
        <v>19</v>
      </c>
      <c r="F122" s="238" t="s">
        <v>176</v>
      </c>
      <c r="G122" s="236"/>
      <c r="H122" s="239">
        <v>5.62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5" t="s">
        <v>153</v>
      </c>
      <c r="AU122" s="245" t="s">
        <v>82</v>
      </c>
      <c r="AV122" s="14" t="s">
        <v>82</v>
      </c>
      <c r="AW122" s="14" t="s">
        <v>33</v>
      </c>
      <c r="AX122" s="14" t="s">
        <v>72</v>
      </c>
      <c r="AY122" s="245" t="s">
        <v>141</v>
      </c>
    </row>
    <row r="123" spans="1:51" s="13" customFormat="1" ht="12">
      <c r="A123" s="13"/>
      <c r="B123" s="224"/>
      <c r="C123" s="225"/>
      <c r="D123" s="226" t="s">
        <v>153</v>
      </c>
      <c r="E123" s="227" t="s">
        <v>19</v>
      </c>
      <c r="F123" s="228" t="s">
        <v>177</v>
      </c>
      <c r="G123" s="225"/>
      <c r="H123" s="227" t="s">
        <v>19</v>
      </c>
      <c r="I123" s="229"/>
      <c r="J123" s="225"/>
      <c r="K123" s="225"/>
      <c r="L123" s="230"/>
      <c r="M123" s="231"/>
      <c r="N123" s="232"/>
      <c r="O123" s="232"/>
      <c r="P123" s="232"/>
      <c r="Q123" s="232"/>
      <c r="R123" s="232"/>
      <c r="S123" s="232"/>
      <c r="T123" s="23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4" t="s">
        <v>153</v>
      </c>
      <c r="AU123" s="234" t="s">
        <v>82</v>
      </c>
      <c r="AV123" s="13" t="s">
        <v>80</v>
      </c>
      <c r="AW123" s="13" t="s">
        <v>33</v>
      </c>
      <c r="AX123" s="13" t="s">
        <v>72</v>
      </c>
      <c r="AY123" s="234" t="s">
        <v>141</v>
      </c>
    </row>
    <row r="124" spans="1:51" s="14" customFormat="1" ht="12">
      <c r="A124" s="14"/>
      <c r="B124" s="235"/>
      <c r="C124" s="236"/>
      <c r="D124" s="226" t="s">
        <v>153</v>
      </c>
      <c r="E124" s="237" t="s">
        <v>19</v>
      </c>
      <c r="F124" s="238" t="s">
        <v>178</v>
      </c>
      <c r="G124" s="236"/>
      <c r="H124" s="239">
        <v>121.97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5" t="s">
        <v>153</v>
      </c>
      <c r="AU124" s="245" t="s">
        <v>82</v>
      </c>
      <c r="AV124" s="14" t="s">
        <v>82</v>
      </c>
      <c r="AW124" s="14" t="s">
        <v>33</v>
      </c>
      <c r="AX124" s="14" t="s">
        <v>72</v>
      </c>
      <c r="AY124" s="245" t="s">
        <v>141</v>
      </c>
    </row>
    <row r="125" spans="1:51" s="13" customFormat="1" ht="12">
      <c r="A125" s="13"/>
      <c r="B125" s="224"/>
      <c r="C125" s="225"/>
      <c r="D125" s="226" t="s">
        <v>153</v>
      </c>
      <c r="E125" s="227" t="s">
        <v>19</v>
      </c>
      <c r="F125" s="228" t="s">
        <v>179</v>
      </c>
      <c r="G125" s="225"/>
      <c r="H125" s="227" t="s">
        <v>19</v>
      </c>
      <c r="I125" s="229"/>
      <c r="J125" s="225"/>
      <c r="K125" s="225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153</v>
      </c>
      <c r="AU125" s="234" t="s">
        <v>82</v>
      </c>
      <c r="AV125" s="13" t="s">
        <v>80</v>
      </c>
      <c r="AW125" s="13" t="s">
        <v>33</v>
      </c>
      <c r="AX125" s="13" t="s">
        <v>72</v>
      </c>
      <c r="AY125" s="234" t="s">
        <v>141</v>
      </c>
    </row>
    <row r="126" spans="1:51" s="14" customFormat="1" ht="12">
      <c r="A126" s="14"/>
      <c r="B126" s="235"/>
      <c r="C126" s="236"/>
      <c r="D126" s="226" t="s">
        <v>153</v>
      </c>
      <c r="E126" s="237" t="s">
        <v>19</v>
      </c>
      <c r="F126" s="238" t="s">
        <v>180</v>
      </c>
      <c r="G126" s="236"/>
      <c r="H126" s="239">
        <v>22.88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153</v>
      </c>
      <c r="AU126" s="245" t="s">
        <v>82</v>
      </c>
      <c r="AV126" s="14" t="s">
        <v>82</v>
      </c>
      <c r="AW126" s="14" t="s">
        <v>33</v>
      </c>
      <c r="AX126" s="14" t="s">
        <v>72</v>
      </c>
      <c r="AY126" s="245" t="s">
        <v>141</v>
      </c>
    </row>
    <row r="127" spans="1:51" s="15" customFormat="1" ht="12">
      <c r="A127" s="15"/>
      <c r="B127" s="246"/>
      <c r="C127" s="247"/>
      <c r="D127" s="226" t="s">
        <v>153</v>
      </c>
      <c r="E127" s="248" t="s">
        <v>19</v>
      </c>
      <c r="F127" s="249" t="s">
        <v>181</v>
      </c>
      <c r="G127" s="247"/>
      <c r="H127" s="250">
        <v>150.47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6" t="s">
        <v>153</v>
      </c>
      <c r="AU127" s="256" t="s">
        <v>82</v>
      </c>
      <c r="AV127" s="15" t="s">
        <v>149</v>
      </c>
      <c r="AW127" s="15" t="s">
        <v>33</v>
      </c>
      <c r="AX127" s="15" t="s">
        <v>80</v>
      </c>
      <c r="AY127" s="256" t="s">
        <v>141</v>
      </c>
    </row>
    <row r="128" spans="1:65" s="2" customFormat="1" ht="16.5" customHeight="1">
      <c r="A128" s="40"/>
      <c r="B128" s="41"/>
      <c r="C128" s="206" t="s">
        <v>142</v>
      </c>
      <c r="D128" s="206" t="s">
        <v>144</v>
      </c>
      <c r="E128" s="207" t="s">
        <v>182</v>
      </c>
      <c r="F128" s="208" t="s">
        <v>183</v>
      </c>
      <c r="G128" s="209" t="s">
        <v>147</v>
      </c>
      <c r="H128" s="210">
        <v>150.47</v>
      </c>
      <c r="I128" s="211"/>
      <c r="J128" s="212">
        <f>ROUND(I128*H128,2)</f>
        <v>0</v>
      </c>
      <c r="K128" s="208" t="s">
        <v>148</v>
      </c>
      <c r="L128" s="46"/>
      <c r="M128" s="213" t="s">
        <v>19</v>
      </c>
      <c r="N128" s="214" t="s">
        <v>43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184</v>
      </c>
      <c r="AT128" s="217" t="s">
        <v>144</v>
      </c>
      <c r="AU128" s="217" t="s">
        <v>82</v>
      </c>
      <c r="AY128" s="19" t="s">
        <v>141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80</v>
      </c>
      <c r="BK128" s="218">
        <f>ROUND(I128*H128,2)</f>
        <v>0</v>
      </c>
      <c r="BL128" s="19" t="s">
        <v>184</v>
      </c>
      <c r="BM128" s="217" t="s">
        <v>185</v>
      </c>
    </row>
    <row r="129" spans="1:47" s="2" customFormat="1" ht="12">
      <c r="A129" s="40"/>
      <c r="B129" s="41"/>
      <c r="C129" s="42"/>
      <c r="D129" s="219" t="s">
        <v>151</v>
      </c>
      <c r="E129" s="42"/>
      <c r="F129" s="220" t="s">
        <v>186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151</v>
      </c>
      <c r="AU129" s="19" t="s">
        <v>82</v>
      </c>
    </row>
    <row r="130" spans="1:51" s="13" customFormat="1" ht="12">
      <c r="A130" s="13"/>
      <c r="B130" s="224"/>
      <c r="C130" s="225"/>
      <c r="D130" s="226" t="s">
        <v>153</v>
      </c>
      <c r="E130" s="227" t="s">
        <v>19</v>
      </c>
      <c r="F130" s="228" t="s">
        <v>154</v>
      </c>
      <c r="G130" s="225"/>
      <c r="H130" s="227" t="s">
        <v>19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153</v>
      </c>
      <c r="AU130" s="234" t="s">
        <v>82</v>
      </c>
      <c r="AV130" s="13" t="s">
        <v>80</v>
      </c>
      <c r="AW130" s="13" t="s">
        <v>33</v>
      </c>
      <c r="AX130" s="13" t="s">
        <v>72</v>
      </c>
      <c r="AY130" s="234" t="s">
        <v>141</v>
      </c>
    </row>
    <row r="131" spans="1:51" s="13" customFormat="1" ht="12">
      <c r="A131" s="13"/>
      <c r="B131" s="224"/>
      <c r="C131" s="225"/>
      <c r="D131" s="226" t="s">
        <v>153</v>
      </c>
      <c r="E131" s="227" t="s">
        <v>19</v>
      </c>
      <c r="F131" s="228" t="s">
        <v>175</v>
      </c>
      <c r="G131" s="225"/>
      <c r="H131" s="227" t="s">
        <v>19</v>
      </c>
      <c r="I131" s="229"/>
      <c r="J131" s="225"/>
      <c r="K131" s="225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153</v>
      </c>
      <c r="AU131" s="234" t="s">
        <v>82</v>
      </c>
      <c r="AV131" s="13" t="s">
        <v>80</v>
      </c>
      <c r="AW131" s="13" t="s">
        <v>33</v>
      </c>
      <c r="AX131" s="13" t="s">
        <v>72</v>
      </c>
      <c r="AY131" s="234" t="s">
        <v>141</v>
      </c>
    </row>
    <row r="132" spans="1:51" s="14" customFormat="1" ht="12">
      <c r="A132" s="14"/>
      <c r="B132" s="235"/>
      <c r="C132" s="236"/>
      <c r="D132" s="226" t="s">
        <v>153</v>
      </c>
      <c r="E132" s="237" t="s">
        <v>19</v>
      </c>
      <c r="F132" s="238" t="s">
        <v>176</v>
      </c>
      <c r="G132" s="236"/>
      <c r="H132" s="239">
        <v>5.62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5" t="s">
        <v>153</v>
      </c>
      <c r="AU132" s="245" t="s">
        <v>82</v>
      </c>
      <c r="AV132" s="14" t="s">
        <v>82</v>
      </c>
      <c r="AW132" s="14" t="s">
        <v>33</v>
      </c>
      <c r="AX132" s="14" t="s">
        <v>72</v>
      </c>
      <c r="AY132" s="245" t="s">
        <v>141</v>
      </c>
    </row>
    <row r="133" spans="1:51" s="13" customFormat="1" ht="12">
      <c r="A133" s="13"/>
      <c r="B133" s="224"/>
      <c r="C133" s="225"/>
      <c r="D133" s="226" t="s">
        <v>153</v>
      </c>
      <c r="E133" s="227" t="s">
        <v>19</v>
      </c>
      <c r="F133" s="228" t="s">
        <v>177</v>
      </c>
      <c r="G133" s="225"/>
      <c r="H133" s="227" t="s">
        <v>19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153</v>
      </c>
      <c r="AU133" s="234" t="s">
        <v>82</v>
      </c>
      <c r="AV133" s="13" t="s">
        <v>80</v>
      </c>
      <c r="AW133" s="13" t="s">
        <v>33</v>
      </c>
      <c r="AX133" s="13" t="s">
        <v>72</v>
      </c>
      <c r="AY133" s="234" t="s">
        <v>141</v>
      </c>
    </row>
    <row r="134" spans="1:51" s="14" customFormat="1" ht="12">
      <c r="A134" s="14"/>
      <c r="B134" s="235"/>
      <c r="C134" s="236"/>
      <c r="D134" s="226" t="s">
        <v>153</v>
      </c>
      <c r="E134" s="237" t="s">
        <v>19</v>
      </c>
      <c r="F134" s="238" t="s">
        <v>178</v>
      </c>
      <c r="G134" s="236"/>
      <c r="H134" s="239">
        <v>121.97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5" t="s">
        <v>153</v>
      </c>
      <c r="AU134" s="245" t="s">
        <v>82</v>
      </c>
      <c r="AV134" s="14" t="s">
        <v>82</v>
      </c>
      <c r="AW134" s="14" t="s">
        <v>33</v>
      </c>
      <c r="AX134" s="14" t="s">
        <v>72</v>
      </c>
      <c r="AY134" s="245" t="s">
        <v>141</v>
      </c>
    </row>
    <row r="135" spans="1:51" s="13" customFormat="1" ht="12">
      <c r="A135" s="13"/>
      <c r="B135" s="224"/>
      <c r="C135" s="225"/>
      <c r="D135" s="226" t="s">
        <v>153</v>
      </c>
      <c r="E135" s="227" t="s">
        <v>19</v>
      </c>
      <c r="F135" s="228" t="s">
        <v>179</v>
      </c>
      <c r="G135" s="225"/>
      <c r="H135" s="227" t="s">
        <v>19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153</v>
      </c>
      <c r="AU135" s="234" t="s">
        <v>82</v>
      </c>
      <c r="AV135" s="13" t="s">
        <v>80</v>
      </c>
      <c r="AW135" s="13" t="s">
        <v>33</v>
      </c>
      <c r="AX135" s="13" t="s">
        <v>72</v>
      </c>
      <c r="AY135" s="234" t="s">
        <v>141</v>
      </c>
    </row>
    <row r="136" spans="1:51" s="14" customFormat="1" ht="12">
      <c r="A136" s="14"/>
      <c r="B136" s="235"/>
      <c r="C136" s="236"/>
      <c r="D136" s="226" t="s">
        <v>153</v>
      </c>
      <c r="E136" s="237" t="s">
        <v>19</v>
      </c>
      <c r="F136" s="238" t="s">
        <v>180</v>
      </c>
      <c r="G136" s="236"/>
      <c r="H136" s="239">
        <v>22.88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5" t="s">
        <v>153</v>
      </c>
      <c r="AU136" s="245" t="s">
        <v>82</v>
      </c>
      <c r="AV136" s="14" t="s">
        <v>82</v>
      </c>
      <c r="AW136" s="14" t="s">
        <v>33</v>
      </c>
      <c r="AX136" s="14" t="s">
        <v>72</v>
      </c>
      <c r="AY136" s="245" t="s">
        <v>141</v>
      </c>
    </row>
    <row r="137" spans="1:51" s="15" customFormat="1" ht="12">
      <c r="A137" s="15"/>
      <c r="B137" s="246"/>
      <c r="C137" s="247"/>
      <c r="D137" s="226" t="s">
        <v>153</v>
      </c>
      <c r="E137" s="248" t="s">
        <v>19</v>
      </c>
      <c r="F137" s="249" t="s">
        <v>181</v>
      </c>
      <c r="G137" s="247"/>
      <c r="H137" s="250">
        <v>150.47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6" t="s">
        <v>153</v>
      </c>
      <c r="AU137" s="256" t="s">
        <v>82</v>
      </c>
      <c r="AV137" s="15" t="s">
        <v>149</v>
      </c>
      <c r="AW137" s="15" t="s">
        <v>33</v>
      </c>
      <c r="AX137" s="15" t="s">
        <v>80</v>
      </c>
      <c r="AY137" s="256" t="s">
        <v>141</v>
      </c>
    </row>
    <row r="138" spans="1:65" s="2" customFormat="1" ht="16.5" customHeight="1">
      <c r="A138" s="40"/>
      <c r="B138" s="41"/>
      <c r="C138" s="257" t="s">
        <v>187</v>
      </c>
      <c r="D138" s="257" t="s">
        <v>188</v>
      </c>
      <c r="E138" s="258" t="s">
        <v>189</v>
      </c>
      <c r="F138" s="259" t="s">
        <v>190</v>
      </c>
      <c r="G138" s="260" t="s">
        <v>191</v>
      </c>
      <c r="H138" s="261">
        <v>18.169</v>
      </c>
      <c r="I138" s="262"/>
      <c r="J138" s="263">
        <f>ROUND(I138*H138,2)</f>
        <v>0</v>
      </c>
      <c r="K138" s="259" t="s">
        <v>148</v>
      </c>
      <c r="L138" s="264"/>
      <c r="M138" s="265" t="s">
        <v>19</v>
      </c>
      <c r="N138" s="266" t="s">
        <v>43</v>
      </c>
      <c r="O138" s="86"/>
      <c r="P138" s="215">
        <f>O138*H138</f>
        <v>0</v>
      </c>
      <c r="Q138" s="215">
        <v>0.001</v>
      </c>
      <c r="R138" s="215">
        <f>Q138*H138</f>
        <v>0.018169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192</v>
      </c>
      <c r="AT138" s="217" t="s">
        <v>188</v>
      </c>
      <c r="AU138" s="217" t="s">
        <v>82</v>
      </c>
      <c r="AY138" s="19" t="s">
        <v>141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80</v>
      </c>
      <c r="BK138" s="218">
        <f>ROUND(I138*H138,2)</f>
        <v>0</v>
      </c>
      <c r="BL138" s="19" t="s">
        <v>184</v>
      </c>
      <c r="BM138" s="217" t="s">
        <v>193</v>
      </c>
    </row>
    <row r="139" spans="1:51" s="14" customFormat="1" ht="12">
      <c r="A139" s="14"/>
      <c r="B139" s="235"/>
      <c r="C139" s="236"/>
      <c r="D139" s="226" t="s">
        <v>153</v>
      </c>
      <c r="E139" s="236"/>
      <c r="F139" s="238" t="s">
        <v>194</v>
      </c>
      <c r="G139" s="236"/>
      <c r="H139" s="239">
        <v>18.169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5" t="s">
        <v>153</v>
      </c>
      <c r="AU139" s="245" t="s">
        <v>82</v>
      </c>
      <c r="AV139" s="14" t="s">
        <v>82</v>
      </c>
      <c r="AW139" s="14" t="s">
        <v>4</v>
      </c>
      <c r="AX139" s="14" t="s">
        <v>80</v>
      </c>
      <c r="AY139" s="245" t="s">
        <v>141</v>
      </c>
    </row>
    <row r="140" spans="1:63" s="12" customFormat="1" ht="22.8" customHeight="1">
      <c r="A140" s="12"/>
      <c r="B140" s="190"/>
      <c r="C140" s="191"/>
      <c r="D140" s="192" t="s">
        <v>71</v>
      </c>
      <c r="E140" s="204" t="s">
        <v>195</v>
      </c>
      <c r="F140" s="204" t="s">
        <v>196</v>
      </c>
      <c r="G140" s="191"/>
      <c r="H140" s="191"/>
      <c r="I140" s="194"/>
      <c r="J140" s="205">
        <f>BK140</f>
        <v>0</v>
      </c>
      <c r="K140" s="191"/>
      <c r="L140" s="196"/>
      <c r="M140" s="197"/>
      <c r="N140" s="198"/>
      <c r="O140" s="198"/>
      <c r="P140" s="199">
        <f>SUM(P141:P179)</f>
        <v>0</v>
      </c>
      <c r="Q140" s="198"/>
      <c r="R140" s="199">
        <f>SUM(R141:R179)</f>
        <v>0.0613343</v>
      </c>
      <c r="S140" s="198"/>
      <c r="T140" s="200">
        <f>SUM(T141:T179)</f>
        <v>9.354196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1" t="s">
        <v>80</v>
      </c>
      <c r="AT140" s="202" t="s">
        <v>71</v>
      </c>
      <c r="AU140" s="202" t="s">
        <v>80</v>
      </c>
      <c r="AY140" s="201" t="s">
        <v>141</v>
      </c>
      <c r="BK140" s="203">
        <f>SUM(BK141:BK179)</f>
        <v>0</v>
      </c>
    </row>
    <row r="141" spans="1:65" s="2" customFormat="1" ht="24.15" customHeight="1">
      <c r="A141" s="40"/>
      <c r="B141" s="41"/>
      <c r="C141" s="206" t="s">
        <v>197</v>
      </c>
      <c r="D141" s="206" t="s">
        <v>144</v>
      </c>
      <c r="E141" s="207" t="s">
        <v>198</v>
      </c>
      <c r="F141" s="208" t="s">
        <v>199</v>
      </c>
      <c r="G141" s="209" t="s">
        <v>147</v>
      </c>
      <c r="H141" s="210">
        <v>360.79</v>
      </c>
      <c r="I141" s="211"/>
      <c r="J141" s="212">
        <f>ROUND(I141*H141,2)</f>
        <v>0</v>
      </c>
      <c r="K141" s="208" t="s">
        <v>148</v>
      </c>
      <c r="L141" s="46"/>
      <c r="M141" s="213" t="s">
        <v>19</v>
      </c>
      <c r="N141" s="214" t="s">
        <v>43</v>
      </c>
      <c r="O141" s="86"/>
      <c r="P141" s="215">
        <f>O141*H141</f>
        <v>0</v>
      </c>
      <c r="Q141" s="215">
        <v>0.00013</v>
      </c>
      <c r="R141" s="215">
        <f>Q141*H141</f>
        <v>0.0469027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149</v>
      </c>
      <c r="AT141" s="217" t="s">
        <v>144</v>
      </c>
      <c r="AU141" s="217" t="s">
        <v>82</v>
      </c>
      <c r="AY141" s="19" t="s">
        <v>141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80</v>
      </c>
      <c r="BK141" s="218">
        <f>ROUND(I141*H141,2)</f>
        <v>0</v>
      </c>
      <c r="BL141" s="19" t="s">
        <v>149</v>
      </c>
      <c r="BM141" s="217" t="s">
        <v>200</v>
      </c>
    </row>
    <row r="142" spans="1:47" s="2" customFormat="1" ht="12">
      <c r="A142" s="40"/>
      <c r="B142" s="41"/>
      <c r="C142" s="42"/>
      <c r="D142" s="219" t="s">
        <v>151</v>
      </c>
      <c r="E142" s="42"/>
      <c r="F142" s="220" t="s">
        <v>201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151</v>
      </c>
      <c r="AU142" s="19" t="s">
        <v>82</v>
      </c>
    </row>
    <row r="143" spans="1:51" s="13" customFormat="1" ht="12">
      <c r="A143" s="13"/>
      <c r="B143" s="224"/>
      <c r="C143" s="225"/>
      <c r="D143" s="226" t="s">
        <v>153</v>
      </c>
      <c r="E143" s="227" t="s">
        <v>19</v>
      </c>
      <c r="F143" s="228" t="s">
        <v>202</v>
      </c>
      <c r="G143" s="225"/>
      <c r="H143" s="227" t="s">
        <v>19</v>
      </c>
      <c r="I143" s="229"/>
      <c r="J143" s="225"/>
      <c r="K143" s="225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153</v>
      </c>
      <c r="AU143" s="234" t="s">
        <v>82</v>
      </c>
      <c r="AV143" s="13" t="s">
        <v>80</v>
      </c>
      <c r="AW143" s="13" t="s">
        <v>33</v>
      </c>
      <c r="AX143" s="13" t="s">
        <v>72</v>
      </c>
      <c r="AY143" s="234" t="s">
        <v>141</v>
      </c>
    </row>
    <row r="144" spans="1:51" s="14" customFormat="1" ht="12">
      <c r="A144" s="14"/>
      <c r="B144" s="235"/>
      <c r="C144" s="236"/>
      <c r="D144" s="226" t="s">
        <v>153</v>
      </c>
      <c r="E144" s="237" t="s">
        <v>19</v>
      </c>
      <c r="F144" s="238" t="s">
        <v>203</v>
      </c>
      <c r="G144" s="236"/>
      <c r="H144" s="239">
        <v>360.79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5" t="s">
        <v>153</v>
      </c>
      <c r="AU144" s="245" t="s">
        <v>82</v>
      </c>
      <c r="AV144" s="14" t="s">
        <v>82</v>
      </c>
      <c r="AW144" s="14" t="s">
        <v>33</v>
      </c>
      <c r="AX144" s="14" t="s">
        <v>80</v>
      </c>
      <c r="AY144" s="245" t="s">
        <v>141</v>
      </c>
    </row>
    <row r="145" spans="1:65" s="2" customFormat="1" ht="24.15" customHeight="1">
      <c r="A145" s="40"/>
      <c r="B145" s="41"/>
      <c r="C145" s="206" t="s">
        <v>195</v>
      </c>
      <c r="D145" s="206" t="s">
        <v>144</v>
      </c>
      <c r="E145" s="207" t="s">
        <v>204</v>
      </c>
      <c r="F145" s="208" t="s">
        <v>205</v>
      </c>
      <c r="G145" s="209" t="s">
        <v>147</v>
      </c>
      <c r="H145" s="210">
        <v>360.79</v>
      </c>
      <c r="I145" s="211"/>
      <c r="J145" s="212">
        <f>ROUND(I145*H145,2)</f>
        <v>0</v>
      </c>
      <c r="K145" s="208" t="s">
        <v>148</v>
      </c>
      <c r="L145" s="46"/>
      <c r="M145" s="213" t="s">
        <v>19</v>
      </c>
      <c r="N145" s="214" t="s">
        <v>43</v>
      </c>
      <c r="O145" s="86"/>
      <c r="P145" s="215">
        <f>O145*H145</f>
        <v>0</v>
      </c>
      <c r="Q145" s="215">
        <v>4E-05</v>
      </c>
      <c r="R145" s="215">
        <f>Q145*H145</f>
        <v>0.014431600000000003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149</v>
      </c>
      <c r="AT145" s="217" t="s">
        <v>144</v>
      </c>
      <c r="AU145" s="217" t="s">
        <v>82</v>
      </c>
      <c r="AY145" s="19" t="s">
        <v>141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80</v>
      </c>
      <c r="BK145" s="218">
        <f>ROUND(I145*H145,2)</f>
        <v>0</v>
      </c>
      <c r="BL145" s="19" t="s">
        <v>149</v>
      </c>
      <c r="BM145" s="217" t="s">
        <v>206</v>
      </c>
    </row>
    <row r="146" spans="1:47" s="2" customFormat="1" ht="12">
      <c r="A146" s="40"/>
      <c r="B146" s="41"/>
      <c r="C146" s="42"/>
      <c r="D146" s="219" t="s">
        <v>151</v>
      </c>
      <c r="E146" s="42"/>
      <c r="F146" s="220" t="s">
        <v>207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151</v>
      </c>
      <c r="AU146" s="19" t="s">
        <v>82</v>
      </c>
    </row>
    <row r="147" spans="1:51" s="13" customFormat="1" ht="12">
      <c r="A147" s="13"/>
      <c r="B147" s="224"/>
      <c r="C147" s="225"/>
      <c r="D147" s="226" t="s">
        <v>153</v>
      </c>
      <c r="E147" s="227" t="s">
        <v>19</v>
      </c>
      <c r="F147" s="228" t="s">
        <v>202</v>
      </c>
      <c r="G147" s="225"/>
      <c r="H147" s="227" t="s">
        <v>19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153</v>
      </c>
      <c r="AU147" s="234" t="s">
        <v>82</v>
      </c>
      <c r="AV147" s="13" t="s">
        <v>80</v>
      </c>
      <c r="AW147" s="13" t="s">
        <v>33</v>
      </c>
      <c r="AX147" s="13" t="s">
        <v>72</v>
      </c>
      <c r="AY147" s="234" t="s">
        <v>141</v>
      </c>
    </row>
    <row r="148" spans="1:51" s="14" customFormat="1" ht="12">
      <c r="A148" s="14"/>
      <c r="B148" s="235"/>
      <c r="C148" s="236"/>
      <c r="D148" s="226" t="s">
        <v>153</v>
      </c>
      <c r="E148" s="237" t="s">
        <v>19</v>
      </c>
      <c r="F148" s="238" t="s">
        <v>203</v>
      </c>
      <c r="G148" s="236"/>
      <c r="H148" s="239">
        <v>360.79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5" t="s">
        <v>153</v>
      </c>
      <c r="AU148" s="245" t="s">
        <v>82</v>
      </c>
      <c r="AV148" s="14" t="s">
        <v>82</v>
      </c>
      <c r="AW148" s="14" t="s">
        <v>33</v>
      </c>
      <c r="AX148" s="14" t="s">
        <v>80</v>
      </c>
      <c r="AY148" s="245" t="s">
        <v>141</v>
      </c>
    </row>
    <row r="149" spans="1:65" s="2" customFormat="1" ht="16.5" customHeight="1">
      <c r="A149" s="40"/>
      <c r="B149" s="41"/>
      <c r="C149" s="206" t="s">
        <v>208</v>
      </c>
      <c r="D149" s="206" t="s">
        <v>144</v>
      </c>
      <c r="E149" s="207" t="s">
        <v>209</v>
      </c>
      <c r="F149" s="208" t="s">
        <v>210</v>
      </c>
      <c r="G149" s="209" t="s">
        <v>147</v>
      </c>
      <c r="H149" s="210">
        <v>9.804</v>
      </c>
      <c r="I149" s="211"/>
      <c r="J149" s="212">
        <f>ROUND(I149*H149,2)</f>
        <v>0</v>
      </c>
      <c r="K149" s="208" t="s">
        <v>148</v>
      </c>
      <c r="L149" s="46"/>
      <c r="M149" s="213" t="s">
        <v>19</v>
      </c>
      <c r="N149" s="214" t="s">
        <v>43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0.261</v>
      </c>
      <c r="T149" s="216">
        <f>S149*H149</f>
        <v>2.558844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149</v>
      </c>
      <c r="AT149" s="217" t="s">
        <v>144</v>
      </c>
      <c r="AU149" s="217" t="s">
        <v>82</v>
      </c>
      <c r="AY149" s="19" t="s">
        <v>141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80</v>
      </c>
      <c r="BK149" s="218">
        <f>ROUND(I149*H149,2)</f>
        <v>0</v>
      </c>
      <c r="BL149" s="19" t="s">
        <v>149</v>
      </c>
      <c r="BM149" s="217" t="s">
        <v>211</v>
      </c>
    </row>
    <row r="150" spans="1:47" s="2" customFormat="1" ht="12">
      <c r="A150" s="40"/>
      <c r="B150" s="41"/>
      <c r="C150" s="42"/>
      <c r="D150" s="219" t="s">
        <v>151</v>
      </c>
      <c r="E150" s="42"/>
      <c r="F150" s="220" t="s">
        <v>212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151</v>
      </c>
      <c r="AU150" s="19" t="s">
        <v>82</v>
      </c>
    </row>
    <row r="151" spans="1:51" s="13" customFormat="1" ht="12">
      <c r="A151" s="13"/>
      <c r="B151" s="224"/>
      <c r="C151" s="225"/>
      <c r="D151" s="226" t="s">
        <v>153</v>
      </c>
      <c r="E151" s="227" t="s">
        <v>19</v>
      </c>
      <c r="F151" s="228" t="s">
        <v>213</v>
      </c>
      <c r="G151" s="225"/>
      <c r="H151" s="227" t="s">
        <v>19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153</v>
      </c>
      <c r="AU151" s="234" t="s">
        <v>82</v>
      </c>
      <c r="AV151" s="13" t="s">
        <v>80</v>
      </c>
      <c r="AW151" s="13" t="s">
        <v>33</v>
      </c>
      <c r="AX151" s="13" t="s">
        <v>72</v>
      </c>
      <c r="AY151" s="234" t="s">
        <v>141</v>
      </c>
    </row>
    <row r="152" spans="1:51" s="14" customFormat="1" ht="12">
      <c r="A152" s="14"/>
      <c r="B152" s="235"/>
      <c r="C152" s="236"/>
      <c r="D152" s="226" t="s">
        <v>153</v>
      </c>
      <c r="E152" s="237" t="s">
        <v>19</v>
      </c>
      <c r="F152" s="238" t="s">
        <v>214</v>
      </c>
      <c r="G152" s="236"/>
      <c r="H152" s="239">
        <v>9.804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5" t="s">
        <v>153</v>
      </c>
      <c r="AU152" s="245" t="s">
        <v>82</v>
      </c>
      <c r="AV152" s="14" t="s">
        <v>82</v>
      </c>
      <c r="AW152" s="14" t="s">
        <v>33</v>
      </c>
      <c r="AX152" s="14" t="s">
        <v>80</v>
      </c>
      <c r="AY152" s="245" t="s">
        <v>141</v>
      </c>
    </row>
    <row r="153" spans="1:65" s="2" customFormat="1" ht="16.5" customHeight="1">
      <c r="A153" s="40"/>
      <c r="B153" s="41"/>
      <c r="C153" s="206" t="s">
        <v>215</v>
      </c>
      <c r="D153" s="206" t="s">
        <v>144</v>
      </c>
      <c r="E153" s="207" t="s">
        <v>216</v>
      </c>
      <c r="F153" s="208" t="s">
        <v>217</v>
      </c>
      <c r="G153" s="209" t="s">
        <v>147</v>
      </c>
      <c r="H153" s="210">
        <v>140.13</v>
      </c>
      <c r="I153" s="211"/>
      <c r="J153" s="212">
        <f>ROUND(I153*H153,2)</f>
        <v>0</v>
      </c>
      <c r="K153" s="208" t="s">
        <v>148</v>
      </c>
      <c r="L153" s="46"/>
      <c r="M153" s="213" t="s">
        <v>19</v>
      </c>
      <c r="N153" s="214" t="s">
        <v>43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149</v>
      </c>
      <c r="AT153" s="217" t="s">
        <v>144</v>
      </c>
      <c r="AU153" s="217" t="s">
        <v>82</v>
      </c>
      <c r="AY153" s="19" t="s">
        <v>141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80</v>
      </c>
      <c r="BK153" s="218">
        <f>ROUND(I153*H153,2)</f>
        <v>0</v>
      </c>
      <c r="BL153" s="19" t="s">
        <v>149</v>
      </c>
      <c r="BM153" s="217" t="s">
        <v>218</v>
      </c>
    </row>
    <row r="154" spans="1:47" s="2" customFormat="1" ht="12">
      <c r="A154" s="40"/>
      <c r="B154" s="41"/>
      <c r="C154" s="42"/>
      <c r="D154" s="219" t="s">
        <v>151</v>
      </c>
      <c r="E154" s="42"/>
      <c r="F154" s="220" t="s">
        <v>219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151</v>
      </c>
      <c r="AU154" s="19" t="s">
        <v>82</v>
      </c>
    </row>
    <row r="155" spans="1:51" s="13" customFormat="1" ht="12">
      <c r="A155" s="13"/>
      <c r="B155" s="224"/>
      <c r="C155" s="225"/>
      <c r="D155" s="226" t="s">
        <v>153</v>
      </c>
      <c r="E155" s="227" t="s">
        <v>19</v>
      </c>
      <c r="F155" s="228" t="s">
        <v>213</v>
      </c>
      <c r="G155" s="225"/>
      <c r="H155" s="227" t="s">
        <v>19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153</v>
      </c>
      <c r="AU155" s="234" t="s">
        <v>82</v>
      </c>
      <c r="AV155" s="13" t="s">
        <v>80</v>
      </c>
      <c r="AW155" s="13" t="s">
        <v>33</v>
      </c>
      <c r="AX155" s="13" t="s">
        <v>72</v>
      </c>
      <c r="AY155" s="234" t="s">
        <v>141</v>
      </c>
    </row>
    <row r="156" spans="1:51" s="14" customFormat="1" ht="12">
      <c r="A156" s="14"/>
      <c r="B156" s="235"/>
      <c r="C156" s="236"/>
      <c r="D156" s="226" t="s">
        <v>153</v>
      </c>
      <c r="E156" s="237" t="s">
        <v>19</v>
      </c>
      <c r="F156" s="238" t="s">
        <v>220</v>
      </c>
      <c r="G156" s="236"/>
      <c r="H156" s="239">
        <v>140.13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5" t="s">
        <v>153</v>
      </c>
      <c r="AU156" s="245" t="s">
        <v>82</v>
      </c>
      <c r="AV156" s="14" t="s">
        <v>82</v>
      </c>
      <c r="AW156" s="14" t="s">
        <v>33</v>
      </c>
      <c r="AX156" s="14" t="s">
        <v>80</v>
      </c>
      <c r="AY156" s="245" t="s">
        <v>141</v>
      </c>
    </row>
    <row r="157" spans="1:65" s="2" customFormat="1" ht="24.15" customHeight="1">
      <c r="A157" s="40"/>
      <c r="B157" s="41"/>
      <c r="C157" s="206" t="s">
        <v>8</v>
      </c>
      <c r="D157" s="206" t="s">
        <v>144</v>
      </c>
      <c r="E157" s="207" t="s">
        <v>221</v>
      </c>
      <c r="F157" s="208" t="s">
        <v>222</v>
      </c>
      <c r="G157" s="209" t="s">
        <v>147</v>
      </c>
      <c r="H157" s="210">
        <v>9.4</v>
      </c>
      <c r="I157" s="211"/>
      <c r="J157" s="212">
        <f>ROUND(I157*H157,2)</f>
        <v>0</v>
      </c>
      <c r="K157" s="208" t="s">
        <v>148</v>
      </c>
      <c r="L157" s="46"/>
      <c r="M157" s="213" t="s">
        <v>19</v>
      </c>
      <c r="N157" s="214" t="s">
        <v>43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0.076</v>
      </c>
      <c r="T157" s="216">
        <f>S157*H157</f>
        <v>0.7144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149</v>
      </c>
      <c r="AT157" s="217" t="s">
        <v>144</v>
      </c>
      <c r="AU157" s="217" t="s">
        <v>82</v>
      </c>
      <c r="AY157" s="19" t="s">
        <v>141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80</v>
      </c>
      <c r="BK157" s="218">
        <f>ROUND(I157*H157,2)</f>
        <v>0</v>
      </c>
      <c r="BL157" s="19" t="s">
        <v>149</v>
      </c>
      <c r="BM157" s="217" t="s">
        <v>223</v>
      </c>
    </row>
    <row r="158" spans="1:47" s="2" customFormat="1" ht="12">
      <c r="A158" s="40"/>
      <c r="B158" s="41"/>
      <c r="C158" s="42"/>
      <c r="D158" s="219" t="s">
        <v>151</v>
      </c>
      <c r="E158" s="42"/>
      <c r="F158" s="220" t="s">
        <v>224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151</v>
      </c>
      <c r="AU158" s="19" t="s">
        <v>82</v>
      </c>
    </row>
    <row r="159" spans="1:51" s="13" customFormat="1" ht="12">
      <c r="A159" s="13"/>
      <c r="B159" s="224"/>
      <c r="C159" s="225"/>
      <c r="D159" s="226" t="s">
        <v>153</v>
      </c>
      <c r="E159" s="227" t="s">
        <v>19</v>
      </c>
      <c r="F159" s="228" t="s">
        <v>213</v>
      </c>
      <c r="G159" s="225"/>
      <c r="H159" s="227" t="s">
        <v>19</v>
      </c>
      <c r="I159" s="229"/>
      <c r="J159" s="225"/>
      <c r="K159" s="225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153</v>
      </c>
      <c r="AU159" s="234" t="s">
        <v>82</v>
      </c>
      <c r="AV159" s="13" t="s">
        <v>80</v>
      </c>
      <c r="AW159" s="13" t="s">
        <v>33</v>
      </c>
      <c r="AX159" s="13" t="s">
        <v>72</v>
      </c>
      <c r="AY159" s="234" t="s">
        <v>141</v>
      </c>
    </row>
    <row r="160" spans="1:51" s="14" customFormat="1" ht="12">
      <c r="A160" s="14"/>
      <c r="B160" s="235"/>
      <c r="C160" s="236"/>
      <c r="D160" s="226" t="s">
        <v>153</v>
      </c>
      <c r="E160" s="237" t="s">
        <v>19</v>
      </c>
      <c r="F160" s="238" t="s">
        <v>225</v>
      </c>
      <c r="G160" s="236"/>
      <c r="H160" s="239">
        <v>8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5" t="s">
        <v>153</v>
      </c>
      <c r="AU160" s="245" t="s">
        <v>82</v>
      </c>
      <c r="AV160" s="14" t="s">
        <v>82</v>
      </c>
      <c r="AW160" s="14" t="s">
        <v>33</v>
      </c>
      <c r="AX160" s="14" t="s">
        <v>72</v>
      </c>
      <c r="AY160" s="245" t="s">
        <v>141</v>
      </c>
    </row>
    <row r="161" spans="1:51" s="14" customFormat="1" ht="12">
      <c r="A161" s="14"/>
      <c r="B161" s="235"/>
      <c r="C161" s="236"/>
      <c r="D161" s="226" t="s">
        <v>153</v>
      </c>
      <c r="E161" s="237" t="s">
        <v>19</v>
      </c>
      <c r="F161" s="238" t="s">
        <v>226</v>
      </c>
      <c r="G161" s="236"/>
      <c r="H161" s="239">
        <v>1.4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5" t="s">
        <v>153</v>
      </c>
      <c r="AU161" s="245" t="s">
        <v>82</v>
      </c>
      <c r="AV161" s="14" t="s">
        <v>82</v>
      </c>
      <c r="AW161" s="14" t="s">
        <v>33</v>
      </c>
      <c r="AX161" s="14" t="s">
        <v>72</v>
      </c>
      <c r="AY161" s="245" t="s">
        <v>141</v>
      </c>
    </row>
    <row r="162" spans="1:51" s="15" customFormat="1" ht="12">
      <c r="A162" s="15"/>
      <c r="B162" s="246"/>
      <c r="C162" s="247"/>
      <c r="D162" s="226" t="s">
        <v>153</v>
      </c>
      <c r="E162" s="248" t="s">
        <v>19</v>
      </c>
      <c r="F162" s="249" t="s">
        <v>181</v>
      </c>
      <c r="G162" s="247"/>
      <c r="H162" s="250">
        <v>9.4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56" t="s">
        <v>153</v>
      </c>
      <c r="AU162" s="256" t="s">
        <v>82</v>
      </c>
      <c r="AV162" s="15" t="s">
        <v>149</v>
      </c>
      <c r="AW162" s="15" t="s">
        <v>33</v>
      </c>
      <c r="AX162" s="15" t="s">
        <v>80</v>
      </c>
      <c r="AY162" s="256" t="s">
        <v>141</v>
      </c>
    </row>
    <row r="163" spans="1:65" s="2" customFormat="1" ht="21.75" customHeight="1">
      <c r="A163" s="40"/>
      <c r="B163" s="41"/>
      <c r="C163" s="206" t="s">
        <v>227</v>
      </c>
      <c r="D163" s="206" t="s">
        <v>144</v>
      </c>
      <c r="E163" s="207" t="s">
        <v>228</v>
      </c>
      <c r="F163" s="208" t="s">
        <v>229</v>
      </c>
      <c r="G163" s="209" t="s">
        <v>230</v>
      </c>
      <c r="H163" s="210">
        <v>50</v>
      </c>
      <c r="I163" s="211"/>
      <c r="J163" s="212">
        <f>ROUND(I163*H163,2)</f>
        <v>0</v>
      </c>
      <c r="K163" s="208" t="s">
        <v>148</v>
      </c>
      <c r="L163" s="46"/>
      <c r="M163" s="213" t="s">
        <v>19</v>
      </c>
      <c r="N163" s="214" t="s">
        <v>43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0.013</v>
      </c>
      <c r="T163" s="216">
        <f>S163*H163</f>
        <v>0.65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149</v>
      </c>
      <c r="AT163" s="217" t="s">
        <v>144</v>
      </c>
      <c r="AU163" s="217" t="s">
        <v>82</v>
      </c>
      <c r="AY163" s="19" t="s">
        <v>141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80</v>
      </c>
      <c r="BK163" s="218">
        <f>ROUND(I163*H163,2)</f>
        <v>0</v>
      </c>
      <c r="BL163" s="19" t="s">
        <v>149</v>
      </c>
      <c r="BM163" s="217" t="s">
        <v>231</v>
      </c>
    </row>
    <row r="164" spans="1:47" s="2" customFormat="1" ht="12">
      <c r="A164" s="40"/>
      <c r="B164" s="41"/>
      <c r="C164" s="42"/>
      <c r="D164" s="219" t="s">
        <v>151</v>
      </c>
      <c r="E164" s="42"/>
      <c r="F164" s="220" t="s">
        <v>232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151</v>
      </c>
      <c r="AU164" s="19" t="s">
        <v>82</v>
      </c>
    </row>
    <row r="165" spans="1:51" s="13" customFormat="1" ht="12">
      <c r="A165" s="13"/>
      <c r="B165" s="224"/>
      <c r="C165" s="225"/>
      <c r="D165" s="226" t="s">
        <v>153</v>
      </c>
      <c r="E165" s="227" t="s">
        <v>19</v>
      </c>
      <c r="F165" s="228" t="s">
        <v>213</v>
      </c>
      <c r="G165" s="225"/>
      <c r="H165" s="227" t="s">
        <v>19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153</v>
      </c>
      <c r="AU165" s="234" t="s">
        <v>82</v>
      </c>
      <c r="AV165" s="13" t="s">
        <v>80</v>
      </c>
      <c r="AW165" s="13" t="s">
        <v>33</v>
      </c>
      <c r="AX165" s="13" t="s">
        <v>72</v>
      </c>
      <c r="AY165" s="234" t="s">
        <v>141</v>
      </c>
    </row>
    <row r="166" spans="1:51" s="14" customFormat="1" ht="12">
      <c r="A166" s="14"/>
      <c r="B166" s="235"/>
      <c r="C166" s="236"/>
      <c r="D166" s="226" t="s">
        <v>153</v>
      </c>
      <c r="E166" s="237" t="s">
        <v>19</v>
      </c>
      <c r="F166" s="238" t="s">
        <v>233</v>
      </c>
      <c r="G166" s="236"/>
      <c r="H166" s="239">
        <v>50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5" t="s">
        <v>153</v>
      </c>
      <c r="AU166" s="245" t="s">
        <v>82</v>
      </c>
      <c r="AV166" s="14" t="s">
        <v>82</v>
      </c>
      <c r="AW166" s="14" t="s">
        <v>33</v>
      </c>
      <c r="AX166" s="14" t="s">
        <v>80</v>
      </c>
      <c r="AY166" s="245" t="s">
        <v>141</v>
      </c>
    </row>
    <row r="167" spans="1:65" s="2" customFormat="1" ht="24.15" customHeight="1">
      <c r="A167" s="40"/>
      <c r="B167" s="41"/>
      <c r="C167" s="206" t="s">
        <v>234</v>
      </c>
      <c r="D167" s="206" t="s">
        <v>144</v>
      </c>
      <c r="E167" s="207" t="s">
        <v>235</v>
      </c>
      <c r="F167" s="208" t="s">
        <v>236</v>
      </c>
      <c r="G167" s="209" t="s">
        <v>230</v>
      </c>
      <c r="H167" s="210">
        <v>15</v>
      </c>
      <c r="I167" s="211"/>
      <c r="J167" s="212">
        <f>ROUND(I167*H167,2)</f>
        <v>0</v>
      </c>
      <c r="K167" s="208" t="s">
        <v>148</v>
      </c>
      <c r="L167" s="46"/>
      <c r="M167" s="213" t="s">
        <v>19</v>
      </c>
      <c r="N167" s="214" t="s">
        <v>43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0.05</v>
      </c>
      <c r="T167" s="216">
        <f>S167*H167</f>
        <v>0.75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149</v>
      </c>
      <c r="AT167" s="217" t="s">
        <v>144</v>
      </c>
      <c r="AU167" s="217" t="s">
        <v>82</v>
      </c>
      <c r="AY167" s="19" t="s">
        <v>141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80</v>
      </c>
      <c r="BK167" s="218">
        <f>ROUND(I167*H167,2)</f>
        <v>0</v>
      </c>
      <c r="BL167" s="19" t="s">
        <v>149</v>
      </c>
      <c r="BM167" s="217" t="s">
        <v>237</v>
      </c>
    </row>
    <row r="168" spans="1:47" s="2" customFormat="1" ht="12">
      <c r="A168" s="40"/>
      <c r="B168" s="41"/>
      <c r="C168" s="42"/>
      <c r="D168" s="219" t="s">
        <v>151</v>
      </c>
      <c r="E168" s="42"/>
      <c r="F168" s="220" t="s">
        <v>238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151</v>
      </c>
      <c r="AU168" s="19" t="s">
        <v>82</v>
      </c>
    </row>
    <row r="169" spans="1:51" s="13" customFormat="1" ht="12">
      <c r="A169" s="13"/>
      <c r="B169" s="224"/>
      <c r="C169" s="225"/>
      <c r="D169" s="226" t="s">
        <v>153</v>
      </c>
      <c r="E169" s="227" t="s">
        <v>19</v>
      </c>
      <c r="F169" s="228" t="s">
        <v>213</v>
      </c>
      <c r="G169" s="225"/>
      <c r="H169" s="227" t="s">
        <v>19</v>
      </c>
      <c r="I169" s="229"/>
      <c r="J169" s="225"/>
      <c r="K169" s="225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153</v>
      </c>
      <c r="AU169" s="234" t="s">
        <v>82</v>
      </c>
      <c r="AV169" s="13" t="s">
        <v>80</v>
      </c>
      <c r="AW169" s="13" t="s">
        <v>33</v>
      </c>
      <c r="AX169" s="13" t="s">
        <v>72</v>
      </c>
      <c r="AY169" s="234" t="s">
        <v>141</v>
      </c>
    </row>
    <row r="170" spans="1:51" s="14" customFormat="1" ht="12">
      <c r="A170" s="14"/>
      <c r="B170" s="235"/>
      <c r="C170" s="236"/>
      <c r="D170" s="226" t="s">
        <v>153</v>
      </c>
      <c r="E170" s="237" t="s">
        <v>19</v>
      </c>
      <c r="F170" s="238" t="s">
        <v>239</v>
      </c>
      <c r="G170" s="236"/>
      <c r="H170" s="239">
        <v>15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5" t="s">
        <v>153</v>
      </c>
      <c r="AU170" s="245" t="s">
        <v>82</v>
      </c>
      <c r="AV170" s="14" t="s">
        <v>82</v>
      </c>
      <c r="AW170" s="14" t="s">
        <v>33</v>
      </c>
      <c r="AX170" s="14" t="s">
        <v>80</v>
      </c>
      <c r="AY170" s="245" t="s">
        <v>141</v>
      </c>
    </row>
    <row r="171" spans="1:65" s="2" customFormat="1" ht="24.15" customHeight="1">
      <c r="A171" s="40"/>
      <c r="B171" s="41"/>
      <c r="C171" s="206" t="s">
        <v>239</v>
      </c>
      <c r="D171" s="206" t="s">
        <v>144</v>
      </c>
      <c r="E171" s="207" t="s">
        <v>240</v>
      </c>
      <c r="F171" s="208" t="s">
        <v>241</v>
      </c>
      <c r="G171" s="209" t="s">
        <v>147</v>
      </c>
      <c r="H171" s="210">
        <v>97.412</v>
      </c>
      <c r="I171" s="211"/>
      <c r="J171" s="212">
        <f>ROUND(I171*H171,2)</f>
        <v>0</v>
      </c>
      <c r="K171" s="208" t="s">
        <v>148</v>
      </c>
      <c r="L171" s="46"/>
      <c r="M171" s="213" t="s">
        <v>19</v>
      </c>
      <c r="N171" s="214" t="s">
        <v>43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0.046</v>
      </c>
      <c r="T171" s="216">
        <f>S171*H171</f>
        <v>4.480952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149</v>
      </c>
      <c r="AT171" s="217" t="s">
        <v>144</v>
      </c>
      <c r="AU171" s="217" t="s">
        <v>82</v>
      </c>
      <c r="AY171" s="19" t="s">
        <v>141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80</v>
      </c>
      <c r="BK171" s="218">
        <f>ROUND(I171*H171,2)</f>
        <v>0</v>
      </c>
      <c r="BL171" s="19" t="s">
        <v>149</v>
      </c>
      <c r="BM171" s="217" t="s">
        <v>242</v>
      </c>
    </row>
    <row r="172" spans="1:47" s="2" customFormat="1" ht="12">
      <c r="A172" s="40"/>
      <c r="B172" s="41"/>
      <c r="C172" s="42"/>
      <c r="D172" s="219" t="s">
        <v>151</v>
      </c>
      <c r="E172" s="42"/>
      <c r="F172" s="220" t="s">
        <v>243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151</v>
      </c>
      <c r="AU172" s="19" t="s">
        <v>82</v>
      </c>
    </row>
    <row r="173" spans="1:51" s="13" customFormat="1" ht="12">
      <c r="A173" s="13"/>
      <c r="B173" s="224"/>
      <c r="C173" s="225"/>
      <c r="D173" s="226" t="s">
        <v>153</v>
      </c>
      <c r="E173" s="227" t="s">
        <v>19</v>
      </c>
      <c r="F173" s="228" t="s">
        <v>213</v>
      </c>
      <c r="G173" s="225"/>
      <c r="H173" s="227" t="s">
        <v>19</v>
      </c>
      <c r="I173" s="229"/>
      <c r="J173" s="225"/>
      <c r="K173" s="225"/>
      <c r="L173" s="230"/>
      <c r="M173" s="231"/>
      <c r="N173" s="232"/>
      <c r="O173" s="232"/>
      <c r="P173" s="232"/>
      <c r="Q173" s="232"/>
      <c r="R173" s="232"/>
      <c r="S173" s="232"/>
      <c r="T173" s="23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4" t="s">
        <v>153</v>
      </c>
      <c r="AU173" s="234" t="s">
        <v>82</v>
      </c>
      <c r="AV173" s="13" t="s">
        <v>80</v>
      </c>
      <c r="AW173" s="13" t="s">
        <v>33</v>
      </c>
      <c r="AX173" s="13" t="s">
        <v>72</v>
      </c>
      <c r="AY173" s="234" t="s">
        <v>141</v>
      </c>
    </row>
    <row r="174" spans="1:51" s="14" customFormat="1" ht="12">
      <c r="A174" s="14"/>
      <c r="B174" s="235"/>
      <c r="C174" s="236"/>
      <c r="D174" s="226" t="s">
        <v>153</v>
      </c>
      <c r="E174" s="237" t="s">
        <v>19</v>
      </c>
      <c r="F174" s="238" t="s">
        <v>244</v>
      </c>
      <c r="G174" s="236"/>
      <c r="H174" s="239">
        <v>136.352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5" t="s">
        <v>153</v>
      </c>
      <c r="AU174" s="245" t="s">
        <v>82</v>
      </c>
      <c r="AV174" s="14" t="s">
        <v>82</v>
      </c>
      <c r="AW174" s="14" t="s">
        <v>33</v>
      </c>
      <c r="AX174" s="14" t="s">
        <v>72</v>
      </c>
      <c r="AY174" s="245" t="s">
        <v>141</v>
      </c>
    </row>
    <row r="175" spans="1:51" s="14" customFormat="1" ht="12">
      <c r="A175" s="14"/>
      <c r="B175" s="235"/>
      <c r="C175" s="236"/>
      <c r="D175" s="226" t="s">
        <v>153</v>
      </c>
      <c r="E175" s="237" t="s">
        <v>19</v>
      </c>
      <c r="F175" s="238" t="s">
        <v>245</v>
      </c>
      <c r="G175" s="236"/>
      <c r="H175" s="239">
        <v>-38.94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5" t="s">
        <v>153</v>
      </c>
      <c r="AU175" s="245" t="s">
        <v>82</v>
      </c>
      <c r="AV175" s="14" t="s">
        <v>82</v>
      </c>
      <c r="AW175" s="14" t="s">
        <v>33</v>
      </c>
      <c r="AX175" s="14" t="s">
        <v>72</v>
      </c>
      <c r="AY175" s="245" t="s">
        <v>141</v>
      </c>
    </row>
    <row r="176" spans="1:51" s="15" customFormat="1" ht="12">
      <c r="A176" s="15"/>
      <c r="B176" s="246"/>
      <c r="C176" s="247"/>
      <c r="D176" s="226" t="s">
        <v>153</v>
      </c>
      <c r="E176" s="248" t="s">
        <v>19</v>
      </c>
      <c r="F176" s="249" t="s">
        <v>181</v>
      </c>
      <c r="G176" s="247"/>
      <c r="H176" s="250">
        <v>97.412</v>
      </c>
      <c r="I176" s="251"/>
      <c r="J176" s="247"/>
      <c r="K176" s="247"/>
      <c r="L176" s="252"/>
      <c r="M176" s="253"/>
      <c r="N176" s="254"/>
      <c r="O176" s="254"/>
      <c r="P176" s="254"/>
      <c r="Q176" s="254"/>
      <c r="R176" s="254"/>
      <c r="S176" s="254"/>
      <c r="T176" s="25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6" t="s">
        <v>153</v>
      </c>
      <c r="AU176" s="256" t="s">
        <v>82</v>
      </c>
      <c r="AV176" s="15" t="s">
        <v>149</v>
      </c>
      <c r="AW176" s="15" t="s">
        <v>33</v>
      </c>
      <c r="AX176" s="15" t="s">
        <v>80</v>
      </c>
      <c r="AY176" s="256" t="s">
        <v>141</v>
      </c>
    </row>
    <row r="177" spans="1:65" s="2" customFormat="1" ht="24.15" customHeight="1">
      <c r="A177" s="40"/>
      <c r="B177" s="41"/>
      <c r="C177" s="206" t="s">
        <v>184</v>
      </c>
      <c r="D177" s="206" t="s">
        <v>144</v>
      </c>
      <c r="E177" s="207" t="s">
        <v>246</v>
      </c>
      <c r="F177" s="208" t="s">
        <v>247</v>
      </c>
      <c r="G177" s="209" t="s">
        <v>248</v>
      </c>
      <c r="H177" s="210">
        <v>1</v>
      </c>
      <c r="I177" s="211"/>
      <c r="J177" s="212">
        <f>ROUND(I177*H177,2)</f>
        <v>0</v>
      </c>
      <c r="K177" s="208" t="s">
        <v>167</v>
      </c>
      <c r="L177" s="46"/>
      <c r="M177" s="213" t="s">
        <v>19</v>
      </c>
      <c r="N177" s="214" t="s">
        <v>43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0.2</v>
      </c>
      <c r="T177" s="216">
        <f>S177*H177</f>
        <v>0.2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149</v>
      </c>
      <c r="AT177" s="217" t="s">
        <v>144</v>
      </c>
      <c r="AU177" s="217" t="s">
        <v>82</v>
      </c>
      <c r="AY177" s="19" t="s">
        <v>141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80</v>
      </c>
      <c r="BK177" s="218">
        <f>ROUND(I177*H177,2)</f>
        <v>0</v>
      </c>
      <c r="BL177" s="19" t="s">
        <v>149</v>
      </c>
      <c r="BM177" s="217" t="s">
        <v>249</v>
      </c>
    </row>
    <row r="178" spans="1:51" s="13" customFormat="1" ht="12">
      <c r="A178" s="13"/>
      <c r="B178" s="224"/>
      <c r="C178" s="225"/>
      <c r="D178" s="226" t="s">
        <v>153</v>
      </c>
      <c r="E178" s="227" t="s">
        <v>19</v>
      </c>
      <c r="F178" s="228" t="s">
        <v>213</v>
      </c>
      <c r="G178" s="225"/>
      <c r="H178" s="227" t="s">
        <v>19</v>
      </c>
      <c r="I178" s="229"/>
      <c r="J178" s="225"/>
      <c r="K178" s="225"/>
      <c r="L178" s="230"/>
      <c r="M178" s="231"/>
      <c r="N178" s="232"/>
      <c r="O178" s="232"/>
      <c r="P178" s="232"/>
      <c r="Q178" s="232"/>
      <c r="R178" s="232"/>
      <c r="S178" s="232"/>
      <c r="T178" s="23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153</v>
      </c>
      <c r="AU178" s="234" t="s">
        <v>82</v>
      </c>
      <c r="AV178" s="13" t="s">
        <v>80</v>
      </c>
      <c r="AW178" s="13" t="s">
        <v>33</v>
      </c>
      <c r="AX178" s="13" t="s">
        <v>72</v>
      </c>
      <c r="AY178" s="234" t="s">
        <v>141</v>
      </c>
    </row>
    <row r="179" spans="1:51" s="14" customFormat="1" ht="12">
      <c r="A179" s="14"/>
      <c r="B179" s="235"/>
      <c r="C179" s="236"/>
      <c r="D179" s="226" t="s">
        <v>153</v>
      </c>
      <c r="E179" s="237" t="s">
        <v>19</v>
      </c>
      <c r="F179" s="238" t="s">
        <v>80</v>
      </c>
      <c r="G179" s="236"/>
      <c r="H179" s="239">
        <v>1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5" t="s">
        <v>153</v>
      </c>
      <c r="AU179" s="245" t="s">
        <v>82</v>
      </c>
      <c r="AV179" s="14" t="s">
        <v>82</v>
      </c>
      <c r="AW179" s="14" t="s">
        <v>33</v>
      </c>
      <c r="AX179" s="14" t="s">
        <v>80</v>
      </c>
      <c r="AY179" s="245" t="s">
        <v>141</v>
      </c>
    </row>
    <row r="180" spans="1:63" s="12" customFormat="1" ht="22.8" customHeight="1">
      <c r="A180" s="12"/>
      <c r="B180" s="190"/>
      <c r="C180" s="191"/>
      <c r="D180" s="192" t="s">
        <v>71</v>
      </c>
      <c r="E180" s="204" t="s">
        <v>250</v>
      </c>
      <c r="F180" s="204" t="s">
        <v>251</v>
      </c>
      <c r="G180" s="191"/>
      <c r="H180" s="191"/>
      <c r="I180" s="194"/>
      <c r="J180" s="205">
        <f>BK180</f>
        <v>0</v>
      </c>
      <c r="K180" s="191"/>
      <c r="L180" s="196"/>
      <c r="M180" s="197"/>
      <c r="N180" s="198"/>
      <c r="O180" s="198"/>
      <c r="P180" s="199">
        <f>SUM(P181:P189)</f>
        <v>0</v>
      </c>
      <c r="Q180" s="198"/>
      <c r="R180" s="199">
        <f>SUM(R181:R189)</f>
        <v>0</v>
      </c>
      <c r="S180" s="198"/>
      <c r="T180" s="200">
        <f>SUM(T181:T189)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1" t="s">
        <v>80</v>
      </c>
      <c r="AT180" s="202" t="s">
        <v>71</v>
      </c>
      <c r="AU180" s="202" t="s">
        <v>80</v>
      </c>
      <c r="AY180" s="201" t="s">
        <v>141</v>
      </c>
      <c r="BK180" s="203">
        <f>SUM(BK181:BK189)</f>
        <v>0</v>
      </c>
    </row>
    <row r="181" spans="1:65" s="2" customFormat="1" ht="24.15" customHeight="1">
      <c r="A181" s="40"/>
      <c r="B181" s="41"/>
      <c r="C181" s="206" t="s">
        <v>252</v>
      </c>
      <c r="D181" s="206" t="s">
        <v>144</v>
      </c>
      <c r="E181" s="207" t="s">
        <v>253</v>
      </c>
      <c r="F181" s="208" t="s">
        <v>254</v>
      </c>
      <c r="G181" s="209" t="s">
        <v>255</v>
      </c>
      <c r="H181" s="210">
        <v>44.216</v>
      </c>
      <c r="I181" s="211"/>
      <c r="J181" s="212">
        <f>ROUND(I181*H181,2)</f>
        <v>0</v>
      </c>
      <c r="K181" s="208" t="s">
        <v>148</v>
      </c>
      <c r="L181" s="46"/>
      <c r="M181" s="213" t="s">
        <v>19</v>
      </c>
      <c r="N181" s="214" t="s">
        <v>43</v>
      </c>
      <c r="O181" s="86"/>
      <c r="P181" s="215">
        <f>O181*H181</f>
        <v>0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149</v>
      </c>
      <c r="AT181" s="217" t="s">
        <v>144</v>
      </c>
      <c r="AU181" s="217" t="s">
        <v>82</v>
      </c>
      <c r="AY181" s="19" t="s">
        <v>141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80</v>
      </c>
      <c r="BK181" s="218">
        <f>ROUND(I181*H181,2)</f>
        <v>0</v>
      </c>
      <c r="BL181" s="19" t="s">
        <v>149</v>
      </c>
      <c r="BM181" s="217" t="s">
        <v>256</v>
      </c>
    </row>
    <row r="182" spans="1:47" s="2" customFormat="1" ht="12">
      <c r="A182" s="40"/>
      <c r="B182" s="41"/>
      <c r="C182" s="42"/>
      <c r="D182" s="219" t="s">
        <v>151</v>
      </c>
      <c r="E182" s="42"/>
      <c r="F182" s="220" t="s">
        <v>257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151</v>
      </c>
      <c r="AU182" s="19" t="s">
        <v>82</v>
      </c>
    </row>
    <row r="183" spans="1:65" s="2" customFormat="1" ht="21.75" customHeight="1">
      <c r="A183" s="40"/>
      <c r="B183" s="41"/>
      <c r="C183" s="206" t="s">
        <v>258</v>
      </c>
      <c r="D183" s="206" t="s">
        <v>144</v>
      </c>
      <c r="E183" s="207" t="s">
        <v>259</v>
      </c>
      <c r="F183" s="208" t="s">
        <v>260</v>
      </c>
      <c r="G183" s="209" t="s">
        <v>255</v>
      </c>
      <c r="H183" s="210">
        <v>44.216</v>
      </c>
      <c r="I183" s="211"/>
      <c r="J183" s="212">
        <f>ROUND(I183*H183,2)</f>
        <v>0</v>
      </c>
      <c r="K183" s="208" t="s">
        <v>148</v>
      </c>
      <c r="L183" s="46"/>
      <c r="M183" s="213" t="s">
        <v>19</v>
      </c>
      <c r="N183" s="214" t="s">
        <v>43</v>
      </c>
      <c r="O183" s="86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149</v>
      </c>
      <c r="AT183" s="217" t="s">
        <v>144</v>
      </c>
      <c r="AU183" s="217" t="s">
        <v>82</v>
      </c>
      <c r="AY183" s="19" t="s">
        <v>141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80</v>
      </c>
      <c r="BK183" s="218">
        <f>ROUND(I183*H183,2)</f>
        <v>0</v>
      </c>
      <c r="BL183" s="19" t="s">
        <v>149</v>
      </c>
      <c r="BM183" s="217" t="s">
        <v>261</v>
      </c>
    </row>
    <row r="184" spans="1:47" s="2" customFormat="1" ht="12">
      <c r="A184" s="40"/>
      <c r="B184" s="41"/>
      <c r="C184" s="42"/>
      <c r="D184" s="219" t="s">
        <v>151</v>
      </c>
      <c r="E184" s="42"/>
      <c r="F184" s="220" t="s">
        <v>262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151</v>
      </c>
      <c r="AU184" s="19" t="s">
        <v>82</v>
      </c>
    </row>
    <row r="185" spans="1:65" s="2" customFormat="1" ht="24.15" customHeight="1">
      <c r="A185" s="40"/>
      <c r="B185" s="41"/>
      <c r="C185" s="206" t="s">
        <v>263</v>
      </c>
      <c r="D185" s="206" t="s">
        <v>144</v>
      </c>
      <c r="E185" s="207" t="s">
        <v>264</v>
      </c>
      <c r="F185" s="208" t="s">
        <v>265</v>
      </c>
      <c r="G185" s="209" t="s">
        <v>255</v>
      </c>
      <c r="H185" s="210">
        <v>884.32</v>
      </c>
      <c r="I185" s="211"/>
      <c r="J185" s="212">
        <f>ROUND(I185*H185,2)</f>
        <v>0</v>
      </c>
      <c r="K185" s="208" t="s">
        <v>148</v>
      </c>
      <c r="L185" s="46"/>
      <c r="M185" s="213" t="s">
        <v>19</v>
      </c>
      <c r="N185" s="214" t="s">
        <v>43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149</v>
      </c>
      <c r="AT185" s="217" t="s">
        <v>144</v>
      </c>
      <c r="AU185" s="217" t="s">
        <v>82</v>
      </c>
      <c r="AY185" s="19" t="s">
        <v>141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80</v>
      </c>
      <c r="BK185" s="218">
        <f>ROUND(I185*H185,2)</f>
        <v>0</v>
      </c>
      <c r="BL185" s="19" t="s">
        <v>149</v>
      </c>
      <c r="BM185" s="217" t="s">
        <v>266</v>
      </c>
    </row>
    <row r="186" spans="1:47" s="2" customFormat="1" ht="12">
      <c r="A186" s="40"/>
      <c r="B186" s="41"/>
      <c r="C186" s="42"/>
      <c r="D186" s="219" t="s">
        <v>151</v>
      </c>
      <c r="E186" s="42"/>
      <c r="F186" s="220" t="s">
        <v>267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151</v>
      </c>
      <c r="AU186" s="19" t="s">
        <v>82</v>
      </c>
    </row>
    <row r="187" spans="1:51" s="14" customFormat="1" ht="12">
      <c r="A187" s="14"/>
      <c r="B187" s="235"/>
      <c r="C187" s="236"/>
      <c r="D187" s="226" t="s">
        <v>153</v>
      </c>
      <c r="E187" s="236"/>
      <c r="F187" s="238" t="s">
        <v>268</v>
      </c>
      <c r="G187" s="236"/>
      <c r="H187" s="239">
        <v>884.32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5" t="s">
        <v>153</v>
      </c>
      <c r="AU187" s="245" t="s">
        <v>82</v>
      </c>
      <c r="AV187" s="14" t="s">
        <v>82</v>
      </c>
      <c r="AW187" s="14" t="s">
        <v>4</v>
      </c>
      <c r="AX187" s="14" t="s">
        <v>80</v>
      </c>
      <c r="AY187" s="245" t="s">
        <v>141</v>
      </c>
    </row>
    <row r="188" spans="1:65" s="2" customFormat="1" ht="24.15" customHeight="1">
      <c r="A188" s="40"/>
      <c r="B188" s="41"/>
      <c r="C188" s="206" t="s">
        <v>269</v>
      </c>
      <c r="D188" s="206" t="s">
        <v>144</v>
      </c>
      <c r="E188" s="207" t="s">
        <v>270</v>
      </c>
      <c r="F188" s="208" t="s">
        <v>271</v>
      </c>
      <c r="G188" s="209" t="s">
        <v>255</v>
      </c>
      <c r="H188" s="210">
        <v>44.216</v>
      </c>
      <c r="I188" s="211"/>
      <c r="J188" s="212">
        <f>ROUND(I188*H188,2)</f>
        <v>0</v>
      </c>
      <c r="K188" s="208" t="s">
        <v>148</v>
      </c>
      <c r="L188" s="46"/>
      <c r="M188" s="213" t="s">
        <v>19</v>
      </c>
      <c r="N188" s="214" t="s">
        <v>43</v>
      </c>
      <c r="O188" s="86"/>
      <c r="P188" s="215">
        <f>O188*H188</f>
        <v>0</v>
      </c>
      <c r="Q188" s="215">
        <v>0</v>
      </c>
      <c r="R188" s="215">
        <f>Q188*H188</f>
        <v>0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149</v>
      </c>
      <c r="AT188" s="217" t="s">
        <v>144</v>
      </c>
      <c r="AU188" s="217" t="s">
        <v>82</v>
      </c>
      <c r="AY188" s="19" t="s">
        <v>141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80</v>
      </c>
      <c r="BK188" s="218">
        <f>ROUND(I188*H188,2)</f>
        <v>0</v>
      </c>
      <c r="BL188" s="19" t="s">
        <v>149</v>
      </c>
      <c r="BM188" s="217" t="s">
        <v>272</v>
      </c>
    </row>
    <row r="189" spans="1:47" s="2" customFormat="1" ht="12">
      <c r="A189" s="40"/>
      <c r="B189" s="41"/>
      <c r="C189" s="42"/>
      <c r="D189" s="219" t="s">
        <v>151</v>
      </c>
      <c r="E189" s="42"/>
      <c r="F189" s="220" t="s">
        <v>273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151</v>
      </c>
      <c r="AU189" s="19" t="s">
        <v>82</v>
      </c>
    </row>
    <row r="190" spans="1:63" s="12" customFormat="1" ht="22.8" customHeight="1">
      <c r="A190" s="12"/>
      <c r="B190" s="190"/>
      <c r="C190" s="191"/>
      <c r="D190" s="192" t="s">
        <v>71</v>
      </c>
      <c r="E190" s="204" t="s">
        <v>274</v>
      </c>
      <c r="F190" s="204" t="s">
        <v>275</v>
      </c>
      <c r="G190" s="191"/>
      <c r="H190" s="191"/>
      <c r="I190" s="194"/>
      <c r="J190" s="205">
        <f>BK190</f>
        <v>0</v>
      </c>
      <c r="K190" s="191"/>
      <c r="L190" s="196"/>
      <c r="M190" s="197"/>
      <c r="N190" s="198"/>
      <c r="O190" s="198"/>
      <c r="P190" s="199">
        <f>SUM(P191:P197)</f>
        <v>0</v>
      </c>
      <c r="Q190" s="198"/>
      <c r="R190" s="199">
        <f>SUM(R191:R197)</f>
        <v>0</v>
      </c>
      <c r="S190" s="198"/>
      <c r="T190" s="200">
        <f>SUM(T191:T197)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1" t="s">
        <v>80</v>
      </c>
      <c r="AT190" s="202" t="s">
        <v>71</v>
      </c>
      <c r="AU190" s="202" t="s">
        <v>80</v>
      </c>
      <c r="AY190" s="201" t="s">
        <v>141</v>
      </c>
      <c r="BK190" s="203">
        <f>SUM(BK191:BK197)</f>
        <v>0</v>
      </c>
    </row>
    <row r="191" spans="1:65" s="2" customFormat="1" ht="37.8" customHeight="1">
      <c r="A191" s="40"/>
      <c r="B191" s="41"/>
      <c r="C191" s="206" t="s">
        <v>7</v>
      </c>
      <c r="D191" s="206" t="s">
        <v>144</v>
      </c>
      <c r="E191" s="207" t="s">
        <v>276</v>
      </c>
      <c r="F191" s="208" t="s">
        <v>277</v>
      </c>
      <c r="G191" s="209" t="s">
        <v>255</v>
      </c>
      <c r="H191" s="210">
        <v>8.497</v>
      </c>
      <c r="I191" s="211"/>
      <c r="J191" s="212">
        <f>ROUND(I191*H191,2)</f>
        <v>0</v>
      </c>
      <c r="K191" s="208" t="s">
        <v>148</v>
      </c>
      <c r="L191" s="46"/>
      <c r="M191" s="213" t="s">
        <v>19</v>
      </c>
      <c r="N191" s="214" t="s">
        <v>43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149</v>
      </c>
      <c r="AT191" s="217" t="s">
        <v>144</v>
      </c>
      <c r="AU191" s="217" t="s">
        <v>82</v>
      </c>
      <c r="AY191" s="19" t="s">
        <v>141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80</v>
      </c>
      <c r="BK191" s="218">
        <f>ROUND(I191*H191,2)</f>
        <v>0</v>
      </c>
      <c r="BL191" s="19" t="s">
        <v>149</v>
      </c>
      <c r="BM191" s="217" t="s">
        <v>278</v>
      </c>
    </row>
    <row r="192" spans="1:47" s="2" customFormat="1" ht="12">
      <c r="A192" s="40"/>
      <c r="B192" s="41"/>
      <c r="C192" s="42"/>
      <c r="D192" s="219" t="s">
        <v>151</v>
      </c>
      <c r="E192" s="42"/>
      <c r="F192" s="220" t="s">
        <v>279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151</v>
      </c>
      <c r="AU192" s="19" t="s">
        <v>82</v>
      </c>
    </row>
    <row r="193" spans="1:65" s="2" customFormat="1" ht="37.8" customHeight="1">
      <c r="A193" s="40"/>
      <c r="B193" s="41"/>
      <c r="C193" s="206" t="s">
        <v>280</v>
      </c>
      <c r="D193" s="206" t="s">
        <v>144</v>
      </c>
      <c r="E193" s="207" t="s">
        <v>281</v>
      </c>
      <c r="F193" s="208" t="s">
        <v>282</v>
      </c>
      <c r="G193" s="209" t="s">
        <v>255</v>
      </c>
      <c r="H193" s="210">
        <v>8.497</v>
      </c>
      <c r="I193" s="211"/>
      <c r="J193" s="212">
        <f>ROUND(I193*H193,2)</f>
        <v>0</v>
      </c>
      <c r="K193" s="208" t="s">
        <v>148</v>
      </c>
      <c r="L193" s="46"/>
      <c r="M193" s="213" t="s">
        <v>19</v>
      </c>
      <c r="N193" s="214" t="s">
        <v>43</v>
      </c>
      <c r="O193" s="86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149</v>
      </c>
      <c r="AT193" s="217" t="s">
        <v>144</v>
      </c>
      <c r="AU193" s="217" t="s">
        <v>82</v>
      </c>
      <c r="AY193" s="19" t="s">
        <v>141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80</v>
      </c>
      <c r="BK193" s="218">
        <f>ROUND(I193*H193,2)</f>
        <v>0</v>
      </c>
      <c r="BL193" s="19" t="s">
        <v>149</v>
      </c>
      <c r="BM193" s="217" t="s">
        <v>283</v>
      </c>
    </row>
    <row r="194" spans="1:47" s="2" customFormat="1" ht="12">
      <c r="A194" s="40"/>
      <c r="B194" s="41"/>
      <c r="C194" s="42"/>
      <c r="D194" s="219" t="s">
        <v>151</v>
      </c>
      <c r="E194" s="42"/>
      <c r="F194" s="220" t="s">
        <v>284</v>
      </c>
      <c r="G194" s="42"/>
      <c r="H194" s="42"/>
      <c r="I194" s="221"/>
      <c r="J194" s="42"/>
      <c r="K194" s="42"/>
      <c r="L194" s="46"/>
      <c r="M194" s="222"/>
      <c r="N194" s="223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151</v>
      </c>
      <c r="AU194" s="19" t="s">
        <v>82</v>
      </c>
    </row>
    <row r="195" spans="1:65" s="2" customFormat="1" ht="37.8" customHeight="1">
      <c r="A195" s="40"/>
      <c r="B195" s="41"/>
      <c r="C195" s="206" t="s">
        <v>285</v>
      </c>
      <c r="D195" s="206" t="s">
        <v>144</v>
      </c>
      <c r="E195" s="207" t="s">
        <v>286</v>
      </c>
      <c r="F195" s="208" t="s">
        <v>287</v>
      </c>
      <c r="G195" s="209" t="s">
        <v>255</v>
      </c>
      <c r="H195" s="210">
        <v>25.491</v>
      </c>
      <c r="I195" s="211"/>
      <c r="J195" s="212">
        <f>ROUND(I195*H195,2)</f>
        <v>0</v>
      </c>
      <c r="K195" s="208" t="s">
        <v>148</v>
      </c>
      <c r="L195" s="46"/>
      <c r="M195" s="213" t="s">
        <v>19</v>
      </c>
      <c r="N195" s="214" t="s">
        <v>43</v>
      </c>
      <c r="O195" s="86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149</v>
      </c>
      <c r="AT195" s="217" t="s">
        <v>144</v>
      </c>
      <c r="AU195" s="217" t="s">
        <v>82</v>
      </c>
      <c r="AY195" s="19" t="s">
        <v>141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80</v>
      </c>
      <c r="BK195" s="218">
        <f>ROUND(I195*H195,2)</f>
        <v>0</v>
      </c>
      <c r="BL195" s="19" t="s">
        <v>149</v>
      </c>
      <c r="BM195" s="217" t="s">
        <v>288</v>
      </c>
    </row>
    <row r="196" spans="1:47" s="2" customFormat="1" ht="12">
      <c r="A196" s="40"/>
      <c r="B196" s="41"/>
      <c r="C196" s="42"/>
      <c r="D196" s="219" t="s">
        <v>151</v>
      </c>
      <c r="E196" s="42"/>
      <c r="F196" s="220" t="s">
        <v>289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151</v>
      </c>
      <c r="AU196" s="19" t="s">
        <v>82</v>
      </c>
    </row>
    <row r="197" spans="1:51" s="14" customFormat="1" ht="12">
      <c r="A197" s="14"/>
      <c r="B197" s="235"/>
      <c r="C197" s="236"/>
      <c r="D197" s="226" t="s">
        <v>153</v>
      </c>
      <c r="E197" s="236"/>
      <c r="F197" s="238" t="s">
        <v>290</v>
      </c>
      <c r="G197" s="236"/>
      <c r="H197" s="239">
        <v>25.491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5" t="s">
        <v>153</v>
      </c>
      <c r="AU197" s="245" t="s">
        <v>82</v>
      </c>
      <c r="AV197" s="14" t="s">
        <v>82</v>
      </c>
      <c r="AW197" s="14" t="s">
        <v>4</v>
      </c>
      <c r="AX197" s="14" t="s">
        <v>80</v>
      </c>
      <c r="AY197" s="245" t="s">
        <v>141</v>
      </c>
    </row>
    <row r="198" spans="1:63" s="12" customFormat="1" ht="25.9" customHeight="1">
      <c r="A198" s="12"/>
      <c r="B198" s="190"/>
      <c r="C198" s="191"/>
      <c r="D198" s="192" t="s">
        <v>71</v>
      </c>
      <c r="E198" s="193" t="s">
        <v>291</v>
      </c>
      <c r="F198" s="193" t="s">
        <v>292</v>
      </c>
      <c r="G198" s="191"/>
      <c r="H198" s="191"/>
      <c r="I198" s="194"/>
      <c r="J198" s="195">
        <f>BK198</f>
        <v>0</v>
      </c>
      <c r="K198" s="191"/>
      <c r="L198" s="196"/>
      <c r="M198" s="197"/>
      <c r="N198" s="198"/>
      <c r="O198" s="198"/>
      <c r="P198" s="199">
        <f>P199+P213+P218+P223+P244+P261+P263+P268+P279+P416+P480+P590+P625+P665+P726</f>
        <v>0</v>
      </c>
      <c r="Q198" s="198"/>
      <c r="R198" s="199">
        <f>R199+R213+R218+R223+R244+R261+R263+R268+R279+R416+R480+R590+R625+R665+R726</f>
        <v>27.132685740000007</v>
      </c>
      <c r="S198" s="198"/>
      <c r="T198" s="200">
        <f>T199+T213+T218+T223+T244+T261+T263+T268+T279+T416+T480+T590+T625+T665+T726</f>
        <v>34.862040179999994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1" t="s">
        <v>82</v>
      </c>
      <c r="AT198" s="202" t="s">
        <v>71</v>
      </c>
      <c r="AU198" s="202" t="s">
        <v>72</v>
      </c>
      <c r="AY198" s="201" t="s">
        <v>141</v>
      </c>
      <c r="BK198" s="203">
        <f>BK199+BK213+BK218+BK223+BK244+BK261+BK263+BK268+BK279+BK416+BK480+BK590+BK625+BK665+BK726</f>
        <v>0</v>
      </c>
    </row>
    <row r="199" spans="1:63" s="12" customFormat="1" ht="22.8" customHeight="1">
      <c r="A199" s="12"/>
      <c r="B199" s="190"/>
      <c r="C199" s="191"/>
      <c r="D199" s="192" t="s">
        <v>71</v>
      </c>
      <c r="E199" s="204" t="s">
        <v>293</v>
      </c>
      <c r="F199" s="204" t="s">
        <v>294</v>
      </c>
      <c r="G199" s="191"/>
      <c r="H199" s="191"/>
      <c r="I199" s="194"/>
      <c r="J199" s="205">
        <f>BK199</f>
        <v>0</v>
      </c>
      <c r="K199" s="191"/>
      <c r="L199" s="196"/>
      <c r="M199" s="197"/>
      <c r="N199" s="198"/>
      <c r="O199" s="198"/>
      <c r="P199" s="199">
        <f>SUM(P200:P212)</f>
        <v>0</v>
      </c>
      <c r="Q199" s="198"/>
      <c r="R199" s="199">
        <f>SUM(R200:R212)</f>
        <v>0.03348</v>
      </c>
      <c r="S199" s="198"/>
      <c r="T199" s="200">
        <f>SUM(T200:T212)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1" t="s">
        <v>82</v>
      </c>
      <c r="AT199" s="202" t="s">
        <v>71</v>
      </c>
      <c r="AU199" s="202" t="s">
        <v>80</v>
      </c>
      <c r="AY199" s="201" t="s">
        <v>141</v>
      </c>
      <c r="BK199" s="203">
        <f>SUM(BK200:BK212)</f>
        <v>0</v>
      </c>
    </row>
    <row r="200" spans="1:65" s="2" customFormat="1" ht="16.5" customHeight="1">
      <c r="A200" s="40"/>
      <c r="B200" s="41"/>
      <c r="C200" s="206" t="s">
        <v>295</v>
      </c>
      <c r="D200" s="206" t="s">
        <v>144</v>
      </c>
      <c r="E200" s="207" t="s">
        <v>296</v>
      </c>
      <c r="F200" s="208" t="s">
        <v>297</v>
      </c>
      <c r="G200" s="209" t="s">
        <v>298</v>
      </c>
      <c r="H200" s="210">
        <v>2</v>
      </c>
      <c r="I200" s="211"/>
      <c r="J200" s="212">
        <f>ROUND(I200*H200,2)</f>
        <v>0</v>
      </c>
      <c r="K200" s="208" t="s">
        <v>148</v>
      </c>
      <c r="L200" s="46"/>
      <c r="M200" s="213" t="s">
        <v>19</v>
      </c>
      <c r="N200" s="214" t="s">
        <v>43</v>
      </c>
      <c r="O200" s="86"/>
      <c r="P200" s="215">
        <f>O200*H200</f>
        <v>0</v>
      </c>
      <c r="Q200" s="215">
        <v>0.00024</v>
      </c>
      <c r="R200" s="215">
        <f>Q200*H200</f>
        <v>0.00048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184</v>
      </c>
      <c r="AT200" s="217" t="s">
        <v>144</v>
      </c>
      <c r="AU200" s="217" t="s">
        <v>82</v>
      </c>
      <c r="AY200" s="19" t="s">
        <v>141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80</v>
      </c>
      <c r="BK200" s="218">
        <f>ROUND(I200*H200,2)</f>
        <v>0</v>
      </c>
      <c r="BL200" s="19" t="s">
        <v>184</v>
      </c>
      <c r="BM200" s="217" t="s">
        <v>299</v>
      </c>
    </row>
    <row r="201" spans="1:47" s="2" customFormat="1" ht="12">
      <c r="A201" s="40"/>
      <c r="B201" s="41"/>
      <c r="C201" s="42"/>
      <c r="D201" s="219" t="s">
        <v>151</v>
      </c>
      <c r="E201" s="42"/>
      <c r="F201" s="220" t="s">
        <v>300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151</v>
      </c>
      <c r="AU201" s="19" t="s">
        <v>82</v>
      </c>
    </row>
    <row r="202" spans="1:51" s="13" customFormat="1" ht="12">
      <c r="A202" s="13"/>
      <c r="B202" s="224"/>
      <c r="C202" s="225"/>
      <c r="D202" s="226" t="s">
        <v>153</v>
      </c>
      <c r="E202" s="227" t="s">
        <v>19</v>
      </c>
      <c r="F202" s="228" t="s">
        <v>301</v>
      </c>
      <c r="G202" s="225"/>
      <c r="H202" s="227" t="s">
        <v>19</v>
      </c>
      <c r="I202" s="229"/>
      <c r="J202" s="225"/>
      <c r="K202" s="225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153</v>
      </c>
      <c r="AU202" s="234" t="s">
        <v>82</v>
      </c>
      <c r="AV202" s="13" t="s">
        <v>80</v>
      </c>
      <c r="AW202" s="13" t="s">
        <v>33</v>
      </c>
      <c r="AX202" s="13" t="s">
        <v>72</v>
      </c>
      <c r="AY202" s="234" t="s">
        <v>141</v>
      </c>
    </row>
    <row r="203" spans="1:51" s="13" customFormat="1" ht="12">
      <c r="A203" s="13"/>
      <c r="B203" s="224"/>
      <c r="C203" s="225"/>
      <c r="D203" s="226" t="s">
        <v>153</v>
      </c>
      <c r="E203" s="227" t="s">
        <v>19</v>
      </c>
      <c r="F203" s="228" t="s">
        <v>302</v>
      </c>
      <c r="G203" s="225"/>
      <c r="H203" s="227" t="s">
        <v>19</v>
      </c>
      <c r="I203" s="229"/>
      <c r="J203" s="225"/>
      <c r="K203" s="225"/>
      <c r="L203" s="230"/>
      <c r="M203" s="231"/>
      <c r="N203" s="232"/>
      <c r="O203" s="232"/>
      <c r="P203" s="232"/>
      <c r="Q203" s="232"/>
      <c r="R203" s="232"/>
      <c r="S203" s="232"/>
      <c r="T203" s="23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4" t="s">
        <v>153</v>
      </c>
      <c r="AU203" s="234" t="s">
        <v>82</v>
      </c>
      <c r="AV203" s="13" t="s">
        <v>80</v>
      </c>
      <c r="AW203" s="13" t="s">
        <v>33</v>
      </c>
      <c r="AX203" s="13" t="s">
        <v>72</v>
      </c>
      <c r="AY203" s="234" t="s">
        <v>141</v>
      </c>
    </row>
    <row r="204" spans="1:51" s="14" customFormat="1" ht="12">
      <c r="A204" s="14"/>
      <c r="B204" s="235"/>
      <c r="C204" s="236"/>
      <c r="D204" s="226" t="s">
        <v>153</v>
      </c>
      <c r="E204" s="237" t="s">
        <v>19</v>
      </c>
      <c r="F204" s="238" t="s">
        <v>82</v>
      </c>
      <c r="G204" s="236"/>
      <c r="H204" s="239">
        <v>2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5" t="s">
        <v>153</v>
      </c>
      <c r="AU204" s="245" t="s">
        <v>82</v>
      </c>
      <c r="AV204" s="14" t="s">
        <v>82</v>
      </c>
      <c r="AW204" s="14" t="s">
        <v>33</v>
      </c>
      <c r="AX204" s="14" t="s">
        <v>80</v>
      </c>
      <c r="AY204" s="245" t="s">
        <v>141</v>
      </c>
    </row>
    <row r="205" spans="1:65" s="2" customFormat="1" ht="24.15" customHeight="1">
      <c r="A205" s="40"/>
      <c r="B205" s="41"/>
      <c r="C205" s="257" t="s">
        <v>303</v>
      </c>
      <c r="D205" s="257" t="s">
        <v>188</v>
      </c>
      <c r="E205" s="258" t="s">
        <v>304</v>
      </c>
      <c r="F205" s="259" t="s">
        <v>305</v>
      </c>
      <c r="G205" s="260" t="s">
        <v>298</v>
      </c>
      <c r="H205" s="261">
        <v>2</v>
      </c>
      <c r="I205" s="262"/>
      <c r="J205" s="263">
        <f>ROUND(I205*H205,2)</f>
        <v>0</v>
      </c>
      <c r="K205" s="259" t="s">
        <v>148</v>
      </c>
      <c r="L205" s="264"/>
      <c r="M205" s="265" t="s">
        <v>19</v>
      </c>
      <c r="N205" s="266" t="s">
        <v>43</v>
      </c>
      <c r="O205" s="86"/>
      <c r="P205" s="215">
        <f>O205*H205</f>
        <v>0</v>
      </c>
      <c r="Q205" s="215">
        <v>0.0165</v>
      </c>
      <c r="R205" s="215">
        <f>Q205*H205</f>
        <v>0.033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192</v>
      </c>
      <c r="AT205" s="217" t="s">
        <v>188</v>
      </c>
      <c r="AU205" s="217" t="s">
        <v>82</v>
      </c>
      <c r="AY205" s="19" t="s">
        <v>141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80</v>
      </c>
      <c r="BK205" s="218">
        <f>ROUND(I205*H205,2)</f>
        <v>0</v>
      </c>
      <c r="BL205" s="19" t="s">
        <v>184</v>
      </c>
      <c r="BM205" s="217" t="s">
        <v>306</v>
      </c>
    </row>
    <row r="206" spans="1:65" s="2" customFormat="1" ht="33" customHeight="1">
      <c r="A206" s="40"/>
      <c r="B206" s="41"/>
      <c r="C206" s="206" t="s">
        <v>307</v>
      </c>
      <c r="D206" s="206" t="s">
        <v>144</v>
      </c>
      <c r="E206" s="207" t="s">
        <v>308</v>
      </c>
      <c r="F206" s="208" t="s">
        <v>309</v>
      </c>
      <c r="G206" s="209" t="s">
        <v>255</v>
      </c>
      <c r="H206" s="210">
        <v>0.033</v>
      </c>
      <c r="I206" s="211"/>
      <c r="J206" s="212">
        <f>ROUND(I206*H206,2)</f>
        <v>0</v>
      </c>
      <c r="K206" s="208" t="s">
        <v>148</v>
      </c>
      <c r="L206" s="46"/>
      <c r="M206" s="213" t="s">
        <v>19</v>
      </c>
      <c r="N206" s="214" t="s">
        <v>43</v>
      </c>
      <c r="O206" s="86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184</v>
      </c>
      <c r="AT206" s="217" t="s">
        <v>144</v>
      </c>
      <c r="AU206" s="217" t="s">
        <v>82</v>
      </c>
      <c r="AY206" s="19" t="s">
        <v>141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80</v>
      </c>
      <c r="BK206" s="218">
        <f>ROUND(I206*H206,2)</f>
        <v>0</v>
      </c>
      <c r="BL206" s="19" t="s">
        <v>184</v>
      </c>
      <c r="BM206" s="217" t="s">
        <v>310</v>
      </c>
    </row>
    <row r="207" spans="1:47" s="2" customFormat="1" ht="12">
      <c r="A207" s="40"/>
      <c r="B207" s="41"/>
      <c r="C207" s="42"/>
      <c r="D207" s="219" t="s">
        <v>151</v>
      </c>
      <c r="E207" s="42"/>
      <c r="F207" s="220" t="s">
        <v>311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151</v>
      </c>
      <c r="AU207" s="19" t="s">
        <v>82</v>
      </c>
    </row>
    <row r="208" spans="1:65" s="2" customFormat="1" ht="37.8" customHeight="1">
      <c r="A208" s="40"/>
      <c r="B208" s="41"/>
      <c r="C208" s="206" t="s">
        <v>312</v>
      </c>
      <c r="D208" s="206" t="s">
        <v>144</v>
      </c>
      <c r="E208" s="207" t="s">
        <v>313</v>
      </c>
      <c r="F208" s="208" t="s">
        <v>314</v>
      </c>
      <c r="G208" s="209" t="s">
        <v>255</v>
      </c>
      <c r="H208" s="210">
        <v>0.033</v>
      </c>
      <c r="I208" s="211"/>
      <c r="J208" s="212">
        <f>ROUND(I208*H208,2)</f>
        <v>0</v>
      </c>
      <c r="K208" s="208" t="s">
        <v>148</v>
      </c>
      <c r="L208" s="46"/>
      <c r="M208" s="213" t="s">
        <v>19</v>
      </c>
      <c r="N208" s="214" t="s">
        <v>43</v>
      </c>
      <c r="O208" s="86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184</v>
      </c>
      <c r="AT208" s="217" t="s">
        <v>144</v>
      </c>
      <c r="AU208" s="217" t="s">
        <v>82</v>
      </c>
      <c r="AY208" s="19" t="s">
        <v>141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80</v>
      </c>
      <c r="BK208" s="218">
        <f>ROUND(I208*H208,2)</f>
        <v>0</v>
      </c>
      <c r="BL208" s="19" t="s">
        <v>184</v>
      </c>
      <c r="BM208" s="217" t="s">
        <v>315</v>
      </c>
    </row>
    <row r="209" spans="1:47" s="2" customFormat="1" ht="12">
      <c r="A209" s="40"/>
      <c r="B209" s="41"/>
      <c r="C209" s="42"/>
      <c r="D209" s="219" t="s">
        <v>151</v>
      </c>
      <c r="E209" s="42"/>
      <c r="F209" s="220" t="s">
        <v>316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151</v>
      </c>
      <c r="AU209" s="19" t="s">
        <v>82</v>
      </c>
    </row>
    <row r="210" spans="1:65" s="2" customFormat="1" ht="37.8" customHeight="1">
      <c r="A210" s="40"/>
      <c r="B210" s="41"/>
      <c r="C210" s="206" t="s">
        <v>317</v>
      </c>
      <c r="D210" s="206" t="s">
        <v>144</v>
      </c>
      <c r="E210" s="207" t="s">
        <v>318</v>
      </c>
      <c r="F210" s="208" t="s">
        <v>319</v>
      </c>
      <c r="G210" s="209" t="s">
        <v>255</v>
      </c>
      <c r="H210" s="210">
        <v>0.66</v>
      </c>
      <c r="I210" s="211"/>
      <c r="J210" s="212">
        <f>ROUND(I210*H210,2)</f>
        <v>0</v>
      </c>
      <c r="K210" s="208" t="s">
        <v>148</v>
      </c>
      <c r="L210" s="46"/>
      <c r="M210" s="213" t="s">
        <v>19</v>
      </c>
      <c r="N210" s="214" t="s">
        <v>43</v>
      </c>
      <c r="O210" s="86"/>
      <c r="P210" s="215">
        <f>O210*H210</f>
        <v>0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184</v>
      </c>
      <c r="AT210" s="217" t="s">
        <v>144</v>
      </c>
      <c r="AU210" s="217" t="s">
        <v>82</v>
      </c>
      <c r="AY210" s="19" t="s">
        <v>141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80</v>
      </c>
      <c r="BK210" s="218">
        <f>ROUND(I210*H210,2)</f>
        <v>0</v>
      </c>
      <c r="BL210" s="19" t="s">
        <v>184</v>
      </c>
      <c r="BM210" s="217" t="s">
        <v>320</v>
      </c>
    </row>
    <row r="211" spans="1:47" s="2" customFormat="1" ht="12">
      <c r="A211" s="40"/>
      <c r="B211" s="41"/>
      <c r="C211" s="42"/>
      <c r="D211" s="219" t="s">
        <v>151</v>
      </c>
      <c r="E211" s="42"/>
      <c r="F211" s="220" t="s">
        <v>321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151</v>
      </c>
      <c r="AU211" s="19" t="s">
        <v>82</v>
      </c>
    </row>
    <row r="212" spans="1:51" s="14" customFormat="1" ht="12">
      <c r="A212" s="14"/>
      <c r="B212" s="235"/>
      <c r="C212" s="236"/>
      <c r="D212" s="226" t="s">
        <v>153</v>
      </c>
      <c r="E212" s="236"/>
      <c r="F212" s="238" t="s">
        <v>322</v>
      </c>
      <c r="G212" s="236"/>
      <c r="H212" s="239">
        <v>0.66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5" t="s">
        <v>153</v>
      </c>
      <c r="AU212" s="245" t="s">
        <v>82</v>
      </c>
      <c r="AV212" s="14" t="s">
        <v>82</v>
      </c>
      <c r="AW212" s="14" t="s">
        <v>4</v>
      </c>
      <c r="AX212" s="14" t="s">
        <v>80</v>
      </c>
      <c r="AY212" s="245" t="s">
        <v>141</v>
      </c>
    </row>
    <row r="213" spans="1:63" s="12" customFormat="1" ht="22.8" customHeight="1">
      <c r="A213" s="12"/>
      <c r="B213" s="190"/>
      <c r="C213" s="191"/>
      <c r="D213" s="192" t="s">
        <v>71</v>
      </c>
      <c r="E213" s="204" t="s">
        <v>323</v>
      </c>
      <c r="F213" s="204" t="s">
        <v>324</v>
      </c>
      <c r="G213" s="191"/>
      <c r="H213" s="191"/>
      <c r="I213" s="194"/>
      <c r="J213" s="205">
        <f>BK213</f>
        <v>0</v>
      </c>
      <c r="K213" s="191"/>
      <c r="L213" s="196"/>
      <c r="M213" s="197"/>
      <c r="N213" s="198"/>
      <c r="O213" s="198"/>
      <c r="P213" s="199">
        <f>SUM(P214:P217)</f>
        <v>0</v>
      </c>
      <c r="Q213" s="198"/>
      <c r="R213" s="199">
        <f>SUM(R214:R217)</f>
        <v>0</v>
      </c>
      <c r="S213" s="198"/>
      <c r="T213" s="200">
        <f>SUM(T214:T217)</f>
        <v>0.041999999999999996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1" t="s">
        <v>82</v>
      </c>
      <c r="AT213" s="202" t="s">
        <v>71</v>
      </c>
      <c r="AU213" s="202" t="s">
        <v>80</v>
      </c>
      <c r="AY213" s="201" t="s">
        <v>141</v>
      </c>
      <c r="BK213" s="203">
        <f>SUM(BK214:BK217)</f>
        <v>0</v>
      </c>
    </row>
    <row r="214" spans="1:65" s="2" customFormat="1" ht="16.5" customHeight="1">
      <c r="A214" s="40"/>
      <c r="B214" s="41"/>
      <c r="C214" s="206" t="s">
        <v>325</v>
      </c>
      <c r="D214" s="206" t="s">
        <v>144</v>
      </c>
      <c r="E214" s="207" t="s">
        <v>326</v>
      </c>
      <c r="F214" s="208" t="s">
        <v>327</v>
      </c>
      <c r="G214" s="209" t="s">
        <v>230</v>
      </c>
      <c r="H214" s="210">
        <v>20</v>
      </c>
      <c r="I214" s="211"/>
      <c r="J214" s="212">
        <f>ROUND(I214*H214,2)</f>
        <v>0</v>
      </c>
      <c r="K214" s="208" t="s">
        <v>148</v>
      </c>
      <c r="L214" s="46"/>
      <c r="M214" s="213" t="s">
        <v>19</v>
      </c>
      <c r="N214" s="214" t="s">
        <v>43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0.0021</v>
      </c>
      <c r="T214" s="216">
        <f>S214*H214</f>
        <v>0.041999999999999996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184</v>
      </c>
      <c r="AT214" s="217" t="s">
        <v>144</v>
      </c>
      <c r="AU214" s="217" t="s">
        <v>82</v>
      </c>
      <c r="AY214" s="19" t="s">
        <v>141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80</v>
      </c>
      <c r="BK214" s="218">
        <f>ROUND(I214*H214,2)</f>
        <v>0</v>
      </c>
      <c r="BL214" s="19" t="s">
        <v>184</v>
      </c>
      <c r="BM214" s="217" t="s">
        <v>328</v>
      </c>
    </row>
    <row r="215" spans="1:47" s="2" customFormat="1" ht="12">
      <c r="A215" s="40"/>
      <c r="B215" s="41"/>
      <c r="C215" s="42"/>
      <c r="D215" s="219" t="s">
        <v>151</v>
      </c>
      <c r="E215" s="42"/>
      <c r="F215" s="220" t="s">
        <v>329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151</v>
      </c>
      <c r="AU215" s="19" t="s">
        <v>82</v>
      </c>
    </row>
    <row r="216" spans="1:51" s="13" customFormat="1" ht="12">
      <c r="A216" s="13"/>
      <c r="B216" s="224"/>
      <c r="C216" s="225"/>
      <c r="D216" s="226" t="s">
        <v>153</v>
      </c>
      <c r="E216" s="227" t="s">
        <v>19</v>
      </c>
      <c r="F216" s="228" t="s">
        <v>213</v>
      </c>
      <c r="G216" s="225"/>
      <c r="H216" s="227" t="s">
        <v>19</v>
      </c>
      <c r="I216" s="229"/>
      <c r="J216" s="225"/>
      <c r="K216" s="225"/>
      <c r="L216" s="230"/>
      <c r="M216" s="231"/>
      <c r="N216" s="232"/>
      <c r="O216" s="232"/>
      <c r="P216" s="232"/>
      <c r="Q216" s="232"/>
      <c r="R216" s="232"/>
      <c r="S216" s="232"/>
      <c r="T216" s="23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4" t="s">
        <v>153</v>
      </c>
      <c r="AU216" s="234" t="s">
        <v>82</v>
      </c>
      <c r="AV216" s="13" t="s">
        <v>80</v>
      </c>
      <c r="AW216" s="13" t="s">
        <v>33</v>
      </c>
      <c r="AX216" s="13" t="s">
        <v>72</v>
      </c>
      <c r="AY216" s="234" t="s">
        <v>141</v>
      </c>
    </row>
    <row r="217" spans="1:51" s="14" customFormat="1" ht="12">
      <c r="A217" s="14"/>
      <c r="B217" s="235"/>
      <c r="C217" s="236"/>
      <c r="D217" s="226" t="s">
        <v>153</v>
      </c>
      <c r="E217" s="237" t="s">
        <v>19</v>
      </c>
      <c r="F217" s="238" t="s">
        <v>269</v>
      </c>
      <c r="G217" s="236"/>
      <c r="H217" s="239">
        <v>20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5" t="s">
        <v>153</v>
      </c>
      <c r="AU217" s="245" t="s">
        <v>82</v>
      </c>
      <c r="AV217" s="14" t="s">
        <v>82</v>
      </c>
      <c r="AW217" s="14" t="s">
        <v>33</v>
      </c>
      <c r="AX217" s="14" t="s">
        <v>80</v>
      </c>
      <c r="AY217" s="245" t="s">
        <v>141</v>
      </c>
    </row>
    <row r="218" spans="1:63" s="12" customFormat="1" ht="22.8" customHeight="1">
      <c r="A218" s="12"/>
      <c r="B218" s="190"/>
      <c r="C218" s="191"/>
      <c r="D218" s="192" t="s">
        <v>71</v>
      </c>
      <c r="E218" s="204" t="s">
        <v>330</v>
      </c>
      <c r="F218" s="204" t="s">
        <v>331</v>
      </c>
      <c r="G218" s="191"/>
      <c r="H218" s="191"/>
      <c r="I218" s="194"/>
      <c r="J218" s="205">
        <f>BK218</f>
        <v>0</v>
      </c>
      <c r="K218" s="191"/>
      <c r="L218" s="196"/>
      <c r="M218" s="197"/>
      <c r="N218" s="198"/>
      <c r="O218" s="198"/>
      <c r="P218" s="199">
        <f>SUM(P219:P222)</f>
        <v>0</v>
      </c>
      <c r="Q218" s="198"/>
      <c r="R218" s="199">
        <f>SUM(R219:R222)</f>
        <v>0</v>
      </c>
      <c r="S218" s="198"/>
      <c r="T218" s="200">
        <f>SUM(T219:T222)</f>
        <v>0.011199999999999998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1" t="s">
        <v>82</v>
      </c>
      <c r="AT218" s="202" t="s">
        <v>71</v>
      </c>
      <c r="AU218" s="202" t="s">
        <v>80</v>
      </c>
      <c r="AY218" s="201" t="s">
        <v>141</v>
      </c>
      <c r="BK218" s="203">
        <f>SUM(BK219:BK222)</f>
        <v>0</v>
      </c>
    </row>
    <row r="219" spans="1:65" s="2" customFormat="1" ht="16.5" customHeight="1">
      <c r="A219" s="40"/>
      <c r="B219" s="41"/>
      <c r="C219" s="206" t="s">
        <v>332</v>
      </c>
      <c r="D219" s="206" t="s">
        <v>144</v>
      </c>
      <c r="E219" s="207" t="s">
        <v>333</v>
      </c>
      <c r="F219" s="208" t="s">
        <v>334</v>
      </c>
      <c r="G219" s="209" t="s">
        <v>230</v>
      </c>
      <c r="H219" s="210">
        <v>40</v>
      </c>
      <c r="I219" s="211"/>
      <c r="J219" s="212">
        <f>ROUND(I219*H219,2)</f>
        <v>0</v>
      </c>
      <c r="K219" s="208" t="s">
        <v>148</v>
      </c>
      <c r="L219" s="46"/>
      <c r="M219" s="213" t="s">
        <v>19</v>
      </c>
      <c r="N219" s="214" t="s">
        <v>43</v>
      </c>
      <c r="O219" s="86"/>
      <c r="P219" s="215">
        <f>O219*H219</f>
        <v>0</v>
      </c>
      <c r="Q219" s="215">
        <v>0</v>
      </c>
      <c r="R219" s="215">
        <f>Q219*H219</f>
        <v>0</v>
      </c>
      <c r="S219" s="215">
        <v>0.00028</v>
      </c>
      <c r="T219" s="216">
        <f>S219*H219</f>
        <v>0.011199999999999998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184</v>
      </c>
      <c r="AT219" s="217" t="s">
        <v>144</v>
      </c>
      <c r="AU219" s="217" t="s">
        <v>82</v>
      </c>
      <c r="AY219" s="19" t="s">
        <v>141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80</v>
      </c>
      <c r="BK219" s="218">
        <f>ROUND(I219*H219,2)</f>
        <v>0</v>
      </c>
      <c r="BL219" s="19" t="s">
        <v>184</v>
      </c>
      <c r="BM219" s="217" t="s">
        <v>335</v>
      </c>
    </row>
    <row r="220" spans="1:47" s="2" customFormat="1" ht="12">
      <c r="A220" s="40"/>
      <c r="B220" s="41"/>
      <c r="C220" s="42"/>
      <c r="D220" s="219" t="s">
        <v>151</v>
      </c>
      <c r="E220" s="42"/>
      <c r="F220" s="220" t="s">
        <v>336</v>
      </c>
      <c r="G220" s="42"/>
      <c r="H220" s="42"/>
      <c r="I220" s="221"/>
      <c r="J220" s="42"/>
      <c r="K220" s="42"/>
      <c r="L220" s="46"/>
      <c r="M220" s="222"/>
      <c r="N220" s="223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151</v>
      </c>
      <c r="AU220" s="19" t="s">
        <v>82</v>
      </c>
    </row>
    <row r="221" spans="1:51" s="13" customFormat="1" ht="12">
      <c r="A221" s="13"/>
      <c r="B221" s="224"/>
      <c r="C221" s="225"/>
      <c r="D221" s="226" t="s">
        <v>153</v>
      </c>
      <c r="E221" s="227" t="s">
        <v>19</v>
      </c>
      <c r="F221" s="228" t="s">
        <v>213</v>
      </c>
      <c r="G221" s="225"/>
      <c r="H221" s="227" t="s">
        <v>19</v>
      </c>
      <c r="I221" s="229"/>
      <c r="J221" s="225"/>
      <c r="K221" s="225"/>
      <c r="L221" s="230"/>
      <c r="M221" s="231"/>
      <c r="N221" s="232"/>
      <c r="O221" s="232"/>
      <c r="P221" s="232"/>
      <c r="Q221" s="232"/>
      <c r="R221" s="232"/>
      <c r="S221" s="232"/>
      <c r="T221" s="23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4" t="s">
        <v>153</v>
      </c>
      <c r="AU221" s="234" t="s">
        <v>82</v>
      </c>
      <c r="AV221" s="13" t="s">
        <v>80</v>
      </c>
      <c r="AW221" s="13" t="s">
        <v>33</v>
      </c>
      <c r="AX221" s="13" t="s">
        <v>72</v>
      </c>
      <c r="AY221" s="234" t="s">
        <v>141</v>
      </c>
    </row>
    <row r="222" spans="1:51" s="14" customFormat="1" ht="12">
      <c r="A222" s="14"/>
      <c r="B222" s="235"/>
      <c r="C222" s="236"/>
      <c r="D222" s="226" t="s">
        <v>153</v>
      </c>
      <c r="E222" s="237" t="s">
        <v>19</v>
      </c>
      <c r="F222" s="238" t="s">
        <v>337</v>
      </c>
      <c r="G222" s="236"/>
      <c r="H222" s="239">
        <v>40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5" t="s">
        <v>153</v>
      </c>
      <c r="AU222" s="245" t="s">
        <v>82</v>
      </c>
      <c r="AV222" s="14" t="s">
        <v>82</v>
      </c>
      <c r="AW222" s="14" t="s">
        <v>33</v>
      </c>
      <c r="AX222" s="14" t="s">
        <v>80</v>
      </c>
      <c r="AY222" s="245" t="s">
        <v>141</v>
      </c>
    </row>
    <row r="223" spans="1:63" s="12" customFormat="1" ht="22.8" customHeight="1">
      <c r="A223" s="12"/>
      <c r="B223" s="190"/>
      <c r="C223" s="191"/>
      <c r="D223" s="192" t="s">
        <v>71</v>
      </c>
      <c r="E223" s="204" t="s">
        <v>338</v>
      </c>
      <c r="F223" s="204" t="s">
        <v>339</v>
      </c>
      <c r="G223" s="191"/>
      <c r="H223" s="191"/>
      <c r="I223" s="194"/>
      <c r="J223" s="205">
        <f>BK223</f>
        <v>0</v>
      </c>
      <c r="K223" s="191"/>
      <c r="L223" s="196"/>
      <c r="M223" s="197"/>
      <c r="N223" s="198"/>
      <c r="O223" s="198"/>
      <c r="P223" s="199">
        <f>SUM(P224:P243)</f>
        <v>0</v>
      </c>
      <c r="Q223" s="198"/>
      <c r="R223" s="199">
        <f>SUM(R224:R243)</f>
        <v>0</v>
      </c>
      <c r="S223" s="198"/>
      <c r="T223" s="200">
        <f>SUM(T224:T243)</f>
        <v>0.062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1" t="s">
        <v>82</v>
      </c>
      <c r="AT223" s="202" t="s">
        <v>71</v>
      </c>
      <c r="AU223" s="202" t="s">
        <v>80</v>
      </c>
      <c r="AY223" s="201" t="s">
        <v>141</v>
      </c>
      <c r="BK223" s="203">
        <f>SUM(BK224:BK243)</f>
        <v>0</v>
      </c>
    </row>
    <row r="224" spans="1:65" s="2" customFormat="1" ht="16.5" customHeight="1">
      <c r="A224" s="40"/>
      <c r="B224" s="41"/>
      <c r="C224" s="206" t="s">
        <v>340</v>
      </c>
      <c r="D224" s="206" t="s">
        <v>144</v>
      </c>
      <c r="E224" s="207" t="s">
        <v>341</v>
      </c>
      <c r="F224" s="208" t="s">
        <v>342</v>
      </c>
      <c r="G224" s="209" t="s">
        <v>343</v>
      </c>
      <c r="H224" s="210">
        <v>1</v>
      </c>
      <c r="I224" s="211"/>
      <c r="J224" s="212">
        <f>ROUND(I224*H224,2)</f>
        <v>0</v>
      </c>
      <c r="K224" s="208" t="s">
        <v>148</v>
      </c>
      <c r="L224" s="46"/>
      <c r="M224" s="213" t="s">
        <v>19</v>
      </c>
      <c r="N224" s="214" t="s">
        <v>43</v>
      </c>
      <c r="O224" s="86"/>
      <c r="P224" s="215">
        <f>O224*H224</f>
        <v>0</v>
      </c>
      <c r="Q224" s="215">
        <v>0</v>
      </c>
      <c r="R224" s="215">
        <f>Q224*H224</f>
        <v>0</v>
      </c>
      <c r="S224" s="215">
        <v>0.01946</v>
      </c>
      <c r="T224" s="216">
        <f>S224*H224</f>
        <v>0.01946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7" t="s">
        <v>184</v>
      </c>
      <c r="AT224" s="217" t="s">
        <v>144</v>
      </c>
      <c r="AU224" s="217" t="s">
        <v>82</v>
      </c>
      <c r="AY224" s="19" t="s">
        <v>141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9" t="s">
        <v>80</v>
      </c>
      <c r="BK224" s="218">
        <f>ROUND(I224*H224,2)</f>
        <v>0</v>
      </c>
      <c r="BL224" s="19" t="s">
        <v>184</v>
      </c>
      <c r="BM224" s="217" t="s">
        <v>344</v>
      </c>
    </row>
    <row r="225" spans="1:47" s="2" customFormat="1" ht="12">
      <c r="A225" s="40"/>
      <c r="B225" s="41"/>
      <c r="C225" s="42"/>
      <c r="D225" s="219" t="s">
        <v>151</v>
      </c>
      <c r="E225" s="42"/>
      <c r="F225" s="220" t="s">
        <v>345</v>
      </c>
      <c r="G225" s="42"/>
      <c r="H225" s="42"/>
      <c r="I225" s="221"/>
      <c r="J225" s="42"/>
      <c r="K225" s="42"/>
      <c r="L225" s="46"/>
      <c r="M225" s="222"/>
      <c r="N225" s="22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151</v>
      </c>
      <c r="AU225" s="19" t="s">
        <v>82</v>
      </c>
    </row>
    <row r="226" spans="1:51" s="13" customFormat="1" ht="12">
      <c r="A226" s="13"/>
      <c r="B226" s="224"/>
      <c r="C226" s="225"/>
      <c r="D226" s="226" t="s">
        <v>153</v>
      </c>
      <c r="E226" s="227" t="s">
        <v>19</v>
      </c>
      <c r="F226" s="228" t="s">
        <v>213</v>
      </c>
      <c r="G226" s="225"/>
      <c r="H226" s="227" t="s">
        <v>19</v>
      </c>
      <c r="I226" s="229"/>
      <c r="J226" s="225"/>
      <c r="K226" s="225"/>
      <c r="L226" s="230"/>
      <c r="M226" s="231"/>
      <c r="N226" s="232"/>
      <c r="O226" s="232"/>
      <c r="P226" s="232"/>
      <c r="Q226" s="232"/>
      <c r="R226" s="232"/>
      <c r="S226" s="232"/>
      <c r="T226" s="23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4" t="s">
        <v>153</v>
      </c>
      <c r="AU226" s="234" t="s">
        <v>82</v>
      </c>
      <c r="AV226" s="13" t="s">
        <v>80</v>
      </c>
      <c r="AW226" s="13" t="s">
        <v>33</v>
      </c>
      <c r="AX226" s="13" t="s">
        <v>72</v>
      </c>
      <c r="AY226" s="234" t="s">
        <v>141</v>
      </c>
    </row>
    <row r="227" spans="1:51" s="14" customFormat="1" ht="12">
      <c r="A227" s="14"/>
      <c r="B227" s="235"/>
      <c r="C227" s="236"/>
      <c r="D227" s="226" t="s">
        <v>153</v>
      </c>
      <c r="E227" s="237" t="s">
        <v>19</v>
      </c>
      <c r="F227" s="238" t="s">
        <v>80</v>
      </c>
      <c r="G227" s="236"/>
      <c r="H227" s="239">
        <v>1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5" t="s">
        <v>153</v>
      </c>
      <c r="AU227" s="245" t="s">
        <v>82</v>
      </c>
      <c r="AV227" s="14" t="s">
        <v>82</v>
      </c>
      <c r="AW227" s="14" t="s">
        <v>33</v>
      </c>
      <c r="AX227" s="14" t="s">
        <v>80</v>
      </c>
      <c r="AY227" s="245" t="s">
        <v>141</v>
      </c>
    </row>
    <row r="228" spans="1:65" s="2" customFormat="1" ht="16.5" customHeight="1">
      <c r="A228" s="40"/>
      <c r="B228" s="41"/>
      <c r="C228" s="206" t="s">
        <v>192</v>
      </c>
      <c r="D228" s="206" t="s">
        <v>144</v>
      </c>
      <c r="E228" s="207" t="s">
        <v>346</v>
      </c>
      <c r="F228" s="208" t="s">
        <v>347</v>
      </c>
      <c r="G228" s="209" t="s">
        <v>343</v>
      </c>
      <c r="H228" s="210">
        <v>2</v>
      </c>
      <c r="I228" s="211"/>
      <c r="J228" s="212">
        <f>ROUND(I228*H228,2)</f>
        <v>0</v>
      </c>
      <c r="K228" s="208" t="s">
        <v>148</v>
      </c>
      <c r="L228" s="46"/>
      <c r="M228" s="213" t="s">
        <v>19</v>
      </c>
      <c r="N228" s="214" t="s">
        <v>43</v>
      </c>
      <c r="O228" s="86"/>
      <c r="P228" s="215">
        <f>O228*H228</f>
        <v>0</v>
      </c>
      <c r="Q228" s="215">
        <v>0</v>
      </c>
      <c r="R228" s="215">
        <f>Q228*H228</f>
        <v>0</v>
      </c>
      <c r="S228" s="215">
        <v>0.0092</v>
      </c>
      <c r="T228" s="216">
        <f>S228*H228</f>
        <v>0.0184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184</v>
      </c>
      <c r="AT228" s="217" t="s">
        <v>144</v>
      </c>
      <c r="AU228" s="217" t="s">
        <v>82</v>
      </c>
      <c r="AY228" s="19" t="s">
        <v>141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9" t="s">
        <v>80</v>
      </c>
      <c r="BK228" s="218">
        <f>ROUND(I228*H228,2)</f>
        <v>0</v>
      </c>
      <c r="BL228" s="19" t="s">
        <v>184</v>
      </c>
      <c r="BM228" s="217" t="s">
        <v>348</v>
      </c>
    </row>
    <row r="229" spans="1:47" s="2" customFormat="1" ht="12">
      <c r="A229" s="40"/>
      <c r="B229" s="41"/>
      <c r="C229" s="42"/>
      <c r="D229" s="219" t="s">
        <v>151</v>
      </c>
      <c r="E229" s="42"/>
      <c r="F229" s="220" t="s">
        <v>349</v>
      </c>
      <c r="G229" s="42"/>
      <c r="H229" s="42"/>
      <c r="I229" s="221"/>
      <c r="J229" s="42"/>
      <c r="K229" s="42"/>
      <c r="L229" s="46"/>
      <c r="M229" s="222"/>
      <c r="N229" s="22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151</v>
      </c>
      <c r="AU229" s="19" t="s">
        <v>82</v>
      </c>
    </row>
    <row r="230" spans="1:51" s="13" customFormat="1" ht="12">
      <c r="A230" s="13"/>
      <c r="B230" s="224"/>
      <c r="C230" s="225"/>
      <c r="D230" s="226" t="s">
        <v>153</v>
      </c>
      <c r="E230" s="227" t="s">
        <v>19</v>
      </c>
      <c r="F230" s="228" t="s">
        <v>213</v>
      </c>
      <c r="G230" s="225"/>
      <c r="H230" s="227" t="s">
        <v>19</v>
      </c>
      <c r="I230" s="229"/>
      <c r="J230" s="225"/>
      <c r="K230" s="225"/>
      <c r="L230" s="230"/>
      <c r="M230" s="231"/>
      <c r="N230" s="232"/>
      <c r="O230" s="232"/>
      <c r="P230" s="232"/>
      <c r="Q230" s="232"/>
      <c r="R230" s="232"/>
      <c r="S230" s="232"/>
      <c r="T230" s="23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4" t="s">
        <v>153</v>
      </c>
      <c r="AU230" s="234" t="s">
        <v>82</v>
      </c>
      <c r="AV230" s="13" t="s">
        <v>80</v>
      </c>
      <c r="AW230" s="13" t="s">
        <v>33</v>
      </c>
      <c r="AX230" s="13" t="s">
        <v>72</v>
      </c>
      <c r="AY230" s="234" t="s">
        <v>141</v>
      </c>
    </row>
    <row r="231" spans="1:51" s="14" customFormat="1" ht="12">
      <c r="A231" s="14"/>
      <c r="B231" s="235"/>
      <c r="C231" s="236"/>
      <c r="D231" s="226" t="s">
        <v>153</v>
      </c>
      <c r="E231" s="237" t="s">
        <v>19</v>
      </c>
      <c r="F231" s="238" t="s">
        <v>82</v>
      </c>
      <c r="G231" s="236"/>
      <c r="H231" s="239">
        <v>2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5" t="s">
        <v>153</v>
      </c>
      <c r="AU231" s="245" t="s">
        <v>82</v>
      </c>
      <c r="AV231" s="14" t="s">
        <v>82</v>
      </c>
      <c r="AW231" s="14" t="s">
        <v>33</v>
      </c>
      <c r="AX231" s="14" t="s">
        <v>80</v>
      </c>
      <c r="AY231" s="245" t="s">
        <v>141</v>
      </c>
    </row>
    <row r="232" spans="1:65" s="2" customFormat="1" ht="16.5" customHeight="1">
      <c r="A232" s="40"/>
      <c r="B232" s="41"/>
      <c r="C232" s="206" t="s">
        <v>350</v>
      </c>
      <c r="D232" s="206" t="s">
        <v>144</v>
      </c>
      <c r="E232" s="207" t="s">
        <v>351</v>
      </c>
      <c r="F232" s="208" t="s">
        <v>352</v>
      </c>
      <c r="G232" s="209" t="s">
        <v>343</v>
      </c>
      <c r="H232" s="210">
        <v>1</v>
      </c>
      <c r="I232" s="211"/>
      <c r="J232" s="212">
        <f>ROUND(I232*H232,2)</f>
        <v>0</v>
      </c>
      <c r="K232" s="208" t="s">
        <v>148</v>
      </c>
      <c r="L232" s="46"/>
      <c r="M232" s="213" t="s">
        <v>19</v>
      </c>
      <c r="N232" s="214" t="s">
        <v>43</v>
      </c>
      <c r="O232" s="86"/>
      <c r="P232" s="215">
        <f>O232*H232</f>
        <v>0</v>
      </c>
      <c r="Q232" s="215">
        <v>0</v>
      </c>
      <c r="R232" s="215">
        <f>Q232*H232</f>
        <v>0</v>
      </c>
      <c r="S232" s="215">
        <v>0.0173</v>
      </c>
      <c r="T232" s="216">
        <f>S232*H232</f>
        <v>0.0173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184</v>
      </c>
      <c r="AT232" s="217" t="s">
        <v>144</v>
      </c>
      <c r="AU232" s="217" t="s">
        <v>82</v>
      </c>
      <c r="AY232" s="19" t="s">
        <v>141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80</v>
      </c>
      <c r="BK232" s="218">
        <f>ROUND(I232*H232,2)</f>
        <v>0</v>
      </c>
      <c r="BL232" s="19" t="s">
        <v>184</v>
      </c>
      <c r="BM232" s="217" t="s">
        <v>353</v>
      </c>
    </row>
    <row r="233" spans="1:47" s="2" customFormat="1" ht="12">
      <c r="A233" s="40"/>
      <c r="B233" s="41"/>
      <c r="C233" s="42"/>
      <c r="D233" s="219" t="s">
        <v>151</v>
      </c>
      <c r="E233" s="42"/>
      <c r="F233" s="220" t="s">
        <v>354</v>
      </c>
      <c r="G233" s="42"/>
      <c r="H233" s="42"/>
      <c r="I233" s="221"/>
      <c r="J233" s="42"/>
      <c r="K233" s="42"/>
      <c r="L233" s="46"/>
      <c r="M233" s="222"/>
      <c r="N233" s="223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151</v>
      </c>
      <c r="AU233" s="19" t="s">
        <v>82</v>
      </c>
    </row>
    <row r="234" spans="1:51" s="13" customFormat="1" ht="12">
      <c r="A234" s="13"/>
      <c r="B234" s="224"/>
      <c r="C234" s="225"/>
      <c r="D234" s="226" t="s">
        <v>153</v>
      </c>
      <c r="E234" s="227" t="s">
        <v>19</v>
      </c>
      <c r="F234" s="228" t="s">
        <v>213</v>
      </c>
      <c r="G234" s="225"/>
      <c r="H234" s="227" t="s">
        <v>19</v>
      </c>
      <c r="I234" s="229"/>
      <c r="J234" s="225"/>
      <c r="K234" s="225"/>
      <c r="L234" s="230"/>
      <c r="M234" s="231"/>
      <c r="N234" s="232"/>
      <c r="O234" s="232"/>
      <c r="P234" s="232"/>
      <c r="Q234" s="232"/>
      <c r="R234" s="232"/>
      <c r="S234" s="232"/>
      <c r="T234" s="23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4" t="s">
        <v>153</v>
      </c>
      <c r="AU234" s="234" t="s">
        <v>82</v>
      </c>
      <c r="AV234" s="13" t="s">
        <v>80</v>
      </c>
      <c r="AW234" s="13" t="s">
        <v>33</v>
      </c>
      <c r="AX234" s="13" t="s">
        <v>72</v>
      </c>
      <c r="AY234" s="234" t="s">
        <v>141</v>
      </c>
    </row>
    <row r="235" spans="1:51" s="14" customFormat="1" ht="12">
      <c r="A235" s="14"/>
      <c r="B235" s="235"/>
      <c r="C235" s="236"/>
      <c r="D235" s="226" t="s">
        <v>153</v>
      </c>
      <c r="E235" s="237" t="s">
        <v>19</v>
      </c>
      <c r="F235" s="238" t="s">
        <v>80</v>
      </c>
      <c r="G235" s="236"/>
      <c r="H235" s="239">
        <v>1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5" t="s">
        <v>153</v>
      </c>
      <c r="AU235" s="245" t="s">
        <v>82</v>
      </c>
      <c r="AV235" s="14" t="s">
        <v>82</v>
      </c>
      <c r="AW235" s="14" t="s">
        <v>33</v>
      </c>
      <c r="AX235" s="14" t="s">
        <v>80</v>
      </c>
      <c r="AY235" s="245" t="s">
        <v>141</v>
      </c>
    </row>
    <row r="236" spans="1:65" s="2" customFormat="1" ht="16.5" customHeight="1">
      <c r="A236" s="40"/>
      <c r="B236" s="41"/>
      <c r="C236" s="206" t="s">
        <v>355</v>
      </c>
      <c r="D236" s="206" t="s">
        <v>144</v>
      </c>
      <c r="E236" s="207" t="s">
        <v>356</v>
      </c>
      <c r="F236" s="208" t="s">
        <v>357</v>
      </c>
      <c r="G236" s="209" t="s">
        <v>343</v>
      </c>
      <c r="H236" s="210">
        <v>4</v>
      </c>
      <c r="I236" s="211"/>
      <c r="J236" s="212">
        <f>ROUND(I236*H236,2)</f>
        <v>0</v>
      </c>
      <c r="K236" s="208" t="s">
        <v>148</v>
      </c>
      <c r="L236" s="46"/>
      <c r="M236" s="213" t="s">
        <v>19</v>
      </c>
      <c r="N236" s="214" t="s">
        <v>43</v>
      </c>
      <c r="O236" s="86"/>
      <c r="P236" s="215">
        <f>O236*H236</f>
        <v>0</v>
      </c>
      <c r="Q236" s="215">
        <v>0</v>
      </c>
      <c r="R236" s="215">
        <f>Q236*H236</f>
        <v>0</v>
      </c>
      <c r="S236" s="215">
        <v>0.00086</v>
      </c>
      <c r="T236" s="216">
        <f>S236*H236</f>
        <v>0.00344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184</v>
      </c>
      <c r="AT236" s="217" t="s">
        <v>144</v>
      </c>
      <c r="AU236" s="217" t="s">
        <v>82</v>
      </c>
      <c r="AY236" s="19" t="s">
        <v>141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80</v>
      </c>
      <c r="BK236" s="218">
        <f>ROUND(I236*H236,2)</f>
        <v>0</v>
      </c>
      <c r="BL236" s="19" t="s">
        <v>184</v>
      </c>
      <c r="BM236" s="217" t="s">
        <v>358</v>
      </c>
    </row>
    <row r="237" spans="1:47" s="2" customFormat="1" ht="12">
      <c r="A237" s="40"/>
      <c r="B237" s="41"/>
      <c r="C237" s="42"/>
      <c r="D237" s="219" t="s">
        <v>151</v>
      </c>
      <c r="E237" s="42"/>
      <c r="F237" s="220" t="s">
        <v>359</v>
      </c>
      <c r="G237" s="42"/>
      <c r="H237" s="42"/>
      <c r="I237" s="221"/>
      <c r="J237" s="42"/>
      <c r="K237" s="42"/>
      <c r="L237" s="46"/>
      <c r="M237" s="222"/>
      <c r="N237" s="223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151</v>
      </c>
      <c r="AU237" s="19" t="s">
        <v>82</v>
      </c>
    </row>
    <row r="238" spans="1:51" s="13" customFormat="1" ht="12">
      <c r="A238" s="13"/>
      <c r="B238" s="224"/>
      <c r="C238" s="225"/>
      <c r="D238" s="226" t="s">
        <v>153</v>
      </c>
      <c r="E238" s="227" t="s">
        <v>19</v>
      </c>
      <c r="F238" s="228" t="s">
        <v>213</v>
      </c>
      <c r="G238" s="225"/>
      <c r="H238" s="227" t="s">
        <v>19</v>
      </c>
      <c r="I238" s="229"/>
      <c r="J238" s="225"/>
      <c r="K238" s="225"/>
      <c r="L238" s="230"/>
      <c r="M238" s="231"/>
      <c r="N238" s="232"/>
      <c r="O238" s="232"/>
      <c r="P238" s="232"/>
      <c r="Q238" s="232"/>
      <c r="R238" s="232"/>
      <c r="S238" s="232"/>
      <c r="T238" s="23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4" t="s">
        <v>153</v>
      </c>
      <c r="AU238" s="234" t="s">
        <v>82</v>
      </c>
      <c r="AV238" s="13" t="s">
        <v>80</v>
      </c>
      <c r="AW238" s="13" t="s">
        <v>33</v>
      </c>
      <c r="AX238" s="13" t="s">
        <v>72</v>
      </c>
      <c r="AY238" s="234" t="s">
        <v>141</v>
      </c>
    </row>
    <row r="239" spans="1:51" s="14" customFormat="1" ht="12">
      <c r="A239" s="14"/>
      <c r="B239" s="235"/>
      <c r="C239" s="236"/>
      <c r="D239" s="226" t="s">
        <v>153</v>
      </c>
      <c r="E239" s="237" t="s">
        <v>19</v>
      </c>
      <c r="F239" s="238" t="s">
        <v>149</v>
      </c>
      <c r="G239" s="236"/>
      <c r="H239" s="239">
        <v>4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5" t="s">
        <v>153</v>
      </c>
      <c r="AU239" s="245" t="s">
        <v>82</v>
      </c>
      <c r="AV239" s="14" t="s">
        <v>82</v>
      </c>
      <c r="AW239" s="14" t="s">
        <v>33</v>
      </c>
      <c r="AX239" s="14" t="s">
        <v>80</v>
      </c>
      <c r="AY239" s="245" t="s">
        <v>141</v>
      </c>
    </row>
    <row r="240" spans="1:65" s="2" customFormat="1" ht="16.5" customHeight="1">
      <c r="A240" s="40"/>
      <c r="B240" s="41"/>
      <c r="C240" s="206" t="s">
        <v>360</v>
      </c>
      <c r="D240" s="206" t="s">
        <v>144</v>
      </c>
      <c r="E240" s="207" t="s">
        <v>361</v>
      </c>
      <c r="F240" s="208" t="s">
        <v>362</v>
      </c>
      <c r="G240" s="209" t="s">
        <v>298</v>
      </c>
      <c r="H240" s="210">
        <v>4</v>
      </c>
      <c r="I240" s="211"/>
      <c r="J240" s="212">
        <f>ROUND(I240*H240,2)</f>
        <v>0</v>
      </c>
      <c r="K240" s="208" t="s">
        <v>148</v>
      </c>
      <c r="L240" s="46"/>
      <c r="M240" s="213" t="s">
        <v>19</v>
      </c>
      <c r="N240" s="214" t="s">
        <v>43</v>
      </c>
      <c r="O240" s="86"/>
      <c r="P240" s="215">
        <f>O240*H240</f>
        <v>0</v>
      </c>
      <c r="Q240" s="215">
        <v>0</v>
      </c>
      <c r="R240" s="215">
        <f>Q240*H240</f>
        <v>0</v>
      </c>
      <c r="S240" s="215">
        <v>0.00085</v>
      </c>
      <c r="T240" s="216">
        <f>S240*H240</f>
        <v>0.0034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184</v>
      </c>
      <c r="AT240" s="217" t="s">
        <v>144</v>
      </c>
      <c r="AU240" s="217" t="s">
        <v>82</v>
      </c>
      <c r="AY240" s="19" t="s">
        <v>141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80</v>
      </c>
      <c r="BK240" s="218">
        <f>ROUND(I240*H240,2)</f>
        <v>0</v>
      </c>
      <c r="BL240" s="19" t="s">
        <v>184</v>
      </c>
      <c r="BM240" s="217" t="s">
        <v>363</v>
      </c>
    </row>
    <row r="241" spans="1:47" s="2" customFormat="1" ht="12">
      <c r="A241" s="40"/>
      <c r="B241" s="41"/>
      <c r="C241" s="42"/>
      <c r="D241" s="219" t="s">
        <v>151</v>
      </c>
      <c r="E241" s="42"/>
      <c r="F241" s="220" t="s">
        <v>364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151</v>
      </c>
      <c r="AU241" s="19" t="s">
        <v>82</v>
      </c>
    </row>
    <row r="242" spans="1:51" s="13" customFormat="1" ht="12">
      <c r="A242" s="13"/>
      <c r="B242" s="224"/>
      <c r="C242" s="225"/>
      <c r="D242" s="226" t="s">
        <v>153</v>
      </c>
      <c r="E242" s="227" t="s">
        <v>19</v>
      </c>
      <c r="F242" s="228" t="s">
        <v>213</v>
      </c>
      <c r="G242" s="225"/>
      <c r="H242" s="227" t="s">
        <v>19</v>
      </c>
      <c r="I242" s="229"/>
      <c r="J242" s="225"/>
      <c r="K242" s="225"/>
      <c r="L242" s="230"/>
      <c r="M242" s="231"/>
      <c r="N242" s="232"/>
      <c r="O242" s="232"/>
      <c r="P242" s="232"/>
      <c r="Q242" s="232"/>
      <c r="R242" s="232"/>
      <c r="S242" s="232"/>
      <c r="T242" s="23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4" t="s">
        <v>153</v>
      </c>
      <c r="AU242" s="234" t="s">
        <v>82</v>
      </c>
      <c r="AV242" s="13" t="s">
        <v>80</v>
      </c>
      <c r="AW242" s="13" t="s">
        <v>33</v>
      </c>
      <c r="AX242" s="13" t="s">
        <v>72</v>
      </c>
      <c r="AY242" s="234" t="s">
        <v>141</v>
      </c>
    </row>
    <row r="243" spans="1:51" s="14" customFormat="1" ht="12">
      <c r="A243" s="14"/>
      <c r="B243" s="235"/>
      <c r="C243" s="236"/>
      <c r="D243" s="226" t="s">
        <v>153</v>
      </c>
      <c r="E243" s="237" t="s">
        <v>19</v>
      </c>
      <c r="F243" s="238" t="s">
        <v>149</v>
      </c>
      <c r="G243" s="236"/>
      <c r="H243" s="239">
        <v>4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5" t="s">
        <v>153</v>
      </c>
      <c r="AU243" s="245" t="s">
        <v>82</v>
      </c>
      <c r="AV243" s="14" t="s">
        <v>82</v>
      </c>
      <c r="AW243" s="14" t="s">
        <v>33</v>
      </c>
      <c r="AX243" s="14" t="s">
        <v>80</v>
      </c>
      <c r="AY243" s="245" t="s">
        <v>141</v>
      </c>
    </row>
    <row r="244" spans="1:63" s="12" customFormat="1" ht="22.8" customHeight="1">
      <c r="A244" s="12"/>
      <c r="B244" s="190"/>
      <c r="C244" s="191"/>
      <c r="D244" s="192" t="s">
        <v>71</v>
      </c>
      <c r="E244" s="204" t="s">
        <v>365</v>
      </c>
      <c r="F244" s="204" t="s">
        <v>366</v>
      </c>
      <c r="G244" s="191"/>
      <c r="H244" s="191"/>
      <c r="I244" s="194"/>
      <c r="J244" s="205">
        <f>BK244</f>
        <v>0</v>
      </c>
      <c r="K244" s="191"/>
      <c r="L244" s="196"/>
      <c r="M244" s="197"/>
      <c r="N244" s="198"/>
      <c r="O244" s="198"/>
      <c r="P244" s="199">
        <f>SUM(P245:P260)</f>
        <v>0</v>
      </c>
      <c r="Q244" s="198"/>
      <c r="R244" s="199">
        <f>SUM(R245:R260)</f>
        <v>0.20032</v>
      </c>
      <c r="S244" s="198"/>
      <c r="T244" s="200">
        <f>SUM(T245:T260)</f>
        <v>0.187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01" t="s">
        <v>82</v>
      </c>
      <c r="AT244" s="202" t="s">
        <v>71</v>
      </c>
      <c r="AU244" s="202" t="s">
        <v>80</v>
      </c>
      <c r="AY244" s="201" t="s">
        <v>141</v>
      </c>
      <c r="BK244" s="203">
        <f>SUM(BK245:BK260)</f>
        <v>0</v>
      </c>
    </row>
    <row r="245" spans="1:65" s="2" customFormat="1" ht="45" customHeight="1">
      <c r="A245" s="40"/>
      <c r="B245" s="41"/>
      <c r="C245" s="206" t="s">
        <v>367</v>
      </c>
      <c r="D245" s="206" t="s">
        <v>144</v>
      </c>
      <c r="E245" s="207" t="s">
        <v>368</v>
      </c>
      <c r="F245" s="208" t="s">
        <v>369</v>
      </c>
      <c r="G245" s="209" t="s">
        <v>298</v>
      </c>
      <c r="H245" s="210">
        <v>1</v>
      </c>
      <c r="I245" s="211"/>
      <c r="J245" s="212">
        <f>ROUND(I245*H245,2)</f>
        <v>0</v>
      </c>
      <c r="K245" s="208" t="s">
        <v>167</v>
      </c>
      <c r="L245" s="46"/>
      <c r="M245" s="213" t="s">
        <v>19</v>
      </c>
      <c r="N245" s="214" t="s">
        <v>43</v>
      </c>
      <c r="O245" s="86"/>
      <c r="P245" s="215">
        <f>O245*H245</f>
        <v>0</v>
      </c>
      <c r="Q245" s="215">
        <v>0.05008</v>
      </c>
      <c r="R245" s="215">
        <f>Q245*H245</f>
        <v>0.05008</v>
      </c>
      <c r="S245" s="215">
        <v>0.04675</v>
      </c>
      <c r="T245" s="216">
        <f>S245*H245</f>
        <v>0.04675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184</v>
      </c>
      <c r="AT245" s="217" t="s">
        <v>144</v>
      </c>
      <c r="AU245" s="217" t="s">
        <v>82</v>
      </c>
      <c r="AY245" s="19" t="s">
        <v>141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80</v>
      </c>
      <c r="BK245" s="218">
        <f>ROUND(I245*H245,2)</f>
        <v>0</v>
      </c>
      <c r="BL245" s="19" t="s">
        <v>184</v>
      </c>
      <c r="BM245" s="217" t="s">
        <v>370</v>
      </c>
    </row>
    <row r="246" spans="1:51" s="13" customFormat="1" ht="12">
      <c r="A246" s="13"/>
      <c r="B246" s="224"/>
      <c r="C246" s="225"/>
      <c r="D246" s="226" t="s">
        <v>153</v>
      </c>
      <c r="E246" s="227" t="s">
        <v>19</v>
      </c>
      <c r="F246" s="228" t="s">
        <v>371</v>
      </c>
      <c r="G246" s="225"/>
      <c r="H246" s="227" t="s">
        <v>19</v>
      </c>
      <c r="I246" s="229"/>
      <c r="J246" s="225"/>
      <c r="K246" s="225"/>
      <c r="L246" s="230"/>
      <c r="M246" s="231"/>
      <c r="N246" s="232"/>
      <c r="O246" s="232"/>
      <c r="P246" s="232"/>
      <c r="Q246" s="232"/>
      <c r="R246" s="232"/>
      <c r="S246" s="232"/>
      <c r="T246" s="23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4" t="s">
        <v>153</v>
      </c>
      <c r="AU246" s="234" t="s">
        <v>82</v>
      </c>
      <c r="AV246" s="13" t="s">
        <v>80</v>
      </c>
      <c r="AW246" s="13" t="s">
        <v>33</v>
      </c>
      <c r="AX246" s="13" t="s">
        <v>72</v>
      </c>
      <c r="AY246" s="234" t="s">
        <v>141</v>
      </c>
    </row>
    <row r="247" spans="1:51" s="13" customFormat="1" ht="12">
      <c r="A247" s="13"/>
      <c r="B247" s="224"/>
      <c r="C247" s="225"/>
      <c r="D247" s="226" t="s">
        <v>153</v>
      </c>
      <c r="E247" s="227" t="s">
        <v>19</v>
      </c>
      <c r="F247" s="228" t="s">
        <v>372</v>
      </c>
      <c r="G247" s="225"/>
      <c r="H247" s="227" t="s">
        <v>19</v>
      </c>
      <c r="I247" s="229"/>
      <c r="J247" s="225"/>
      <c r="K247" s="225"/>
      <c r="L247" s="230"/>
      <c r="M247" s="231"/>
      <c r="N247" s="232"/>
      <c r="O247" s="232"/>
      <c r="P247" s="232"/>
      <c r="Q247" s="232"/>
      <c r="R247" s="232"/>
      <c r="S247" s="232"/>
      <c r="T247" s="23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4" t="s">
        <v>153</v>
      </c>
      <c r="AU247" s="234" t="s">
        <v>82</v>
      </c>
      <c r="AV247" s="13" t="s">
        <v>80</v>
      </c>
      <c r="AW247" s="13" t="s">
        <v>33</v>
      </c>
      <c r="AX247" s="13" t="s">
        <v>72</v>
      </c>
      <c r="AY247" s="234" t="s">
        <v>141</v>
      </c>
    </row>
    <row r="248" spans="1:51" s="14" customFormat="1" ht="12">
      <c r="A248" s="14"/>
      <c r="B248" s="235"/>
      <c r="C248" s="236"/>
      <c r="D248" s="226" t="s">
        <v>153</v>
      </c>
      <c r="E248" s="237" t="s">
        <v>19</v>
      </c>
      <c r="F248" s="238" t="s">
        <v>80</v>
      </c>
      <c r="G248" s="236"/>
      <c r="H248" s="239">
        <v>1</v>
      </c>
      <c r="I248" s="240"/>
      <c r="J248" s="236"/>
      <c r="K248" s="236"/>
      <c r="L248" s="241"/>
      <c r="M248" s="242"/>
      <c r="N248" s="243"/>
      <c r="O248" s="243"/>
      <c r="P248" s="243"/>
      <c r="Q248" s="243"/>
      <c r="R248" s="243"/>
      <c r="S248" s="243"/>
      <c r="T248" s="24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5" t="s">
        <v>153</v>
      </c>
      <c r="AU248" s="245" t="s">
        <v>82</v>
      </c>
      <c r="AV248" s="14" t="s">
        <v>82</v>
      </c>
      <c r="AW248" s="14" t="s">
        <v>33</v>
      </c>
      <c r="AX248" s="14" t="s">
        <v>80</v>
      </c>
      <c r="AY248" s="245" t="s">
        <v>141</v>
      </c>
    </row>
    <row r="249" spans="1:65" s="2" customFormat="1" ht="45" customHeight="1">
      <c r="A249" s="40"/>
      <c r="B249" s="41"/>
      <c r="C249" s="206" t="s">
        <v>373</v>
      </c>
      <c r="D249" s="206" t="s">
        <v>144</v>
      </c>
      <c r="E249" s="207" t="s">
        <v>374</v>
      </c>
      <c r="F249" s="208" t="s">
        <v>375</v>
      </c>
      <c r="G249" s="209" t="s">
        <v>298</v>
      </c>
      <c r="H249" s="210">
        <v>1</v>
      </c>
      <c r="I249" s="211"/>
      <c r="J249" s="212">
        <f>ROUND(I249*H249,2)</f>
        <v>0</v>
      </c>
      <c r="K249" s="208" t="s">
        <v>167</v>
      </c>
      <c r="L249" s="46"/>
      <c r="M249" s="213" t="s">
        <v>19</v>
      </c>
      <c r="N249" s="214" t="s">
        <v>43</v>
      </c>
      <c r="O249" s="86"/>
      <c r="P249" s="215">
        <f>O249*H249</f>
        <v>0</v>
      </c>
      <c r="Q249" s="215">
        <v>0.05008</v>
      </c>
      <c r="R249" s="215">
        <f>Q249*H249</f>
        <v>0.05008</v>
      </c>
      <c r="S249" s="215">
        <v>0.04675</v>
      </c>
      <c r="T249" s="216">
        <f>S249*H249</f>
        <v>0.04675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7" t="s">
        <v>184</v>
      </c>
      <c r="AT249" s="217" t="s">
        <v>144</v>
      </c>
      <c r="AU249" s="217" t="s">
        <v>82</v>
      </c>
      <c r="AY249" s="19" t="s">
        <v>141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9" t="s">
        <v>80</v>
      </c>
      <c r="BK249" s="218">
        <f>ROUND(I249*H249,2)</f>
        <v>0</v>
      </c>
      <c r="BL249" s="19" t="s">
        <v>184</v>
      </c>
      <c r="BM249" s="217" t="s">
        <v>376</v>
      </c>
    </row>
    <row r="250" spans="1:51" s="13" customFormat="1" ht="12">
      <c r="A250" s="13"/>
      <c r="B250" s="224"/>
      <c r="C250" s="225"/>
      <c r="D250" s="226" t="s">
        <v>153</v>
      </c>
      <c r="E250" s="227" t="s">
        <v>19</v>
      </c>
      <c r="F250" s="228" t="s">
        <v>371</v>
      </c>
      <c r="G250" s="225"/>
      <c r="H250" s="227" t="s">
        <v>19</v>
      </c>
      <c r="I250" s="229"/>
      <c r="J250" s="225"/>
      <c r="K250" s="225"/>
      <c r="L250" s="230"/>
      <c r="M250" s="231"/>
      <c r="N250" s="232"/>
      <c r="O250" s="232"/>
      <c r="P250" s="232"/>
      <c r="Q250" s="232"/>
      <c r="R250" s="232"/>
      <c r="S250" s="232"/>
      <c r="T250" s="23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4" t="s">
        <v>153</v>
      </c>
      <c r="AU250" s="234" t="s">
        <v>82</v>
      </c>
      <c r="AV250" s="13" t="s">
        <v>80</v>
      </c>
      <c r="AW250" s="13" t="s">
        <v>33</v>
      </c>
      <c r="AX250" s="13" t="s">
        <v>72</v>
      </c>
      <c r="AY250" s="234" t="s">
        <v>141</v>
      </c>
    </row>
    <row r="251" spans="1:51" s="13" customFormat="1" ht="12">
      <c r="A251" s="13"/>
      <c r="B251" s="224"/>
      <c r="C251" s="225"/>
      <c r="D251" s="226" t="s">
        <v>153</v>
      </c>
      <c r="E251" s="227" t="s">
        <v>19</v>
      </c>
      <c r="F251" s="228" t="s">
        <v>377</v>
      </c>
      <c r="G251" s="225"/>
      <c r="H251" s="227" t="s">
        <v>19</v>
      </c>
      <c r="I251" s="229"/>
      <c r="J251" s="225"/>
      <c r="K251" s="225"/>
      <c r="L251" s="230"/>
      <c r="M251" s="231"/>
      <c r="N251" s="232"/>
      <c r="O251" s="232"/>
      <c r="P251" s="232"/>
      <c r="Q251" s="232"/>
      <c r="R251" s="232"/>
      <c r="S251" s="232"/>
      <c r="T251" s="23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4" t="s">
        <v>153</v>
      </c>
      <c r="AU251" s="234" t="s">
        <v>82</v>
      </c>
      <c r="AV251" s="13" t="s">
        <v>80</v>
      </c>
      <c r="AW251" s="13" t="s">
        <v>33</v>
      </c>
      <c r="AX251" s="13" t="s">
        <v>72</v>
      </c>
      <c r="AY251" s="234" t="s">
        <v>141</v>
      </c>
    </row>
    <row r="252" spans="1:51" s="14" customFormat="1" ht="12">
      <c r="A252" s="14"/>
      <c r="B252" s="235"/>
      <c r="C252" s="236"/>
      <c r="D252" s="226" t="s">
        <v>153</v>
      </c>
      <c r="E252" s="237" t="s">
        <v>19</v>
      </c>
      <c r="F252" s="238" t="s">
        <v>80</v>
      </c>
      <c r="G252" s="236"/>
      <c r="H252" s="239">
        <v>1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5" t="s">
        <v>153</v>
      </c>
      <c r="AU252" s="245" t="s">
        <v>82</v>
      </c>
      <c r="AV252" s="14" t="s">
        <v>82</v>
      </c>
      <c r="AW252" s="14" t="s">
        <v>33</v>
      </c>
      <c r="AX252" s="14" t="s">
        <v>80</v>
      </c>
      <c r="AY252" s="245" t="s">
        <v>141</v>
      </c>
    </row>
    <row r="253" spans="1:65" s="2" customFormat="1" ht="45" customHeight="1">
      <c r="A253" s="40"/>
      <c r="B253" s="41"/>
      <c r="C253" s="206" t="s">
        <v>378</v>
      </c>
      <c r="D253" s="206" t="s">
        <v>144</v>
      </c>
      <c r="E253" s="207" t="s">
        <v>379</v>
      </c>
      <c r="F253" s="208" t="s">
        <v>380</v>
      </c>
      <c r="G253" s="209" t="s">
        <v>298</v>
      </c>
      <c r="H253" s="210">
        <v>1</v>
      </c>
      <c r="I253" s="211"/>
      <c r="J253" s="212">
        <f>ROUND(I253*H253,2)</f>
        <v>0</v>
      </c>
      <c r="K253" s="208" t="s">
        <v>167</v>
      </c>
      <c r="L253" s="46"/>
      <c r="M253" s="213" t="s">
        <v>19</v>
      </c>
      <c r="N253" s="214" t="s">
        <v>43</v>
      </c>
      <c r="O253" s="86"/>
      <c r="P253" s="215">
        <f>O253*H253</f>
        <v>0</v>
      </c>
      <c r="Q253" s="215">
        <v>0.05008</v>
      </c>
      <c r="R253" s="215">
        <f>Q253*H253</f>
        <v>0.05008</v>
      </c>
      <c r="S253" s="215">
        <v>0.04675</v>
      </c>
      <c r="T253" s="216">
        <f>S253*H253</f>
        <v>0.04675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184</v>
      </c>
      <c r="AT253" s="217" t="s">
        <v>144</v>
      </c>
      <c r="AU253" s="217" t="s">
        <v>82</v>
      </c>
      <c r="AY253" s="19" t="s">
        <v>141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80</v>
      </c>
      <c r="BK253" s="218">
        <f>ROUND(I253*H253,2)</f>
        <v>0</v>
      </c>
      <c r="BL253" s="19" t="s">
        <v>184</v>
      </c>
      <c r="BM253" s="217" t="s">
        <v>381</v>
      </c>
    </row>
    <row r="254" spans="1:51" s="13" customFormat="1" ht="12">
      <c r="A254" s="13"/>
      <c r="B254" s="224"/>
      <c r="C254" s="225"/>
      <c r="D254" s="226" t="s">
        <v>153</v>
      </c>
      <c r="E254" s="227" t="s">
        <v>19</v>
      </c>
      <c r="F254" s="228" t="s">
        <v>371</v>
      </c>
      <c r="G254" s="225"/>
      <c r="H254" s="227" t="s">
        <v>19</v>
      </c>
      <c r="I254" s="229"/>
      <c r="J254" s="225"/>
      <c r="K254" s="225"/>
      <c r="L254" s="230"/>
      <c r="M254" s="231"/>
      <c r="N254" s="232"/>
      <c r="O254" s="232"/>
      <c r="P254" s="232"/>
      <c r="Q254" s="232"/>
      <c r="R254" s="232"/>
      <c r="S254" s="232"/>
      <c r="T254" s="23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4" t="s">
        <v>153</v>
      </c>
      <c r="AU254" s="234" t="s">
        <v>82</v>
      </c>
      <c r="AV254" s="13" t="s">
        <v>80</v>
      </c>
      <c r="AW254" s="13" t="s">
        <v>33</v>
      </c>
      <c r="AX254" s="13" t="s">
        <v>72</v>
      </c>
      <c r="AY254" s="234" t="s">
        <v>141</v>
      </c>
    </row>
    <row r="255" spans="1:51" s="13" customFormat="1" ht="12">
      <c r="A255" s="13"/>
      <c r="B255" s="224"/>
      <c r="C255" s="225"/>
      <c r="D255" s="226" t="s">
        <v>153</v>
      </c>
      <c r="E255" s="227" t="s">
        <v>19</v>
      </c>
      <c r="F255" s="228" t="s">
        <v>382</v>
      </c>
      <c r="G255" s="225"/>
      <c r="H255" s="227" t="s">
        <v>19</v>
      </c>
      <c r="I255" s="229"/>
      <c r="J255" s="225"/>
      <c r="K255" s="225"/>
      <c r="L255" s="230"/>
      <c r="M255" s="231"/>
      <c r="N255" s="232"/>
      <c r="O255" s="232"/>
      <c r="P255" s="232"/>
      <c r="Q255" s="232"/>
      <c r="R255" s="232"/>
      <c r="S255" s="232"/>
      <c r="T255" s="23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4" t="s">
        <v>153</v>
      </c>
      <c r="AU255" s="234" t="s">
        <v>82</v>
      </c>
      <c r="AV255" s="13" t="s">
        <v>80</v>
      </c>
      <c r="AW255" s="13" t="s">
        <v>33</v>
      </c>
      <c r="AX255" s="13" t="s">
        <v>72</v>
      </c>
      <c r="AY255" s="234" t="s">
        <v>141</v>
      </c>
    </row>
    <row r="256" spans="1:51" s="14" customFormat="1" ht="12">
      <c r="A256" s="14"/>
      <c r="B256" s="235"/>
      <c r="C256" s="236"/>
      <c r="D256" s="226" t="s">
        <v>153</v>
      </c>
      <c r="E256" s="237" t="s">
        <v>19</v>
      </c>
      <c r="F256" s="238" t="s">
        <v>80</v>
      </c>
      <c r="G256" s="236"/>
      <c r="H256" s="239">
        <v>1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5" t="s">
        <v>153</v>
      </c>
      <c r="AU256" s="245" t="s">
        <v>82</v>
      </c>
      <c r="AV256" s="14" t="s">
        <v>82</v>
      </c>
      <c r="AW256" s="14" t="s">
        <v>33</v>
      </c>
      <c r="AX256" s="14" t="s">
        <v>80</v>
      </c>
      <c r="AY256" s="245" t="s">
        <v>141</v>
      </c>
    </row>
    <row r="257" spans="1:65" s="2" customFormat="1" ht="45" customHeight="1">
      <c r="A257" s="40"/>
      <c r="B257" s="41"/>
      <c r="C257" s="206" t="s">
        <v>383</v>
      </c>
      <c r="D257" s="206" t="s">
        <v>144</v>
      </c>
      <c r="E257" s="207" t="s">
        <v>384</v>
      </c>
      <c r="F257" s="208" t="s">
        <v>385</v>
      </c>
      <c r="G257" s="209" t="s">
        <v>298</v>
      </c>
      <c r="H257" s="210">
        <v>1</v>
      </c>
      <c r="I257" s="211"/>
      <c r="J257" s="212">
        <f>ROUND(I257*H257,2)</f>
        <v>0</v>
      </c>
      <c r="K257" s="208" t="s">
        <v>167</v>
      </c>
      <c r="L257" s="46"/>
      <c r="M257" s="213" t="s">
        <v>19</v>
      </c>
      <c r="N257" s="214" t="s">
        <v>43</v>
      </c>
      <c r="O257" s="86"/>
      <c r="P257" s="215">
        <f>O257*H257</f>
        <v>0</v>
      </c>
      <c r="Q257" s="215">
        <v>0.05008</v>
      </c>
      <c r="R257" s="215">
        <f>Q257*H257</f>
        <v>0.05008</v>
      </c>
      <c r="S257" s="215">
        <v>0.04675</v>
      </c>
      <c r="T257" s="216">
        <f>S257*H257</f>
        <v>0.04675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184</v>
      </c>
      <c r="AT257" s="217" t="s">
        <v>144</v>
      </c>
      <c r="AU257" s="217" t="s">
        <v>82</v>
      </c>
      <c r="AY257" s="19" t="s">
        <v>141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80</v>
      </c>
      <c r="BK257" s="218">
        <f>ROUND(I257*H257,2)</f>
        <v>0</v>
      </c>
      <c r="BL257" s="19" t="s">
        <v>184</v>
      </c>
      <c r="BM257" s="217" t="s">
        <v>386</v>
      </c>
    </row>
    <row r="258" spans="1:51" s="13" customFormat="1" ht="12">
      <c r="A258" s="13"/>
      <c r="B258" s="224"/>
      <c r="C258" s="225"/>
      <c r="D258" s="226" t="s">
        <v>153</v>
      </c>
      <c r="E258" s="227" t="s">
        <v>19</v>
      </c>
      <c r="F258" s="228" t="s">
        <v>371</v>
      </c>
      <c r="G258" s="225"/>
      <c r="H258" s="227" t="s">
        <v>19</v>
      </c>
      <c r="I258" s="229"/>
      <c r="J258" s="225"/>
      <c r="K258" s="225"/>
      <c r="L258" s="230"/>
      <c r="M258" s="231"/>
      <c r="N258" s="232"/>
      <c r="O258" s="232"/>
      <c r="P258" s="232"/>
      <c r="Q258" s="232"/>
      <c r="R258" s="232"/>
      <c r="S258" s="232"/>
      <c r="T258" s="23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4" t="s">
        <v>153</v>
      </c>
      <c r="AU258" s="234" t="s">
        <v>82</v>
      </c>
      <c r="AV258" s="13" t="s">
        <v>80</v>
      </c>
      <c r="AW258" s="13" t="s">
        <v>33</v>
      </c>
      <c r="AX258" s="13" t="s">
        <v>72</v>
      </c>
      <c r="AY258" s="234" t="s">
        <v>141</v>
      </c>
    </row>
    <row r="259" spans="1:51" s="13" customFormat="1" ht="12">
      <c r="A259" s="13"/>
      <c r="B259" s="224"/>
      <c r="C259" s="225"/>
      <c r="D259" s="226" t="s">
        <v>153</v>
      </c>
      <c r="E259" s="227" t="s">
        <v>19</v>
      </c>
      <c r="F259" s="228" t="s">
        <v>387</v>
      </c>
      <c r="G259" s="225"/>
      <c r="H259" s="227" t="s">
        <v>19</v>
      </c>
      <c r="I259" s="229"/>
      <c r="J259" s="225"/>
      <c r="K259" s="225"/>
      <c r="L259" s="230"/>
      <c r="M259" s="231"/>
      <c r="N259" s="232"/>
      <c r="O259" s="232"/>
      <c r="P259" s="232"/>
      <c r="Q259" s="232"/>
      <c r="R259" s="232"/>
      <c r="S259" s="232"/>
      <c r="T259" s="23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4" t="s">
        <v>153</v>
      </c>
      <c r="AU259" s="234" t="s">
        <v>82</v>
      </c>
      <c r="AV259" s="13" t="s">
        <v>80</v>
      </c>
      <c r="AW259" s="13" t="s">
        <v>33</v>
      </c>
      <c r="AX259" s="13" t="s">
        <v>72</v>
      </c>
      <c r="AY259" s="234" t="s">
        <v>141</v>
      </c>
    </row>
    <row r="260" spans="1:51" s="14" customFormat="1" ht="12">
      <c r="A260" s="14"/>
      <c r="B260" s="235"/>
      <c r="C260" s="236"/>
      <c r="D260" s="226" t="s">
        <v>153</v>
      </c>
      <c r="E260" s="237" t="s">
        <v>19</v>
      </c>
      <c r="F260" s="238" t="s">
        <v>80</v>
      </c>
      <c r="G260" s="236"/>
      <c r="H260" s="239">
        <v>1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5" t="s">
        <v>153</v>
      </c>
      <c r="AU260" s="245" t="s">
        <v>82</v>
      </c>
      <c r="AV260" s="14" t="s">
        <v>82</v>
      </c>
      <c r="AW260" s="14" t="s">
        <v>33</v>
      </c>
      <c r="AX260" s="14" t="s">
        <v>80</v>
      </c>
      <c r="AY260" s="245" t="s">
        <v>141</v>
      </c>
    </row>
    <row r="261" spans="1:63" s="12" customFormat="1" ht="22.8" customHeight="1">
      <c r="A261" s="12"/>
      <c r="B261" s="190"/>
      <c r="C261" s="191"/>
      <c r="D261" s="192" t="s">
        <v>71</v>
      </c>
      <c r="E261" s="204" t="s">
        <v>388</v>
      </c>
      <c r="F261" s="204" t="s">
        <v>389</v>
      </c>
      <c r="G261" s="191"/>
      <c r="H261" s="191"/>
      <c r="I261" s="194"/>
      <c r="J261" s="205">
        <f>BK261</f>
        <v>0</v>
      </c>
      <c r="K261" s="191"/>
      <c r="L261" s="196"/>
      <c r="M261" s="197"/>
      <c r="N261" s="198"/>
      <c r="O261" s="198"/>
      <c r="P261" s="199">
        <f>P262</f>
        <v>0</v>
      </c>
      <c r="Q261" s="198"/>
      <c r="R261" s="199">
        <f>R262</f>
        <v>0</v>
      </c>
      <c r="S261" s="198"/>
      <c r="T261" s="200">
        <f>T262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01" t="s">
        <v>82</v>
      </c>
      <c r="AT261" s="202" t="s">
        <v>71</v>
      </c>
      <c r="AU261" s="202" t="s">
        <v>80</v>
      </c>
      <c r="AY261" s="201" t="s">
        <v>141</v>
      </c>
      <c r="BK261" s="203">
        <f>BK262</f>
        <v>0</v>
      </c>
    </row>
    <row r="262" spans="1:65" s="2" customFormat="1" ht="37.8" customHeight="1">
      <c r="A262" s="40"/>
      <c r="B262" s="41"/>
      <c r="C262" s="206" t="s">
        <v>390</v>
      </c>
      <c r="D262" s="206" t="s">
        <v>144</v>
      </c>
      <c r="E262" s="207" t="s">
        <v>391</v>
      </c>
      <c r="F262" s="208" t="s">
        <v>392</v>
      </c>
      <c r="G262" s="209" t="s">
        <v>248</v>
      </c>
      <c r="H262" s="210">
        <v>1</v>
      </c>
      <c r="I262" s="211"/>
      <c r="J262" s="212">
        <f>ROUND(I262*H262,2)</f>
        <v>0</v>
      </c>
      <c r="K262" s="208" t="s">
        <v>167</v>
      </c>
      <c r="L262" s="46"/>
      <c r="M262" s="213" t="s">
        <v>19</v>
      </c>
      <c r="N262" s="214" t="s">
        <v>43</v>
      </c>
      <c r="O262" s="86"/>
      <c r="P262" s="215">
        <f>O262*H262</f>
        <v>0</v>
      </c>
      <c r="Q262" s="215">
        <v>0</v>
      </c>
      <c r="R262" s="215">
        <f>Q262*H262</f>
        <v>0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184</v>
      </c>
      <c r="AT262" s="217" t="s">
        <v>144</v>
      </c>
      <c r="AU262" s="217" t="s">
        <v>82</v>
      </c>
      <c r="AY262" s="19" t="s">
        <v>141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80</v>
      </c>
      <c r="BK262" s="218">
        <f>ROUND(I262*H262,2)</f>
        <v>0</v>
      </c>
      <c r="BL262" s="19" t="s">
        <v>184</v>
      </c>
      <c r="BM262" s="217" t="s">
        <v>393</v>
      </c>
    </row>
    <row r="263" spans="1:63" s="12" customFormat="1" ht="22.8" customHeight="1">
      <c r="A263" s="12"/>
      <c r="B263" s="190"/>
      <c r="C263" s="191"/>
      <c r="D263" s="192" t="s">
        <v>71</v>
      </c>
      <c r="E263" s="204" t="s">
        <v>394</v>
      </c>
      <c r="F263" s="204" t="s">
        <v>93</v>
      </c>
      <c r="G263" s="191"/>
      <c r="H263" s="191"/>
      <c r="I263" s="194"/>
      <c r="J263" s="205">
        <f>BK263</f>
        <v>0</v>
      </c>
      <c r="K263" s="191"/>
      <c r="L263" s="196"/>
      <c r="M263" s="197"/>
      <c r="N263" s="198"/>
      <c r="O263" s="198"/>
      <c r="P263" s="199">
        <f>SUM(P264:P267)</f>
        <v>0</v>
      </c>
      <c r="Q263" s="198"/>
      <c r="R263" s="199">
        <f>SUM(R264:R267)</f>
        <v>0</v>
      </c>
      <c r="S263" s="198"/>
      <c r="T263" s="200">
        <f>SUM(T264:T267)</f>
        <v>0.052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01" t="s">
        <v>82</v>
      </c>
      <c r="AT263" s="202" t="s">
        <v>71</v>
      </c>
      <c r="AU263" s="202" t="s">
        <v>80</v>
      </c>
      <c r="AY263" s="201" t="s">
        <v>141</v>
      </c>
      <c r="BK263" s="203">
        <f>SUM(BK264:BK267)</f>
        <v>0</v>
      </c>
    </row>
    <row r="264" spans="1:65" s="2" customFormat="1" ht="24.15" customHeight="1">
      <c r="A264" s="40"/>
      <c r="B264" s="41"/>
      <c r="C264" s="206" t="s">
        <v>395</v>
      </c>
      <c r="D264" s="206" t="s">
        <v>144</v>
      </c>
      <c r="E264" s="207" t="s">
        <v>396</v>
      </c>
      <c r="F264" s="208" t="s">
        <v>397</v>
      </c>
      <c r="G264" s="209" t="s">
        <v>298</v>
      </c>
      <c r="H264" s="210">
        <v>1</v>
      </c>
      <c r="I264" s="211"/>
      <c r="J264" s="212">
        <f>ROUND(I264*H264,2)</f>
        <v>0</v>
      </c>
      <c r="K264" s="208" t="s">
        <v>148</v>
      </c>
      <c r="L264" s="46"/>
      <c r="M264" s="213" t="s">
        <v>19</v>
      </c>
      <c r="N264" s="214" t="s">
        <v>43</v>
      </c>
      <c r="O264" s="86"/>
      <c r="P264" s="215">
        <f>O264*H264</f>
        <v>0</v>
      </c>
      <c r="Q264" s="215">
        <v>0</v>
      </c>
      <c r="R264" s="215">
        <f>Q264*H264</f>
        <v>0</v>
      </c>
      <c r="S264" s="215">
        <v>0.052</v>
      </c>
      <c r="T264" s="216">
        <f>S264*H264</f>
        <v>0.052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184</v>
      </c>
      <c r="AT264" s="217" t="s">
        <v>144</v>
      </c>
      <c r="AU264" s="217" t="s">
        <v>82</v>
      </c>
      <c r="AY264" s="19" t="s">
        <v>141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80</v>
      </c>
      <c r="BK264" s="218">
        <f>ROUND(I264*H264,2)</f>
        <v>0</v>
      </c>
      <c r="BL264" s="19" t="s">
        <v>184</v>
      </c>
      <c r="BM264" s="217" t="s">
        <v>398</v>
      </c>
    </row>
    <row r="265" spans="1:47" s="2" customFormat="1" ht="12">
      <c r="A265" s="40"/>
      <c r="B265" s="41"/>
      <c r="C265" s="42"/>
      <c r="D265" s="219" t="s">
        <v>151</v>
      </c>
      <c r="E265" s="42"/>
      <c r="F265" s="220" t="s">
        <v>399</v>
      </c>
      <c r="G265" s="42"/>
      <c r="H265" s="42"/>
      <c r="I265" s="221"/>
      <c r="J265" s="42"/>
      <c r="K265" s="42"/>
      <c r="L265" s="46"/>
      <c r="M265" s="222"/>
      <c r="N265" s="223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151</v>
      </c>
      <c r="AU265" s="19" t="s">
        <v>82</v>
      </c>
    </row>
    <row r="266" spans="1:51" s="13" customFormat="1" ht="12">
      <c r="A266" s="13"/>
      <c r="B266" s="224"/>
      <c r="C266" s="225"/>
      <c r="D266" s="226" t="s">
        <v>153</v>
      </c>
      <c r="E266" s="227" t="s">
        <v>19</v>
      </c>
      <c r="F266" s="228" t="s">
        <v>213</v>
      </c>
      <c r="G266" s="225"/>
      <c r="H266" s="227" t="s">
        <v>19</v>
      </c>
      <c r="I266" s="229"/>
      <c r="J266" s="225"/>
      <c r="K266" s="225"/>
      <c r="L266" s="230"/>
      <c r="M266" s="231"/>
      <c r="N266" s="232"/>
      <c r="O266" s="232"/>
      <c r="P266" s="232"/>
      <c r="Q266" s="232"/>
      <c r="R266" s="232"/>
      <c r="S266" s="232"/>
      <c r="T266" s="23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4" t="s">
        <v>153</v>
      </c>
      <c r="AU266" s="234" t="s">
        <v>82</v>
      </c>
      <c r="AV266" s="13" t="s">
        <v>80</v>
      </c>
      <c r="AW266" s="13" t="s">
        <v>33</v>
      </c>
      <c r="AX266" s="13" t="s">
        <v>72</v>
      </c>
      <c r="AY266" s="234" t="s">
        <v>141</v>
      </c>
    </row>
    <row r="267" spans="1:51" s="14" customFormat="1" ht="12">
      <c r="A267" s="14"/>
      <c r="B267" s="235"/>
      <c r="C267" s="236"/>
      <c r="D267" s="226" t="s">
        <v>153</v>
      </c>
      <c r="E267" s="237" t="s">
        <v>19</v>
      </c>
      <c r="F267" s="238" t="s">
        <v>80</v>
      </c>
      <c r="G267" s="236"/>
      <c r="H267" s="239">
        <v>1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5" t="s">
        <v>153</v>
      </c>
      <c r="AU267" s="245" t="s">
        <v>82</v>
      </c>
      <c r="AV267" s="14" t="s">
        <v>82</v>
      </c>
      <c r="AW267" s="14" t="s">
        <v>33</v>
      </c>
      <c r="AX267" s="14" t="s">
        <v>80</v>
      </c>
      <c r="AY267" s="245" t="s">
        <v>141</v>
      </c>
    </row>
    <row r="268" spans="1:63" s="12" customFormat="1" ht="22.8" customHeight="1">
      <c r="A268" s="12"/>
      <c r="B268" s="190"/>
      <c r="C268" s="191"/>
      <c r="D268" s="192" t="s">
        <v>71</v>
      </c>
      <c r="E268" s="204" t="s">
        <v>400</v>
      </c>
      <c r="F268" s="204" t="s">
        <v>401</v>
      </c>
      <c r="G268" s="191"/>
      <c r="H268" s="191"/>
      <c r="I268" s="194"/>
      <c r="J268" s="205">
        <f>BK268</f>
        <v>0</v>
      </c>
      <c r="K268" s="191"/>
      <c r="L268" s="196"/>
      <c r="M268" s="197"/>
      <c r="N268" s="198"/>
      <c r="O268" s="198"/>
      <c r="P268" s="199">
        <f>SUM(P269:P278)</f>
        <v>0</v>
      </c>
      <c r="Q268" s="198"/>
      <c r="R268" s="199">
        <f>SUM(R269:R278)</f>
        <v>0</v>
      </c>
      <c r="S268" s="198"/>
      <c r="T268" s="200">
        <f>SUM(T269:T278)</f>
        <v>0.9358500000000001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01" t="s">
        <v>82</v>
      </c>
      <c r="AT268" s="202" t="s">
        <v>71</v>
      </c>
      <c r="AU268" s="202" t="s">
        <v>80</v>
      </c>
      <c r="AY268" s="201" t="s">
        <v>141</v>
      </c>
      <c r="BK268" s="203">
        <f>SUM(BK269:BK278)</f>
        <v>0</v>
      </c>
    </row>
    <row r="269" spans="1:65" s="2" customFormat="1" ht="24.15" customHeight="1">
      <c r="A269" s="40"/>
      <c r="B269" s="41"/>
      <c r="C269" s="206" t="s">
        <v>402</v>
      </c>
      <c r="D269" s="206" t="s">
        <v>144</v>
      </c>
      <c r="E269" s="207" t="s">
        <v>403</v>
      </c>
      <c r="F269" s="208" t="s">
        <v>404</v>
      </c>
      <c r="G269" s="209" t="s">
        <v>147</v>
      </c>
      <c r="H269" s="210">
        <v>32.094</v>
      </c>
      <c r="I269" s="211"/>
      <c r="J269" s="212">
        <f>ROUND(I269*H269,2)</f>
        <v>0</v>
      </c>
      <c r="K269" s="208" t="s">
        <v>148</v>
      </c>
      <c r="L269" s="46"/>
      <c r="M269" s="213" t="s">
        <v>19</v>
      </c>
      <c r="N269" s="214" t="s">
        <v>43</v>
      </c>
      <c r="O269" s="86"/>
      <c r="P269" s="215">
        <f>O269*H269</f>
        <v>0</v>
      </c>
      <c r="Q269" s="215">
        <v>0</v>
      </c>
      <c r="R269" s="215">
        <f>Q269*H269</f>
        <v>0</v>
      </c>
      <c r="S269" s="215">
        <v>0.025</v>
      </c>
      <c r="T269" s="216">
        <f>S269*H269</f>
        <v>0.8023500000000001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7" t="s">
        <v>184</v>
      </c>
      <c r="AT269" s="217" t="s">
        <v>144</v>
      </c>
      <c r="AU269" s="217" t="s">
        <v>82</v>
      </c>
      <c r="AY269" s="19" t="s">
        <v>141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9" t="s">
        <v>80</v>
      </c>
      <c r="BK269" s="218">
        <f>ROUND(I269*H269,2)</f>
        <v>0</v>
      </c>
      <c r="BL269" s="19" t="s">
        <v>184</v>
      </c>
      <c r="BM269" s="217" t="s">
        <v>405</v>
      </c>
    </row>
    <row r="270" spans="1:47" s="2" customFormat="1" ht="12">
      <c r="A270" s="40"/>
      <c r="B270" s="41"/>
      <c r="C270" s="42"/>
      <c r="D270" s="219" t="s">
        <v>151</v>
      </c>
      <c r="E270" s="42"/>
      <c r="F270" s="220" t="s">
        <v>406</v>
      </c>
      <c r="G270" s="42"/>
      <c r="H270" s="42"/>
      <c r="I270" s="221"/>
      <c r="J270" s="42"/>
      <c r="K270" s="42"/>
      <c r="L270" s="46"/>
      <c r="M270" s="222"/>
      <c r="N270" s="223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151</v>
      </c>
      <c r="AU270" s="19" t="s">
        <v>82</v>
      </c>
    </row>
    <row r="271" spans="1:51" s="13" customFormat="1" ht="12">
      <c r="A271" s="13"/>
      <c r="B271" s="224"/>
      <c r="C271" s="225"/>
      <c r="D271" s="226" t="s">
        <v>153</v>
      </c>
      <c r="E271" s="227" t="s">
        <v>19</v>
      </c>
      <c r="F271" s="228" t="s">
        <v>213</v>
      </c>
      <c r="G271" s="225"/>
      <c r="H271" s="227" t="s">
        <v>19</v>
      </c>
      <c r="I271" s="229"/>
      <c r="J271" s="225"/>
      <c r="K271" s="225"/>
      <c r="L271" s="230"/>
      <c r="M271" s="231"/>
      <c r="N271" s="232"/>
      <c r="O271" s="232"/>
      <c r="P271" s="232"/>
      <c r="Q271" s="232"/>
      <c r="R271" s="232"/>
      <c r="S271" s="232"/>
      <c r="T271" s="23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4" t="s">
        <v>153</v>
      </c>
      <c r="AU271" s="234" t="s">
        <v>82</v>
      </c>
      <c r="AV271" s="13" t="s">
        <v>80</v>
      </c>
      <c r="AW271" s="13" t="s">
        <v>33</v>
      </c>
      <c r="AX271" s="13" t="s">
        <v>72</v>
      </c>
      <c r="AY271" s="234" t="s">
        <v>141</v>
      </c>
    </row>
    <row r="272" spans="1:51" s="14" customFormat="1" ht="12">
      <c r="A272" s="14"/>
      <c r="B272" s="235"/>
      <c r="C272" s="236"/>
      <c r="D272" s="226" t="s">
        <v>153</v>
      </c>
      <c r="E272" s="237" t="s">
        <v>19</v>
      </c>
      <c r="F272" s="238" t="s">
        <v>407</v>
      </c>
      <c r="G272" s="236"/>
      <c r="H272" s="239">
        <v>26.7</v>
      </c>
      <c r="I272" s="240"/>
      <c r="J272" s="236"/>
      <c r="K272" s="236"/>
      <c r="L272" s="241"/>
      <c r="M272" s="242"/>
      <c r="N272" s="243"/>
      <c r="O272" s="243"/>
      <c r="P272" s="243"/>
      <c r="Q272" s="243"/>
      <c r="R272" s="243"/>
      <c r="S272" s="243"/>
      <c r="T272" s="24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5" t="s">
        <v>153</v>
      </c>
      <c r="AU272" s="245" t="s">
        <v>82</v>
      </c>
      <c r="AV272" s="14" t="s">
        <v>82</v>
      </c>
      <c r="AW272" s="14" t="s">
        <v>33</v>
      </c>
      <c r="AX272" s="14" t="s">
        <v>72</v>
      </c>
      <c r="AY272" s="245" t="s">
        <v>141</v>
      </c>
    </row>
    <row r="273" spans="1:51" s="14" customFormat="1" ht="12">
      <c r="A273" s="14"/>
      <c r="B273" s="235"/>
      <c r="C273" s="236"/>
      <c r="D273" s="226" t="s">
        <v>153</v>
      </c>
      <c r="E273" s="237" t="s">
        <v>19</v>
      </c>
      <c r="F273" s="238" t="s">
        <v>408</v>
      </c>
      <c r="G273" s="236"/>
      <c r="H273" s="239">
        <v>5.394</v>
      </c>
      <c r="I273" s="240"/>
      <c r="J273" s="236"/>
      <c r="K273" s="236"/>
      <c r="L273" s="241"/>
      <c r="M273" s="242"/>
      <c r="N273" s="243"/>
      <c r="O273" s="243"/>
      <c r="P273" s="243"/>
      <c r="Q273" s="243"/>
      <c r="R273" s="243"/>
      <c r="S273" s="243"/>
      <c r="T273" s="24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5" t="s">
        <v>153</v>
      </c>
      <c r="AU273" s="245" t="s">
        <v>82</v>
      </c>
      <c r="AV273" s="14" t="s">
        <v>82</v>
      </c>
      <c r="AW273" s="14" t="s">
        <v>33</v>
      </c>
      <c r="AX273" s="14" t="s">
        <v>72</v>
      </c>
      <c r="AY273" s="245" t="s">
        <v>141</v>
      </c>
    </row>
    <row r="274" spans="1:51" s="15" customFormat="1" ht="12">
      <c r="A274" s="15"/>
      <c r="B274" s="246"/>
      <c r="C274" s="247"/>
      <c r="D274" s="226" t="s">
        <v>153</v>
      </c>
      <c r="E274" s="248" t="s">
        <v>19</v>
      </c>
      <c r="F274" s="249" t="s">
        <v>181</v>
      </c>
      <c r="G274" s="247"/>
      <c r="H274" s="250">
        <v>32.094</v>
      </c>
      <c r="I274" s="251"/>
      <c r="J274" s="247"/>
      <c r="K274" s="247"/>
      <c r="L274" s="252"/>
      <c r="M274" s="253"/>
      <c r="N274" s="254"/>
      <c r="O274" s="254"/>
      <c r="P274" s="254"/>
      <c r="Q274" s="254"/>
      <c r="R274" s="254"/>
      <c r="S274" s="254"/>
      <c r="T274" s="25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56" t="s">
        <v>153</v>
      </c>
      <c r="AU274" s="256" t="s">
        <v>82</v>
      </c>
      <c r="AV274" s="15" t="s">
        <v>149</v>
      </c>
      <c r="AW274" s="15" t="s">
        <v>33</v>
      </c>
      <c r="AX274" s="15" t="s">
        <v>80</v>
      </c>
      <c r="AY274" s="256" t="s">
        <v>141</v>
      </c>
    </row>
    <row r="275" spans="1:65" s="2" customFormat="1" ht="16.5" customHeight="1">
      <c r="A275" s="40"/>
      <c r="B275" s="41"/>
      <c r="C275" s="206" t="s">
        <v>409</v>
      </c>
      <c r="D275" s="206" t="s">
        <v>144</v>
      </c>
      <c r="E275" s="207" t="s">
        <v>410</v>
      </c>
      <c r="F275" s="208" t="s">
        <v>411</v>
      </c>
      <c r="G275" s="209" t="s">
        <v>147</v>
      </c>
      <c r="H275" s="210">
        <v>26.7</v>
      </c>
      <c r="I275" s="211"/>
      <c r="J275" s="212">
        <f>ROUND(I275*H275,2)</f>
        <v>0</v>
      </c>
      <c r="K275" s="208" t="s">
        <v>148</v>
      </c>
      <c r="L275" s="46"/>
      <c r="M275" s="213" t="s">
        <v>19</v>
      </c>
      <c r="N275" s="214" t="s">
        <v>43</v>
      </c>
      <c r="O275" s="86"/>
      <c r="P275" s="215">
        <f>O275*H275</f>
        <v>0</v>
      </c>
      <c r="Q275" s="215">
        <v>0</v>
      </c>
      <c r="R275" s="215">
        <f>Q275*H275</f>
        <v>0</v>
      </c>
      <c r="S275" s="215">
        <v>0.005</v>
      </c>
      <c r="T275" s="216">
        <f>S275*H275</f>
        <v>0.1335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7" t="s">
        <v>184</v>
      </c>
      <c r="AT275" s="217" t="s">
        <v>144</v>
      </c>
      <c r="AU275" s="217" t="s">
        <v>82</v>
      </c>
      <c r="AY275" s="19" t="s">
        <v>141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9" t="s">
        <v>80</v>
      </c>
      <c r="BK275" s="218">
        <f>ROUND(I275*H275,2)</f>
        <v>0</v>
      </c>
      <c r="BL275" s="19" t="s">
        <v>184</v>
      </c>
      <c r="BM275" s="217" t="s">
        <v>412</v>
      </c>
    </row>
    <row r="276" spans="1:47" s="2" customFormat="1" ht="12">
      <c r="A276" s="40"/>
      <c r="B276" s="41"/>
      <c r="C276" s="42"/>
      <c r="D276" s="219" t="s">
        <v>151</v>
      </c>
      <c r="E276" s="42"/>
      <c r="F276" s="220" t="s">
        <v>413</v>
      </c>
      <c r="G276" s="42"/>
      <c r="H276" s="42"/>
      <c r="I276" s="221"/>
      <c r="J276" s="42"/>
      <c r="K276" s="42"/>
      <c r="L276" s="46"/>
      <c r="M276" s="222"/>
      <c r="N276" s="223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151</v>
      </c>
      <c r="AU276" s="19" t="s">
        <v>82</v>
      </c>
    </row>
    <row r="277" spans="1:51" s="13" customFormat="1" ht="12">
      <c r="A277" s="13"/>
      <c r="B277" s="224"/>
      <c r="C277" s="225"/>
      <c r="D277" s="226" t="s">
        <v>153</v>
      </c>
      <c r="E277" s="227" t="s">
        <v>19</v>
      </c>
      <c r="F277" s="228" t="s">
        <v>213</v>
      </c>
      <c r="G277" s="225"/>
      <c r="H277" s="227" t="s">
        <v>19</v>
      </c>
      <c r="I277" s="229"/>
      <c r="J277" s="225"/>
      <c r="K277" s="225"/>
      <c r="L277" s="230"/>
      <c r="M277" s="231"/>
      <c r="N277" s="232"/>
      <c r="O277" s="232"/>
      <c r="P277" s="232"/>
      <c r="Q277" s="232"/>
      <c r="R277" s="232"/>
      <c r="S277" s="232"/>
      <c r="T277" s="23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4" t="s">
        <v>153</v>
      </c>
      <c r="AU277" s="234" t="s">
        <v>82</v>
      </c>
      <c r="AV277" s="13" t="s">
        <v>80</v>
      </c>
      <c r="AW277" s="13" t="s">
        <v>33</v>
      </c>
      <c r="AX277" s="13" t="s">
        <v>72</v>
      </c>
      <c r="AY277" s="234" t="s">
        <v>141</v>
      </c>
    </row>
    <row r="278" spans="1:51" s="14" customFormat="1" ht="12">
      <c r="A278" s="14"/>
      <c r="B278" s="235"/>
      <c r="C278" s="236"/>
      <c r="D278" s="226" t="s">
        <v>153</v>
      </c>
      <c r="E278" s="237" t="s">
        <v>19</v>
      </c>
      <c r="F278" s="238" t="s">
        <v>407</v>
      </c>
      <c r="G278" s="236"/>
      <c r="H278" s="239">
        <v>26.7</v>
      </c>
      <c r="I278" s="240"/>
      <c r="J278" s="236"/>
      <c r="K278" s="236"/>
      <c r="L278" s="241"/>
      <c r="M278" s="242"/>
      <c r="N278" s="243"/>
      <c r="O278" s="243"/>
      <c r="P278" s="243"/>
      <c r="Q278" s="243"/>
      <c r="R278" s="243"/>
      <c r="S278" s="243"/>
      <c r="T278" s="24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5" t="s">
        <v>153</v>
      </c>
      <c r="AU278" s="245" t="s">
        <v>82</v>
      </c>
      <c r="AV278" s="14" t="s">
        <v>82</v>
      </c>
      <c r="AW278" s="14" t="s">
        <v>33</v>
      </c>
      <c r="AX278" s="14" t="s">
        <v>80</v>
      </c>
      <c r="AY278" s="245" t="s">
        <v>141</v>
      </c>
    </row>
    <row r="279" spans="1:63" s="12" customFormat="1" ht="22.8" customHeight="1">
      <c r="A279" s="12"/>
      <c r="B279" s="190"/>
      <c r="C279" s="191"/>
      <c r="D279" s="192" t="s">
        <v>71</v>
      </c>
      <c r="E279" s="204" t="s">
        <v>414</v>
      </c>
      <c r="F279" s="204" t="s">
        <v>415</v>
      </c>
      <c r="G279" s="191"/>
      <c r="H279" s="191"/>
      <c r="I279" s="194"/>
      <c r="J279" s="205">
        <f>BK279</f>
        <v>0</v>
      </c>
      <c r="K279" s="191"/>
      <c r="L279" s="196"/>
      <c r="M279" s="197"/>
      <c r="N279" s="198"/>
      <c r="O279" s="198"/>
      <c r="P279" s="199">
        <f>SUM(P280:P415)</f>
        <v>0</v>
      </c>
      <c r="Q279" s="198"/>
      <c r="R279" s="199">
        <f>SUM(R280:R415)</f>
        <v>18.758115800000002</v>
      </c>
      <c r="S279" s="198"/>
      <c r="T279" s="200">
        <f>SUM(T280:T415)</f>
        <v>15.162676459999998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01" t="s">
        <v>82</v>
      </c>
      <c r="AT279" s="202" t="s">
        <v>71</v>
      </c>
      <c r="AU279" s="202" t="s">
        <v>80</v>
      </c>
      <c r="AY279" s="201" t="s">
        <v>141</v>
      </c>
      <c r="BK279" s="203">
        <f>SUM(BK280:BK415)</f>
        <v>0</v>
      </c>
    </row>
    <row r="280" spans="1:65" s="2" customFormat="1" ht="33" customHeight="1">
      <c r="A280" s="40"/>
      <c r="B280" s="41"/>
      <c r="C280" s="206" t="s">
        <v>416</v>
      </c>
      <c r="D280" s="206" t="s">
        <v>144</v>
      </c>
      <c r="E280" s="207" t="s">
        <v>417</v>
      </c>
      <c r="F280" s="208" t="s">
        <v>418</v>
      </c>
      <c r="G280" s="209" t="s">
        <v>147</v>
      </c>
      <c r="H280" s="210">
        <v>122.708</v>
      </c>
      <c r="I280" s="211"/>
      <c r="J280" s="212">
        <f>ROUND(I280*H280,2)</f>
        <v>0</v>
      </c>
      <c r="K280" s="208" t="s">
        <v>148</v>
      </c>
      <c r="L280" s="46"/>
      <c r="M280" s="213" t="s">
        <v>19</v>
      </c>
      <c r="N280" s="214" t="s">
        <v>43</v>
      </c>
      <c r="O280" s="86"/>
      <c r="P280" s="215">
        <f>O280*H280</f>
        <v>0</v>
      </c>
      <c r="Q280" s="215">
        <v>0.0457</v>
      </c>
      <c r="R280" s="215">
        <f>Q280*H280</f>
        <v>5.6077556</v>
      </c>
      <c r="S280" s="215">
        <v>0</v>
      </c>
      <c r="T280" s="21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7" t="s">
        <v>184</v>
      </c>
      <c r="AT280" s="217" t="s">
        <v>144</v>
      </c>
      <c r="AU280" s="217" t="s">
        <v>82</v>
      </c>
      <c r="AY280" s="19" t="s">
        <v>141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9" t="s">
        <v>80</v>
      </c>
      <c r="BK280" s="218">
        <f>ROUND(I280*H280,2)</f>
        <v>0</v>
      </c>
      <c r="BL280" s="19" t="s">
        <v>184</v>
      </c>
      <c r="BM280" s="217" t="s">
        <v>419</v>
      </c>
    </row>
    <row r="281" spans="1:47" s="2" customFormat="1" ht="12">
      <c r="A281" s="40"/>
      <c r="B281" s="41"/>
      <c r="C281" s="42"/>
      <c r="D281" s="219" t="s">
        <v>151</v>
      </c>
      <c r="E281" s="42"/>
      <c r="F281" s="220" t="s">
        <v>420</v>
      </c>
      <c r="G281" s="42"/>
      <c r="H281" s="42"/>
      <c r="I281" s="221"/>
      <c r="J281" s="42"/>
      <c r="K281" s="42"/>
      <c r="L281" s="46"/>
      <c r="M281" s="222"/>
      <c r="N281" s="223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151</v>
      </c>
      <c r="AU281" s="19" t="s">
        <v>82</v>
      </c>
    </row>
    <row r="282" spans="1:51" s="13" customFormat="1" ht="12">
      <c r="A282" s="13"/>
      <c r="B282" s="224"/>
      <c r="C282" s="225"/>
      <c r="D282" s="226" t="s">
        <v>153</v>
      </c>
      <c r="E282" s="227" t="s">
        <v>19</v>
      </c>
      <c r="F282" s="228" t="s">
        <v>421</v>
      </c>
      <c r="G282" s="225"/>
      <c r="H282" s="227" t="s">
        <v>19</v>
      </c>
      <c r="I282" s="229"/>
      <c r="J282" s="225"/>
      <c r="K282" s="225"/>
      <c r="L282" s="230"/>
      <c r="M282" s="231"/>
      <c r="N282" s="232"/>
      <c r="O282" s="232"/>
      <c r="P282" s="232"/>
      <c r="Q282" s="232"/>
      <c r="R282" s="232"/>
      <c r="S282" s="232"/>
      <c r="T282" s="23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4" t="s">
        <v>153</v>
      </c>
      <c r="AU282" s="234" t="s">
        <v>82</v>
      </c>
      <c r="AV282" s="13" t="s">
        <v>80</v>
      </c>
      <c r="AW282" s="13" t="s">
        <v>33</v>
      </c>
      <c r="AX282" s="13" t="s">
        <v>72</v>
      </c>
      <c r="AY282" s="234" t="s">
        <v>141</v>
      </c>
    </row>
    <row r="283" spans="1:51" s="14" customFormat="1" ht="12">
      <c r="A283" s="14"/>
      <c r="B283" s="235"/>
      <c r="C283" s="236"/>
      <c r="D283" s="226" t="s">
        <v>153</v>
      </c>
      <c r="E283" s="237" t="s">
        <v>19</v>
      </c>
      <c r="F283" s="238" t="s">
        <v>422</v>
      </c>
      <c r="G283" s="236"/>
      <c r="H283" s="239">
        <v>168.606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5" t="s">
        <v>153</v>
      </c>
      <c r="AU283" s="245" t="s">
        <v>82</v>
      </c>
      <c r="AV283" s="14" t="s">
        <v>82</v>
      </c>
      <c r="AW283" s="14" t="s">
        <v>33</v>
      </c>
      <c r="AX283" s="14" t="s">
        <v>72</v>
      </c>
      <c r="AY283" s="245" t="s">
        <v>141</v>
      </c>
    </row>
    <row r="284" spans="1:51" s="14" customFormat="1" ht="12">
      <c r="A284" s="14"/>
      <c r="B284" s="235"/>
      <c r="C284" s="236"/>
      <c r="D284" s="226" t="s">
        <v>153</v>
      </c>
      <c r="E284" s="237" t="s">
        <v>19</v>
      </c>
      <c r="F284" s="238" t="s">
        <v>423</v>
      </c>
      <c r="G284" s="236"/>
      <c r="H284" s="239">
        <v>-5.2</v>
      </c>
      <c r="I284" s="240"/>
      <c r="J284" s="236"/>
      <c r="K284" s="236"/>
      <c r="L284" s="241"/>
      <c r="M284" s="242"/>
      <c r="N284" s="243"/>
      <c r="O284" s="243"/>
      <c r="P284" s="243"/>
      <c r="Q284" s="243"/>
      <c r="R284" s="243"/>
      <c r="S284" s="243"/>
      <c r="T284" s="24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5" t="s">
        <v>153</v>
      </c>
      <c r="AU284" s="245" t="s">
        <v>82</v>
      </c>
      <c r="AV284" s="14" t="s">
        <v>82</v>
      </c>
      <c r="AW284" s="14" t="s">
        <v>33</v>
      </c>
      <c r="AX284" s="14" t="s">
        <v>72</v>
      </c>
      <c r="AY284" s="245" t="s">
        <v>141</v>
      </c>
    </row>
    <row r="285" spans="1:51" s="14" customFormat="1" ht="12">
      <c r="A285" s="14"/>
      <c r="B285" s="235"/>
      <c r="C285" s="236"/>
      <c r="D285" s="226" t="s">
        <v>153</v>
      </c>
      <c r="E285" s="237" t="s">
        <v>19</v>
      </c>
      <c r="F285" s="238" t="s">
        <v>424</v>
      </c>
      <c r="G285" s="236"/>
      <c r="H285" s="239">
        <v>-40.698</v>
      </c>
      <c r="I285" s="240"/>
      <c r="J285" s="236"/>
      <c r="K285" s="236"/>
      <c r="L285" s="241"/>
      <c r="M285" s="242"/>
      <c r="N285" s="243"/>
      <c r="O285" s="243"/>
      <c r="P285" s="243"/>
      <c r="Q285" s="243"/>
      <c r="R285" s="243"/>
      <c r="S285" s="243"/>
      <c r="T285" s="24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5" t="s">
        <v>153</v>
      </c>
      <c r="AU285" s="245" t="s">
        <v>82</v>
      </c>
      <c r="AV285" s="14" t="s">
        <v>82</v>
      </c>
      <c r="AW285" s="14" t="s">
        <v>33</v>
      </c>
      <c r="AX285" s="14" t="s">
        <v>72</v>
      </c>
      <c r="AY285" s="245" t="s">
        <v>141</v>
      </c>
    </row>
    <row r="286" spans="1:51" s="15" customFormat="1" ht="12">
      <c r="A286" s="15"/>
      <c r="B286" s="246"/>
      <c r="C286" s="247"/>
      <c r="D286" s="226" t="s">
        <v>153</v>
      </c>
      <c r="E286" s="248" t="s">
        <v>19</v>
      </c>
      <c r="F286" s="249" t="s">
        <v>181</v>
      </c>
      <c r="G286" s="247"/>
      <c r="H286" s="250">
        <v>122.708</v>
      </c>
      <c r="I286" s="251"/>
      <c r="J286" s="247"/>
      <c r="K286" s="247"/>
      <c r="L286" s="252"/>
      <c r="M286" s="253"/>
      <c r="N286" s="254"/>
      <c r="O286" s="254"/>
      <c r="P286" s="254"/>
      <c r="Q286" s="254"/>
      <c r="R286" s="254"/>
      <c r="S286" s="254"/>
      <c r="T286" s="25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56" t="s">
        <v>153</v>
      </c>
      <c r="AU286" s="256" t="s">
        <v>82</v>
      </c>
      <c r="AV286" s="15" t="s">
        <v>149</v>
      </c>
      <c r="AW286" s="15" t="s">
        <v>33</v>
      </c>
      <c r="AX286" s="15" t="s">
        <v>80</v>
      </c>
      <c r="AY286" s="256" t="s">
        <v>141</v>
      </c>
    </row>
    <row r="287" spans="1:65" s="2" customFormat="1" ht="37.8" customHeight="1">
      <c r="A287" s="40"/>
      <c r="B287" s="41"/>
      <c r="C287" s="206" t="s">
        <v>425</v>
      </c>
      <c r="D287" s="206" t="s">
        <v>144</v>
      </c>
      <c r="E287" s="207" t="s">
        <v>426</v>
      </c>
      <c r="F287" s="208" t="s">
        <v>427</v>
      </c>
      <c r="G287" s="209" t="s">
        <v>147</v>
      </c>
      <c r="H287" s="210">
        <v>32.082</v>
      </c>
      <c r="I287" s="211"/>
      <c r="J287" s="212">
        <f>ROUND(I287*H287,2)</f>
        <v>0</v>
      </c>
      <c r="K287" s="208" t="s">
        <v>148</v>
      </c>
      <c r="L287" s="46"/>
      <c r="M287" s="213" t="s">
        <v>19</v>
      </c>
      <c r="N287" s="214" t="s">
        <v>43</v>
      </c>
      <c r="O287" s="86"/>
      <c r="P287" s="215">
        <f>O287*H287</f>
        <v>0</v>
      </c>
      <c r="Q287" s="215">
        <v>0.04554</v>
      </c>
      <c r="R287" s="215">
        <f>Q287*H287</f>
        <v>1.4610142799999999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184</v>
      </c>
      <c r="AT287" s="217" t="s">
        <v>144</v>
      </c>
      <c r="AU287" s="217" t="s">
        <v>82</v>
      </c>
      <c r="AY287" s="19" t="s">
        <v>141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80</v>
      </c>
      <c r="BK287" s="218">
        <f>ROUND(I287*H287,2)</f>
        <v>0</v>
      </c>
      <c r="BL287" s="19" t="s">
        <v>184</v>
      </c>
      <c r="BM287" s="217" t="s">
        <v>428</v>
      </c>
    </row>
    <row r="288" spans="1:47" s="2" customFormat="1" ht="12">
      <c r="A288" s="40"/>
      <c r="B288" s="41"/>
      <c r="C288" s="42"/>
      <c r="D288" s="219" t="s">
        <v>151</v>
      </c>
      <c r="E288" s="42"/>
      <c r="F288" s="220" t="s">
        <v>429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151</v>
      </c>
      <c r="AU288" s="19" t="s">
        <v>82</v>
      </c>
    </row>
    <row r="289" spans="1:51" s="13" customFormat="1" ht="12">
      <c r="A289" s="13"/>
      <c r="B289" s="224"/>
      <c r="C289" s="225"/>
      <c r="D289" s="226" t="s">
        <v>153</v>
      </c>
      <c r="E289" s="227" t="s">
        <v>19</v>
      </c>
      <c r="F289" s="228" t="s">
        <v>421</v>
      </c>
      <c r="G289" s="225"/>
      <c r="H289" s="227" t="s">
        <v>19</v>
      </c>
      <c r="I289" s="229"/>
      <c r="J289" s="225"/>
      <c r="K289" s="225"/>
      <c r="L289" s="230"/>
      <c r="M289" s="231"/>
      <c r="N289" s="232"/>
      <c r="O289" s="232"/>
      <c r="P289" s="232"/>
      <c r="Q289" s="232"/>
      <c r="R289" s="232"/>
      <c r="S289" s="232"/>
      <c r="T289" s="23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4" t="s">
        <v>153</v>
      </c>
      <c r="AU289" s="234" t="s">
        <v>82</v>
      </c>
      <c r="AV289" s="13" t="s">
        <v>80</v>
      </c>
      <c r="AW289" s="13" t="s">
        <v>33</v>
      </c>
      <c r="AX289" s="13" t="s">
        <v>72</v>
      </c>
      <c r="AY289" s="234" t="s">
        <v>141</v>
      </c>
    </row>
    <row r="290" spans="1:51" s="14" customFormat="1" ht="12">
      <c r="A290" s="14"/>
      <c r="B290" s="235"/>
      <c r="C290" s="236"/>
      <c r="D290" s="226" t="s">
        <v>153</v>
      </c>
      <c r="E290" s="237" t="s">
        <v>19</v>
      </c>
      <c r="F290" s="238" t="s">
        <v>430</v>
      </c>
      <c r="G290" s="236"/>
      <c r="H290" s="239">
        <v>39.482</v>
      </c>
      <c r="I290" s="240"/>
      <c r="J290" s="236"/>
      <c r="K290" s="236"/>
      <c r="L290" s="241"/>
      <c r="M290" s="242"/>
      <c r="N290" s="243"/>
      <c r="O290" s="243"/>
      <c r="P290" s="243"/>
      <c r="Q290" s="243"/>
      <c r="R290" s="243"/>
      <c r="S290" s="243"/>
      <c r="T290" s="24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5" t="s">
        <v>153</v>
      </c>
      <c r="AU290" s="245" t="s">
        <v>82</v>
      </c>
      <c r="AV290" s="14" t="s">
        <v>82</v>
      </c>
      <c r="AW290" s="14" t="s">
        <v>33</v>
      </c>
      <c r="AX290" s="14" t="s">
        <v>72</v>
      </c>
      <c r="AY290" s="245" t="s">
        <v>141</v>
      </c>
    </row>
    <row r="291" spans="1:51" s="14" customFormat="1" ht="12">
      <c r="A291" s="14"/>
      <c r="B291" s="235"/>
      <c r="C291" s="236"/>
      <c r="D291" s="226" t="s">
        <v>153</v>
      </c>
      <c r="E291" s="237" t="s">
        <v>19</v>
      </c>
      <c r="F291" s="238" t="s">
        <v>431</v>
      </c>
      <c r="G291" s="236"/>
      <c r="H291" s="239">
        <v>-7.4</v>
      </c>
      <c r="I291" s="240"/>
      <c r="J291" s="236"/>
      <c r="K291" s="236"/>
      <c r="L291" s="241"/>
      <c r="M291" s="242"/>
      <c r="N291" s="243"/>
      <c r="O291" s="243"/>
      <c r="P291" s="243"/>
      <c r="Q291" s="243"/>
      <c r="R291" s="243"/>
      <c r="S291" s="243"/>
      <c r="T291" s="24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5" t="s">
        <v>153</v>
      </c>
      <c r="AU291" s="245" t="s">
        <v>82</v>
      </c>
      <c r="AV291" s="14" t="s">
        <v>82</v>
      </c>
      <c r="AW291" s="14" t="s">
        <v>33</v>
      </c>
      <c r="AX291" s="14" t="s">
        <v>72</v>
      </c>
      <c r="AY291" s="245" t="s">
        <v>141</v>
      </c>
    </row>
    <row r="292" spans="1:51" s="15" customFormat="1" ht="12">
      <c r="A292" s="15"/>
      <c r="B292" s="246"/>
      <c r="C292" s="247"/>
      <c r="D292" s="226" t="s">
        <v>153</v>
      </c>
      <c r="E292" s="248" t="s">
        <v>19</v>
      </c>
      <c r="F292" s="249" t="s">
        <v>181</v>
      </c>
      <c r="G292" s="247"/>
      <c r="H292" s="250">
        <v>32.082</v>
      </c>
      <c r="I292" s="251"/>
      <c r="J292" s="247"/>
      <c r="K292" s="247"/>
      <c r="L292" s="252"/>
      <c r="M292" s="253"/>
      <c r="N292" s="254"/>
      <c r="O292" s="254"/>
      <c r="P292" s="254"/>
      <c r="Q292" s="254"/>
      <c r="R292" s="254"/>
      <c r="S292" s="254"/>
      <c r="T292" s="25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56" t="s">
        <v>153</v>
      </c>
      <c r="AU292" s="256" t="s">
        <v>82</v>
      </c>
      <c r="AV292" s="15" t="s">
        <v>149</v>
      </c>
      <c r="AW292" s="15" t="s">
        <v>33</v>
      </c>
      <c r="AX292" s="15" t="s">
        <v>80</v>
      </c>
      <c r="AY292" s="256" t="s">
        <v>141</v>
      </c>
    </row>
    <row r="293" spans="1:65" s="2" customFormat="1" ht="37.8" customHeight="1">
      <c r="A293" s="40"/>
      <c r="B293" s="41"/>
      <c r="C293" s="206" t="s">
        <v>432</v>
      </c>
      <c r="D293" s="206" t="s">
        <v>144</v>
      </c>
      <c r="E293" s="207" t="s">
        <v>433</v>
      </c>
      <c r="F293" s="208" t="s">
        <v>434</v>
      </c>
      <c r="G293" s="209" t="s">
        <v>147</v>
      </c>
      <c r="H293" s="210">
        <v>70.128</v>
      </c>
      <c r="I293" s="211"/>
      <c r="J293" s="212">
        <f>ROUND(I293*H293,2)</f>
        <v>0</v>
      </c>
      <c r="K293" s="208" t="s">
        <v>148</v>
      </c>
      <c r="L293" s="46"/>
      <c r="M293" s="213" t="s">
        <v>19</v>
      </c>
      <c r="N293" s="214" t="s">
        <v>43</v>
      </c>
      <c r="O293" s="86"/>
      <c r="P293" s="215">
        <f>O293*H293</f>
        <v>0</v>
      </c>
      <c r="Q293" s="215">
        <v>0.04696</v>
      </c>
      <c r="R293" s="215">
        <f>Q293*H293</f>
        <v>3.29321088</v>
      </c>
      <c r="S293" s="215">
        <v>0</v>
      </c>
      <c r="T293" s="21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7" t="s">
        <v>184</v>
      </c>
      <c r="AT293" s="217" t="s">
        <v>144</v>
      </c>
      <c r="AU293" s="217" t="s">
        <v>82</v>
      </c>
      <c r="AY293" s="19" t="s">
        <v>141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9" t="s">
        <v>80</v>
      </c>
      <c r="BK293" s="218">
        <f>ROUND(I293*H293,2)</f>
        <v>0</v>
      </c>
      <c r="BL293" s="19" t="s">
        <v>184</v>
      </c>
      <c r="BM293" s="217" t="s">
        <v>435</v>
      </c>
    </row>
    <row r="294" spans="1:47" s="2" customFormat="1" ht="12">
      <c r="A294" s="40"/>
      <c r="B294" s="41"/>
      <c r="C294" s="42"/>
      <c r="D294" s="219" t="s">
        <v>151</v>
      </c>
      <c r="E294" s="42"/>
      <c r="F294" s="220" t="s">
        <v>436</v>
      </c>
      <c r="G294" s="42"/>
      <c r="H294" s="42"/>
      <c r="I294" s="221"/>
      <c r="J294" s="42"/>
      <c r="K294" s="42"/>
      <c r="L294" s="46"/>
      <c r="M294" s="222"/>
      <c r="N294" s="223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151</v>
      </c>
      <c r="AU294" s="19" t="s">
        <v>82</v>
      </c>
    </row>
    <row r="295" spans="1:51" s="13" customFormat="1" ht="12">
      <c r="A295" s="13"/>
      <c r="B295" s="224"/>
      <c r="C295" s="225"/>
      <c r="D295" s="226" t="s">
        <v>153</v>
      </c>
      <c r="E295" s="227" t="s">
        <v>19</v>
      </c>
      <c r="F295" s="228" t="s">
        <v>421</v>
      </c>
      <c r="G295" s="225"/>
      <c r="H295" s="227" t="s">
        <v>19</v>
      </c>
      <c r="I295" s="229"/>
      <c r="J295" s="225"/>
      <c r="K295" s="225"/>
      <c r="L295" s="230"/>
      <c r="M295" s="231"/>
      <c r="N295" s="232"/>
      <c r="O295" s="232"/>
      <c r="P295" s="232"/>
      <c r="Q295" s="232"/>
      <c r="R295" s="232"/>
      <c r="S295" s="232"/>
      <c r="T295" s="23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4" t="s">
        <v>153</v>
      </c>
      <c r="AU295" s="234" t="s">
        <v>82</v>
      </c>
      <c r="AV295" s="13" t="s">
        <v>80</v>
      </c>
      <c r="AW295" s="13" t="s">
        <v>33</v>
      </c>
      <c r="AX295" s="13" t="s">
        <v>72</v>
      </c>
      <c r="AY295" s="234" t="s">
        <v>141</v>
      </c>
    </row>
    <row r="296" spans="1:51" s="14" customFormat="1" ht="12">
      <c r="A296" s="14"/>
      <c r="B296" s="235"/>
      <c r="C296" s="236"/>
      <c r="D296" s="226" t="s">
        <v>153</v>
      </c>
      <c r="E296" s="237" t="s">
        <v>19</v>
      </c>
      <c r="F296" s="238" t="s">
        <v>437</v>
      </c>
      <c r="G296" s="236"/>
      <c r="H296" s="239">
        <v>74.328</v>
      </c>
      <c r="I296" s="240"/>
      <c r="J296" s="236"/>
      <c r="K296" s="236"/>
      <c r="L296" s="241"/>
      <c r="M296" s="242"/>
      <c r="N296" s="243"/>
      <c r="O296" s="243"/>
      <c r="P296" s="243"/>
      <c r="Q296" s="243"/>
      <c r="R296" s="243"/>
      <c r="S296" s="243"/>
      <c r="T296" s="24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5" t="s">
        <v>153</v>
      </c>
      <c r="AU296" s="245" t="s">
        <v>82</v>
      </c>
      <c r="AV296" s="14" t="s">
        <v>82</v>
      </c>
      <c r="AW296" s="14" t="s">
        <v>33</v>
      </c>
      <c r="AX296" s="14" t="s">
        <v>72</v>
      </c>
      <c r="AY296" s="245" t="s">
        <v>141</v>
      </c>
    </row>
    <row r="297" spans="1:51" s="14" customFormat="1" ht="12">
      <c r="A297" s="14"/>
      <c r="B297" s="235"/>
      <c r="C297" s="236"/>
      <c r="D297" s="226" t="s">
        <v>153</v>
      </c>
      <c r="E297" s="237" t="s">
        <v>19</v>
      </c>
      <c r="F297" s="238" t="s">
        <v>438</v>
      </c>
      <c r="G297" s="236"/>
      <c r="H297" s="239">
        <v>-4.2</v>
      </c>
      <c r="I297" s="240"/>
      <c r="J297" s="236"/>
      <c r="K297" s="236"/>
      <c r="L297" s="241"/>
      <c r="M297" s="242"/>
      <c r="N297" s="243"/>
      <c r="O297" s="243"/>
      <c r="P297" s="243"/>
      <c r="Q297" s="243"/>
      <c r="R297" s="243"/>
      <c r="S297" s="243"/>
      <c r="T297" s="24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5" t="s">
        <v>153</v>
      </c>
      <c r="AU297" s="245" t="s">
        <v>82</v>
      </c>
      <c r="AV297" s="14" t="s">
        <v>82</v>
      </c>
      <c r="AW297" s="14" t="s">
        <v>33</v>
      </c>
      <c r="AX297" s="14" t="s">
        <v>72</v>
      </c>
      <c r="AY297" s="245" t="s">
        <v>141</v>
      </c>
    </row>
    <row r="298" spans="1:51" s="15" customFormat="1" ht="12">
      <c r="A298" s="15"/>
      <c r="B298" s="246"/>
      <c r="C298" s="247"/>
      <c r="D298" s="226" t="s">
        <v>153</v>
      </c>
      <c r="E298" s="248" t="s">
        <v>19</v>
      </c>
      <c r="F298" s="249" t="s">
        <v>181</v>
      </c>
      <c r="G298" s="247"/>
      <c r="H298" s="250">
        <v>70.128</v>
      </c>
      <c r="I298" s="251"/>
      <c r="J298" s="247"/>
      <c r="K298" s="247"/>
      <c r="L298" s="252"/>
      <c r="M298" s="253"/>
      <c r="N298" s="254"/>
      <c r="O298" s="254"/>
      <c r="P298" s="254"/>
      <c r="Q298" s="254"/>
      <c r="R298" s="254"/>
      <c r="S298" s="254"/>
      <c r="T298" s="25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56" t="s">
        <v>153</v>
      </c>
      <c r="AU298" s="256" t="s">
        <v>82</v>
      </c>
      <c r="AV298" s="15" t="s">
        <v>149</v>
      </c>
      <c r="AW298" s="15" t="s">
        <v>33</v>
      </c>
      <c r="AX298" s="15" t="s">
        <v>80</v>
      </c>
      <c r="AY298" s="256" t="s">
        <v>141</v>
      </c>
    </row>
    <row r="299" spans="1:65" s="2" customFormat="1" ht="49.05" customHeight="1">
      <c r="A299" s="40"/>
      <c r="B299" s="41"/>
      <c r="C299" s="206" t="s">
        <v>439</v>
      </c>
      <c r="D299" s="206" t="s">
        <v>144</v>
      </c>
      <c r="E299" s="207" t="s">
        <v>440</v>
      </c>
      <c r="F299" s="208" t="s">
        <v>441</v>
      </c>
      <c r="G299" s="209" t="s">
        <v>147</v>
      </c>
      <c r="H299" s="210">
        <v>40.698</v>
      </c>
      <c r="I299" s="211"/>
      <c r="J299" s="212">
        <f>ROUND(I299*H299,2)</f>
        <v>0</v>
      </c>
      <c r="K299" s="208" t="s">
        <v>148</v>
      </c>
      <c r="L299" s="46"/>
      <c r="M299" s="213" t="s">
        <v>19</v>
      </c>
      <c r="N299" s="214" t="s">
        <v>43</v>
      </c>
      <c r="O299" s="86"/>
      <c r="P299" s="215">
        <f>O299*H299</f>
        <v>0</v>
      </c>
      <c r="Q299" s="215">
        <v>0.05368</v>
      </c>
      <c r="R299" s="215">
        <f>Q299*H299</f>
        <v>2.18466864</v>
      </c>
      <c r="S299" s="215">
        <v>0</v>
      </c>
      <c r="T299" s="216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7" t="s">
        <v>184</v>
      </c>
      <c r="AT299" s="217" t="s">
        <v>144</v>
      </c>
      <c r="AU299" s="217" t="s">
        <v>82</v>
      </c>
      <c r="AY299" s="19" t="s">
        <v>141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9" t="s">
        <v>80</v>
      </c>
      <c r="BK299" s="218">
        <f>ROUND(I299*H299,2)</f>
        <v>0</v>
      </c>
      <c r="BL299" s="19" t="s">
        <v>184</v>
      </c>
      <c r="BM299" s="217" t="s">
        <v>442</v>
      </c>
    </row>
    <row r="300" spans="1:47" s="2" customFormat="1" ht="12">
      <c r="A300" s="40"/>
      <c r="B300" s="41"/>
      <c r="C300" s="42"/>
      <c r="D300" s="219" t="s">
        <v>151</v>
      </c>
      <c r="E300" s="42"/>
      <c r="F300" s="220" t="s">
        <v>443</v>
      </c>
      <c r="G300" s="42"/>
      <c r="H300" s="42"/>
      <c r="I300" s="221"/>
      <c r="J300" s="42"/>
      <c r="K300" s="42"/>
      <c r="L300" s="46"/>
      <c r="M300" s="222"/>
      <c r="N300" s="223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151</v>
      </c>
      <c r="AU300" s="19" t="s">
        <v>82</v>
      </c>
    </row>
    <row r="301" spans="1:51" s="13" customFormat="1" ht="12">
      <c r="A301" s="13"/>
      <c r="B301" s="224"/>
      <c r="C301" s="225"/>
      <c r="D301" s="226" t="s">
        <v>153</v>
      </c>
      <c r="E301" s="227" t="s">
        <v>19</v>
      </c>
      <c r="F301" s="228" t="s">
        <v>421</v>
      </c>
      <c r="G301" s="225"/>
      <c r="H301" s="227" t="s">
        <v>19</v>
      </c>
      <c r="I301" s="229"/>
      <c r="J301" s="225"/>
      <c r="K301" s="225"/>
      <c r="L301" s="230"/>
      <c r="M301" s="231"/>
      <c r="N301" s="232"/>
      <c r="O301" s="232"/>
      <c r="P301" s="232"/>
      <c r="Q301" s="232"/>
      <c r="R301" s="232"/>
      <c r="S301" s="232"/>
      <c r="T301" s="23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4" t="s">
        <v>153</v>
      </c>
      <c r="AU301" s="234" t="s">
        <v>82</v>
      </c>
      <c r="AV301" s="13" t="s">
        <v>80</v>
      </c>
      <c r="AW301" s="13" t="s">
        <v>33</v>
      </c>
      <c r="AX301" s="13" t="s">
        <v>72</v>
      </c>
      <c r="AY301" s="234" t="s">
        <v>141</v>
      </c>
    </row>
    <row r="302" spans="1:51" s="14" customFormat="1" ht="12">
      <c r="A302" s="14"/>
      <c r="B302" s="235"/>
      <c r="C302" s="236"/>
      <c r="D302" s="226" t="s">
        <v>153</v>
      </c>
      <c r="E302" s="237" t="s">
        <v>19</v>
      </c>
      <c r="F302" s="238" t="s">
        <v>444</v>
      </c>
      <c r="G302" s="236"/>
      <c r="H302" s="239">
        <v>40.698</v>
      </c>
      <c r="I302" s="240"/>
      <c r="J302" s="236"/>
      <c r="K302" s="236"/>
      <c r="L302" s="241"/>
      <c r="M302" s="242"/>
      <c r="N302" s="243"/>
      <c r="O302" s="243"/>
      <c r="P302" s="243"/>
      <c r="Q302" s="243"/>
      <c r="R302" s="243"/>
      <c r="S302" s="243"/>
      <c r="T302" s="24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5" t="s">
        <v>153</v>
      </c>
      <c r="AU302" s="245" t="s">
        <v>82</v>
      </c>
      <c r="AV302" s="14" t="s">
        <v>82</v>
      </c>
      <c r="AW302" s="14" t="s">
        <v>33</v>
      </c>
      <c r="AX302" s="14" t="s">
        <v>80</v>
      </c>
      <c r="AY302" s="245" t="s">
        <v>141</v>
      </c>
    </row>
    <row r="303" spans="1:65" s="2" customFormat="1" ht="49.05" customHeight="1">
      <c r="A303" s="40"/>
      <c r="B303" s="41"/>
      <c r="C303" s="206" t="s">
        <v>445</v>
      </c>
      <c r="D303" s="206" t="s">
        <v>144</v>
      </c>
      <c r="E303" s="207" t="s">
        <v>446</v>
      </c>
      <c r="F303" s="208" t="s">
        <v>447</v>
      </c>
      <c r="G303" s="209" t="s">
        <v>147</v>
      </c>
      <c r="H303" s="210">
        <v>32.6</v>
      </c>
      <c r="I303" s="211"/>
      <c r="J303" s="212">
        <f>ROUND(I303*H303,2)</f>
        <v>0</v>
      </c>
      <c r="K303" s="208" t="s">
        <v>148</v>
      </c>
      <c r="L303" s="46"/>
      <c r="M303" s="213" t="s">
        <v>19</v>
      </c>
      <c r="N303" s="214" t="s">
        <v>43</v>
      </c>
      <c r="O303" s="86"/>
      <c r="P303" s="215">
        <f>O303*H303</f>
        <v>0</v>
      </c>
      <c r="Q303" s="215">
        <v>0.08434</v>
      </c>
      <c r="R303" s="215">
        <f>Q303*H303</f>
        <v>2.7494840000000003</v>
      </c>
      <c r="S303" s="215">
        <v>0</v>
      </c>
      <c r="T303" s="21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184</v>
      </c>
      <c r="AT303" s="217" t="s">
        <v>144</v>
      </c>
      <c r="AU303" s="217" t="s">
        <v>82</v>
      </c>
      <c r="AY303" s="19" t="s">
        <v>141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9" t="s">
        <v>80</v>
      </c>
      <c r="BK303" s="218">
        <f>ROUND(I303*H303,2)</f>
        <v>0</v>
      </c>
      <c r="BL303" s="19" t="s">
        <v>184</v>
      </c>
      <c r="BM303" s="217" t="s">
        <v>448</v>
      </c>
    </row>
    <row r="304" spans="1:47" s="2" customFormat="1" ht="12">
      <c r="A304" s="40"/>
      <c r="B304" s="41"/>
      <c r="C304" s="42"/>
      <c r="D304" s="219" t="s">
        <v>151</v>
      </c>
      <c r="E304" s="42"/>
      <c r="F304" s="220" t="s">
        <v>449</v>
      </c>
      <c r="G304" s="42"/>
      <c r="H304" s="42"/>
      <c r="I304" s="221"/>
      <c r="J304" s="42"/>
      <c r="K304" s="42"/>
      <c r="L304" s="46"/>
      <c r="M304" s="222"/>
      <c r="N304" s="223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151</v>
      </c>
      <c r="AU304" s="19" t="s">
        <v>82</v>
      </c>
    </row>
    <row r="305" spans="1:51" s="13" customFormat="1" ht="12">
      <c r="A305" s="13"/>
      <c r="B305" s="224"/>
      <c r="C305" s="225"/>
      <c r="D305" s="226" t="s">
        <v>153</v>
      </c>
      <c r="E305" s="227" t="s">
        <v>19</v>
      </c>
      <c r="F305" s="228" t="s">
        <v>421</v>
      </c>
      <c r="G305" s="225"/>
      <c r="H305" s="227" t="s">
        <v>19</v>
      </c>
      <c r="I305" s="229"/>
      <c r="J305" s="225"/>
      <c r="K305" s="225"/>
      <c r="L305" s="230"/>
      <c r="M305" s="231"/>
      <c r="N305" s="232"/>
      <c r="O305" s="232"/>
      <c r="P305" s="232"/>
      <c r="Q305" s="232"/>
      <c r="R305" s="232"/>
      <c r="S305" s="232"/>
      <c r="T305" s="23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4" t="s">
        <v>153</v>
      </c>
      <c r="AU305" s="234" t="s">
        <v>82</v>
      </c>
      <c r="AV305" s="13" t="s">
        <v>80</v>
      </c>
      <c r="AW305" s="13" t="s">
        <v>33</v>
      </c>
      <c r="AX305" s="13" t="s">
        <v>72</v>
      </c>
      <c r="AY305" s="234" t="s">
        <v>141</v>
      </c>
    </row>
    <row r="306" spans="1:51" s="14" customFormat="1" ht="12">
      <c r="A306" s="14"/>
      <c r="B306" s="235"/>
      <c r="C306" s="236"/>
      <c r="D306" s="226" t="s">
        <v>153</v>
      </c>
      <c r="E306" s="237" t="s">
        <v>19</v>
      </c>
      <c r="F306" s="238" t="s">
        <v>450</v>
      </c>
      <c r="G306" s="236"/>
      <c r="H306" s="239">
        <v>32.6</v>
      </c>
      <c r="I306" s="240"/>
      <c r="J306" s="236"/>
      <c r="K306" s="236"/>
      <c r="L306" s="241"/>
      <c r="M306" s="242"/>
      <c r="N306" s="243"/>
      <c r="O306" s="243"/>
      <c r="P306" s="243"/>
      <c r="Q306" s="243"/>
      <c r="R306" s="243"/>
      <c r="S306" s="243"/>
      <c r="T306" s="24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5" t="s">
        <v>153</v>
      </c>
      <c r="AU306" s="245" t="s">
        <v>82</v>
      </c>
      <c r="AV306" s="14" t="s">
        <v>82</v>
      </c>
      <c r="AW306" s="14" t="s">
        <v>33</v>
      </c>
      <c r="AX306" s="14" t="s">
        <v>80</v>
      </c>
      <c r="AY306" s="245" t="s">
        <v>141</v>
      </c>
    </row>
    <row r="307" spans="1:65" s="2" customFormat="1" ht="24.15" customHeight="1">
      <c r="A307" s="40"/>
      <c r="B307" s="41"/>
      <c r="C307" s="206" t="s">
        <v>451</v>
      </c>
      <c r="D307" s="206" t="s">
        <v>144</v>
      </c>
      <c r="E307" s="207" t="s">
        <v>452</v>
      </c>
      <c r="F307" s="208" t="s">
        <v>453</v>
      </c>
      <c r="G307" s="209" t="s">
        <v>147</v>
      </c>
      <c r="H307" s="210">
        <v>298.22</v>
      </c>
      <c r="I307" s="211"/>
      <c r="J307" s="212">
        <f>ROUND(I307*H307,2)</f>
        <v>0</v>
      </c>
      <c r="K307" s="208" t="s">
        <v>148</v>
      </c>
      <c r="L307" s="46"/>
      <c r="M307" s="213" t="s">
        <v>19</v>
      </c>
      <c r="N307" s="214" t="s">
        <v>43</v>
      </c>
      <c r="O307" s="86"/>
      <c r="P307" s="215">
        <f>O307*H307</f>
        <v>0</v>
      </c>
      <c r="Q307" s="215">
        <v>0.0002</v>
      </c>
      <c r="R307" s="215">
        <f>Q307*H307</f>
        <v>0.05964400000000001</v>
      </c>
      <c r="S307" s="215">
        <v>0</v>
      </c>
      <c r="T307" s="216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7" t="s">
        <v>184</v>
      </c>
      <c r="AT307" s="217" t="s">
        <v>144</v>
      </c>
      <c r="AU307" s="217" t="s">
        <v>82</v>
      </c>
      <c r="AY307" s="19" t="s">
        <v>141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9" t="s">
        <v>80</v>
      </c>
      <c r="BK307" s="218">
        <f>ROUND(I307*H307,2)</f>
        <v>0</v>
      </c>
      <c r="BL307" s="19" t="s">
        <v>184</v>
      </c>
      <c r="BM307" s="217" t="s">
        <v>454</v>
      </c>
    </row>
    <row r="308" spans="1:47" s="2" customFormat="1" ht="12">
      <c r="A308" s="40"/>
      <c r="B308" s="41"/>
      <c r="C308" s="42"/>
      <c r="D308" s="219" t="s">
        <v>151</v>
      </c>
      <c r="E308" s="42"/>
      <c r="F308" s="220" t="s">
        <v>455</v>
      </c>
      <c r="G308" s="42"/>
      <c r="H308" s="42"/>
      <c r="I308" s="221"/>
      <c r="J308" s="42"/>
      <c r="K308" s="42"/>
      <c r="L308" s="46"/>
      <c r="M308" s="222"/>
      <c r="N308" s="223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151</v>
      </c>
      <c r="AU308" s="19" t="s">
        <v>82</v>
      </c>
    </row>
    <row r="309" spans="1:51" s="13" customFormat="1" ht="12">
      <c r="A309" s="13"/>
      <c r="B309" s="224"/>
      <c r="C309" s="225"/>
      <c r="D309" s="226" t="s">
        <v>153</v>
      </c>
      <c r="E309" s="227" t="s">
        <v>19</v>
      </c>
      <c r="F309" s="228" t="s">
        <v>421</v>
      </c>
      <c r="G309" s="225"/>
      <c r="H309" s="227" t="s">
        <v>19</v>
      </c>
      <c r="I309" s="229"/>
      <c r="J309" s="225"/>
      <c r="K309" s="225"/>
      <c r="L309" s="230"/>
      <c r="M309" s="231"/>
      <c r="N309" s="232"/>
      <c r="O309" s="232"/>
      <c r="P309" s="232"/>
      <c r="Q309" s="232"/>
      <c r="R309" s="232"/>
      <c r="S309" s="232"/>
      <c r="T309" s="23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4" t="s">
        <v>153</v>
      </c>
      <c r="AU309" s="234" t="s">
        <v>82</v>
      </c>
      <c r="AV309" s="13" t="s">
        <v>80</v>
      </c>
      <c r="AW309" s="13" t="s">
        <v>33</v>
      </c>
      <c r="AX309" s="13" t="s">
        <v>72</v>
      </c>
      <c r="AY309" s="234" t="s">
        <v>141</v>
      </c>
    </row>
    <row r="310" spans="1:51" s="14" customFormat="1" ht="12">
      <c r="A310" s="14"/>
      <c r="B310" s="235"/>
      <c r="C310" s="236"/>
      <c r="D310" s="226" t="s">
        <v>153</v>
      </c>
      <c r="E310" s="237" t="s">
        <v>19</v>
      </c>
      <c r="F310" s="238" t="s">
        <v>456</v>
      </c>
      <c r="G310" s="236"/>
      <c r="H310" s="239">
        <v>298.22</v>
      </c>
      <c r="I310" s="240"/>
      <c r="J310" s="236"/>
      <c r="K310" s="236"/>
      <c r="L310" s="241"/>
      <c r="M310" s="242"/>
      <c r="N310" s="243"/>
      <c r="O310" s="243"/>
      <c r="P310" s="243"/>
      <c r="Q310" s="243"/>
      <c r="R310" s="243"/>
      <c r="S310" s="243"/>
      <c r="T310" s="24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5" t="s">
        <v>153</v>
      </c>
      <c r="AU310" s="245" t="s">
        <v>82</v>
      </c>
      <c r="AV310" s="14" t="s">
        <v>82</v>
      </c>
      <c r="AW310" s="14" t="s">
        <v>33</v>
      </c>
      <c r="AX310" s="14" t="s">
        <v>80</v>
      </c>
      <c r="AY310" s="245" t="s">
        <v>141</v>
      </c>
    </row>
    <row r="311" spans="1:65" s="2" customFormat="1" ht="24.15" customHeight="1">
      <c r="A311" s="40"/>
      <c r="B311" s="41"/>
      <c r="C311" s="206" t="s">
        <v>233</v>
      </c>
      <c r="D311" s="206" t="s">
        <v>144</v>
      </c>
      <c r="E311" s="207" t="s">
        <v>457</v>
      </c>
      <c r="F311" s="208" t="s">
        <v>458</v>
      </c>
      <c r="G311" s="209" t="s">
        <v>230</v>
      </c>
      <c r="H311" s="210">
        <v>94.03</v>
      </c>
      <c r="I311" s="211"/>
      <c r="J311" s="212">
        <f>ROUND(I311*H311,2)</f>
        <v>0</v>
      </c>
      <c r="K311" s="208" t="s">
        <v>148</v>
      </c>
      <c r="L311" s="46"/>
      <c r="M311" s="213" t="s">
        <v>19</v>
      </c>
      <c r="N311" s="214" t="s">
        <v>43</v>
      </c>
      <c r="O311" s="86"/>
      <c r="P311" s="215">
        <f>O311*H311</f>
        <v>0</v>
      </c>
      <c r="Q311" s="215">
        <v>0.0002</v>
      </c>
      <c r="R311" s="215">
        <f>Q311*H311</f>
        <v>0.018806</v>
      </c>
      <c r="S311" s="215">
        <v>0</v>
      </c>
      <c r="T311" s="21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7" t="s">
        <v>184</v>
      </c>
      <c r="AT311" s="217" t="s">
        <v>144</v>
      </c>
      <c r="AU311" s="217" t="s">
        <v>82</v>
      </c>
      <c r="AY311" s="19" t="s">
        <v>141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9" t="s">
        <v>80</v>
      </c>
      <c r="BK311" s="218">
        <f>ROUND(I311*H311,2)</f>
        <v>0</v>
      </c>
      <c r="BL311" s="19" t="s">
        <v>184</v>
      </c>
      <c r="BM311" s="217" t="s">
        <v>459</v>
      </c>
    </row>
    <row r="312" spans="1:47" s="2" customFormat="1" ht="12">
      <c r="A312" s="40"/>
      <c r="B312" s="41"/>
      <c r="C312" s="42"/>
      <c r="D312" s="219" t="s">
        <v>151</v>
      </c>
      <c r="E312" s="42"/>
      <c r="F312" s="220" t="s">
        <v>460</v>
      </c>
      <c r="G312" s="42"/>
      <c r="H312" s="42"/>
      <c r="I312" s="221"/>
      <c r="J312" s="42"/>
      <c r="K312" s="42"/>
      <c r="L312" s="46"/>
      <c r="M312" s="222"/>
      <c r="N312" s="223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151</v>
      </c>
      <c r="AU312" s="19" t="s">
        <v>82</v>
      </c>
    </row>
    <row r="313" spans="1:51" s="13" customFormat="1" ht="12">
      <c r="A313" s="13"/>
      <c r="B313" s="224"/>
      <c r="C313" s="225"/>
      <c r="D313" s="226" t="s">
        <v>153</v>
      </c>
      <c r="E313" s="227" t="s">
        <v>19</v>
      </c>
      <c r="F313" s="228" t="s">
        <v>421</v>
      </c>
      <c r="G313" s="225"/>
      <c r="H313" s="227" t="s">
        <v>19</v>
      </c>
      <c r="I313" s="229"/>
      <c r="J313" s="225"/>
      <c r="K313" s="225"/>
      <c r="L313" s="230"/>
      <c r="M313" s="231"/>
      <c r="N313" s="232"/>
      <c r="O313" s="232"/>
      <c r="P313" s="232"/>
      <c r="Q313" s="232"/>
      <c r="R313" s="232"/>
      <c r="S313" s="232"/>
      <c r="T313" s="23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4" t="s">
        <v>153</v>
      </c>
      <c r="AU313" s="234" t="s">
        <v>82</v>
      </c>
      <c r="AV313" s="13" t="s">
        <v>80</v>
      </c>
      <c r="AW313" s="13" t="s">
        <v>33</v>
      </c>
      <c r="AX313" s="13" t="s">
        <v>72</v>
      </c>
      <c r="AY313" s="234" t="s">
        <v>141</v>
      </c>
    </row>
    <row r="314" spans="1:51" s="14" customFormat="1" ht="12">
      <c r="A314" s="14"/>
      <c r="B314" s="235"/>
      <c r="C314" s="236"/>
      <c r="D314" s="226" t="s">
        <v>153</v>
      </c>
      <c r="E314" s="237" t="s">
        <v>19</v>
      </c>
      <c r="F314" s="238" t="s">
        <v>461</v>
      </c>
      <c r="G314" s="236"/>
      <c r="H314" s="239">
        <v>44.37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5" t="s">
        <v>153</v>
      </c>
      <c r="AU314" s="245" t="s">
        <v>82</v>
      </c>
      <c r="AV314" s="14" t="s">
        <v>82</v>
      </c>
      <c r="AW314" s="14" t="s">
        <v>33</v>
      </c>
      <c r="AX314" s="14" t="s">
        <v>72</v>
      </c>
      <c r="AY314" s="245" t="s">
        <v>141</v>
      </c>
    </row>
    <row r="315" spans="1:51" s="14" customFormat="1" ht="12">
      <c r="A315" s="14"/>
      <c r="B315" s="235"/>
      <c r="C315" s="236"/>
      <c r="D315" s="226" t="s">
        <v>153</v>
      </c>
      <c r="E315" s="237" t="s">
        <v>19</v>
      </c>
      <c r="F315" s="238" t="s">
        <v>462</v>
      </c>
      <c r="G315" s="236"/>
      <c r="H315" s="239">
        <v>10.39</v>
      </c>
      <c r="I315" s="240"/>
      <c r="J315" s="236"/>
      <c r="K315" s="236"/>
      <c r="L315" s="241"/>
      <c r="M315" s="242"/>
      <c r="N315" s="243"/>
      <c r="O315" s="243"/>
      <c r="P315" s="243"/>
      <c r="Q315" s="243"/>
      <c r="R315" s="243"/>
      <c r="S315" s="243"/>
      <c r="T315" s="24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5" t="s">
        <v>153</v>
      </c>
      <c r="AU315" s="245" t="s">
        <v>82</v>
      </c>
      <c r="AV315" s="14" t="s">
        <v>82</v>
      </c>
      <c r="AW315" s="14" t="s">
        <v>33</v>
      </c>
      <c r="AX315" s="14" t="s">
        <v>72</v>
      </c>
      <c r="AY315" s="245" t="s">
        <v>141</v>
      </c>
    </row>
    <row r="316" spans="1:51" s="14" customFormat="1" ht="12">
      <c r="A316" s="14"/>
      <c r="B316" s="235"/>
      <c r="C316" s="236"/>
      <c r="D316" s="226" t="s">
        <v>153</v>
      </c>
      <c r="E316" s="237" t="s">
        <v>19</v>
      </c>
      <c r="F316" s="238" t="s">
        <v>463</v>
      </c>
      <c r="G316" s="236"/>
      <c r="H316" s="239">
        <v>19.56</v>
      </c>
      <c r="I316" s="240"/>
      <c r="J316" s="236"/>
      <c r="K316" s="236"/>
      <c r="L316" s="241"/>
      <c r="M316" s="242"/>
      <c r="N316" s="243"/>
      <c r="O316" s="243"/>
      <c r="P316" s="243"/>
      <c r="Q316" s="243"/>
      <c r="R316" s="243"/>
      <c r="S316" s="243"/>
      <c r="T316" s="24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5" t="s">
        <v>153</v>
      </c>
      <c r="AU316" s="245" t="s">
        <v>82</v>
      </c>
      <c r="AV316" s="14" t="s">
        <v>82</v>
      </c>
      <c r="AW316" s="14" t="s">
        <v>33</v>
      </c>
      <c r="AX316" s="14" t="s">
        <v>72</v>
      </c>
      <c r="AY316" s="245" t="s">
        <v>141</v>
      </c>
    </row>
    <row r="317" spans="1:51" s="14" customFormat="1" ht="12">
      <c r="A317" s="14"/>
      <c r="B317" s="235"/>
      <c r="C317" s="236"/>
      <c r="D317" s="226" t="s">
        <v>153</v>
      </c>
      <c r="E317" s="237" t="s">
        <v>19</v>
      </c>
      <c r="F317" s="238" t="s">
        <v>464</v>
      </c>
      <c r="G317" s="236"/>
      <c r="H317" s="239">
        <v>10.71</v>
      </c>
      <c r="I317" s="240"/>
      <c r="J317" s="236"/>
      <c r="K317" s="236"/>
      <c r="L317" s="241"/>
      <c r="M317" s="242"/>
      <c r="N317" s="243"/>
      <c r="O317" s="243"/>
      <c r="P317" s="243"/>
      <c r="Q317" s="243"/>
      <c r="R317" s="243"/>
      <c r="S317" s="243"/>
      <c r="T317" s="24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5" t="s">
        <v>153</v>
      </c>
      <c r="AU317" s="245" t="s">
        <v>82</v>
      </c>
      <c r="AV317" s="14" t="s">
        <v>82</v>
      </c>
      <c r="AW317" s="14" t="s">
        <v>33</v>
      </c>
      <c r="AX317" s="14" t="s">
        <v>72</v>
      </c>
      <c r="AY317" s="245" t="s">
        <v>141</v>
      </c>
    </row>
    <row r="318" spans="1:51" s="14" customFormat="1" ht="12">
      <c r="A318" s="14"/>
      <c r="B318" s="235"/>
      <c r="C318" s="236"/>
      <c r="D318" s="226" t="s">
        <v>153</v>
      </c>
      <c r="E318" s="237" t="s">
        <v>19</v>
      </c>
      <c r="F318" s="238" t="s">
        <v>465</v>
      </c>
      <c r="G318" s="236"/>
      <c r="H318" s="239">
        <v>9</v>
      </c>
      <c r="I318" s="240"/>
      <c r="J318" s="236"/>
      <c r="K318" s="236"/>
      <c r="L318" s="241"/>
      <c r="M318" s="242"/>
      <c r="N318" s="243"/>
      <c r="O318" s="243"/>
      <c r="P318" s="243"/>
      <c r="Q318" s="243"/>
      <c r="R318" s="243"/>
      <c r="S318" s="243"/>
      <c r="T318" s="24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5" t="s">
        <v>153</v>
      </c>
      <c r="AU318" s="245" t="s">
        <v>82</v>
      </c>
      <c r="AV318" s="14" t="s">
        <v>82</v>
      </c>
      <c r="AW318" s="14" t="s">
        <v>33</v>
      </c>
      <c r="AX318" s="14" t="s">
        <v>72</v>
      </c>
      <c r="AY318" s="245" t="s">
        <v>141</v>
      </c>
    </row>
    <row r="319" spans="1:51" s="15" customFormat="1" ht="12">
      <c r="A319" s="15"/>
      <c r="B319" s="246"/>
      <c r="C319" s="247"/>
      <c r="D319" s="226" t="s">
        <v>153</v>
      </c>
      <c r="E319" s="248" t="s">
        <v>19</v>
      </c>
      <c r="F319" s="249" t="s">
        <v>181</v>
      </c>
      <c r="G319" s="247"/>
      <c r="H319" s="250">
        <v>94.03</v>
      </c>
      <c r="I319" s="251"/>
      <c r="J319" s="247"/>
      <c r="K319" s="247"/>
      <c r="L319" s="252"/>
      <c r="M319" s="253"/>
      <c r="N319" s="254"/>
      <c r="O319" s="254"/>
      <c r="P319" s="254"/>
      <c r="Q319" s="254"/>
      <c r="R319" s="254"/>
      <c r="S319" s="254"/>
      <c r="T319" s="25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56" t="s">
        <v>153</v>
      </c>
      <c r="AU319" s="256" t="s">
        <v>82</v>
      </c>
      <c r="AV319" s="15" t="s">
        <v>149</v>
      </c>
      <c r="AW319" s="15" t="s">
        <v>33</v>
      </c>
      <c r="AX319" s="15" t="s">
        <v>80</v>
      </c>
      <c r="AY319" s="256" t="s">
        <v>141</v>
      </c>
    </row>
    <row r="320" spans="1:65" s="2" customFormat="1" ht="24.15" customHeight="1">
      <c r="A320" s="40"/>
      <c r="B320" s="41"/>
      <c r="C320" s="206" t="s">
        <v>466</v>
      </c>
      <c r="D320" s="206" t="s">
        <v>144</v>
      </c>
      <c r="E320" s="207" t="s">
        <v>467</v>
      </c>
      <c r="F320" s="208" t="s">
        <v>468</v>
      </c>
      <c r="G320" s="209" t="s">
        <v>230</v>
      </c>
      <c r="H320" s="210">
        <v>31.9</v>
      </c>
      <c r="I320" s="211"/>
      <c r="J320" s="212">
        <f>ROUND(I320*H320,2)</f>
        <v>0</v>
      </c>
      <c r="K320" s="208" t="s">
        <v>148</v>
      </c>
      <c r="L320" s="46"/>
      <c r="M320" s="213" t="s">
        <v>19</v>
      </c>
      <c r="N320" s="214" t="s">
        <v>43</v>
      </c>
      <c r="O320" s="86"/>
      <c r="P320" s="215">
        <f>O320*H320</f>
        <v>0</v>
      </c>
      <c r="Q320" s="215">
        <v>0.00036</v>
      </c>
      <c r="R320" s="215">
        <f>Q320*H320</f>
        <v>0.011484</v>
      </c>
      <c r="S320" s="215">
        <v>0</v>
      </c>
      <c r="T320" s="216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17" t="s">
        <v>184</v>
      </c>
      <c r="AT320" s="217" t="s">
        <v>144</v>
      </c>
      <c r="AU320" s="217" t="s">
        <v>82</v>
      </c>
      <c r="AY320" s="19" t="s">
        <v>141</v>
      </c>
      <c r="BE320" s="218">
        <f>IF(N320="základní",J320,0)</f>
        <v>0</v>
      </c>
      <c r="BF320" s="218">
        <f>IF(N320="snížená",J320,0)</f>
        <v>0</v>
      </c>
      <c r="BG320" s="218">
        <f>IF(N320="zákl. přenesená",J320,0)</f>
        <v>0</v>
      </c>
      <c r="BH320" s="218">
        <f>IF(N320="sníž. přenesená",J320,0)</f>
        <v>0</v>
      </c>
      <c r="BI320" s="218">
        <f>IF(N320="nulová",J320,0)</f>
        <v>0</v>
      </c>
      <c r="BJ320" s="19" t="s">
        <v>80</v>
      </c>
      <c r="BK320" s="218">
        <f>ROUND(I320*H320,2)</f>
        <v>0</v>
      </c>
      <c r="BL320" s="19" t="s">
        <v>184</v>
      </c>
      <c r="BM320" s="217" t="s">
        <v>469</v>
      </c>
    </row>
    <row r="321" spans="1:47" s="2" customFormat="1" ht="12">
      <c r="A321" s="40"/>
      <c r="B321" s="41"/>
      <c r="C321" s="42"/>
      <c r="D321" s="219" t="s">
        <v>151</v>
      </c>
      <c r="E321" s="42"/>
      <c r="F321" s="220" t="s">
        <v>470</v>
      </c>
      <c r="G321" s="42"/>
      <c r="H321" s="42"/>
      <c r="I321" s="221"/>
      <c r="J321" s="42"/>
      <c r="K321" s="42"/>
      <c r="L321" s="46"/>
      <c r="M321" s="222"/>
      <c r="N321" s="223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151</v>
      </c>
      <c r="AU321" s="19" t="s">
        <v>82</v>
      </c>
    </row>
    <row r="322" spans="1:51" s="13" customFormat="1" ht="12">
      <c r="A322" s="13"/>
      <c r="B322" s="224"/>
      <c r="C322" s="225"/>
      <c r="D322" s="226" t="s">
        <v>153</v>
      </c>
      <c r="E322" s="227" t="s">
        <v>19</v>
      </c>
      <c r="F322" s="228" t="s">
        <v>421</v>
      </c>
      <c r="G322" s="225"/>
      <c r="H322" s="227" t="s">
        <v>19</v>
      </c>
      <c r="I322" s="229"/>
      <c r="J322" s="225"/>
      <c r="K322" s="225"/>
      <c r="L322" s="230"/>
      <c r="M322" s="231"/>
      <c r="N322" s="232"/>
      <c r="O322" s="232"/>
      <c r="P322" s="232"/>
      <c r="Q322" s="232"/>
      <c r="R322" s="232"/>
      <c r="S322" s="232"/>
      <c r="T322" s="23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4" t="s">
        <v>153</v>
      </c>
      <c r="AU322" s="234" t="s">
        <v>82</v>
      </c>
      <c r="AV322" s="13" t="s">
        <v>80</v>
      </c>
      <c r="AW322" s="13" t="s">
        <v>33</v>
      </c>
      <c r="AX322" s="13" t="s">
        <v>72</v>
      </c>
      <c r="AY322" s="234" t="s">
        <v>141</v>
      </c>
    </row>
    <row r="323" spans="1:51" s="14" customFormat="1" ht="12">
      <c r="A323" s="14"/>
      <c r="B323" s="235"/>
      <c r="C323" s="236"/>
      <c r="D323" s="226" t="s">
        <v>153</v>
      </c>
      <c r="E323" s="237" t="s">
        <v>19</v>
      </c>
      <c r="F323" s="238" t="s">
        <v>471</v>
      </c>
      <c r="G323" s="236"/>
      <c r="H323" s="239">
        <v>31.9</v>
      </c>
      <c r="I323" s="240"/>
      <c r="J323" s="236"/>
      <c r="K323" s="236"/>
      <c r="L323" s="241"/>
      <c r="M323" s="242"/>
      <c r="N323" s="243"/>
      <c r="O323" s="243"/>
      <c r="P323" s="243"/>
      <c r="Q323" s="243"/>
      <c r="R323" s="243"/>
      <c r="S323" s="243"/>
      <c r="T323" s="24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5" t="s">
        <v>153</v>
      </c>
      <c r="AU323" s="245" t="s">
        <v>82</v>
      </c>
      <c r="AV323" s="14" t="s">
        <v>82</v>
      </c>
      <c r="AW323" s="14" t="s">
        <v>33</v>
      </c>
      <c r="AX323" s="14" t="s">
        <v>80</v>
      </c>
      <c r="AY323" s="245" t="s">
        <v>141</v>
      </c>
    </row>
    <row r="324" spans="1:65" s="2" customFormat="1" ht="16.5" customHeight="1">
      <c r="A324" s="40"/>
      <c r="B324" s="41"/>
      <c r="C324" s="206" t="s">
        <v>472</v>
      </c>
      <c r="D324" s="206" t="s">
        <v>144</v>
      </c>
      <c r="E324" s="207" t="s">
        <v>473</v>
      </c>
      <c r="F324" s="208" t="s">
        <v>474</v>
      </c>
      <c r="G324" s="209" t="s">
        <v>147</v>
      </c>
      <c r="H324" s="210">
        <v>596.44</v>
      </c>
      <c r="I324" s="211"/>
      <c r="J324" s="212">
        <f>ROUND(I324*H324,2)</f>
        <v>0</v>
      </c>
      <c r="K324" s="208" t="s">
        <v>148</v>
      </c>
      <c r="L324" s="46"/>
      <c r="M324" s="213" t="s">
        <v>19</v>
      </c>
      <c r="N324" s="214" t="s">
        <v>43</v>
      </c>
      <c r="O324" s="86"/>
      <c r="P324" s="215">
        <f>O324*H324</f>
        <v>0</v>
      </c>
      <c r="Q324" s="215">
        <v>0.0032</v>
      </c>
      <c r="R324" s="215">
        <f>Q324*H324</f>
        <v>1.9086080000000003</v>
      </c>
      <c r="S324" s="215">
        <v>0</v>
      </c>
      <c r="T324" s="21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7" t="s">
        <v>184</v>
      </c>
      <c r="AT324" s="217" t="s">
        <v>144</v>
      </c>
      <c r="AU324" s="217" t="s">
        <v>82</v>
      </c>
      <c r="AY324" s="19" t="s">
        <v>141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9" t="s">
        <v>80</v>
      </c>
      <c r="BK324" s="218">
        <f>ROUND(I324*H324,2)</f>
        <v>0</v>
      </c>
      <c r="BL324" s="19" t="s">
        <v>184</v>
      </c>
      <c r="BM324" s="217" t="s">
        <v>475</v>
      </c>
    </row>
    <row r="325" spans="1:47" s="2" customFormat="1" ht="12">
      <c r="A325" s="40"/>
      <c r="B325" s="41"/>
      <c r="C325" s="42"/>
      <c r="D325" s="219" t="s">
        <v>151</v>
      </c>
      <c r="E325" s="42"/>
      <c r="F325" s="220" t="s">
        <v>476</v>
      </c>
      <c r="G325" s="42"/>
      <c r="H325" s="42"/>
      <c r="I325" s="221"/>
      <c r="J325" s="42"/>
      <c r="K325" s="42"/>
      <c r="L325" s="46"/>
      <c r="M325" s="222"/>
      <c r="N325" s="223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151</v>
      </c>
      <c r="AU325" s="19" t="s">
        <v>82</v>
      </c>
    </row>
    <row r="326" spans="1:51" s="13" customFormat="1" ht="12">
      <c r="A326" s="13"/>
      <c r="B326" s="224"/>
      <c r="C326" s="225"/>
      <c r="D326" s="226" t="s">
        <v>153</v>
      </c>
      <c r="E326" s="227" t="s">
        <v>19</v>
      </c>
      <c r="F326" s="228" t="s">
        <v>421</v>
      </c>
      <c r="G326" s="225"/>
      <c r="H326" s="227" t="s">
        <v>19</v>
      </c>
      <c r="I326" s="229"/>
      <c r="J326" s="225"/>
      <c r="K326" s="225"/>
      <c r="L326" s="230"/>
      <c r="M326" s="231"/>
      <c r="N326" s="232"/>
      <c r="O326" s="232"/>
      <c r="P326" s="232"/>
      <c r="Q326" s="232"/>
      <c r="R326" s="232"/>
      <c r="S326" s="232"/>
      <c r="T326" s="23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4" t="s">
        <v>153</v>
      </c>
      <c r="AU326" s="234" t="s">
        <v>82</v>
      </c>
      <c r="AV326" s="13" t="s">
        <v>80</v>
      </c>
      <c r="AW326" s="13" t="s">
        <v>33</v>
      </c>
      <c r="AX326" s="13" t="s">
        <v>72</v>
      </c>
      <c r="AY326" s="234" t="s">
        <v>141</v>
      </c>
    </row>
    <row r="327" spans="1:51" s="14" customFormat="1" ht="12">
      <c r="A327" s="14"/>
      <c r="B327" s="235"/>
      <c r="C327" s="236"/>
      <c r="D327" s="226" t="s">
        <v>153</v>
      </c>
      <c r="E327" s="237" t="s">
        <v>19</v>
      </c>
      <c r="F327" s="238" t="s">
        <v>477</v>
      </c>
      <c r="G327" s="236"/>
      <c r="H327" s="239">
        <v>596.44</v>
      </c>
      <c r="I327" s="240"/>
      <c r="J327" s="236"/>
      <c r="K327" s="236"/>
      <c r="L327" s="241"/>
      <c r="M327" s="242"/>
      <c r="N327" s="243"/>
      <c r="O327" s="243"/>
      <c r="P327" s="243"/>
      <c r="Q327" s="243"/>
      <c r="R327" s="243"/>
      <c r="S327" s="243"/>
      <c r="T327" s="24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5" t="s">
        <v>153</v>
      </c>
      <c r="AU327" s="245" t="s">
        <v>82</v>
      </c>
      <c r="AV327" s="14" t="s">
        <v>82</v>
      </c>
      <c r="AW327" s="14" t="s">
        <v>33</v>
      </c>
      <c r="AX327" s="14" t="s">
        <v>80</v>
      </c>
      <c r="AY327" s="245" t="s">
        <v>141</v>
      </c>
    </row>
    <row r="328" spans="1:65" s="2" customFormat="1" ht="24.15" customHeight="1">
      <c r="A328" s="40"/>
      <c r="B328" s="41"/>
      <c r="C328" s="206" t="s">
        <v>478</v>
      </c>
      <c r="D328" s="206" t="s">
        <v>144</v>
      </c>
      <c r="E328" s="207" t="s">
        <v>479</v>
      </c>
      <c r="F328" s="208" t="s">
        <v>480</v>
      </c>
      <c r="G328" s="209" t="s">
        <v>147</v>
      </c>
      <c r="H328" s="210">
        <v>188.432</v>
      </c>
      <c r="I328" s="211"/>
      <c r="J328" s="212">
        <f>ROUND(I328*H328,2)</f>
        <v>0</v>
      </c>
      <c r="K328" s="208" t="s">
        <v>148</v>
      </c>
      <c r="L328" s="46"/>
      <c r="M328" s="213" t="s">
        <v>19</v>
      </c>
      <c r="N328" s="214" t="s">
        <v>43</v>
      </c>
      <c r="O328" s="86"/>
      <c r="P328" s="215">
        <f>O328*H328</f>
        <v>0</v>
      </c>
      <c r="Q328" s="215">
        <v>0</v>
      </c>
      <c r="R328" s="215">
        <f>Q328*H328</f>
        <v>0</v>
      </c>
      <c r="S328" s="215">
        <v>0.05638</v>
      </c>
      <c r="T328" s="216">
        <f>S328*H328</f>
        <v>10.62379616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17" t="s">
        <v>184</v>
      </c>
      <c r="AT328" s="217" t="s">
        <v>144</v>
      </c>
      <c r="AU328" s="217" t="s">
        <v>82</v>
      </c>
      <c r="AY328" s="19" t="s">
        <v>141</v>
      </c>
      <c r="BE328" s="218">
        <f>IF(N328="základní",J328,0)</f>
        <v>0</v>
      </c>
      <c r="BF328" s="218">
        <f>IF(N328="snížená",J328,0)</f>
        <v>0</v>
      </c>
      <c r="BG328" s="218">
        <f>IF(N328="zákl. přenesená",J328,0)</f>
        <v>0</v>
      </c>
      <c r="BH328" s="218">
        <f>IF(N328="sníž. přenesená",J328,0)</f>
        <v>0</v>
      </c>
      <c r="BI328" s="218">
        <f>IF(N328="nulová",J328,0)</f>
        <v>0</v>
      </c>
      <c r="BJ328" s="19" t="s">
        <v>80</v>
      </c>
      <c r="BK328" s="218">
        <f>ROUND(I328*H328,2)</f>
        <v>0</v>
      </c>
      <c r="BL328" s="19" t="s">
        <v>184</v>
      </c>
      <c r="BM328" s="217" t="s">
        <v>481</v>
      </c>
    </row>
    <row r="329" spans="1:47" s="2" customFormat="1" ht="12">
      <c r="A329" s="40"/>
      <c r="B329" s="41"/>
      <c r="C329" s="42"/>
      <c r="D329" s="219" t="s">
        <v>151</v>
      </c>
      <c r="E329" s="42"/>
      <c r="F329" s="220" t="s">
        <v>482</v>
      </c>
      <c r="G329" s="42"/>
      <c r="H329" s="42"/>
      <c r="I329" s="221"/>
      <c r="J329" s="42"/>
      <c r="K329" s="42"/>
      <c r="L329" s="46"/>
      <c r="M329" s="222"/>
      <c r="N329" s="223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151</v>
      </c>
      <c r="AU329" s="19" t="s">
        <v>82</v>
      </c>
    </row>
    <row r="330" spans="1:51" s="13" customFormat="1" ht="12">
      <c r="A330" s="13"/>
      <c r="B330" s="224"/>
      <c r="C330" s="225"/>
      <c r="D330" s="226" t="s">
        <v>153</v>
      </c>
      <c r="E330" s="227" t="s">
        <v>19</v>
      </c>
      <c r="F330" s="228" t="s">
        <v>213</v>
      </c>
      <c r="G330" s="225"/>
      <c r="H330" s="227" t="s">
        <v>19</v>
      </c>
      <c r="I330" s="229"/>
      <c r="J330" s="225"/>
      <c r="K330" s="225"/>
      <c r="L330" s="230"/>
      <c r="M330" s="231"/>
      <c r="N330" s="232"/>
      <c r="O330" s="232"/>
      <c r="P330" s="232"/>
      <c r="Q330" s="232"/>
      <c r="R330" s="232"/>
      <c r="S330" s="232"/>
      <c r="T330" s="23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4" t="s">
        <v>153</v>
      </c>
      <c r="AU330" s="234" t="s">
        <v>82</v>
      </c>
      <c r="AV330" s="13" t="s">
        <v>80</v>
      </c>
      <c r="AW330" s="13" t="s">
        <v>33</v>
      </c>
      <c r="AX330" s="13" t="s">
        <v>72</v>
      </c>
      <c r="AY330" s="234" t="s">
        <v>141</v>
      </c>
    </row>
    <row r="331" spans="1:51" s="14" customFormat="1" ht="12">
      <c r="A331" s="14"/>
      <c r="B331" s="235"/>
      <c r="C331" s="236"/>
      <c r="D331" s="226" t="s">
        <v>153</v>
      </c>
      <c r="E331" s="237" t="s">
        <v>19</v>
      </c>
      <c r="F331" s="238" t="s">
        <v>483</v>
      </c>
      <c r="G331" s="236"/>
      <c r="H331" s="239">
        <v>54.378</v>
      </c>
      <c r="I331" s="240"/>
      <c r="J331" s="236"/>
      <c r="K331" s="236"/>
      <c r="L331" s="241"/>
      <c r="M331" s="242"/>
      <c r="N331" s="243"/>
      <c r="O331" s="243"/>
      <c r="P331" s="243"/>
      <c r="Q331" s="243"/>
      <c r="R331" s="243"/>
      <c r="S331" s="243"/>
      <c r="T331" s="24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5" t="s">
        <v>153</v>
      </c>
      <c r="AU331" s="245" t="s">
        <v>82</v>
      </c>
      <c r="AV331" s="14" t="s">
        <v>82</v>
      </c>
      <c r="AW331" s="14" t="s">
        <v>33</v>
      </c>
      <c r="AX331" s="14" t="s">
        <v>72</v>
      </c>
      <c r="AY331" s="245" t="s">
        <v>141</v>
      </c>
    </row>
    <row r="332" spans="1:51" s="14" customFormat="1" ht="12">
      <c r="A332" s="14"/>
      <c r="B332" s="235"/>
      <c r="C332" s="236"/>
      <c r="D332" s="226" t="s">
        <v>153</v>
      </c>
      <c r="E332" s="237" t="s">
        <v>19</v>
      </c>
      <c r="F332" s="238" t="s">
        <v>484</v>
      </c>
      <c r="G332" s="236"/>
      <c r="H332" s="239">
        <v>141.854</v>
      </c>
      <c r="I332" s="240"/>
      <c r="J332" s="236"/>
      <c r="K332" s="236"/>
      <c r="L332" s="241"/>
      <c r="M332" s="242"/>
      <c r="N332" s="243"/>
      <c r="O332" s="243"/>
      <c r="P332" s="243"/>
      <c r="Q332" s="243"/>
      <c r="R332" s="243"/>
      <c r="S332" s="243"/>
      <c r="T332" s="24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5" t="s">
        <v>153</v>
      </c>
      <c r="AU332" s="245" t="s">
        <v>82</v>
      </c>
      <c r="AV332" s="14" t="s">
        <v>82</v>
      </c>
      <c r="AW332" s="14" t="s">
        <v>33</v>
      </c>
      <c r="AX332" s="14" t="s">
        <v>72</v>
      </c>
      <c r="AY332" s="245" t="s">
        <v>141</v>
      </c>
    </row>
    <row r="333" spans="1:51" s="14" customFormat="1" ht="12">
      <c r="A333" s="14"/>
      <c r="B333" s="235"/>
      <c r="C333" s="236"/>
      <c r="D333" s="226" t="s">
        <v>153</v>
      </c>
      <c r="E333" s="237" t="s">
        <v>19</v>
      </c>
      <c r="F333" s="238" t="s">
        <v>485</v>
      </c>
      <c r="G333" s="236"/>
      <c r="H333" s="239">
        <v>-4.6</v>
      </c>
      <c r="I333" s="240"/>
      <c r="J333" s="236"/>
      <c r="K333" s="236"/>
      <c r="L333" s="241"/>
      <c r="M333" s="242"/>
      <c r="N333" s="243"/>
      <c r="O333" s="243"/>
      <c r="P333" s="243"/>
      <c r="Q333" s="243"/>
      <c r="R333" s="243"/>
      <c r="S333" s="243"/>
      <c r="T333" s="24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5" t="s">
        <v>153</v>
      </c>
      <c r="AU333" s="245" t="s">
        <v>82</v>
      </c>
      <c r="AV333" s="14" t="s">
        <v>82</v>
      </c>
      <c r="AW333" s="14" t="s">
        <v>33</v>
      </c>
      <c r="AX333" s="14" t="s">
        <v>72</v>
      </c>
      <c r="AY333" s="245" t="s">
        <v>141</v>
      </c>
    </row>
    <row r="334" spans="1:51" s="14" customFormat="1" ht="12">
      <c r="A334" s="14"/>
      <c r="B334" s="235"/>
      <c r="C334" s="236"/>
      <c r="D334" s="226" t="s">
        <v>153</v>
      </c>
      <c r="E334" s="237" t="s">
        <v>19</v>
      </c>
      <c r="F334" s="238" t="s">
        <v>486</v>
      </c>
      <c r="G334" s="236"/>
      <c r="H334" s="239">
        <v>-3.2</v>
      </c>
      <c r="I334" s="240"/>
      <c r="J334" s="236"/>
      <c r="K334" s="236"/>
      <c r="L334" s="241"/>
      <c r="M334" s="242"/>
      <c r="N334" s="243"/>
      <c r="O334" s="243"/>
      <c r="P334" s="243"/>
      <c r="Q334" s="243"/>
      <c r="R334" s="243"/>
      <c r="S334" s="243"/>
      <c r="T334" s="24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5" t="s">
        <v>153</v>
      </c>
      <c r="AU334" s="245" t="s">
        <v>82</v>
      </c>
      <c r="AV334" s="14" t="s">
        <v>82</v>
      </c>
      <c r="AW334" s="14" t="s">
        <v>33</v>
      </c>
      <c r="AX334" s="14" t="s">
        <v>72</v>
      </c>
      <c r="AY334" s="245" t="s">
        <v>141</v>
      </c>
    </row>
    <row r="335" spans="1:51" s="15" customFormat="1" ht="12">
      <c r="A335" s="15"/>
      <c r="B335" s="246"/>
      <c r="C335" s="247"/>
      <c r="D335" s="226" t="s">
        <v>153</v>
      </c>
      <c r="E335" s="248" t="s">
        <v>19</v>
      </c>
      <c r="F335" s="249" t="s">
        <v>181</v>
      </c>
      <c r="G335" s="247"/>
      <c r="H335" s="250">
        <v>188.43200000000004</v>
      </c>
      <c r="I335" s="251"/>
      <c r="J335" s="247"/>
      <c r="K335" s="247"/>
      <c r="L335" s="252"/>
      <c r="M335" s="253"/>
      <c r="N335" s="254"/>
      <c r="O335" s="254"/>
      <c r="P335" s="254"/>
      <c r="Q335" s="254"/>
      <c r="R335" s="254"/>
      <c r="S335" s="254"/>
      <c r="T335" s="25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56" t="s">
        <v>153</v>
      </c>
      <c r="AU335" s="256" t="s">
        <v>82</v>
      </c>
      <c r="AV335" s="15" t="s">
        <v>149</v>
      </c>
      <c r="AW335" s="15" t="s">
        <v>33</v>
      </c>
      <c r="AX335" s="15" t="s">
        <v>80</v>
      </c>
      <c r="AY335" s="256" t="s">
        <v>141</v>
      </c>
    </row>
    <row r="336" spans="1:65" s="2" customFormat="1" ht="37.8" customHeight="1">
      <c r="A336" s="40"/>
      <c r="B336" s="41"/>
      <c r="C336" s="206" t="s">
        <v>487</v>
      </c>
      <c r="D336" s="206" t="s">
        <v>144</v>
      </c>
      <c r="E336" s="207" t="s">
        <v>488</v>
      </c>
      <c r="F336" s="208" t="s">
        <v>489</v>
      </c>
      <c r="G336" s="209" t="s">
        <v>147</v>
      </c>
      <c r="H336" s="210">
        <v>4.32</v>
      </c>
      <c r="I336" s="211"/>
      <c r="J336" s="212">
        <f>ROUND(I336*H336,2)</f>
        <v>0</v>
      </c>
      <c r="K336" s="208" t="s">
        <v>167</v>
      </c>
      <c r="L336" s="46"/>
      <c r="M336" s="213" t="s">
        <v>19</v>
      </c>
      <c r="N336" s="214" t="s">
        <v>43</v>
      </c>
      <c r="O336" s="86"/>
      <c r="P336" s="215">
        <f>O336*H336</f>
        <v>0</v>
      </c>
      <c r="Q336" s="215">
        <v>0.02187</v>
      </c>
      <c r="R336" s="215">
        <f>Q336*H336</f>
        <v>0.0944784</v>
      </c>
      <c r="S336" s="215">
        <v>0</v>
      </c>
      <c r="T336" s="216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7" t="s">
        <v>184</v>
      </c>
      <c r="AT336" s="217" t="s">
        <v>144</v>
      </c>
      <c r="AU336" s="217" t="s">
        <v>82</v>
      </c>
      <c r="AY336" s="19" t="s">
        <v>141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9" t="s">
        <v>80</v>
      </c>
      <c r="BK336" s="218">
        <f>ROUND(I336*H336,2)</f>
        <v>0</v>
      </c>
      <c r="BL336" s="19" t="s">
        <v>184</v>
      </c>
      <c r="BM336" s="217" t="s">
        <v>490</v>
      </c>
    </row>
    <row r="337" spans="1:51" s="13" customFormat="1" ht="12">
      <c r="A337" s="13"/>
      <c r="B337" s="224"/>
      <c r="C337" s="225"/>
      <c r="D337" s="226" t="s">
        <v>153</v>
      </c>
      <c r="E337" s="227" t="s">
        <v>19</v>
      </c>
      <c r="F337" s="228" t="s">
        <v>301</v>
      </c>
      <c r="G337" s="225"/>
      <c r="H337" s="227" t="s">
        <v>19</v>
      </c>
      <c r="I337" s="229"/>
      <c r="J337" s="225"/>
      <c r="K337" s="225"/>
      <c r="L337" s="230"/>
      <c r="M337" s="231"/>
      <c r="N337" s="232"/>
      <c r="O337" s="232"/>
      <c r="P337" s="232"/>
      <c r="Q337" s="232"/>
      <c r="R337" s="232"/>
      <c r="S337" s="232"/>
      <c r="T337" s="23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4" t="s">
        <v>153</v>
      </c>
      <c r="AU337" s="234" t="s">
        <v>82</v>
      </c>
      <c r="AV337" s="13" t="s">
        <v>80</v>
      </c>
      <c r="AW337" s="13" t="s">
        <v>33</v>
      </c>
      <c r="AX337" s="13" t="s">
        <v>72</v>
      </c>
      <c r="AY337" s="234" t="s">
        <v>141</v>
      </c>
    </row>
    <row r="338" spans="1:51" s="13" customFormat="1" ht="12">
      <c r="A338" s="13"/>
      <c r="B338" s="224"/>
      <c r="C338" s="225"/>
      <c r="D338" s="226" t="s">
        <v>153</v>
      </c>
      <c r="E338" s="227" t="s">
        <v>19</v>
      </c>
      <c r="F338" s="228" t="s">
        <v>491</v>
      </c>
      <c r="G338" s="225"/>
      <c r="H338" s="227" t="s">
        <v>19</v>
      </c>
      <c r="I338" s="229"/>
      <c r="J338" s="225"/>
      <c r="K338" s="225"/>
      <c r="L338" s="230"/>
      <c r="M338" s="231"/>
      <c r="N338" s="232"/>
      <c r="O338" s="232"/>
      <c r="P338" s="232"/>
      <c r="Q338" s="232"/>
      <c r="R338" s="232"/>
      <c r="S338" s="232"/>
      <c r="T338" s="23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4" t="s">
        <v>153</v>
      </c>
      <c r="AU338" s="234" t="s">
        <v>82</v>
      </c>
      <c r="AV338" s="13" t="s">
        <v>80</v>
      </c>
      <c r="AW338" s="13" t="s">
        <v>33</v>
      </c>
      <c r="AX338" s="13" t="s">
        <v>72</v>
      </c>
      <c r="AY338" s="234" t="s">
        <v>141</v>
      </c>
    </row>
    <row r="339" spans="1:51" s="14" customFormat="1" ht="12">
      <c r="A339" s="14"/>
      <c r="B339" s="235"/>
      <c r="C339" s="236"/>
      <c r="D339" s="226" t="s">
        <v>153</v>
      </c>
      <c r="E339" s="237" t="s">
        <v>19</v>
      </c>
      <c r="F339" s="238" t="s">
        <v>492</v>
      </c>
      <c r="G339" s="236"/>
      <c r="H339" s="239">
        <v>4.32</v>
      </c>
      <c r="I339" s="240"/>
      <c r="J339" s="236"/>
      <c r="K339" s="236"/>
      <c r="L339" s="241"/>
      <c r="M339" s="242"/>
      <c r="N339" s="243"/>
      <c r="O339" s="243"/>
      <c r="P339" s="243"/>
      <c r="Q339" s="243"/>
      <c r="R339" s="243"/>
      <c r="S339" s="243"/>
      <c r="T339" s="24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5" t="s">
        <v>153</v>
      </c>
      <c r="AU339" s="245" t="s">
        <v>82</v>
      </c>
      <c r="AV339" s="14" t="s">
        <v>82</v>
      </c>
      <c r="AW339" s="14" t="s">
        <v>33</v>
      </c>
      <c r="AX339" s="14" t="s">
        <v>80</v>
      </c>
      <c r="AY339" s="245" t="s">
        <v>141</v>
      </c>
    </row>
    <row r="340" spans="1:65" s="2" customFormat="1" ht="24.15" customHeight="1">
      <c r="A340" s="40"/>
      <c r="B340" s="41"/>
      <c r="C340" s="206" t="s">
        <v>493</v>
      </c>
      <c r="D340" s="206" t="s">
        <v>144</v>
      </c>
      <c r="E340" s="207" t="s">
        <v>494</v>
      </c>
      <c r="F340" s="208" t="s">
        <v>495</v>
      </c>
      <c r="G340" s="209" t="s">
        <v>147</v>
      </c>
      <c r="H340" s="210">
        <v>27.29</v>
      </c>
      <c r="I340" s="211"/>
      <c r="J340" s="212">
        <f>ROUND(I340*H340,2)</f>
        <v>0</v>
      </c>
      <c r="K340" s="208" t="s">
        <v>148</v>
      </c>
      <c r="L340" s="46"/>
      <c r="M340" s="213" t="s">
        <v>19</v>
      </c>
      <c r="N340" s="214" t="s">
        <v>43</v>
      </c>
      <c r="O340" s="86"/>
      <c r="P340" s="215">
        <f>O340*H340</f>
        <v>0</v>
      </c>
      <c r="Q340" s="215">
        <v>0.01259</v>
      </c>
      <c r="R340" s="215">
        <f>Q340*H340</f>
        <v>0.34358110000000003</v>
      </c>
      <c r="S340" s="215">
        <v>0</v>
      </c>
      <c r="T340" s="216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17" t="s">
        <v>184</v>
      </c>
      <c r="AT340" s="217" t="s">
        <v>144</v>
      </c>
      <c r="AU340" s="217" t="s">
        <v>82</v>
      </c>
      <c r="AY340" s="19" t="s">
        <v>141</v>
      </c>
      <c r="BE340" s="218">
        <f>IF(N340="základní",J340,0)</f>
        <v>0</v>
      </c>
      <c r="BF340" s="218">
        <f>IF(N340="snížená",J340,0)</f>
        <v>0</v>
      </c>
      <c r="BG340" s="218">
        <f>IF(N340="zákl. přenesená",J340,0)</f>
        <v>0</v>
      </c>
      <c r="BH340" s="218">
        <f>IF(N340="sníž. přenesená",J340,0)</f>
        <v>0</v>
      </c>
      <c r="BI340" s="218">
        <f>IF(N340="nulová",J340,0)</f>
        <v>0</v>
      </c>
      <c r="BJ340" s="19" t="s">
        <v>80</v>
      </c>
      <c r="BK340" s="218">
        <f>ROUND(I340*H340,2)</f>
        <v>0</v>
      </c>
      <c r="BL340" s="19" t="s">
        <v>184</v>
      </c>
      <c r="BM340" s="217" t="s">
        <v>496</v>
      </c>
    </row>
    <row r="341" spans="1:47" s="2" customFormat="1" ht="12">
      <c r="A341" s="40"/>
      <c r="B341" s="41"/>
      <c r="C341" s="42"/>
      <c r="D341" s="219" t="s">
        <v>151</v>
      </c>
      <c r="E341" s="42"/>
      <c r="F341" s="220" t="s">
        <v>497</v>
      </c>
      <c r="G341" s="42"/>
      <c r="H341" s="42"/>
      <c r="I341" s="221"/>
      <c r="J341" s="42"/>
      <c r="K341" s="42"/>
      <c r="L341" s="46"/>
      <c r="M341" s="222"/>
      <c r="N341" s="223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151</v>
      </c>
      <c r="AU341" s="19" t="s">
        <v>82</v>
      </c>
    </row>
    <row r="342" spans="1:51" s="13" customFormat="1" ht="12">
      <c r="A342" s="13"/>
      <c r="B342" s="224"/>
      <c r="C342" s="225"/>
      <c r="D342" s="226" t="s">
        <v>153</v>
      </c>
      <c r="E342" s="227" t="s">
        <v>19</v>
      </c>
      <c r="F342" s="228" t="s">
        <v>301</v>
      </c>
      <c r="G342" s="225"/>
      <c r="H342" s="227" t="s">
        <v>19</v>
      </c>
      <c r="I342" s="229"/>
      <c r="J342" s="225"/>
      <c r="K342" s="225"/>
      <c r="L342" s="230"/>
      <c r="M342" s="231"/>
      <c r="N342" s="232"/>
      <c r="O342" s="232"/>
      <c r="P342" s="232"/>
      <c r="Q342" s="232"/>
      <c r="R342" s="232"/>
      <c r="S342" s="232"/>
      <c r="T342" s="23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4" t="s">
        <v>153</v>
      </c>
      <c r="AU342" s="234" t="s">
        <v>82</v>
      </c>
      <c r="AV342" s="13" t="s">
        <v>80</v>
      </c>
      <c r="AW342" s="13" t="s">
        <v>33</v>
      </c>
      <c r="AX342" s="13" t="s">
        <v>72</v>
      </c>
      <c r="AY342" s="234" t="s">
        <v>141</v>
      </c>
    </row>
    <row r="343" spans="1:51" s="13" customFormat="1" ht="12">
      <c r="A343" s="13"/>
      <c r="B343" s="224"/>
      <c r="C343" s="225"/>
      <c r="D343" s="226" t="s">
        <v>153</v>
      </c>
      <c r="E343" s="227" t="s">
        <v>19</v>
      </c>
      <c r="F343" s="228" t="s">
        <v>498</v>
      </c>
      <c r="G343" s="225"/>
      <c r="H343" s="227" t="s">
        <v>19</v>
      </c>
      <c r="I343" s="229"/>
      <c r="J343" s="225"/>
      <c r="K343" s="225"/>
      <c r="L343" s="230"/>
      <c r="M343" s="231"/>
      <c r="N343" s="232"/>
      <c r="O343" s="232"/>
      <c r="P343" s="232"/>
      <c r="Q343" s="232"/>
      <c r="R343" s="232"/>
      <c r="S343" s="232"/>
      <c r="T343" s="23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4" t="s">
        <v>153</v>
      </c>
      <c r="AU343" s="234" t="s">
        <v>82</v>
      </c>
      <c r="AV343" s="13" t="s">
        <v>80</v>
      </c>
      <c r="AW343" s="13" t="s">
        <v>33</v>
      </c>
      <c r="AX343" s="13" t="s">
        <v>72</v>
      </c>
      <c r="AY343" s="234" t="s">
        <v>141</v>
      </c>
    </row>
    <row r="344" spans="1:51" s="14" customFormat="1" ht="12">
      <c r="A344" s="14"/>
      <c r="B344" s="235"/>
      <c r="C344" s="236"/>
      <c r="D344" s="226" t="s">
        <v>153</v>
      </c>
      <c r="E344" s="237" t="s">
        <v>19</v>
      </c>
      <c r="F344" s="238" t="s">
        <v>499</v>
      </c>
      <c r="G344" s="236"/>
      <c r="H344" s="239">
        <v>27.29</v>
      </c>
      <c r="I344" s="240"/>
      <c r="J344" s="236"/>
      <c r="K344" s="236"/>
      <c r="L344" s="241"/>
      <c r="M344" s="242"/>
      <c r="N344" s="243"/>
      <c r="O344" s="243"/>
      <c r="P344" s="243"/>
      <c r="Q344" s="243"/>
      <c r="R344" s="243"/>
      <c r="S344" s="243"/>
      <c r="T344" s="24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5" t="s">
        <v>153</v>
      </c>
      <c r="AU344" s="245" t="s">
        <v>82</v>
      </c>
      <c r="AV344" s="14" t="s">
        <v>82</v>
      </c>
      <c r="AW344" s="14" t="s">
        <v>33</v>
      </c>
      <c r="AX344" s="14" t="s">
        <v>80</v>
      </c>
      <c r="AY344" s="245" t="s">
        <v>141</v>
      </c>
    </row>
    <row r="345" spans="1:65" s="2" customFormat="1" ht="24.15" customHeight="1">
      <c r="A345" s="40"/>
      <c r="B345" s="41"/>
      <c r="C345" s="206" t="s">
        <v>500</v>
      </c>
      <c r="D345" s="206" t="s">
        <v>144</v>
      </c>
      <c r="E345" s="207" t="s">
        <v>501</v>
      </c>
      <c r="F345" s="208" t="s">
        <v>502</v>
      </c>
      <c r="G345" s="209" t="s">
        <v>230</v>
      </c>
      <c r="H345" s="210">
        <v>1.29</v>
      </c>
      <c r="I345" s="211"/>
      <c r="J345" s="212">
        <f>ROUND(I345*H345,2)</f>
        <v>0</v>
      </c>
      <c r="K345" s="208" t="s">
        <v>148</v>
      </c>
      <c r="L345" s="46"/>
      <c r="M345" s="213" t="s">
        <v>19</v>
      </c>
      <c r="N345" s="214" t="s">
        <v>43</v>
      </c>
      <c r="O345" s="86"/>
      <c r="P345" s="215">
        <f>O345*H345</f>
        <v>0</v>
      </c>
      <c r="Q345" s="215">
        <v>1E-05</v>
      </c>
      <c r="R345" s="215">
        <f>Q345*H345</f>
        <v>1.2900000000000002E-05</v>
      </c>
      <c r="S345" s="215">
        <v>0</v>
      </c>
      <c r="T345" s="216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7" t="s">
        <v>184</v>
      </c>
      <c r="AT345" s="217" t="s">
        <v>144</v>
      </c>
      <c r="AU345" s="217" t="s">
        <v>82</v>
      </c>
      <c r="AY345" s="19" t="s">
        <v>141</v>
      </c>
      <c r="BE345" s="218">
        <f>IF(N345="základní",J345,0)</f>
        <v>0</v>
      </c>
      <c r="BF345" s="218">
        <f>IF(N345="snížená",J345,0)</f>
        <v>0</v>
      </c>
      <c r="BG345" s="218">
        <f>IF(N345="zákl. přenesená",J345,0)</f>
        <v>0</v>
      </c>
      <c r="BH345" s="218">
        <f>IF(N345="sníž. přenesená",J345,0)</f>
        <v>0</v>
      </c>
      <c r="BI345" s="218">
        <f>IF(N345="nulová",J345,0)</f>
        <v>0</v>
      </c>
      <c r="BJ345" s="19" t="s">
        <v>80</v>
      </c>
      <c r="BK345" s="218">
        <f>ROUND(I345*H345,2)</f>
        <v>0</v>
      </c>
      <c r="BL345" s="19" t="s">
        <v>184</v>
      </c>
      <c r="BM345" s="217" t="s">
        <v>503</v>
      </c>
    </row>
    <row r="346" spans="1:47" s="2" customFormat="1" ht="12">
      <c r="A346" s="40"/>
      <c r="B346" s="41"/>
      <c r="C346" s="42"/>
      <c r="D346" s="219" t="s">
        <v>151</v>
      </c>
      <c r="E346" s="42"/>
      <c r="F346" s="220" t="s">
        <v>504</v>
      </c>
      <c r="G346" s="42"/>
      <c r="H346" s="42"/>
      <c r="I346" s="221"/>
      <c r="J346" s="42"/>
      <c r="K346" s="42"/>
      <c r="L346" s="46"/>
      <c r="M346" s="222"/>
      <c r="N346" s="223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151</v>
      </c>
      <c r="AU346" s="19" t="s">
        <v>82</v>
      </c>
    </row>
    <row r="347" spans="1:51" s="13" customFormat="1" ht="12">
      <c r="A347" s="13"/>
      <c r="B347" s="224"/>
      <c r="C347" s="225"/>
      <c r="D347" s="226" t="s">
        <v>153</v>
      </c>
      <c r="E347" s="227" t="s">
        <v>19</v>
      </c>
      <c r="F347" s="228" t="s">
        <v>301</v>
      </c>
      <c r="G347" s="225"/>
      <c r="H347" s="227" t="s">
        <v>19</v>
      </c>
      <c r="I347" s="229"/>
      <c r="J347" s="225"/>
      <c r="K347" s="225"/>
      <c r="L347" s="230"/>
      <c r="M347" s="231"/>
      <c r="N347" s="232"/>
      <c r="O347" s="232"/>
      <c r="P347" s="232"/>
      <c r="Q347" s="232"/>
      <c r="R347" s="232"/>
      <c r="S347" s="232"/>
      <c r="T347" s="23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4" t="s">
        <v>153</v>
      </c>
      <c r="AU347" s="234" t="s">
        <v>82</v>
      </c>
      <c r="AV347" s="13" t="s">
        <v>80</v>
      </c>
      <c r="AW347" s="13" t="s">
        <v>33</v>
      </c>
      <c r="AX347" s="13" t="s">
        <v>72</v>
      </c>
      <c r="AY347" s="234" t="s">
        <v>141</v>
      </c>
    </row>
    <row r="348" spans="1:51" s="13" customFormat="1" ht="12">
      <c r="A348" s="13"/>
      <c r="B348" s="224"/>
      <c r="C348" s="225"/>
      <c r="D348" s="226" t="s">
        <v>153</v>
      </c>
      <c r="E348" s="227" t="s">
        <v>19</v>
      </c>
      <c r="F348" s="228" t="s">
        <v>498</v>
      </c>
      <c r="G348" s="225"/>
      <c r="H348" s="227" t="s">
        <v>19</v>
      </c>
      <c r="I348" s="229"/>
      <c r="J348" s="225"/>
      <c r="K348" s="225"/>
      <c r="L348" s="230"/>
      <c r="M348" s="231"/>
      <c r="N348" s="232"/>
      <c r="O348" s="232"/>
      <c r="P348" s="232"/>
      <c r="Q348" s="232"/>
      <c r="R348" s="232"/>
      <c r="S348" s="232"/>
      <c r="T348" s="23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4" t="s">
        <v>153</v>
      </c>
      <c r="AU348" s="234" t="s">
        <v>82</v>
      </c>
      <c r="AV348" s="13" t="s">
        <v>80</v>
      </c>
      <c r="AW348" s="13" t="s">
        <v>33</v>
      </c>
      <c r="AX348" s="13" t="s">
        <v>72</v>
      </c>
      <c r="AY348" s="234" t="s">
        <v>141</v>
      </c>
    </row>
    <row r="349" spans="1:51" s="14" customFormat="1" ht="12">
      <c r="A349" s="14"/>
      <c r="B349" s="235"/>
      <c r="C349" s="236"/>
      <c r="D349" s="226" t="s">
        <v>153</v>
      </c>
      <c r="E349" s="237" t="s">
        <v>19</v>
      </c>
      <c r="F349" s="238" t="s">
        <v>505</v>
      </c>
      <c r="G349" s="236"/>
      <c r="H349" s="239">
        <v>1.29</v>
      </c>
      <c r="I349" s="240"/>
      <c r="J349" s="236"/>
      <c r="K349" s="236"/>
      <c r="L349" s="241"/>
      <c r="M349" s="242"/>
      <c r="N349" s="243"/>
      <c r="O349" s="243"/>
      <c r="P349" s="243"/>
      <c r="Q349" s="243"/>
      <c r="R349" s="243"/>
      <c r="S349" s="243"/>
      <c r="T349" s="24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5" t="s">
        <v>153</v>
      </c>
      <c r="AU349" s="245" t="s">
        <v>82</v>
      </c>
      <c r="AV349" s="14" t="s">
        <v>82</v>
      </c>
      <c r="AW349" s="14" t="s">
        <v>33</v>
      </c>
      <c r="AX349" s="14" t="s">
        <v>80</v>
      </c>
      <c r="AY349" s="245" t="s">
        <v>141</v>
      </c>
    </row>
    <row r="350" spans="1:65" s="2" customFormat="1" ht="24.15" customHeight="1">
      <c r="A350" s="40"/>
      <c r="B350" s="41"/>
      <c r="C350" s="206" t="s">
        <v>506</v>
      </c>
      <c r="D350" s="206" t="s">
        <v>144</v>
      </c>
      <c r="E350" s="207" t="s">
        <v>507</v>
      </c>
      <c r="F350" s="208" t="s">
        <v>508</v>
      </c>
      <c r="G350" s="209" t="s">
        <v>147</v>
      </c>
      <c r="H350" s="210">
        <v>31.61</v>
      </c>
      <c r="I350" s="211"/>
      <c r="J350" s="212">
        <f>ROUND(I350*H350,2)</f>
        <v>0</v>
      </c>
      <c r="K350" s="208" t="s">
        <v>148</v>
      </c>
      <c r="L350" s="46"/>
      <c r="M350" s="213" t="s">
        <v>19</v>
      </c>
      <c r="N350" s="214" t="s">
        <v>43</v>
      </c>
      <c r="O350" s="86"/>
      <c r="P350" s="215">
        <f>O350*H350</f>
        <v>0</v>
      </c>
      <c r="Q350" s="215">
        <v>0.0001</v>
      </c>
      <c r="R350" s="215">
        <f>Q350*H350</f>
        <v>0.003161</v>
      </c>
      <c r="S350" s="215">
        <v>0</v>
      </c>
      <c r="T350" s="216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17" t="s">
        <v>184</v>
      </c>
      <c r="AT350" s="217" t="s">
        <v>144</v>
      </c>
      <c r="AU350" s="217" t="s">
        <v>82</v>
      </c>
      <c r="AY350" s="19" t="s">
        <v>141</v>
      </c>
      <c r="BE350" s="218">
        <f>IF(N350="základní",J350,0)</f>
        <v>0</v>
      </c>
      <c r="BF350" s="218">
        <f>IF(N350="snížená",J350,0)</f>
        <v>0</v>
      </c>
      <c r="BG350" s="218">
        <f>IF(N350="zákl. přenesená",J350,0)</f>
        <v>0</v>
      </c>
      <c r="BH350" s="218">
        <f>IF(N350="sníž. přenesená",J350,0)</f>
        <v>0</v>
      </c>
      <c r="BI350" s="218">
        <f>IF(N350="nulová",J350,0)</f>
        <v>0</v>
      </c>
      <c r="BJ350" s="19" t="s">
        <v>80</v>
      </c>
      <c r="BK350" s="218">
        <f>ROUND(I350*H350,2)</f>
        <v>0</v>
      </c>
      <c r="BL350" s="19" t="s">
        <v>184</v>
      </c>
      <c r="BM350" s="217" t="s">
        <v>509</v>
      </c>
    </row>
    <row r="351" spans="1:47" s="2" customFormat="1" ht="12">
      <c r="A351" s="40"/>
      <c r="B351" s="41"/>
      <c r="C351" s="42"/>
      <c r="D351" s="219" t="s">
        <v>151</v>
      </c>
      <c r="E351" s="42"/>
      <c r="F351" s="220" t="s">
        <v>510</v>
      </c>
      <c r="G351" s="42"/>
      <c r="H351" s="42"/>
      <c r="I351" s="221"/>
      <c r="J351" s="42"/>
      <c r="K351" s="42"/>
      <c r="L351" s="46"/>
      <c r="M351" s="222"/>
      <c r="N351" s="223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151</v>
      </c>
      <c r="AU351" s="19" t="s">
        <v>82</v>
      </c>
    </row>
    <row r="352" spans="1:51" s="13" customFormat="1" ht="12">
      <c r="A352" s="13"/>
      <c r="B352" s="224"/>
      <c r="C352" s="225"/>
      <c r="D352" s="226" t="s">
        <v>153</v>
      </c>
      <c r="E352" s="227" t="s">
        <v>19</v>
      </c>
      <c r="F352" s="228" t="s">
        <v>301</v>
      </c>
      <c r="G352" s="225"/>
      <c r="H352" s="227" t="s">
        <v>19</v>
      </c>
      <c r="I352" s="229"/>
      <c r="J352" s="225"/>
      <c r="K352" s="225"/>
      <c r="L352" s="230"/>
      <c r="M352" s="231"/>
      <c r="N352" s="232"/>
      <c r="O352" s="232"/>
      <c r="P352" s="232"/>
      <c r="Q352" s="232"/>
      <c r="R352" s="232"/>
      <c r="S352" s="232"/>
      <c r="T352" s="23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4" t="s">
        <v>153</v>
      </c>
      <c r="AU352" s="234" t="s">
        <v>82</v>
      </c>
      <c r="AV352" s="13" t="s">
        <v>80</v>
      </c>
      <c r="AW352" s="13" t="s">
        <v>33</v>
      </c>
      <c r="AX352" s="13" t="s">
        <v>72</v>
      </c>
      <c r="AY352" s="234" t="s">
        <v>141</v>
      </c>
    </row>
    <row r="353" spans="1:51" s="13" customFormat="1" ht="12">
      <c r="A353" s="13"/>
      <c r="B353" s="224"/>
      <c r="C353" s="225"/>
      <c r="D353" s="226" t="s">
        <v>153</v>
      </c>
      <c r="E353" s="227" t="s">
        <v>19</v>
      </c>
      <c r="F353" s="228" t="s">
        <v>498</v>
      </c>
      <c r="G353" s="225"/>
      <c r="H353" s="227" t="s">
        <v>19</v>
      </c>
      <c r="I353" s="229"/>
      <c r="J353" s="225"/>
      <c r="K353" s="225"/>
      <c r="L353" s="230"/>
      <c r="M353" s="231"/>
      <c r="N353" s="232"/>
      <c r="O353" s="232"/>
      <c r="P353" s="232"/>
      <c r="Q353" s="232"/>
      <c r="R353" s="232"/>
      <c r="S353" s="232"/>
      <c r="T353" s="23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4" t="s">
        <v>153</v>
      </c>
      <c r="AU353" s="234" t="s">
        <v>82</v>
      </c>
      <c r="AV353" s="13" t="s">
        <v>80</v>
      </c>
      <c r="AW353" s="13" t="s">
        <v>33</v>
      </c>
      <c r="AX353" s="13" t="s">
        <v>72</v>
      </c>
      <c r="AY353" s="234" t="s">
        <v>141</v>
      </c>
    </row>
    <row r="354" spans="1:51" s="14" customFormat="1" ht="12">
      <c r="A354" s="14"/>
      <c r="B354" s="235"/>
      <c r="C354" s="236"/>
      <c r="D354" s="226" t="s">
        <v>153</v>
      </c>
      <c r="E354" s="237" t="s">
        <v>19</v>
      </c>
      <c r="F354" s="238" t="s">
        <v>499</v>
      </c>
      <c r="G354" s="236"/>
      <c r="H354" s="239">
        <v>27.29</v>
      </c>
      <c r="I354" s="240"/>
      <c r="J354" s="236"/>
      <c r="K354" s="236"/>
      <c r="L354" s="241"/>
      <c r="M354" s="242"/>
      <c r="N354" s="243"/>
      <c r="O354" s="243"/>
      <c r="P354" s="243"/>
      <c r="Q354" s="243"/>
      <c r="R354" s="243"/>
      <c r="S354" s="243"/>
      <c r="T354" s="24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5" t="s">
        <v>153</v>
      </c>
      <c r="AU354" s="245" t="s">
        <v>82</v>
      </c>
      <c r="AV354" s="14" t="s">
        <v>82</v>
      </c>
      <c r="AW354" s="14" t="s">
        <v>33</v>
      </c>
      <c r="AX354" s="14" t="s">
        <v>72</v>
      </c>
      <c r="AY354" s="245" t="s">
        <v>141</v>
      </c>
    </row>
    <row r="355" spans="1:51" s="13" customFormat="1" ht="12">
      <c r="A355" s="13"/>
      <c r="B355" s="224"/>
      <c r="C355" s="225"/>
      <c r="D355" s="226" t="s">
        <v>153</v>
      </c>
      <c r="E355" s="227" t="s">
        <v>19</v>
      </c>
      <c r="F355" s="228" t="s">
        <v>491</v>
      </c>
      <c r="G355" s="225"/>
      <c r="H355" s="227" t="s">
        <v>19</v>
      </c>
      <c r="I355" s="229"/>
      <c r="J355" s="225"/>
      <c r="K355" s="225"/>
      <c r="L355" s="230"/>
      <c r="M355" s="231"/>
      <c r="N355" s="232"/>
      <c r="O355" s="232"/>
      <c r="P355" s="232"/>
      <c r="Q355" s="232"/>
      <c r="R355" s="232"/>
      <c r="S355" s="232"/>
      <c r="T355" s="23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4" t="s">
        <v>153</v>
      </c>
      <c r="AU355" s="234" t="s">
        <v>82</v>
      </c>
      <c r="AV355" s="13" t="s">
        <v>80</v>
      </c>
      <c r="AW355" s="13" t="s">
        <v>33</v>
      </c>
      <c r="AX355" s="13" t="s">
        <v>72</v>
      </c>
      <c r="AY355" s="234" t="s">
        <v>141</v>
      </c>
    </row>
    <row r="356" spans="1:51" s="14" customFormat="1" ht="12">
      <c r="A356" s="14"/>
      <c r="B356" s="235"/>
      <c r="C356" s="236"/>
      <c r="D356" s="226" t="s">
        <v>153</v>
      </c>
      <c r="E356" s="237" t="s">
        <v>19</v>
      </c>
      <c r="F356" s="238" t="s">
        <v>492</v>
      </c>
      <c r="G356" s="236"/>
      <c r="H356" s="239">
        <v>4.32</v>
      </c>
      <c r="I356" s="240"/>
      <c r="J356" s="236"/>
      <c r="K356" s="236"/>
      <c r="L356" s="241"/>
      <c r="M356" s="242"/>
      <c r="N356" s="243"/>
      <c r="O356" s="243"/>
      <c r="P356" s="243"/>
      <c r="Q356" s="243"/>
      <c r="R356" s="243"/>
      <c r="S356" s="243"/>
      <c r="T356" s="24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5" t="s">
        <v>153</v>
      </c>
      <c r="AU356" s="245" t="s">
        <v>82</v>
      </c>
      <c r="AV356" s="14" t="s">
        <v>82</v>
      </c>
      <c r="AW356" s="14" t="s">
        <v>33</v>
      </c>
      <c r="AX356" s="14" t="s">
        <v>72</v>
      </c>
      <c r="AY356" s="245" t="s">
        <v>141</v>
      </c>
    </row>
    <row r="357" spans="1:51" s="15" customFormat="1" ht="12">
      <c r="A357" s="15"/>
      <c r="B357" s="246"/>
      <c r="C357" s="247"/>
      <c r="D357" s="226" t="s">
        <v>153</v>
      </c>
      <c r="E357" s="248" t="s">
        <v>19</v>
      </c>
      <c r="F357" s="249" t="s">
        <v>181</v>
      </c>
      <c r="G357" s="247"/>
      <c r="H357" s="250">
        <v>31.61</v>
      </c>
      <c r="I357" s="251"/>
      <c r="J357" s="247"/>
      <c r="K357" s="247"/>
      <c r="L357" s="252"/>
      <c r="M357" s="253"/>
      <c r="N357" s="254"/>
      <c r="O357" s="254"/>
      <c r="P357" s="254"/>
      <c r="Q357" s="254"/>
      <c r="R357" s="254"/>
      <c r="S357" s="254"/>
      <c r="T357" s="25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56" t="s">
        <v>153</v>
      </c>
      <c r="AU357" s="256" t="s">
        <v>82</v>
      </c>
      <c r="AV357" s="15" t="s">
        <v>149</v>
      </c>
      <c r="AW357" s="15" t="s">
        <v>33</v>
      </c>
      <c r="AX357" s="15" t="s">
        <v>80</v>
      </c>
      <c r="AY357" s="256" t="s">
        <v>141</v>
      </c>
    </row>
    <row r="358" spans="1:65" s="2" customFormat="1" ht="16.5" customHeight="1">
      <c r="A358" s="40"/>
      <c r="B358" s="41"/>
      <c r="C358" s="206" t="s">
        <v>511</v>
      </c>
      <c r="D358" s="206" t="s">
        <v>144</v>
      </c>
      <c r="E358" s="207" t="s">
        <v>512</v>
      </c>
      <c r="F358" s="208" t="s">
        <v>513</v>
      </c>
      <c r="G358" s="209" t="s">
        <v>147</v>
      </c>
      <c r="H358" s="210">
        <v>10.6</v>
      </c>
      <c r="I358" s="211"/>
      <c r="J358" s="212">
        <f>ROUND(I358*H358,2)</f>
        <v>0</v>
      </c>
      <c r="K358" s="208" t="s">
        <v>148</v>
      </c>
      <c r="L358" s="46"/>
      <c r="M358" s="213" t="s">
        <v>19</v>
      </c>
      <c r="N358" s="214" t="s">
        <v>43</v>
      </c>
      <c r="O358" s="86"/>
      <c r="P358" s="215">
        <f>O358*H358</f>
        <v>0</v>
      </c>
      <c r="Q358" s="215">
        <v>0</v>
      </c>
      <c r="R358" s="215">
        <f>Q358*H358</f>
        <v>0</v>
      </c>
      <c r="S358" s="215">
        <v>0</v>
      </c>
      <c r="T358" s="216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17" t="s">
        <v>184</v>
      </c>
      <c r="AT358" s="217" t="s">
        <v>144</v>
      </c>
      <c r="AU358" s="217" t="s">
        <v>82</v>
      </c>
      <c r="AY358" s="19" t="s">
        <v>141</v>
      </c>
      <c r="BE358" s="218">
        <f>IF(N358="základní",J358,0)</f>
        <v>0</v>
      </c>
      <c r="BF358" s="218">
        <f>IF(N358="snížená",J358,0)</f>
        <v>0</v>
      </c>
      <c r="BG358" s="218">
        <f>IF(N358="zákl. přenesená",J358,0)</f>
        <v>0</v>
      </c>
      <c r="BH358" s="218">
        <f>IF(N358="sníž. přenesená",J358,0)</f>
        <v>0</v>
      </c>
      <c r="BI358" s="218">
        <f>IF(N358="nulová",J358,0)</f>
        <v>0</v>
      </c>
      <c r="BJ358" s="19" t="s">
        <v>80</v>
      </c>
      <c r="BK358" s="218">
        <f>ROUND(I358*H358,2)</f>
        <v>0</v>
      </c>
      <c r="BL358" s="19" t="s">
        <v>184</v>
      </c>
      <c r="BM358" s="217" t="s">
        <v>514</v>
      </c>
    </row>
    <row r="359" spans="1:47" s="2" customFormat="1" ht="12">
      <c r="A359" s="40"/>
      <c r="B359" s="41"/>
      <c r="C359" s="42"/>
      <c r="D359" s="219" t="s">
        <v>151</v>
      </c>
      <c r="E359" s="42"/>
      <c r="F359" s="220" t="s">
        <v>515</v>
      </c>
      <c r="G359" s="42"/>
      <c r="H359" s="42"/>
      <c r="I359" s="221"/>
      <c r="J359" s="42"/>
      <c r="K359" s="42"/>
      <c r="L359" s="46"/>
      <c r="M359" s="222"/>
      <c r="N359" s="223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151</v>
      </c>
      <c r="AU359" s="19" t="s">
        <v>82</v>
      </c>
    </row>
    <row r="360" spans="1:51" s="13" customFormat="1" ht="12">
      <c r="A360" s="13"/>
      <c r="B360" s="224"/>
      <c r="C360" s="225"/>
      <c r="D360" s="226" t="s">
        <v>153</v>
      </c>
      <c r="E360" s="227" t="s">
        <v>19</v>
      </c>
      <c r="F360" s="228" t="s">
        <v>301</v>
      </c>
      <c r="G360" s="225"/>
      <c r="H360" s="227" t="s">
        <v>19</v>
      </c>
      <c r="I360" s="229"/>
      <c r="J360" s="225"/>
      <c r="K360" s="225"/>
      <c r="L360" s="230"/>
      <c r="M360" s="231"/>
      <c r="N360" s="232"/>
      <c r="O360" s="232"/>
      <c r="P360" s="232"/>
      <c r="Q360" s="232"/>
      <c r="R360" s="232"/>
      <c r="S360" s="232"/>
      <c r="T360" s="23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4" t="s">
        <v>153</v>
      </c>
      <c r="AU360" s="234" t="s">
        <v>82</v>
      </c>
      <c r="AV360" s="13" t="s">
        <v>80</v>
      </c>
      <c r="AW360" s="13" t="s">
        <v>33</v>
      </c>
      <c r="AX360" s="13" t="s">
        <v>72</v>
      </c>
      <c r="AY360" s="234" t="s">
        <v>141</v>
      </c>
    </row>
    <row r="361" spans="1:51" s="13" customFormat="1" ht="12">
      <c r="A361" s="13"/>
      <c r="B361" s="224"/>
      <c r="C361" s="225"/>
      <c r="D361" s="226" t="s">
        <v>153</v>
      </c>
      <c r="E361" s="227" t="s">
        <v>19</v>
      </c>
      <c r="F361" s="228" t="s">
        <v>498</v>
      </c>
      <c r="G361" s="225"/>
      <c r="H361" s="227" t="s">
        <v>19</v>
      </c>
      <c r="I361" s="229"/>
      <c r="J361" s="225"/>
      <c r="K361" s="225"/>
      <c r="L361" s="230"/>
      <c r="M361" s="231"/>
      <c r="N361" s="232"/>
      <c r="O361" s="232"/>
      <c r="P361" s="232"/>
      <c r="Q361" s="232"/>
      <c r="R361" s="232"/>
      <c r="S361" s="232"/>
      <c r="T361" s="23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4" t="s">
        <v>153</v>
      </c>
      <c r="AU361" s="234" t="s">
        <v>82</v>
      </c>
      <c r="AV361" s="13" t="s">
        <v>80</v>
      </c>
      <c r="AW361" s="13" t="s">
        <v>33</v>
      </c>
      <c r="AX361" s="13" t="s">
        <v>72</v>
      </c>
      <c r="AY361" s="234" t="s">
        <v>141</v>
      </c>
    </row>
    <row r="362" spans="1:51" s="14" customFormat="1" ht="12">
      <c r="A362" s="14"/>
      <c r="B362" s="235"/>
      <c r="C362" s="236"/>
      <c r="D362" s="226" t="s">
        <v>153</v>
      </c>
      <c r="E362" s="237" t="s">
        <v>19</v>
      </c>
      <c r="F362" s="238" t="s">
        <v>516</v>
      </c>
      <c r="G362" s="236"/>
      <c r="H362" s="239">
        <v>10.6</v>
      </c>
      <c r="I362" s="240"/>
      <c r="J362" s="236"/>
      <c r="K362" s="236"/>
      <c r="L362" s="241"/>
      <c r="M362" s="242"/>
      <c r="N362" s="243"/>
      <c r="O362" s="243"/>
      <c r="P362" s="243"/>
      <c r="Q362" s="243"/>
      <c r="R362" s="243"/>
      <c r="S362" s="243"/>
      <c r="T362" s="24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5" t="s">
        <v>153</v>
      </c>
      <c r="AU362" s="245" t="s">
        <v>82</v>
      </c>
      <c r="AV362" s="14" t="s">
        <v>82</v>
      </c>
      <c r="AW362" s="14" t="s">
        <v>33</v>
      </c>
      <c r="AX362" s="14" t="s">
        <v>80</v>
      </c>
      <c r="AY362" s="245" t="s">
        <v>141</v>
      </c>
    </row>
    <row r="363" spans="1:65" s="2" customFormat="1" ht="16.5" customHeight="1">
      <c r="A363" s="40"/>
      <c r="B363" s="41"/>
      <c r="C363" s="206" t="s">
        <v>517</v>
      </c>
      <c r="D363" s="206" t="s">
        <v>144</v>
      </c>
      <c r="E363" s="207" t="s">
        <v>518</v>
      </c>
      <c r="F363" s="208" t="s">
        <v>519</v>
      </c>
      <c r="G363" s="209" t="s">
        <v>147</v>
      </c>
      <c r="H363" s="210">
        <v>31.61</v>
      </c>
      <c r="I363" s="211"/>
      <c r="J363" s="212">
        <f>ROUND(I363*H363,2)</f>
        <v>0</v>
      </c>
      <c r="K363" s="208" t="s">
        <v>148</v>
      </c>
      <c r="L363" s="46"/>
      <c r="M363" s="213" t="s">
        <v>19</v>
      </c>
      <c r="N363" s="214" t="s">
        <v>43</v>
      </c>
      <c r="O363" s="86"/>
      <c r="P363" s="215">
        <f>O363*H363</f>
        <v>0</v>
      </c>
      <c r="Q363" s="215">
        <v>0.0001</v>
      </c>
      <c r="R363" s="215">
        <f>Q363*H363</f>
        <v>0.003161</v>
      </c>
      <c r="S363" s="215">
        <v>0</v>
      </c>
      <c r="T363" s="216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7" t="s">
        <v>184</v>
      </c>
      <c r="AT363" s="217" t="s">
        <v>144</v>
      </c>
      <c r="AU363" s="217" t="s">
        <v>82</v>
      </c>
      <c r="AY363" s="19" t="s">
        <v>141</v>
      </c>
      <c r="BE363" s="218">
        <f>IF(N363="základní",J363,0)</f>
        <v>0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9" t="s">
        <v>80</v>
      </c>
      <c r="BK363" s="218">
        <f>ROUND(I363*H363,2)</f>
        <v>0</v>
      </c>
      <c r="BL363" s="19" t="s">
        <v>184</v>
      </c>
      <c r="BM363" s="217" t="s">
        <v>520</v>
      </c>
    </row>
    <row r="364" spans="1:47" s="2" customFormat="1" ht="12">
      <c r="A364" s="40"/>
      <c r="B364" s="41"/>
      <c r="C364" s="42"/>
      <c r="D364" s="219" t="s">
        <v>151</v>
      </c>
      <c r="E364" s="42"/>
      <c r="F364" s="220" t="s">
        <v>521</v>
      </c>
      <c r="G364" s="42"/>
      <c r="H364" s="42"/>
      <c r="I364" s="221"/>
      <c r="J364" s="42"/>
      <c r="K364" s="42"/>
      <c r="L364" s="46"/>
      <c r="M364" s="222"/>
      <c r="N364" s="223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151</v>
      </c>
      <c r="AU364" s="19" t="s">
        <v>82</v>
      </c>
    </row>
    <row r="365" spans="1:51" s="13" customFormat="1" ht="12">
      <c r="A365" s="13"/>
      <c r="B365" s="224"/>
      <c r="C365" s="225"/>
      <c r="D365" s="226" t="s">
        <v>153</v>
      </c>
      <c r="E365" s="227" t="s">
        <v>19</v>
      </c>
      <c r="F365" s="228" t="s">
        <v>301</v>
      </c>
      <c r="G365" s="225"/>
      <c r="H365" s="227" t="s">
        <v>19</v>
      </c>
      <c r="I365" s="229"/>
      <c r="J365" s="225"/>
      <c r="K365" s="225"/>
      <c r="L365" s="230"/>
      <c r="M365" s="231"/>
      <c r="N365" s="232"/>
      <c r="O365" s="232"/>
      <c r="P365" s="232"/>
      <c r="Q365" s="232"/>
      <c r="R365" s="232"/>
      <c r="S365" s="232"/>
      <c r="T365" s="23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4" t="s">
        <v>153</v>
      </c>
      <c r="AU365" s="234" t="s">
        <v>82</v>
      </c>
      <c r="AV365" s="13" t="s">
        <v>80</v>
      </c>
      <c r="AW365" s="13" t="s">
        <v>33</v>
      </c>
      <c r="AX365" s="13" t="s">
        <v>72</v>
      </c>
      <c r="AY365" s="234" t="s">
        <v>141</v>
      </c>
    </row>
    <row r="366" spans="1:51" s="13" customFormat="1" ht="12">
      <c r="A366" s="13"/>
      <c r="B366" s="224"/>
      <c r="C366" s="225"/>
      <c r="D366" s="226" t="s">
        <v>153</v>
      </c>
      <c r="E366" s="227" t="s">
        <v>19</v>
      </c>
      <c r="F366" s="228" t="s">
        <v>498</v>
      </c>
      <c r="G366" s="225"/>
      <c r="H366" s="227" t="s">
        <v>19</v>
      </c>
      <c r="I366" s="229"/>
      <c r="J366" s="225"/>
      <c r="K366" s="225"/>
      <c r="L366" s="230"/>
      <c r="M366" s="231"/>
      <c r="N366" s="232"/>
      <c r="O366" s="232"/>
      <c r="P366" s="232"/>
      <c r="Q366" s="232"/>
      <c r="R366" s="232"/>
      <c r="S366" s="232"/>
      <c r="T366" s="23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4" t="s">
        <v>153</v>
      </c>
      <c r="AU366" s="234" t="s">
        <v>82</v>
      </c>
      <c r="AV366" s="13" t="s">
        <v>80</v>
      </c>
      <c r="AW366" s="13" t="s">
        <v>33</v>
      </c>
      <c r="AX366" s="13" t="s">
        <v>72</v>
      </c>
      <c r="AY366" s="234" t="s">
        <v>141</v>
      </c>
    </row>
    <row r="367" spans="1:51" s="14" customFormat="1" ht="12">
      <c r="A367" s="14"/>
      <c r="B367" s="235"/>
      <c r="C367" s="236"/>
      <c r="D367" s="226" t="s">
        <v>153</v>
      </c>
      <c r="E367" s="237" t="s">
        <v>19</v>
      </c>
      <c r="F367" s="238" t="s">
        <v>499</v>
      </c>
      <c r="G367" s="236"/>
      <c r="H367" s="239">
        <v>27.29</v>
      </c>
      <c r="I367" s="240"/>
      <c r="J367" s="236"/>
      <c r="K367" s="236"/>
      <c r="L367" s="241"/>
      <c r="M367" s="242"/>
      <c r="N367" s="243"/>
      <c r="O367" s="243"/>
      <c r="P367" s="243"/>
      <c r="Q367" s="243"/>
      <c r="R367" s="243"/>
      <c r="S367" s="243"/>
      <c r="T367" s="24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5" t="s">
        <v>153</v>
      </c>
      <c r="AU367" s="245" t="s">
        <v>82</v>
      </c>
      <c r="AV367" s="14" t="s">
        <v>82</v>
      </c>
      <c r="AW367" s="14" t="s">
        <v>33</v>
      </c>
      <c r="AX367" s="14" t="s">
        <v>72</v>
      </c>
      <c r="AY367" s="245" t="s">
        <v>141</v>
      </c>
    </row>
    <row r="368" spans="1:51" s="13" customFormat="1" ht="12">
      <c r="A368" s="13"/>
      <c r="B368" s="224"/>
      <c r="C368" s="225"/>
      <c r="D368" s="226" t="s">
        <v>153</v>
      </c>
      <c r="E368" s="227" t="s">
        <v>19</v>
      </c>
      <c r="F368" s="228" t="s">
        <v>491</v>
      </c>
      <c r="G368" s="225"/>
      <c r="H368" s="227" t="s">
        <v>19</v>
      </c>
      <c r="I368" s="229"/>
      <c r="J368" s="225"/>
      <c r="K368" s="225"/>
      <c r="L368" s="230"/>
      <c r="M368" s="231"/>
      <c r="N368" s="232"/>
      <c r="O368" s="232"/>
      <c r="P368" s="232"/>
      <c r="Q368" s="232"/>
      <c r="R368" s="232"/>
      <c r="S368" s="232"/>
      <c r="T368" s="23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4" t="s">
        <v>153</v>
      </c>
      <c r="AU368" s="234" t="s">
        <v>82</v>
      </c>
      <c r="AV368" s="13" t="s">
        <v>80</v>
      </c>
      <c r="AW368" s="13" t="s">
        <v>33</v>
      </c>
      <c r="AX368" s="13" t="s">
        <v>72</v>
      </c>
      <c r="AY368" s="234" t="s">
        <v>141</v>
      </c>
    </row>
    <row r="369" spans="1:51" s="14" customFormat="1" ht="12">
      <c r="A369" s="14"/>
      <c r="B369" s="235"/>
      <c r="C369" s="236"/>
      <c r="D369" s="226" t="s">
        <v>153</v>
      </c>
      <c r="E369" s="237" t="s">
        <v>19</v>
      </c>
      <c r="F369" s="238" t="s">
        <v>492</v>
      </c>
      <c r="G369" s="236"/>
      <c r="H369" s="239">
        <v>4.32</v>
      </c>
      <c r="I369" s="240"/>
      <c r="J369" s="236"/>
      <c r="K369" s="236"/>
      <c r="L369" s="241"/>
      <c r="M369" s="242"/>
      <c r="N369" s="243"/>
      <c r="O369" s="243"/>
      <c r="P369" s="243"/>
      <c r="Q369" s="243"/>
      <c r="R369" s="243"/>
      <c r="S369" s="243"/>
      <c r="T369" s="24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5" t="s">
        <v>153</v>
      </c>
      <c r="AU369" s="245" t="s">
        <v>82</v>
      </c>
      <c r="AV369" s="14" t="s">
        <v>82</v>
      </c>
      <c r="AW369" s="14" t="s">
        <v>33</v>
      </c>
      <c r="AX369" s="14" t="s">
        <v>72</v>
      </c>
      <c r="AY369" s="245" t="s">
        <v>141</v>
      </c>
    </row>
    <row r="370" spans="1:51" s="15" customFormat="1" ht="12">
      <c r="A370" s="15"/>
      <c r="B370" s="246"/>
      <c r="C370" s="247"/>
      <c r="D370" s="226" t="s">
        <v>153</v>
      </c>
      <c r="E370" s="248" t="s">
        <v>19</v>
      </c>
      <c r="F370" s="249" t="s">
        <v>181</v>
      </c>
      <c r="G370" s="247"/>
      <c r="H370" s="250">
        <v>31.61</v>
      </c>
      <c r="I370" s="251"/>
      <c r="J370" s="247"/>
      <c r="K370" s="247"/>
      <c r="L370" s="252"/>
      <c r="M370" s="253"/>
      <c r="N370" s="254"/>
      <c r="O370" s="254"/>
      <c r="P370" s="254"/>
      <c r="Q370" s="254"/>
      <c r="R370" s="254"/>
      <c r="S370" s="254"/>
      <c r="T370" s="25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56" t="s">
        <v>153</v>
      </c>
      <c r="AU370" s="256" t="s">
        <v>82</v>
      </c>
      <c r="AV370" s="15" t="s">
        <v>149</v>
      </c>
      <c r="AW370" s="15" t="s">
        <v>33</v>
      </c>
      <c r="AX370" s="15" t="s">
        <v>80</v>
      </c>
      <c r="AY370" s="256" t="s">
        <v>141</v>
      </c>
    </row>
    <row r="371" spans="1:65" s="2" customFormat="1" ht="21.75" customHeight="1">
      <c r="A371" s="40"/>
      <c r="B371" s="41"/>
      <c r="C371" s="206" t="s">
        <v>522</v>
      </c>
      <c r="D371" s="206" t="s">
        <v>144</v>
      </c>
      <c r="E371" s="207" t="s">
        <v>523</v>
      </c>
      <c r="F371" s="208" t="s">
        <v>524</v>
      </c>
      <c r="G371" s="209" t="s">
        <v>147</v>
      </c>
      <c r="H371" s="210">
        <v>31.61</v>
      </c>
      <c r="I371" s="211"/>
      <c r="J371" s="212">
        <f>ROUND(I371*H371,2)</f>
        <v>0</v>
      </c>
      <c r="K371" s="208" t="s">
        <v>148</v>
      </c>
      <c r="L371" s="46"/>
      <c r="M371" s="213" t="s">
        <v>19</v>
      </c>
      <c r="N371" s="214" t="s">
        <v>43</v>
      </c>
      <c r="O371" s="86"/>
      <c r="P371" s="215">
        <f>O371*H371</f>
        <v>0</v>
      </c>
      <c r="Q371" s="215">
        <v>0.0016</v>
      </c>
      <c r="R371" s="215">
        <f>Q371*H371</f>
        <v>0.050576</v>
      </c>
      <c r="S371" s="215">
        <v>0</v>
      </c>
      <c r="T371" s="216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17" t="s">
        <v>184</v>
      </c>
      <c r="AT371" s="217" t="s">
        <v>144</v>
      </c>
      <c r="AU371" s="217" t="s">
        <v>82</v>
      </c>
      <c r="AY371" s="19" t="s">
        <v>141</v>
      </c>
      <c r="BE371" s="218">
        <f>IF(N371="základní",J371,0)</f>
        <v>0</v>
      </c>
      <c r="BF371" s="218">
        <f>IF(N371="snížená",J371,0)</f>
        <v>0</v>
      </c>
      <c r="BG371" s="218">
        <f>IF(N371="zákl. přenesená",J371,0)</f>
        <v>0</v>
      </c>
      <c r="BH371" s="218">
        <f>IF(N371="sníž. přenesená",J371,0)</f>
        <v>0</v>
      </c>
      <c r="BI371" s="218">
        <f>IF(N371="nulová",J371,0)</f>
        <v>0</v>
      </c>
      <c r="BJ371" s="19" t="s">
        <v>80</v>
      </c>
      <c r="BK371" s="218">
        <f>ROUND(I371*H371,2)</f>
        <v>0</v>
      </c>
      <c r="BL371" s="19" t="s">
        <v>184</v>
      </c>
      <c r="BM371" s="217" t="s">
        <v>525</v>
      </c>
    </row>
    <row r="372" spans="1:47" s="2" customFormat="1" ht="12">
      <c r="A372" s="40"/>
      <c r="B372" s="41"/>
      <c r="C372" s="42"/>
      <c r="D372" s="219" t="s">
        <v>151</v>
      </c>
      <c r="E372" s="42"/>
      <c r="F372" s="220" t="s">
        <v>526</v>
      </c>
      <c r="G372" s="42"/>
      <c r="H372" s="42"/>
      <c r="I372" s="221"/>
      <c r="J372" s="42"/>
      <c r="K372" s="42"/>
      <c r="L372" s="46"/>
      <c r="M372" s="222"/>
      <c r="N372" s="223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151</v>
      </c>
      <c r="AU372" s="19" t="s">
        <v>82</v>
      </c>
    </row>
    <row r="373" spans="1:51" s="13" customFormat="1" ht="12">
      <c r="A373" s="13"/>
      <c r="B373" s="224"/>
      <c r="C373" s="225"/>
      <c r="D373" s="226" t="s">
        <v>153</v>
      </c>
      <c r="E373" s="227" t="s">
        <v>19</v>
      </c>
      <c r="F373" s="228" t="s">
        <v>301</v>
      </c>
      <c r="G373" s="225"/>
      <c r="H373" s="227" t="s">
        <v>19</v>
      </c>
      <c r="I373" s="229"/>
      <c r="J373" s="225"/>
      <c r="K373" s="225"/>
      <c r="L373" s="230"/>
      <c r="M373" s="231"/>
      <c r="N373" s="232"/>
      <c r="O373" s="232"/>
      <c r="P373" s="232"/>
      <c r="Q373" s="232"/>
      <c r="R373" s="232"/>
      <c r="S373" s="232"/>
      <c r="T373" s="23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4" t="s">
        <v>153</v>
      </c>
      <c r="AU373" s="234" t="s">
        <v>82</v>
      </c>
      <c r="AV373" s="13" t="s">
        <v>80</v>
      </c>
      <c r="AW373" s="13" t="s">
        <v>33</v>
      </c>
      <c r="AX373" s="13" t="s">
        <v>72</v>
      </c>
      <c r="AY373" s="234" t="s">
        <v>141</v>
      </c>
    </row>
    <row r="374" spans="1:51" s="13" customFormat="1" ht="12">
      <c r="A374" s="13"/>
      <c r="B374" s="224"/>
      <c r="C374" s="225"/>
      <c r="D374" s="226" t="s">
        <v>153</v>
      </c>
      <c r="E374" s="227" t="s">
        <v>19</v>
      </c>
      <c r="F374" s="228" t="s">
        <v>498</v>
      </c>
      <c r="G374" s="225"/>
      <c r="H374" s="227" t="s">
        <v>19</v>
      </c>
      <c r="I374" s="229"/>
      <c r="J374" s="225"/>
      <c r="K374" s="225"/>
      <c r="L374" s="230"/>
      <c r="M374" s="231"/>
      <c r="N374" s="232"/>
      <c r="O374" s="232"/>
      <c r="P374" s="232"/>
      <c r="Q374" s="232"/>
      <c r="R374" s="232"/>
      <c r="S374" s="232"/>
      <c r="T374" s="23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4" t="s">
        <v>153</v>
      </c>
      <c r="AU374" s="234" t="s">
        <v>82</v>
      </c>
      <c r="AV374" s="13" t="s">
        <v>80</v>
      </c>
      <c r="AW374" s="13" t="s">
        <v>33</v>
      </c>
      <c r="AX374" s="13" t="s">
        <v>72</v>
      </c>
      <c r="AY374" s="234" t="s">
        <v>141</v>
      </c>
    </row>
    <row r="375" spans="1:51" s="14" customFormat="1" ht="12">
      <c r="A375" s="14"/>
      <c r="B375" s="235"/>
      <c r="C375" s="236"/>
      <c r="D375" s="226" t="s">
        <v>153</v>
      </c>
      <c r="E375" s="237" t="s">
        <v>19</v>
      </c>
      <c r="F375" s="238" t="s">
        <v>499</v>
      </c>
      <c r="G375" s="236"/>
      <c r="H375" s="239">
        <v>27.29</v>
      </c>
      <c r="I375" s="240"/>
      <c r="J375" s="236"/>
      <c r="K375" s="236"/>
      <c r="L375" s="241"/>
      <c r="M375" s="242"/>
      <c r="N375" s="243"/>
      <c r="O375" s="243"/>
      <c r="P375" s="243"/>
      <c r="Q375" s="243"/>
      <c r="R375" s="243"/>
      <c r="S375" s="243"/>
      <c r="T375" s="24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5" t="s">
        <v>153</v>
      </c>
      <c r="AU375" s="245" t="s">
        <v>82</v>
      </c>
      <c r="AV375" s="14" t="s">
        <v>82</v>
      </c>
      <c r="AW375" s="14" t="s">
        <v>33</v>
      </c>
      <c r="AX375" s="14" t="s">
        <v>72</v>
      </c>
      <c r="AY375" s="245" t="s">
        <v>141</v>
      </c>
    </row>
    <row r="376" spans="1:51" s="13" customFormat="1" ht="12">
      <c r="A376" s="13"/>
      <c r="B376" s="224"/>
      <c r="C376" s="225"/>
      <c r="D376" s="226" t="s">
        <v>153</v>
      </c>
      <c r="E376" s="227" t="s">
        <v>19</v>
      </c>
      <c r="F376" s="228" t="s">
        <v>491</v>
      </c>
      <c r="G376" s="225"/>
      <c r="H376" s="227" t="s">
        <v>19</v>
      </c>
      <c r="I376" s="229"/>
      <c r="J376" s="225"/>
      <c r="K376" s="225"/>
      <c r="L376" s="230"/>
      <c r="M376" s="231"/>
      <c r="N376" s="232"/>
      <c r="O376" s="232"/>
      <c r="P376" s="232"/>
      <c r="Q376" s="232"/>
      <c r="R376" s="232"/>
      <c r="S376" s="232"/>
      <c r="T376" s="23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4" t="s">
        <v>153</v>
      </c>
      <c r="AU376" s="234" t="s">
        <v>82</v>
      </c>
      <c r="AV376" s="13" t="s">
        <v>80</v>
      </c>
      <c r="AW376" s="13" t="s">
        <v>33</v>
      </c>
      <c r="AX376" s="13" t="s">
        <v>72</v>
      </c>
      <c r="AY376" s="234" t="s">
        <v>141</v>
      </c>
    </row>
    <row r="377" spans="1:51" s="14" customFormat="1" ht="12">
      <c r="A377" s="14"/>
      <c r="B377" s="235"/>
      <c r="C377" s="236"/>
      <c r="D377" s="226" t="s">
        <v>153</v>
      </c>
      <c r="E377" s="237" t="s">
        <v>19</v>
      </c>
      <c r="F377" s="238" t="s">
        <v>492</v>
      </c>
      <c r="G377" s="236"/>
      <c r="H377" s="239">
        <v>4.32</v>
      </c>
      <c r="I377" s="240"/>
      <c r="J377" s="236"/>
      <c r="K377" s="236"/>
      <c r="L377" s="241"/>
      <c r="M377" s="242"/>
      <c r="N377" s="243"/>
      <c r="O377" s="243"/>
      <c r="P377" s="243"/>
      <c r="Q377" s="243"/>
      <c r="R377" s="243"/>
      <c r="S377" s="243"/>
      <c r="T377" s="24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5" t="s">
        <v>153</v>
      </c>
      <c r="AU377" s="245" t="s">
        <v>82</v>
      </c>
      <c r="AV377" s="14" t="s">
        <v>82</v>
      </c>
      <c r="AW377" s="14" t="s">
        <v>33</v>
      </c>
      <c r="AX377" s="14" t="s">
        <v>72</v>
      </c>
      <c r="AY377" s="245" t="s">
        <v>141</v>
      </c>
    </row>
    <row r="378" spans="1:51" s="15" customFormat="1" ht="12">
      <c r="A378" s="15"/>
      <c r="B378" s="246"/>
      <c r="C378" s="247"/>
      <c r="D378" s="226" t="s">
        <v>153</v>
      </c>
      <c r="E378" s="248" t="s">
        <v>19</v>
      </c>
      <c r="F378" s="249" t="s">
        <v>181</v>
      </c>
      <c r="G378" s="247"/>
      <c r="H378" s="250">
        <v>31.61</v>
      </c>
      <c r="I378" s="251"/>
      <c r="J378" s="247"/>
      <c r="K378" s="247"/>
      <c r="L378" s="252"/>
      <c r="M378" s="253"/>
      <c r="N378" s="254"/>
      <c r="O378" s="254"/>
      <c r="P378" s="254"/>
      <c r="Q378" s="254"/>
      <c r="R378" s="254"/>
      <c r="S378" s="254"/>
      <c r="T378" s="25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56" t="s">
        <v>153</v>
      </c>
      <c r="AU378" s="256" t="s">
        <v>82</v>
      </c>
      <c r="AV378" s="15" t="s">
        <v>149</v>
      </c>
      <c r="AW378" s="15" t="s">
        <v>33</v>
      </c>
      <c r="AX378" s="15" t="s">
        <v>80</v>
      </c>
      <c r="AY378" s="256" t="s">
        <v>141</v>
      </c>
    </row>
    <row r="379" spans="1:65" s="2" customFormat="1" ht="24.15" customHeight="1">
      <c r="A379" s="40"/>
      <c r="B379" s="41"/>
      <c r="C379" s="206" t="s">
        <v>527</v>
      </c>
      <c r="D379" s="206" t="s">
        <v>144</v>
      </c>
      <c r="E379" s="207" t="s">
        <v>528</v>
      </c>
      <c r="F379" s="208" t="s">
        <v>529</v>
      </c>
      <c r="G379" s="209" t="s">
        <v>147</v>
      </c>
      <c r="H379" s="210">
        <v>140.13</v>
      </c>
      <c r="I379" s="211"/>
      <c r="J379" s="212">
        <f>ROUND(I379*H379,2)</f>
        <v>0</v>
      </c>
      <c r="K379" s="208" t="s">
        <v>148</v>
      </c>
      <c r="L379" s="46"/>
      <c r="M379" s="213" t="s">
        <v>19</v>
      </c>
      <c r="N379" s="214" t="s">
        <v>43</v>
      </c>
      <c r="O379" s="86"/>
      <c r="P379" s="215">
        <f>O379*H379</f>
        <v>0</v>
      </c>
      <c r="Q379" s="215">
        <v>0</v>
      </c>
      <c r="R379" s="215">
        <f>Q379*H379</f>
        <v>0</v>
      </c>
      <c r="S379" s="215">
        <v>0.02831</v>
      </c>
      <c r="T379" s="216">
        <f>S379*H379</f>
        <v>3.9670802999999997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7" t="s">
        <v>184</v>
      </c>
      <c r="AT379" s="217" t="s">
        <v>144</v>
      </c>
      <c r="AU379" s="217" t="s">
        <v>82</v>
      </c>
      <c r="AY379" s="19" t="s">
        <v>141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9" t="s">
        <v>80</v>
      </c>
      <c r="BK379" s="218">
        <f>ROUND(I379*H379,2)</f>
        <v>0</v>
      </c>
      <c r="BL379" s="19" t="s">
        <v>184</v>
      </c>
      <c r="BM379" s="217" t="s">
        <v>530</v>
      </c>
    </row>
    <row r="380" spans="1:47" s="2" customFormat="1" ht="12">
      <c r="A380" s="40"/>
      <c r="B380" s="41"/>
      <c r="C380" s="42"/>
      <c r="D380" s="219" t="s">
        <v>151</v>
      </c>
      <c r="E380" s="42"/>
      <c r="F380" s="220" t="s">
        <v>531</v>
      </c>
      <c r="G380" s="42"/>
      <c r="H380" s="42"/>
      <c r="I380" s="221"/>
      <c r="J380" s="42"/>
      <c r="K380" s="42"/>
      <c r="L380" s="46"/>
      <c r="M380" s="222"/>
      <c r="N380" s="223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151</v>
      </c>
      <c r="AU380" s="19" t="s">
        <v>82</v>
      </c>
    </row>
    <row r="381" spans="1:51" s="13" customFormat="1" ht="12">
      <c r="A381" s="13"/>
      <c r="B381" s="224"/>
      <c r="C381" s="225"/>
      <c r="D381" s="226" t="s">
        <v>153</v>
      </c>
      <c r="E381" s="227" t="s">
        <v>19</v>
      </c>
      <c r="F381" s="228" t="s">
        <v>213</v>
      </c>
      <c r="G381" s="225"/>
      <c r="H381" s="227" t="s">
        <v>19</v>
      </c>
      <c r="I381" s="229"/>
      <c r="J381" s="225"/>
      <c r="K381" s="225"/>
      <c r="L381" s="230"/>
      <c r="M381" s="231"/>
      <c r="N381" s="232"/>
      <c r="O381" s="232"/>
      <c r="P381" s="232"/>
      <c r="Q381" s="232"/>
      <c r="R381" s="232"/>
      <c r="S381" s="232"/>
      <c r="T381" s="23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4" t="s">
        <v>153</v>
      </c>
      <c r="AU381" s="234" t="s">
        <v>82</v>
      </c>
      <c r="AV381" s="13" t="s">
        <v>80</v>
      </c>
      <c r="AW381" s="13" t="s">
        <v>33</v>
      </c>
      <c r="AX381" s="13" t="s">
        <v>72</v>
      </c>
      <c r="AY381" s="234" t="s">
        <v>141</v>
      </c>
    </row>
    <row r="382" spans="1:51" s="14" customFormat="1" ht="12">
      <c r="A382" s="14"/>
      <c r="B382" s="235"/>
      <c r="C382" s="236"/>
      <c r="D382" s="226" t="s">
        <v>153</v>
      </c>
      <c r="E382" s="237" t="s">
        <v>19</v>
      </c>
      <c r="F382" s="238" t="s">
        <v>220</v>
      </c>
      <c r="G382" s="236"/>
      <c r="H382" s="239">
        <v>140.13</v>
      </c>
      <c r="I382" s="240"/>
      <c r="J382" s="236"/>
      <c r="K382" s="236"/>
      <c r="L382" s="241"/>
      <c r="M382" s="242"/>
      <c r="N382" s="243"/>
      <c r="O382" s="243"/>
      <c r="P382" s="243"/>
      <c r="Q382" s="243"/>
      <c r="R382" s="243"/>
      <c r="S382" s="243"/>
      <c r="T382" s="24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5" t="s">
        <v>153</v>
      </c>
      <c r="AU382" s="245" t="s">
        <v>82</v>
      </c>
      <c r="AV382" s="14" t="s">
        <v>82</v>
      </c>
      <c r="AW382" s="14" t="s">
        <v>33</v>
      </c>
      <c r="AX382" s="14" t="s">
        <v>80</v>
      </c>
      <c r="AY382" s="245" t="s">
        <v>141</v>
      </c>
    </row>
    <row r="383" spans="1:65" s="2" customFormat="1" ht="24.15" customHeight="1">
      <c r="A383" s="40"/>
      <c r="B383" s="41"/>
      <c r="C383" s="206" t="s">
        <v>532</v>
      </c>
      <c r="D383" s="206" t="s">
        <v>144</v>
      </c>
      <c r="E383" s="207" t="s">
        <v>533</v>
      </c>
      <c r="F383" s="208" t="s">
        <v>534</v>
      </c>
      <c r="G383" s="209" t="s">
        <v>298</v>
      </c>
      <c r="H383" s="210">
        <v>10</v>
      </c>
      <c r="I383" s="211"/>
      <c r="J383" s="212">
        <f>ROUND(I383*H383,2)</f>
        <v>0</v>
      </c>
      <c r="K383" s="208" t="s">
        <v>148</v>
      </c>
      <c r="L383" s="46"/>
      <c r="M383" s="213" t="s">
        <v>19</v>
      </c>
      <c r="N383" s="214" t="s">
        <v>43</v>
      </c>
      <c r="O383" s="86"/>
      <c r="P383" s="215">
        <f>O383*H383</f>
        <v>0</v>
      </c>
      <c r="Q383" s="215">
        <v>0.01867</v>
      </c>
      <c r="R383" s="215">
        <f>Q383*H383</f>
        <v>0.18669999999999998</v>
      </c>
      <c r="S383" s="215">
        <v>0.01518</v>
      </c>
      <c r="T383" s="216">
        <f>S383*H383</f>
        <v>0.15180000000000002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7" t="s">
        <v>184</v>
      </c>
      <c r="AT383" s="217" t="s">
        <v>144</v>
      </c>
      <c r="AU383" s="217" t="s">
        <v>82</v>
      </c>
      <c r="AY383" s="19" t="s">
        <v>141</v>
      </c>
      <c r="BE383" s="218">
        <f>IF(N383="základní",J383,0)</f>
        <v>0</v>
      </c>
      <c r="BF383" s="218">
        <f>IF(N383="snížená",J383,0)</f>
        <v>0</v>
      </c>
      <c r="BG383" s="218">
        <f>IF(N383="zákl. přenesená",J383,0)</f>
        <v>0</v>
      </c>
      <c r="BH383" s="218">
        <f>IF(N383="sníž. přenesená",J383,0)</f>
        <v>0</v>
      </c>
      <c r="BI383" s="218">
        <f>IF(N383="nulová",J383,0)</f>
        <v>0</v>
      </c>
      <c r="BJ383" s="19" t="s">
        <v>80</v>
      </c>
      <c r="BK383" s="218">
        <f>ROUND(I383*H383,2)</f>
        <v>0</v>
      </c>
      <c r="BL383" s="19" t="s">
        <v>184</v>
      </c>
      <c r="BM383" s="217" t="s">
        <v>535</v>
      </c>
    </row>
    <row r="384" spans="1:47" s="2" customFormat="1" ht="12">
      <c r="A384" s="40"/>
      <c r="B384" s="41"/>
      <c r="C384" s="42"/>
      <c r="D384" s="219" t="s">
        <v>151</v>
      </c>
      <c r="E384" s="42"/>
      <c r="F384" s="220" t="s">
        <v>536</v>
      </c>
      <c r="G384" s="42"/>
      <c r="H384" s="42"/>
      <c r="I384" s="221"/>
      <c r="J384" s="42"/>
      <c r="K384" s="42"/>
      <c r="L384" s="46"/>
      <c r="M384" s="222"/>
      <c r="N384" s="223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151</v>
      </c>
      <c r="AU384" s="19" t="s">
        <v>82</v>
      </c>
    </row>
    <row r="385" spans="1:51" s="13" customFormat="1" ht="12">
      <c r="A385" s="13"/>
      <c r="B385" s="224"/>
      <c r="C385" s="225"/>
      <c r="D385" s="226" t="s">
        <v>153</v>
      </c>
      <c r="E385" s="227" t="s">
        <v>19</v>
      </c>
      <c r="F385" s="228" t="s">
        <v>301</v>
      </c>
      <c r="G385" s="225"/>
      <c r="H385" s="227" t="s">
        <v>19</v>
      </c>
      <c r="I385" s="229"/>
      <c r="J385" s="225"/>
      <c r="K385" s="225"/>
      <c r="L385" s="230"/>
      <c r="M385" s="231"/>
      <c r="N385" s="232"/>
      <c r="O385" s="232"/>
      <c r="P385" s="232"/>
      <c r="Q385" s="232"/>
      <c r="R385" s="232"/>
      <c r="S385" s="232"/>
      <c r="T385" s="23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4" t="s">
        <v>153</v>
      </c>
      <c r="AU385" s="234" t="s">
        <v>82</v>
      </c>
      <c r="AV385" s="13" t="s">
        <v>80</v>
      </c>
      <c r="AW385" s="13" t="s">
        <v>33</v>
      </c>
      <c r="AX385" s="13" t="s">
        <v>72</v>
      </c>
      <c r="AY385" s="234" t="s">
        <v>141</v>
      </c>
    </row>
    <row r="386" spans="1:51" s="14" customFormat="1" ht="12">
      <c r="A386" s="14"/>
      <c r="B386" s="235"/>
      <c r="C386" s="236"/>
      <c r="D386" s="226" t="s">
        <v>153</v>
      </c>
      <c r="E386" s="237" t="s">
        <v>19</v>
      </c>
      <c r="F386" s="238" t="s">
        <v>208</v>
      </c>
      <c r="G386" s="236"/>
      <c r="H386" s="239">
        <v>10</v>
      </c>
      <c r="I386" s="240"/>
      <c r="J386" s="236"/>
      <c r="K386" s="236"/>
      <c r="L386" s="241"/>
      <c r="M386" s="242"/>
      <c r="N386" s="243"/>
      <c r="O386" s="243"/>
      <c r="P386" s="243"/>
      <c r="Q386" s="243"/>
      <c r="R386" s="243"/>
      <c r="S386" s="243"/>
      <c r="T386" s="24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5" t="s">
        <v>153</v>
      </c>
      <c r="AU386" s="245" t="s">
        <v>82</v>
      </c>
      <c r="AV386" s="14" t="s">
        <v>82</v>
      </c>
      <c r="AW386" s="14" t="s">
        <v>33</v>
      </c>
      <c r="AX386" s="14" t="s">
        <v>80</v>
      </c>
      <c r="AY386" s="245" t="s">
        <v>141</v>
      </c>
    </row>
    <row r="387" spans="1:65" s="2" customFormat="1" ht="33" customHeight="1">
      <c r="A387" s="40"/>
      <c r="B387" s="41"/>
      <c r="C387" s="206" t="s">
        <v>537</v>
      </c>
      <c r="D387" s="206" t="s">
        <v>144</v>
      </c>
      <c r="E387" s="207" t="s">
        <v>538</v>
      </c>
      <c r="F387" s="208" t="s">
        <v>539</v>
      </c>
      <c r="G387" s="209" t="s">
        <v>298</v>
      </c>
      <c r="H387" s="210">
        <v>1</v>
      </c>
      <c r="I387" s="211"/>
      <c r="J387" s="212">
        <f>ROUND(I387*H387,2)</f>
        <v>0</v>
      </c>
      <c r="K387" s="208" t="s">
        <v>148</v>
      </c>
      <c r="L387" s="46"/>
      <c r="M387" s="213" t="s">
        <v>19</v>
      </c>
      <c r="N387" s="214" t="s">
        <v>43</v>
      </c>
      <c r="O387" s="86"/>
      <c r="P387" s="215">
        <f>O387*H387</f>
        <v>0</v>
      </c>
      <c r="Q387" s="215">
        <v>0.00012</v>
      </c>
      <c r="R387" s="215">
        <f>Q387*H387</f>
        <v>0.00012</v>
      </c>
      <c r="S387" s="215">
        <v>0</v>
      </c>
      <c r="T387" s="216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17" t="s">
        <v>184</v>
      </c>
      <c r="AT387" s="217" t="s">
        <v>144</v>
      </c>
      <c r="AU387" s="217" t="s">
        <v>82</v>
      </c>
      <c r="AY387" s="19" t="s">
        <v>141</v>
      </c>
      <c r="BE387" s="218">
        <f>IF(N387="základní",J387,0)</f>
        <v>0</v>
      </c>
      <c r="BF387" s="218">
        <f>IF(N387="snížená",J387,0)</f>
        <v>0</v>
      </c>
      <c r="BG387" s="218">
        <f>IF(N387="zákl. přenesená",J387,0)</f>
        <v>0</v>
      </c>
      <c r="BH387" s="218">
        <f>IF(N387="sníž. přenesená",J387,0)</f>
        <v>0</v>
      </c>
      <c r="BI387" s="218">
        <f>IF(N387="nulová",J387,0)</f>
        <v>0</v>
      </c>
      <c r="BJ387" s="19" t="s">
        <v>80</v>
      </c>
      <c r="BK387" s="218">
        <f>ROUND(I387*H387,2)</f>
        <v>0</v>
      </c>
      <c r="BL387" s="19" t="s">
        <v>184</v>
      </c>
      <c r="BM387" s="217" t="s">
        <v>540</v>
      </c>
    </row>
    <row r="388" spans="1:47" s="2" customFormat="1" ht="12">
      <c r="A388" s="40"/>
      <c r="B388" s="41"/>
      <c r="C388" s="42"/>
      <c r="D388" s="219" t="s">
        <v>151</v>
      </c>
      <c r="E388" s="42"/>
      <c r="F388" s="220" t="s">
        <v>541</v>
      </c>
      <c r="G388" s="42"/>
      <c r="H388" s="42"/>
      <c r="I388" s="221"/>
      <c r="J388" s="42"/>
      <c r="K388" s="42"/>
      <c r="L388" s="46"/>
      <c r="M388" s="222"/>
      <c r="N388" s="223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151</v>
      </c>
      <c r="AU388" s="19" t="s">
        <v>82</v>
      </c>
    </row>
    <row r="389" spans="1:51" s="13" customFormat="1" ht="12">
      <c r="A389" s="13"/>
      <c r="B389" s="224"/>
      <c r="C389" s="225"/>
      <c r="D389" s="226" t="s">
        <v>153</v>
      </c>
      <c r="E389" s="227" t="s">
        <v>19</v>
      </c>
      <c r="F389" s="228" t="s">
        <v>542</v>
      </c>
      <c r="G389" s="225"/>
      <c r="H389" s="227" t="s">
        <v>19</v>
      </c>
      <c r="I389" s="229"/>
      <c r="J389" s="225"/>
      <c r="K389" s="225"/>
      <c r="L389" s="230"/>
      <c r="M389" s="231"/>
      <c r="N389" s="232"/>
      <c r="O389" s="232"/>
      <c r="P389" s="232"/>
      <c r="Q389" s="232"/>
      <c r="R389" s="232"/>
      <c r="S389" s="232"/>
      <c r="T389" s="23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4" t="s">
        <v>153</v>
      </c>
      <c r="AU389" s="234" t="s">
        <v>82</v>
      </c>
      <c r="AV389" s="13" t="s">
        <v>80</v>
      </c>
      <c r="AW389" s="13" t="s">
        <v>33</v>
      </c>
      <c r="AX389" s="13" t="s">
        <v>72</v>
      </c>
      <c r="AY389" s="234" t="s">
        <v>141</v>
      </c>
    </row>
    <row r="390" spans="1:51" s="14" customFormat="1" ht="12">
      <c r="A390" s="14"/>
      <c r="B390" s="235"/>
      <c r="C390" s="236"/>
      <c r="D390" s="226" t="s">
        <v>153</v>
      </c>
      <c r="E390" s="237" t="s">
        <v>19</v>
      </c>
      <c r="F390" s="238" t="s">
        <v>80</v>
      </c>
      <c r="G390" s="236"/>
      <c r="H390" s="239">
        <v>1</v>
      </c>
      <c r="I390" s="240"/>
      <c r="J390" s="236"/>
      <c r="K390" s="236"/>
      <c r="L390" s="241"/>
      <c r="M390" s="242"/>
      <c r="N390" s="243"/>
      <c r="O390" s="243"/>
      <c r="P390" s="243"/>
      <c r="Q390" s="243"/>
      <c r="R390" s="243"/>
      <c r="S390" s="243"/>
      <c r="T390" s="24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5" t="s">
        <v>153</v>
      </c>
      <c r="AU390" s="245" t="s">
        <v>82</v>
      </c>
      <c r="AV390" s="14" t="s">
        <v>82</v>
      </c>
      <c r="AW390" s="14" t="s">
        <v>33</v>
      </c>
      <c r="AX390" s="14" t="s">
        <v>80</v>
      </c>
      <c r="AY390" s="245" t="s">
        <v>141</v>
      </c>
    </row>
    <row r="391" spans="1:65" s="2" customFormat="1" ht="16.5" customHeight="1">
      <c r="A391" s="40"/>
      <c r="B391" s="41"/>
      <c r="C391" s="257" t="s">
        <v>543</v>
      </c>
      <c r="D391" s="257" t="s">
        <v>188</v>
      </c>
      <c r="E391" s="258" t="s">
        <v>544</v>
      </c>
      <c r="F391" s="259" t="s">
        <v>545</v>
      </c>
      <c r="G391" s="260" t="s">
        <v>298</v>
      </c>
      <c r="H391" s="261">
        <v>1</v>
      </c>
      <c r="I391" s="262"/>
      <c r="J391" s="263">
        <f>ROUND(I391*H391,2)</f>
        <v>0</v>
      </c>
      <c r="K391" s="259" t="s">
        <v>167</v>
      </c>
      <c r="L391" s="264"/>
      <c r="M391" s="265" t="s">
        <v>19</v>
      </c>
      <c r="N391" s="266" t="s">
        <v>43</v>
      </c>
      <c r="O391" s="86"/>
      <c r="P391" s="215">
        <f>O391*H391</f>
        <v>0</v>
      </c>
      <c r="Q391" s="215">
        <v>0.05</v>
      </c>
      <c r="R391" s="215">
        <f>Q391*H391</f>
        <v>0.05</v>
      </c>
      <c r="S391" s="215">
        <v>0</v>
      </c>
      <c r="T391" s="216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7" t="s">
        <v>192</v>
      </c>
      <c r="AT391" s="217" t="s">
        <v>188</v>
      </c>
      <c r="AU391" s="217" t="s">
        <v>82</v>
      </c>
      <c r="AY391" s="19" t="s">
        <v>141</v>
      </c>
      <c r="BE391" s="218">
        <f>IF(N391="základní",J391,0)</f>
        <v>0</v>
      </c>
      <c r="BF391" s="218">
        <f>IF(N391="snížená",J391,0)</f>
        <v>0</v>
      </c>
      <c r="BG391" s="218">
        <f>IF(N391="zákl. přenesená",J391,0)</f>
        <v>0</v>
      </c>
      <c r="BH391" s="218">
        <f>IF(N391="sníž. přenesená",J391,0)</f>
        <v>0</v>
      </c>
      <c r="BI391" s="218">
        <f>IF(N391="nulová",J391,0)</f>
        <v>0</v>
      </c>
      <c r="BJ391" s="19" t="s">
        <v>80</v>
      </c>
      <c r="BK391" s="218">
        <f>ROUND(I391*H391,2)</f>
        <v>0</v>
      </c>
      <c r="BL391" s="19" t="s">
        <v>184</v>
      </c>
      <c r="BM391" s="217" t="s">
        <v>546</v>
      </c>
    </row>
    <row r="392" spans="1:51" s="14" customFormat="1" ht="12">
      <c r="A392" s="14"/>
      <c r="B392" s="235"/>
      <c r="C392" s="236"/>
      <c r="D392" s="226" t="s">
        <v>153</v>
      </c>
      <c r="E392" s="237" t="s">
        <v>19</v>
      </c>
      <c r="F392" s="238" t="s">
        <v>80</v>
      </c>
      <c r="G392" s="236"/>
      <c r="H392" s="239">
        <v>1</v>
      </c>
      <c r="I392" s="240"/>
      <c r="J392" s="236"/>
      <c r="K392" s="236"/>
      <c r="L392" s="241"/>
      <c r="M392" s="242"/>
      <c r="N392" s="243"/>
      <c r="O392" s="243"/>
      <c r="P392" s="243"/>
      <c r="Q392" s="243"/>
      <c r="R392" s="243"/>
      <c r="S392" s="243"/>
      <c r="T392" s="24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5" t="s">
        <v>153</v>
      </c>
      <c r="AU392" s="245" t="s">
        <v>82</v>
      </c>
      <c r="AV392" s="14" t="s">
        <v>82</v>
      </c>
      <c r="AW392" s="14" t="s">
        <v>33</v>
      </c>
      <c r="AX392" s="14" t="s">
        <v>80</v>
      </c>
      <c r="AY392" s="245" t="s">
        <v>141</v>
      </c>
    </row>
    <row r="393" spans="1:65" s="2" customFormat="1" ht="44.25" customHeight="1">
      <c r="A393" s="40"/>
      <c r="B393" s="41"/>
      <c r="C393" s="206" t="s">
        <v>547</v>
      </c>
      <c r="D393" s="206" t="s">
        <v>144</v>
      </c>
      <c r="E393" s="207" t="s">
        <v>548</v>
      </c>
      <c r="F393" s="208" t="s">
        <v>549</v>
      </c>
      <c r="G393" s="209" t="s">
        <v>298</v>
      </c>
      <c r="H393" s="210">
        <v>4</v>
      </c>
      <c r="I393" s="211"/>
      <c r="J393" s="212">
        <f>ROUND(I393*H393,2)</f>
        <v>0</v>
      </c>
      <c r="K393" s="208" t="s">
        <v>148</v>
      </c>
      <c r="L393" s="46"/>
      <c r="M393" s="213" t="s">
        <v>19</v>
      </c>
      <c r="N393" s="214" t="s">
        <v>43</v>
      </c>
      <c r="O393" s="86"/>
      <c r="P393" s="215">
        <f>O393*H393</f>
        <v>0</v>
      </c>
      <c r="Q393" s="215">
        <v>0.01948</v>
      </c>
      <c r="R393" s="215">
        <f>Q393*H393</f>
        <v>0.07792</v>
      </c>
      <c r="S393" s="215">
        <v>0.105</v>
      </c>
      <c r="T393" s="216">
        <f>S393*H393</f>
        <v>0.42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7" t="s">
        <v>184</v>
      </c>
      <c r="AT393" s="217" t="s">
        <v>144</v>
      </c>
      <c r="AU393" s="217" t="s">
        <v>82</v>
      </c>
      <c r="AY393" s="19" t="s">
        <v>141</v>
      </c>
      <c r="BE393" s="218">
        <f>IF(N393="základní",J393,0)</f>
        <v>0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9" t="s">
        <v>80</v>
      </c>
      <c r="BK393" s="218">
        <f>ROUND(I393*H393,2)</f>
        <v>0</v>
      </c>
      <c r="BL393" s="19" t="s">
        <v>184</v>
      </c>
      <c r="BM393" s="217" t="s">
        <v>550</v>
      </c>
    </row>
    <row r="394" spans="1:47" s="2" customFormat="1" ht="12">
      <c r="A394" s="40"/>
      <c r="B394" s="41"/>
      <c r="C394" s="42"/>
      <c r="D394" s="219" t="s">
        <v>151</v>
      </c>
      <c r="E394" s="42"/>
      <c r="F394" s="220" t="s">
        <v>551</v>
      </c>
      <c r="G394" s="42"/>
      <c r="H394" s="42"/>
      <c r="I394" s="221"/>
      <c r="J394" s="42"/>
      <c r="K394" s="42"/>
      <c r="L394" s="46"/>
      <c r="M394" s="222"/>
      <c r="N394" s="223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151</v>
      </c>
      <c r="AU394" s="19" t="s">
        <v>82</v>
      </c>
    </row>
    <row r="395" spans="1:51" s="13" customFormat="1" ht="12">
      <c r="A395" s="13"/>
      <c r="B395" s="224"/>
      <c r="C395" s="225"/>
      <c r="D395" s="226" t="s">
        <v>153</v>
      </c>
      <c r="E395" s="227" t="s">
        <v>19</v>
      </c>
      <c r="F395" s="228" t="s">
        <v>301</v>
      </c>
      <c r="G395" s="225"/>
      <c r="H395" s="227" t="s">
        <v>19</v>
      </c>
      <c r="I395" s="229"/>
      <c r="J395" s="225"/>
      <c r="K395" s="225"/>
      <c r="L395" s="230"/>
      <c r="M395" s="231"/>
      <c r="N395" s="232"/>
      <c r="O395" s="232"/>
      <c r="P395" s="232"/>
      <c r="Q395" s="232"/>
      <c r="R395" s="232"/>
      <c r="S395" s="232"/>
      <c r="T395" s="23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4" t="s">
        <v>153</v>
      </c>
      <c r="AU395" s="234" t="s">
        <v>82</v>
      </c>
      <c r="AV395" s="13" t="s">
        <v>80</v>
      </c>
      <c r="AW395" s="13" t="s">
        <v>33</v>
      </c>
      <c r="AX395" s="13" t="s">
        <v>72</v>
      </c>
      <c r="AY395" s="234" t="s">
        <v>141</v>
      </c>
    </row>
    <row r="396" spans="1:51" s="14" customFormat="1" ht="12">
      <c r="A396" s="14"/>
      <c r="B396" s="235"/>
      <c r="C396" s="236"/>
      <c r="D396" s="226" t="s">
        <v>153</v>
      </c>
      <c r="E396" s="237" t="s">
        <v>19</v>
      </c>
      <c r="F396" s="238" t="s">
        <v>149</v>
      </c>
      <c r="G396" s="236"/>
      <c r="H396" s="239">
        <v>4</v>
      </c>
      <c r="I396" s="240"/>
      <c r="J396" s="236"/>
      <c r="K396" s="236"/>
      <c r="L396" s="241"/>
      <c r="M396" s="242"/>
      <c r="N396" s="243"/>
      <c r="O396" s="243"/>
      <c r="P396" s="243"/>
      <c r="Q396" s="243"/>
      <c r="R396" s="243"/>
      <c r="S396" s="243"/>
      <c r="T396" s="24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5" t="s">
        <v>153</v>
      </c>
      <c r="AU396" s="245" t="s">
        <v>82</v>
      </c>
      <c r="AV396" s="14" t="s">
        <v>82</v>
      </c>
      <c r="AW396" s="14" t="s">
        <v>33</v>
      </c>
      <c r="AX396" s="14" t="s">
        <v>80</v>
      </c>
      <c r="AY396" s="245" t="s">
        <v>141</v>
      </c>
    </row>
    <row r="397" spans="1:65" s="2" customFormat="1" ht="24.15" customHeight="1">
      <c r="A397" s="40"/>
      <c r="B397" s="41"/>
      <c r="C397" s="206" t="s">
        <v>552</v>
      </c>
      <c r="D397" s="206" t="s">
        <v>144</v>
      </c>
      <c r="E397" s="207" t="s">
        <v>553</v>
      </c>
      <c r="F397" s="208" t="s">
        <v>554</v>
      </c>
      <c r="G397" s="209" t="s">
        <v>147</v>
      </c>
      <c r="H397" s="210">
        <v>118.86</v>
      </c>
      <c r="I397" s="211"/>
      <c r="J397" s="212">
        <f>ROUND(I397*H397,2)</f>
        <v>0</v>
      </c>
      <c r="K397" s="208" t="s">
        <v>148</v>
      </c>
      <c r="L397" s="46"/>
      <c r="M397" s="213" t="s">
        <v>19</v>
      </c>
      <c r="N397" s="214" t="s">
        <v>43</v>
      </c>
      <c r="O397" s="86"/>
      <c r="P397" s="215">
        <f>O397*H397</f>
        <v>0</v>
      </c>
      <c r="Q397" s="215">
        <v>0.00117</v>
      </c>
      <c r="R397" s="215">
        <f>Q397*H397</f>
        <v>0.1390662</v>
      </c>
      <c r="S397" s="215">
        <v>0</v>
      </c>
      <c r="T397" s="216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17" t="s">
        <v>184</v>
      </c>
      <c r="AT397" s="217" t="s">
        <v>144</v>
      </c>
      <c r="AU397" s="217" t="s">
        <v>82</v>
      </c>
      <c r="AY397" s="19" t="s">
        <v>141</v>
      </c>
      <c r="BE397" s="218">
        <f>IF(N397="základní",J397,0)</f>
        <v>0</v>
      </c>
      <c r="BF397" s="218">
        <f>IF(N397="snížená",J397,0)</f>
        <v>0</v>
      </c>
      <c r="BG397" s="218">
        <f>IF(N397="zákl. přenesená",J397,0)</f>
        <v>0</v>
      </c>
      <c r="BH397" s="218">
        <f>IF(N397="sníž. přenesená",J397,0)</f>
        <v>0</v>
      </c>
      <c r="BI397" s="218">
        <f>IF(N397="nulová",J397,0)</f>
        <v>0</v>
      </c>
      <c r="BJ397" s="19" t="s">
        <v>80</v>
      </c>
      <c r="BK397" s="218">
        <f>ROUND(I397*H397,2)</f>
        <v>0</v>
      </c>
      <c r="BL397" s="19" t="s">
        <v>184</v>
      </c>
      <c r="BM397" s="217" t="s">
        <v>555</v>
      </c>
    </row>
    <row r="398" spans="1:47" s="2" customFormat="1" ht="12">
      <c r="A398" s="40"/>
      <c r="B398" s="41"/>
      <c r="C398" s="42"/>
      <c r="D398" s="219" t="s">
        <v>151</v>
      </c>
      <c r="E398" s="42"/>
      <c r="F398" s="220" t="s">
        <v>556</v>
      </c>
      <c r="G398" s="42"/>
      <c r="H398" s="42"/>
      <c r="I398" s="221"/>
      <c r="J398" s="42"/>
      <c r="K398" s="42"/>
      <c r="L398" s="46"/>
      <c r="M398" s="222"/>
      <c r="N398" s="223"/>
      <c r="O398" s="86"/>
      <c r="P398" s="86"/>
      <c r="Q398" s="86"/>
      <c r="R398" s="86"/>
      <c r="S398" s="86"/>
      <c r="T398" s="87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9" t="s">
        <v>151</v>
      </c>
      <c r="AU398" s="19" t="s">
        <v>82</v>
      </c>
    </row>
    <row r="399" spans="1:51" s="13" customFormat="1" ht="12">
      <c r="A399" s="13"/>
      <c r="B399" s="224"/>
      <c r="C399" s="225"/>
      <c r="D399" s="226" t="s">
        <v>153</v>
      </c>
      <c r="E399" s="227" t="s">
        <v>19</v>
      </c>
      <c r="F399" s="228" t="s">
        <v>301</v>
      </c>
      <c r="G399" s="225"/>
      <c r="H399" s="227" t="s">
        <v>19</v>
      </c>
      <c r="I399" s="229"/>
      <c r="J399" s="225"/>
      <c r="K399" s="225"/>
      <c r="L399" s="230"/>
      <c r="M399" s="231"/>
      <c r="N399" s="232"/>
      <c r="O399" s="232"/>
      <c r="P399" s="232"/>
      <c r="Q399" s="232"/>
      <c r="R399" s="232"/>
      <c r="S399" s="232"/>
      <c r="T399" s="23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4" t="s">
        <v>153</v>
      </c>
      <c r="AU399" s="234" t="s">
        <v>82</v>
      </c>
      <c r="AV399" s="13" t="s">
        <v>80</v>
      </c>
      <c r="AW399" s="13" t="s">
        <v>33</v>
      </c>
      <c r="AX399" s="13" t="s">
        <v>72</v>
      </c>
      <c r="AY399" s="234" t="s">
        <v>141</v>
      </c>
    </row>
    <row r="400" spans="1:51" s="13" customFormat="1" ht="12">
      <c r="A400" s="13"/>
      <c r="B400" s="224"/>
      <c r="C400" s="225"/>
      <c r="D400" s="226" t="s">
        <v>153</v>
      </c>
      <c r="E400" s="227" t="s">
        <v>19</v>
      </c>
      <c r="F400" s="228" t="s">
        <v>557</v>
      </c>
      <c r="G400" s="225"/>
      <c r="H400" s="227" t="s">
        <v>19</v>
      </c>
      <c r="I400" s="229"/>
      <c r="J400" s="225"/>
      <c r="K400" s="225"/>
      <c r="L400" s="230"/>
      <c r="M400" s="231"/>
      <c r="N400" s="232"/>
      <c r="O400" s="232"/>
      <c r="P400" s="232"/>
      <c r="Q400" s="232"/>
      <c r="R400" s="232"/>
      <c r="S400" s="232"/>
      <c r="T400" s="23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4" t="s">
        <v>153</v>
      </c>
      <c r="AU400" s="234" t="s">
        <v>82</v>
      </c>
      <c r="AV400" s="13" t="s">
        <v>80</v>
      </c>
      <c r="AW400" s="13" t="s">
        <v>33</v>
      </c>
      <c r="AX400" s="13" t="s">
        <v>72</v>
      </c>
      <c r="AY400" s="234" t="s">
        <v>141</v>
      </c>
    </row>
    <row r="401" spans="1:51" s="14" customFormat="1" ht="12">
      <c r="A401" s="14"/>
      <c r="B401" s="235"/>
      <c r="C401" s="236"/>
      <c r="D401" s="226" t="s">
        <v>153</v>
      </c>
      <c r="E401" s="237" t="s">
        <v>19</v>
      </c>
      <c r="F401" s="238" t="s">
        <v>558</v>
      </c>
      <c r="G401" s="236"/>
      <c r="H401" s="239">
        <v>118.86</v>
      </c>
      <c r="I401" s="240"/>
      <c r="J401" s="236"/>
      <c r="K401" s="236"/>
      <c r="L401" s="241"/>
      <c r="M401" s="242"/>
      <c r="N401" s="243"/>
      <c r="O401" s="243"/>
      <c r="P401" s="243"/>
      <c r="Q401" s="243"/>
      <c r="R401" s="243"/>
      <c r="S401" s="243"/>
      <c r="T401" s="24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5" t="s">
        <v>153</v>
      </c>
      <c r="AU401" s="245" t="s">
        <v>82</v>
      </c>
      <c r="AV401" s="14" t="s">
        <v>82</v>
      </c>
      <c r="AW401" s="14" t="s">
        <v>33</v>
      </c>
      <c r="AX401" s="14" t="s">
        <v>80</v>
      </c>
      <c r="AY401" s="245" t="s">
        <v>141</v>
      </c>
    </row>
    <row r="402" spans="1:65" s="2" customFormat="1" ht="24.15" customHeight="1">
      <c r="A402" s="40"/>
      <c r="B402" s="41"/>
      <c r="C402" s="257" t="s">
        <v>559</v>
      </c>
      <c r="D402" s="257" t="s">
        <v>188</v>
      </c>
      <c r="E402" s="258" t="s">
        <v>560</v>
      </c>
      <c r="F402" s="259" t="s">
        <v>561</v>
      </c>
      <c r="G402" s="260" t="s">
        <v>147</v>
      </c>
      <c r="H402" s="261">
        <v>130.746</v>
      </c>
      <c r="I402" s="262"/>
      <c r="J402" s="263">
        <f>ROUND(I402*H402,2)</f>
        <v>0</v>
      </c>
      <c r="K402" s="259" t="s">
        <v>148</v>
      </c>
      <c r="L402" s="264"/>
      <c r="M402" s="265" t="s">
        <v>19</v>
      </c>
      <c r="N402" s="266" t="s">
        <v>43</v>
      </c>
      <c r="O402" s="86"/>
      <c r="P402" s="215">
        <f>O402*H402</f>
        <v>0</v>
      </c>
      <c r="Q402" s="215">
        <v>0.0039</v>
      </c>
      <c r="R402" s="215">
        <f>Q402*H402</f>
        <v>0.5099094000000001</v>
      </c>
      <c r="S402" s="215">
        <v>0</v>
      </c>
      <c r="T402" s="216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17" t="s">
        <v>192</v>
      </c>
      <c r="AT402" s="217" t="s">
        <v>188</v>
      </c>
      <c r="AU402" s="217" t="s">
        <v>82</v>
      </c>
      <c r="AY402" s="19" t="s">
        <v>141</v>
      </c>
      <c r="BE402" s="218">
        <f>IF(N402="základní",J402,0)</f>
        <v>0</v>
      </c>
      <c r="BF402" s="218">
        <f>IF(N402="snížená",J402,0)</f>
        <v>0</v>
      </c>
      <c r="BG402" s="218">
        <f>IF(N402="zákl. přenesená",J402,0)</f>
        <v>0</v>
      </c>
      <c r="BH402" s="218">
        <f>IF(N402="sníž. přenesená",J402,0)</f>
        <v>0</v>
      </c>
      <c r="BI402" s="218">
        <f>IF(N402="nulová",J402,0)</f>
        <v>0</v>
      </c>
      <c r="BJ402" s="19" t="s">
        <v>80</v>
      </c>
      <c r="BK402" s="218">
        <f>ROUND(I402*H402,2)</f>
        <v>0</v>
      </c>
      <c r="BL402" s="19" t="s">
        <v>184</v>
      </c>
      <c r="BM402" s="217" t="s">
        <v>562</v>
      </c>
    </row>
    <row r="403" spans="1:51" s="14" customFormat="1" ht="12">
      <c r="A403" s="14"/>
      <c r="B403" s="235"/>
      <c r="C403" s="236"/>
      <c r="D403" s="226" t="s">
        <v>153</v>
      </c>
      <c r="E403" s="236"/>
      <c r="F403" s="238" t="s">
        <v>563</v>
      </c>
      <c r="G403" s="236"/>
      <c r="H403" s="239">
        <v>130.746</v>
      </c>
      <c r="I403" s="240"/>
      <c r="J403" s="236"/>
      <c r="K403" s="236"/>
      <c r="L403" s="241"/>
      <c r="M403" s="242"/>
      <c r="N403" s="243"/>
      <c r="O403" s="243"/>
      <c r="P403" s="243"/>
      <c r="Q403" s="243"/>
      <c r="R403" s="243"/>
      <c r="S403" s="243"/>
      <c r="T403" s="24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5" t="s">
        <v>153</v>
      </c>
      <c r="AU403" s="245" t="s">
        <v>82</v>
      </c>
      <c r="AV403" s="14" t="s">
        <v>82</v>
      </c>
      <c r="AW403" s="14" t="s">
        <v>4</v>
      </c>
      <c r="AX403" s="14" t="s">
        <v>80</v>
      </c>
      <c r="AY403" s="245" t="s">
        <v>141</v>
      </c>
    </row>
    <row r="404" spans="1:65" s="2" customFormat="1" ht="21.75" customHeight="1">
      <c r="A404" s="40"/>
      <c r="B404" s="41"/>
      <c r="C404" s="206" t="s">
        <v>564</v>
      </c>
      <c r="D404" s="206" t="s">
        <v>144</v>
      </c>
      <c r="E404" s="207" t="s">
        <v>565</v>
      </c>
      <c r="F404" s="208" t="s">
        <v>566</v>
      </c>
      <c r="G404" s="209" t="s">
        <v>147</v>
      </c>
      <c r="H404" s="210">
        <v>118.86</v>
      </c>
      <c r="I404" s="211"/>
      <c r="J404" s="212">
        <f>ROUND(I404*H404,2)</f>
        <v>0</v>
      </c>
      <c r="K404" s="208" t="s">
        <v>148</v>
      </c>
      <c r="L404" s="46"/>
      <c r="M404" s="213" t="s">
        <v>19</v>
      </c>
      <c r="N404" s="214" t="s">
        <v>43</v>
      </c>
      <c r="O404" s="86"/>
      <c r="P404" s="215">
        <f>O404*H404</f>
        <v>0</v>
      </c>
      <c r="Q404" s="215">
        <v>4E-05</v>
      </c>
      <c r="R404" s="215">
        <f>Q404*H404</f>
        <v>0.004754400000000001</v>
      </c>
      <c r="S404" s="215">
        <v>0</v>
      </c>
      <c r="T404" s="216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17" t="s">
        <v>184</v>
      </c>
      <c r="AT404" s="217" t="s">
        <v>144</v>
      </c>
      <c r="AU404" s="217" t="s">
        <v>82</v>
      </c>
      <c r="AY404" s="19" t="s">
        <v>141</v>
      </c>
      <c r="BE404" s="218">
        <f>IF(N404="základní",J404,0)</f>
        <v>0</v>
      </c>
      <c r="BF404" s="218">
        <f>IF(N404="snížená",J404,0)</f>
        <v>0</v>
      </c>
      <c r="BG404" s="218">
        <f>IF(N404="zákl. přenesená",J404,0)</f>
        <v>0</v>
      </c>
      <c r="BH404" s="218">
        <f>IF(N404="sníž. přenesená",J404,0)</f>
        <v>0</v>
      </c>
      <c r="BI404" s="218">
        <f>IF(N404="nulová",J404,0)</f>
        <v>0</v>
      </c>
      <c r="BJ404" s="19" t="s">
        <v>80</v>
      </c>
      <c r="BK404" s="218">
        <f>ROUND(I404*H404,2)</f>
        <v>0</v>
      </c>
      <c r="BL404" s="19" t="s">
        <v>184</v>
      </c>
      <c r="BM404" s="217" t="s">
        <v>567</v>
      </c>
    </row>
    <row r="405" spans="1:47" s="2" customFormat="1" ht="12">
      <c r="A405" s="40"/>
      <c r="B405" s="41"/>
      <c r="C405" s="42"/>
      <c r="D405" s="219" t="s">
        <v>151</v>
      </c>
      <c r="E405" s="42"/>
      <c r="F405" s="220" t="s">
        <v>568</v>
      </c>
      <c r="G405" s="42"/>
      <c r="H405" s="42"/>
      <c r="I405" s="221"/>
      <c r="J405" s="42"/>
      <c r="K405" s="42"/>
      <c r="L405" s="46"/>
      <c r="M405" s="222"/>
      <c r="N405" s="223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151</v>
      </c>
      <c r="AU405" s="19" t="s">
        <v>82</v>
      </c>
    </row>
    <row r="406" spans="1:51" s="13" customFormat="1" ht="12">
      <c r="A406" s="13"/>
      <c r="B406" s="224"/>
      <c r="C406" s="225"/>
      <c r="D406" s="226" t="s">
        <v>153</v>
      </c>
      <c r="E406" s="227" t="s">
        <v>19</v>
      </c>
      <c r="F406" s="228" t="s">
        <v>301</v>
      </c>
      <c r="G406" s="225"/>
      <c r="H406" s="227" t="s">
        <v>19</v>
      </c>
      <c r="I406" s="229"/>
      <c r="J406" s="225"/>
      <c r="K406" s="225"/>
      <c r="L406" s="230"/>
      <c r="M406" s="231"/>
      <c r="N406" s="232"/>
      <c r="O406" s="232"/>
      <c r="P406" s="232"/>
      <c r="Q406" s="232"/>
      <c r="R406" s="232"/>
      <c r="S406" s="232"/>
      <c r="T406" s="23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4" t="s">
        <v>153</v>
      </c>
      <c r="AU406" s="234" t="s">
        <v>82</v>
      </c>
      <c r="AV406" s="13" t="s">
        <v>80</v>
      </c>
      <c r="AW406" s="13" t="s">
        <v>33</v>
      </c>
      <c r="AX406" s="13" t="s">
        <v>72</v>
      </c>
      <c r="AY406" s="234" t="s">
        <v>141</v>
      </c>
    </row>
    <row r="407" spans="1:51" s="13" customFormat="1" ht="12">
      <c r="A407" s="13"/>
      <c r="B407" s="224"/>
      <c r="C407" s="225"/>
      <c r="D407" s="226" t="s">
        <v>153</v>
      </c>
      <c r="E407" s="227" t="s">
        <v>19</v>
      </c>
      <c r="F407" s="228" t="s">
        <v>557</v>
      </c>
      <c r="G407" s="225"/>
      <c r="H407" s="227" t="s">
        <v>19</v>
      </c>
      <c r="I407" s="229"/>
      <c r="J407" s="225"/>
      <c r="K407" s="225"/>
      <c r="L407" s="230"/>
      <c r="M407" s="231"/>
      <c r="N407" s="232"/>
      <c r="O407" s="232"/>
      <c r="P407" s="232"/>
      <c r="Q407" s="232"/>
      <c r="R407" s="232"/>
      <c r="S407" s="232"/>
      <c r="T407" s="23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4" t="s">
        <v>153</v>
      </c>
      <c r="AU407" s="234" t="s">
        <v>82</v>
      </c>
      <c r="AV407" s="13" t="s">
        <v>80</v>
      </c>
      <c r="AW407" s="13" t="s">
        <v>33</v>
      </c>
      <c r="AX407" s="13" t="s">
        <v>72</v>
      </c>
      <c r="AY407" s="234" t="s">
        <v>141</v>
      </c>
    </row>
    <row r="408" spans="1:51" s="14" customFormat="1" ht="12">
      <c r="A408" s="14"/>
      <c r="B408" s="235"/>
      <c r="C408" s="236"/>
      <c r="D408" s="226" t="s">
        <v>153</v>
      </c>
      <c r="E408" s="237" t="s">
        <v>19</v>
      </c>
      <c r="F408" s="238" t="s">
        <v>558</v>
      </c>
      <c r="G408" s="236"/>
      <c r="H408" s="239">
        <v>118.86</v>
      </c>
      <c r="I408" s="240"/>
      <c r="J408" s="236"/>
      <c r="K408" s="236"/>
      <c r="L408" s="241"/>
      <c r="M408" s="242"/>
      <c r="N408" s="243"/>
      <c r="O408" s="243"/>
      <c r="P408" s="243"/>
      <c r="Q408" s="243"/>
      <c r="R408" s="243"/>
      <c r="S408" s="243"/>
      <c r="T408" s="24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5" t="s">
        <v>153</v>
      </c>
      <c r="AU408" s="245" t="s">
        <v>82</v>
      </c>
      <c r="AV408" s="14" t="s">
        <v>82</v>
      </c>
      <c r="AW408" s="14" t="s">
        <v>33</v>
      </c>
      <c r="AX408" s="14" t="s">
        <v>80</v>
      </c>
      <c r="AY408" s="245" t="s">
        <v>141</v>
      </c>
    </row>
    <row r="409" spans="1:65" s="2" customFormat="1" ht="24.15" customHeight="1">
      <c r="A409" s="40"/>
      <c r="B409" s="41"/>
      <c r="C409" s="206" t="s">
        <v>569</v>
      </c>
      <c r="D409" s="206" t="s">
        <v>144</v>
      </c>
      <c r="E409" s="207" t="s">
        <v>570</v>
      </c>
      <c r="F409" s="208" t="s">
        <v>571</v>
      </c>
      <c r="G409" s="209" t="s">
        <v>255</v>
      </c>
      <c r="H409" s="210">
        <v>18.758</v>
      </c>
      <c r="I409" s="211"/>
      <c r="J409" s="212">
        <f>ROUND(I409*H409,2)</f>
        <v>0</v>
      </c>
      <c r="K409" s="208" t="s">
        <v>148</v>
      </c>
      <c r="L409" s="46"/>
      <c r="M409" s="213" t="s">
        <v>19</v>
      </c>
      <c r="N409" s="214" t="s">
        <v>43</v>
      </c>
      <c r="O409" s="86"/>
      <c r="P409" s="215">
        <f>O409*H409</f>
        <v>0</v>
      </c>
      <c r="Q409" s="215">
        <v>0</v>
      </c>
      <c r="R409" s="215">
        <f>Q409*H409</f>
        <v>0</v>
      </c>
      <c r="S409" s="215">
        <v>0</v>
      </c>
      <c r="T409" s="216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17" t="s">
        <v>184</v>
      </c>
      <c r="AT409" s="217" t="s">
        <v>144</v>
      </c>
      <c r="AU409" s="217" t="s">
        <v>82</v>
      </c>
      <c r="AY409" s="19" t="s">
        <v>141</v>
      </c>
      <c r="BE409" s="218">
        <f>IF(N409="základní",J409,0)</f>
        <v>0</v>
      </c>
      <c r="BF409" s="218">
        <f>IF(N409="snížená",J409,0)</f>
        <v>0</v>
      </c>
      <c r="BG409" s="218">
        <f>IF(N409="zákl. přenesená",J409,0)</f>
        <v>0</v>
      </c>
      <c r="BH409" s="218">
        <f>IF(N409="sníž. přenesená",J409,0)</f>
        <v>0</v>
      </c>
      <c r="BI409" s="218">
        <f>IF(N409="nulová",J409,0)</f>
        <v>0</v>
      </c>
      <c r="BJ409" s="19" t="s">
        <v>80</v>
      </c>
      <c r="BK409" s="218">
        <f>ROUND(I409*H409,2)</f>
        <v>0</v>
      </c>
      <c r="BL409" s="19" t="s">
        <v>184</v>
      </c>
      <c r="BM409" s="217" t="s">
        <v>572</v>
      </c>
    </row>
    <row r="410" spans="1:47" s="2" customFormat="1" ht="12">
      <c r="A410" s="40"/>
      <c r="B410" s="41"/>
      <c r="C410" s="42"/>
      <c r="D410" s="219" t="s">
        <v>151</v>
      </c>
      <c r="E410" s="42"/>
      <c r="F410" s="220" t="s">
        <v>573</v>
      </c>
      <c r="G410" s="42"/>
      <c r="H410" s="42"/>
      <c r="I410" s="221"/>
      <c r="J410" s="42"/>
      <c r="K410" s="42"/>
      <c r="L410" s="46"/>
      <c r="M410" s="222"/>
      <c r="N410" s="223"/>
      <c r="O410" s="86"/>
      <c r="P410" s="86"/>
      <c r="Q410" s="86"/>
      <c r="R410" s="86"/>
      <c r="S410" s="86"/>
      <c r="T410" s="87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9" t="s">
        <v>151</v>
      </c>
      <c r="AU410" s="19" t="s">
        <v>82</v>
      </c>
    </row>
    <row r="411" spans="1:65" s="2" customFormat="1" ht="33" customHeight="1">
      <c r="A411" s="40"/>
      <c r="B411" s="41"/>
      <c r="C411" s="206" t="s">
        <v>574</v>
      </c>
      <c r="D411" s="206" t="s">
        <v>144</v>
      </c>
      <c r="E411" s="207" t="s">
        <v>575</v>
      </c>
      <c r="F411" s="208" t="s">
        <v>576</v>
      </c>
      <c r="G411" s="209" t="s">
        <v>255</v>
      </c>
      <c r="H411" s="210">
        <v>18.758</v>
      </c>
      <c r="I411" s="211"/>
      <c r="J411" s="212">
        <f>ROUND(I411*H411,2)</f>
        <v>0</v>
      </c>
      <c r="K411" s="208" t="s">
        <v>148</v>
      </c>
      <c r="L411" s="46"/>
      <c r="M411" s="213" t="s">
        <v>19</v>
      </c>
      <c r="N411" s="214" t="s">
        <v>43</v>
      </c>
      <c r="O411" s="86"/>
      <c r="P411" s="215">
        <f>O411*H411</f>
        <v>0</v>
      </c>
      <c r="Q411" s="215">
        <v>0</v>
      </c>
      <c r="R411" s="215">
        <f>Q411*H411</f>
        <v>0</v>
      </c>
      <c r="S411" s="215">
        <v>0</v>
      </c>
      <c r="T411" s="216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17" t="s">
        <v>184</v>
      </c>
      <c r="AT411" s="217" t="s">
        <v>144</v>
      </c>
      <c r="AU411" s="217" t="s">
        <v>82</v>
      </c>
      <c r="AY411" s="19" t="s">
        <v>141</v>
      </c>
      <c r="BE411" s="218">
        <f>IF(N411="základní",J411,0)</f>
        <v>0</v>
      </c>
      <c r="BF411" s="218">
        <f>IF(N411="snížená",J411,0)</f>
        <v>0</v>
      </c>
      <c r="BG411" s="218">
        <f>IF(N411="zákl. přenesená",J411,0)</f>
        <v>0</v>
      </c>
      <c r="BH411" s="218">
        <f>IF(N411="sníž. přenesená",J411,0)</f>
        <v>0</v>
      </c>
      <c r="BI411" s="218">
        <f>IF(N411="nulová",J411,0)</f>
        <v>0</v>
      </c>
      <c r="BJ411" s="19" t="s">
        <v>80</v>
      </c>
      <c r="BK411" s="218">
        <f>ROUND(I411*H411,2)</f>
        <v>0</v>
      </c>
      <c r="BL411" s="19" t="s">
        <v>184</v>
      </c>
      <c r="BM411" s="217" t="s">
        <v>577</v>
      </c>
    </row>
    <row r="412" spans="1:47" s="2" customFormat="1" ht="12">
      <c r="A412" s="40"/>
      <c r="B412" s="41"/>
      <c r="C412" s="42"/>
      <c r="D412" s="219" t="s">
        <v>151</v>
      </c>
      <c r="E412" s="42"/>
      <c r="F412" s="220" t="s">
        <v>578</v>
      </c>
      <c r="G412" s="42"/>
      <c r="H412" s="42"/>
      <c r="I412" s="221"/>
      <c r="J412" s="42"/>
      <c r="K412" s="42"/>
      <c r="L412" s="46"/>
      <c r="M412" s="222"/>
      <c r="N412" s="223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151</v>
      </c>
      <c r="AU412" s="19" t="s">
        <v>82</v>
      </c>
    </row>
    <row r="413" spans="1:65" s="2" customFormat="1" ht="37.8" customHeight="1">
      <c r="A413" s="40"/>
      <c r="B413" s="41"/>
      <c r="C413" s="206" t="s">
        <v>579</v>
      </c>
      <c r="D413" s="206" t="s">
        <v>144</v>
      </c>
      <c r="E413" s="207" t="s">
        <v>580</v>
      </c>
      <c r="F413" s="208" t="s">
        <v>581</v>
      </c>
      <c r="G413" s="209" t="s">
        <v>255</v>
      </c>
      <c r="H413" s="210">
        <v>375.16</v>
      </c>
      <c r="I413" s="211"/>
      <c r="J413" s="212">
        <f>ROUND(I413*H413,2)</f>
        <v>0</v>
      </c>
      <c r="K413" s="208" t="s">
        <v>148</v>
      </c>
      <c r="L413" s="46"/>
      <c r="M413" s="213" t="s">
        <v>19</v>
      </c>
      <c r="N413" s="214" t="s">
        <v>43</v>
      </c>
      <c r="O413" s="86"/>
      <c r="P413" s="215">
        <f>O413*H413</f>
        <v>0</v>
      </c>
      <c r="Q413" s="215">
        <v>0</v>
      </c>
      <c r="R413" s="215">
        <f>Q413*H413</f>
        <v>0</v>
      </c>
      <c r="S413" s="215">
        <v>0</v>
      </c>
      <c r="T413" s="216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17" t="s">
        <v>184</v>
      </c>
      <c r="AT413" s="217" t="s">
        <v>144</v>
      </c>
      <c r="AU413" s="217" t="s">
        <v>82</v>
      </c>
      <c r="AY413" s="19" t="s">
        <v>141</v>
      </c>
      <c r="BE413" s="218">
        <f>IF(N413="základní",J413,0)</f>
        <v>0</v>
      </c>
      <c r="BF413" s="218">
        <f>IF(N413="snížená",J413,0)</f>
        <v>0</v>
      </c>
      <c r="BG413" s="218">
        <f>IF(N413="zákl. přenesená",J413,0)</f>
        <v>0</v>
      </c>
      <c r="BH413" s="218">
        <f>IF(N413="sníž. přenesená",J413,0)</f>
        <v>0</v>
      </c>
      <c r="BI413" s="218">
        <f>IF(N413="nulová",J413,0)</f>
        <v>0</v>
      </c>
      <c r="BJ413" s="19" t="s">
        <v>80</v>
      </c>
      <c r="BK413" s="218">
        <f>ROUND(I413*H413,2)</f>
        <v>0</v>
      </c>
      <c r="BL413" s="19" t="s">
        <v>184</v>
      </c>
      <c r="BM413" s="217" t="s">
        <v>582</v>
      </c>
    </row>
    <row r="414" spans="1:47" s="2" customFormat="1" ht="12">
      <c r="A414" s="40"/>
      <c r="B414" s="41"/>
      <c r="C414" s="42"/>
      <c r="D414" s="219" t="s">
        <v>151</v>
      </c>
      <c r="E414" s="42"/>
      <c r="F414" s="220" t="s">
        <v>583</v>
      </c>
      <c r="G414" s="42"/>
      <c r="H414" s="42"/>
      <c r="I414" s="221"/>
      <c r="J414" s="42"/>
      <c r="K414" s="42"/>
      <c r="L414" s="46"/>
      <c r="M414" s="222"/>
      <c r="N414" s="223"/>
      <c r="O414" s="86"/>
      <c r="P414" s="86"/>
      <c r="Q414" s="86"/>
      <c r="R414" s="86"/>
      <c r="S414" s="86"/>
      <c r="T414" s="87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T414" s="19" t="s">
        <v>151</v>
      </c>
      <c r="AU414" s="19" t="s">
        <v>82</v>
      </c>
    </row>
    <row r="415" spans="1:51" s="14" customFormat="1" ht="12">
      <c r="A415" s="14"/>
      <c r="B415" s="235"/>
      <c r="C415" s="236"/>
      <c r="D415" s="226" t="s">
        <v>153</v>
      </c>
      <c r="E415" s="236"/>
      <c r="F415" s="238" t="s">
        <v>584</v>
      </c>
      <c r="G415" s="236"/>
      <c r="H415" s="239">
        <v>375.16</v>
      </c>
      <c r="I415" s="240"/>
      <c r="J415" s="236"/>
      <c r="K415" s="236"/>
      <c r="L415" s="241"/>
      <c r="M415" s="242"/>
      <c r="N415" s="243"/>
      <c r="O415" s="243"/>
      <c r="P415" s="243"/>
      <c r="Q415" s="243"/>
      <c r="R415" s="243"/>
      <c r="S415" s="243"/>
      <c r="T415" s="24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5" t="s">
        <v>153</v>
      </c>
      <c r="AU415" s="245" t="s">
        <v>82</v>
      </c>
      <c r="AV415" s="14" t="s">
        <v>82</v>
      </c>
      <c r="AW415" s="14" t="s">
        <v>4</v>
      </c>
      <c r="AX415" s="14" t="s">
        <v>80</v>
      </c>
      <c r="AY415" s="245" t="s">
        <v>141</v>
      </c>
    </row>
    <row r="416" spans="1:63" s="12" customFormat="1" ht="22.8" customHeight="1">
      <c r="A416" s="12"/>
      <c r="B416" s="190"/>
      <c r="C416" s="191"/>
      <c r="D416" s="192" t="s">
        <v>71</v>
      </c>
      <c r="E416" s="204" t="s">
        <v>585</v>
      </c>
      <c r="F416" s="204" t="s">
        <v>586</v>
      </c>
      <c r="G416" s="191"/>
      <c r="H416" s="191"/>
      <c r="I416" s="194"/>
      <c r="J416" s="205">
        <f>BK416</f>
        <v>0</v>
      </c>
      <c r="K416" s="191"/>
      <c r="L416" s="196"/>
      <c r="M416" s="197"/>
      <c r="N416" s="198"/>
      <c r="O416" s="198"/>
      <c r="P416" s="199">
        <f>SUM(P417:P479)</f>
        <v>0</v>
      </c>
      <c r="Q416" s="198"/>
      <c r="R416" s="199">
        <f>SUM(R417:R479)</f>
        <v>0.8000000000000002</v>
      </c>
      <c r="S416" s="198"/>
      <c r="T416" s="200">
        <f>SUM(T417:T479)</f>
        <v>2.1950235200000003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01" t="s">
        <v>82</v>
      </c>
      <c r="AT416" s="202" t="s">
        <v>71</v>
      </c>
      <c r="AU416" s="202" t="s">
        <v>80</v>
      </c>
      <c r="AY416" s="201" t="s">
        <v>141</v>
      </c>
      <c r="BK416" s="203">
        <f>SUM(BK417:BK479)</f>
        <v>0</v>
      </c>
    </row>
    <row r="417" spans="1:65" s="2" customFormat="1" ht="16.5" customHeight="1">
      <c r="A417" s="40"/>
      <c r="B417" s="41"/>
      <c r="C417" s="206" t="s">
        <v>587</v>
      </c>
      <c r="D417" s="206" t="s">
        <v>144</v>
      </c>
      <c r="E417" s="207" t="s">
        <v>588</v>
      </c>
      <c r="F417" s="208" t="s">
        <v>589</v>
      </c>
      <c r="G417" s="209" t="s">
        <v>147</v>
      </c>
      <c r="H417" s="210">
        <v>55.624</v>
      </c>
      <c r="I417" s="211"/>
      <c r="J417" s="212">
        <f>ROUND(I417*H417,2)</f>
        <v>0</v>
      </c>
      <c r="K417" s="208" t="s">
        <v>148</v>
      </c>
      <c r="L417" s="46"/>
      <c r="M417" s="213" t="s">
        <v>19</v>
      </c>
      <c r="N417" s="214" t="s">
        <v>43</v>
      </c>
      <c r="O417" s="86"/>
      <c r="P417" s="215">
        <f>O417*H417</f>
        <v>0</v>
      </c>
      <c r="Q417" s="215">
        <v>0</v>
      </c>
      <c r="R417" s="215">
        <f>Q417*H417</f>
        <v>0</v>
      </c>
      <c r="S417" s="215">
        <v>0.01098</v>
      </c>
      <c r="T417" s="216">
        <f>S417*H417</f>
        <v>0.61075152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17" t="s">
        <v>184</v>
      </c>
      <c r="AT417" s="217" t="s">
        <v>144</v>
      </c>
      <c r="AU417" s="217" t="s">
        <v>82</v>
      </c>
      <c r="AY417" s="19" t="s">
        <v>141</v>
      </c>
      <c r="BE417" s="218">
        <f>IF(N417="základní",J417,0)</f>
        <v>0</v>
      </c>
      <c r="BF417" s="218">
        <f>IF(N417="snížená",J417,0)</f>
        <v>0</v>
      </c>
      <c r="BG417" s="218">
        <f>IF(N417="zákl. přenesená",J417,0)</f>
        <v>0</v>
      </c>
      <c r="BH417" s="218">
        <f>IF(N417="sníž. přenesená",J417,0)</f>
        <v>0</v>
      </c>
      <c r="BI417" s="218">
        <f>IF(N417="nulová",J417,0)</f>
        <v>0</v>
      </c>
      <c r="BJ417" s="19" t="s">
        <v>80</v>
      </c>
      <c r="BK417" s="218">
        <f>ROUND(I417*H417,2)</f>
        <v>0</v>
      </c>
      <c r="BL417" s="19" t="s">
        <v>184</v>
      </c>
      <c r="BM417" s="217" t="s">
        <v>590</v>
      </c>
    </row>
    <row r="418" spans="1:47" s="2" customFormat="1" ht="12">
      <c r="A418" s="40"/>
      <c r="B418" s="41"/>
      <c r="C418" s="42"/>
      <c r="D418" s="219" t="s">
        <v>151</v>
      </c>
      <c r="E418" s="42"/>
      <c r="F418" s="220" t="s">
        <v>591</v>
      </c>
      <c r="G418" s="42"/>
      <c r="H418" s="42"/>
      <c r="I418" s="221"/>
      <c r="J418" s="42"/>
      <c r="K418" s="42"/>
      <c r="L418" s="46"/>
      <c r="M418" s="222"/>
      <c r="N418" s="223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151</v>
      </c>
      <c r="AU418" s="19" t="s">
        <v>82</v>
      </c>
    </row>
    <row r="419" spans="1:51" s="13" customFormat="1" ht="12">
      <c r="A419" s="13"/>
      <c r="B419" s="224"/>
      <c r="C419" s="225"/>
      <c r="D419" s="226" t="s">
        <v>153</v>
      </c>
      <c r="E419" s="227" t="s">
        <v>19</v>
      </c>
      <c r="F419" s="228" t="s">
        <v>213</v>
      </c>
      <c r="G419" s="225"/>
      <c r="H419" s="227" t="s">
        <v>19</v>
      </c>
      <c r="I419" s="229"/>
      <c r="J419" s="225"/>
      <c r="K419" s="225"/>
      <c r="L419" s="230"/>
      <c r="M419" s="231"/>
      <c r="N419" s="232"/>
      <c r="O419" s="232"/>
      <c r="P419" s="232"/>
      <c r="Q419" s="232"/>
      <c r="R419" s="232"/>
      <c r="S419" s="232"/>
      <c r="T419" s="23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4" t="s">
        <v>153</v>
      </c>
      <c r="AU419" s="234" t="s">
        <v>82</v>
      </c>
      <c r="AV419" s="13" t="s">
        <v>80</v>
      </c>
      <c r="AW419" s="13" t="s">
        <v>33</v>
      </c>
      <c r="AX419" s="13" t="s">
        <v>72</v>
      </c>
      <c r="AY419" s="234" t="s">
        <v>141</v>
      </c>
    </row>
    <row r="420" spans="1:51" s="14" customFormat="1" ht="12">
      <c r="A420" s="14"/>
      <c r="B420" s="235"/>
      <c r="C420" s="236"/>
      <c r="D420" s="226" t="s">
        <v>153</v>
      </c>
      <c r="E420" s="237" t="s">
        <v>19</v>
      </c>
      <c r="F420" s="238" t="s">
        <v>592</v>
      </c>
      <c r="G420" s="236"/>
      <c r="H420" s="239">
        <v>13.344</v>
      </c>
      <c r="I420" s="240"/>
      <c r="J420" s="236"/>
      <c r="K420" s="236"/>
      <c r="L420" s="241"/>
      <c r="M420" s="242"/>
      <c r="N420" s="243"/>
      <c r="O420" s="243"/>
      <c r="P420" s="243"/>
      <c r="Q420" s="243"/>
      <c r="R420" s="243"/>
      <c r="S420" s="243"/>
      <c r="T420" s="24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5" t="s">
        <v>153</v>
      </c>
      <c r="AU420" s="245" t="s">
        <v>82</v>
      </c>
      <c r="AV420" s="14" t="s">
        <v>82</v>
      </c>
      <c r="AW420" s="14" t="s">
        <v>33</v>
      </c>
      <c r="AX420" s="14" t="s">
        <v>72</v>
      </c>
      <c r="AY420" s="245" t="s">
        <v>141</v>
      </c>
    </row>
    <row r="421" spans="1:51" s="14" customFormat="1" ht="12">
      <c r="A421" s="14"/>
      <c r="B421" s="235"/>
      <c r="C421" s="236"/>
      <c r="D421" s="226" t="s">
        <v>153</v>
      </c>
      <c r="E421" s="237" t="s">
        <v>19</v>
      </c>
      <c r="F421" s="238" t="s">
        <v>593</v>
      </c>
      <c r="G421" s="236"/>
      <c r="H421" s="239">
        <v>42.28</v>
      </c>
      <c r="I421" s="240"/>
      <c r="J421" s="236"/>
      <c r="K421" s="236"/>
      <c r="L421" s="241"/>
      <c r="M421" s="242"/>
      <c r="N421" s="243"/>
      <c r="O421" s="243"/>
      <c r="P421" s="243"/>
      <c r="Q421" s="243"/>
      <c r="R421" s="243"/>
      <c r="S421" s="243"/>
      <c r="T421" s="24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5" t="s">
        <v>153</v>
      </c>
      <c r="AU421" s="245" t="s">
        <v>82</v>
      </c>
      <c r="AV421" s="14" t="s">
        <v>82</v>
      </c>
      <c r="AW421" s="14" t="s">
        <v>33</v>
      </c>
      <c r="AX421" s="14" t="s">
        <v>72</v>
      </c>
      <c r="AY421" s="245" t="s">
        <v>141</v>
      </c>
    </row>
    <row r="422" spans="1:51" s="15" customFormat="1" ht="12">
      <c r="A422" s="15"/>
      <c r="B422" s="246"/>
      <c r="C422" s="247"/>
      <c r="D422" s="226" t="s">
        <v>153</v>
      </c>
      <c r="E422" s="248" t="s">
        <v>19</v>
      </c>
      <c r="F422" s="249" t="s">
        <v>181</v>
      </c>
      <c r="G422" s="247"/>
      <c r="H422" s="250">
        <v>55.624</v>
      </c>
      <c r="I422" s="251"/>
      <c r="J422" s="247"/>
      <c r="K422" s="247"/>
      <c r="L422" s="252"/>
      <c r="M422" s="253"/>
      <c r="N422" s="254"/>
      <c r="O422" s="254"/>
      <c r="P422" s="254"/>
      <c r="Q422" s="254"/>
      <c r="R422" s="254"/>
      <c r="S422" s="254"/>
      <c r="T422" s="25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56" t="s">
        <v>153</v>
      </c>
      <c r="AU422" s="256" t="s">
        <v>82</v>
      </c>
      <c r="AV422" s="15" t="s">
        <v>149</v>
      </c>
      <c r="AW422" s="15" t="s">
        <v>33</v>
      </c>
      <c r="AX422" s="15" t="s">
        <v>80</v>
      </c>
      <c r="AY422" s="256" t="s">
        <v>141</v>
      </c>
    </row>
    <row r="423" spans="1:65" s="2" customFormat="1" ht="16.5" customHeight="1">
      <c r="A423" s="40"/>
      <c r="B423" s="41"/>
      <c r="C423" s="206" t="s">
        <v>594</v>
      </c>
      <c r="D423" s="206" t="s">
        <v>144</v>
      </c>
      <c r="E423" s="207" t="s">
        <v>595</v>
      </c>
      <c r="F423" s="208" t="s">
        <v>596</v>
      </c>
      <c r="G423" s="209" t="s">
        <v>147</v>
      </c>
      <c r="H423" s="210">
        <v>55.624</v>
      </c>
      <c r="I423" s="211"/>
      <c r="J423" s="212">
        <f>ROUND(I423*H423,2)</f>
        <v>0</v>
      </c>
      <c r="K423" s="208" t="s">
        <v>148</v>
      </c>
      <c r="L423" s="46"/>
      <c r="M423" s="213" t="s">
        <v>19</v>
      </c>
      <c r="N423" s="214" t="s">
        <v>43</v>
      </c>
      <c r="O423" s="86"/>
      <c r="P423" s="215">
        <f>O423*H423</f>
        <v>0</v>
      </c>
      <c r="Q423" s="215">
        <v>0</v>
      </c>
      <c r="R423" s="215">
        <f>Q423*H423</f>
        <v>0</v>
      </c>
      <c r="S423" s="215">
        <v>0.008</v>
      </c>
      <c r="T423" s="216">
        <f>S423*H423</f>
        <v>0.44499200000000005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17" t="s">
        <v>184</v>
      </c>
      <c r="AT423" s="217" t="s">
        <v>144</v>
      </c>
      <c r="AU423" s="217" t="s">
        <v>82</v>
      </c>
      <c r="AY423" s="19" t="s">
        <v>141</v>
      </c>
      <c r="BE423" s="218">
        <f>IF(N423="základní",J423,0)</f>
        <v>0</v>
      </c>
      <c r="BF423" s="218">
        <f>IF(N423="snížená",J423,0)</f>
        <v>0</v>
      </c>
      <c r="BG423" s="218">
        <f>IF(N423="zákl. přenesená",J423,0)</f>
        <v>0</v>
      </c>
      <c r="BH423" s="218">
        <f>IF(N423="sníž. přenesená",J423,0)</f>
        <v>0</v>
      </c>
      <c r="BI423" s="218">
        <f>IF(N423="nulová",J423,0)</f>
        <v>0</v>
      </c>
      <c r="BJ423" s="19" t="s">
        <v>80</v>
      </c>
      <c r="BK423" s="218">
        <f>ROUND(I423*H423,2)</f>
        <v>0</v>
      </c>
      <c r="BL423" s="19" t="s">
        <v>184</v>
      </c>
      <c r="BM423" s="217" t="s">
        <v>597</v>
      </c>
    </row>
    <row r="424" spans="1:47" s="2" customFormat="1" ht="12">
      <c r="A424" s="40"/>
      <c r="B424" s="41"/>
      <c r="C424" s="42"/>
      <c r="D424" s="219" t="s">
        <v>151</v>
      </c>
      <c r="E424" s="42"/>
      <c r="F424" s="220" t="s">
        <v>598</v>
      </c>
      <c r="G424" s="42"/>
      <c r="H424" s="42"/>
      <c r="I424" s="221"/>
      <c r="J424" s="42"/>
      <c r="K424" s="42"/>
      <c r="L424" s="46"/>
      <c r="M424" s="222"/>
      <c r="N424" s="223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151</v>
      </c>
      <c r="AU424" s="19" t="s">
        <v>82</v>
      </c>
    </row>
    <row r="425" spans="1:51" s="13" customFormat="1" ht="12">
      <c r="A425" s="13"/>
      <c r="B425" s="224"/>
      <c r="C425" s="225"/>
      <c r="D425" s="226" t="s">
        <v>153</v>
      </c>
      <c r="E425" s="227" t="s">
        <v>19</v>
      </c>
      <c r="F425" s="228" t="s">
        <v>213</v>
      </c>
      <c r="G425" s="225"/>
      <c r="H425" s="227" t="s">
        <v>19</v>
      </c>
      <c r="I425" s="229"/>
      <c r="J425" s="225"/>
      <c r="K425" s="225"/>
      <c r="L425" s="230"/>
      <c r="M425" s="231"/>
      <c r="N425" s="232"/>
      <c r="O425" s="232"/>
      <c r="P425" s="232"/>
      <c r="Q425" s="232"/>
      <c r="R425" s="232"/>
      <c r="S425" s="232"/>
      <c r="T425" s="23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4" t="s">
        <v>153</v>
      </c>
      <c r="AU425" s="234" t="s">
        <v>82</v>
      </c>
      <c r="AV425" s="13" t="s">
        <v>80</v>
      </c>
      <c r="AW425" s="13" t="s">
        <v>33</v>
      </c>
      <c r="AX425" s="13" t="s">
        <v>72</v>
      </c>
      <c r="AY425" s="234" t="s">
        <v>141</v>
      </c>
    </row>
    <row r="426" spans="1:51" s="14" customFormat="1" ht="12">
      <c r="A426" s="14"/>
      <c r="B426" s="235"/>
      <c r="C426" s="236"/>
      <c r="D426" s="226" t="s">
        <v>153</v>
      </c>
      <c r="E426" s="237" t="s">
        <v>19</v>
      </c>
      <c r="F426" s="238" t="s">
        <v>592</v>
      </c>
      <c r="G426" s="236"/>
      <c r="H426" s="239">
        <v>13.344</v>
      </c>
      <c r="I426" s="240"/>
      <c r="J426" s="236"/>
      <c r="K426" s="236"/>
      <c r="L426" s="241"/>
      <c r="M426" s="242"/>
      <c r="N426" s="243"/>
      <c r="O426" s="243"/>
      <c r="P426" s="243"/>
      <c r="Q426" s="243"/>
      <c r="R426" s="243"/>
      <c r="S426" s="243"/>
      <c r="T426" s="24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5" t="s">
        <v>153</v>
      </c>
      <c r="AU426" s="245" t="s">
        <v>82</v>
      </c>
      <c r="AV426" s="14" t="s">
        <v>82</v>
      </c>
      <c r="AW426" s="14" t="s">
        <v>33</v>
      </c>
      <c r="AX426" s="14" t="s">
        <v>72</v>
      </c>
      <c r="AY426" s="245" t="s">
        <v>141</v>
      </c>
    </row>
    <row r="427" spans="1:51" s="14" customFormat="1" ht="12">
      <c r="A427" s="14"/>
      <c r="B427" s="235"/>
      <c r="C427" s="236"/>
      <c r="D427" s="226" t="s">
        <v>153</v>
      </c>
      <c r="E427" s="237" t="s">
        <v>19</v>
      </c>
      <c r="F427" s="238" t="s">
        <v>593</v>
      </c>
      <c r="G427" s="236"/>
      <c r="H427" s="239">
        <v>42.28</v>
      </c>
      <c r="I427" s="240"/>
      <c r="J427" s="236"/>
      <c r="K427" s="236"/>
      <c r="L427" s="241"/>
      <c r="M427" s="242"/>
      <c r="N427" s="243"/>
      <c r="O427" s="243"/>
      <c r="P427" s="243"/>
      <c r="Q427" s="243"/>
      <c r="R427" s="243"/>
      <c r="S427" s="243"/>
      <c r="T427" s="24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5" t="s">
        <v>153</v>
      </c>
      <c r="AU427" s="245" t="s">
        <v>82</v>
      </c>
      <c r="AV427" s="14" t="s">
        <v>82</v>
      </c>
      <c r="AW427" s="14" t="s">
        <v>33</v>
      </c>
      <c r="AX427" s="14" t="s">
        <v>72</v>
      </c>
      <c r="AY427" s="245" t="s">
        <v>141</v>
      </c>
    </row>
    <row r="428" spans="1:51" s="15" customFormat="1" ht="12">
      <c r="A428" s="15"/>
      <c r="B428" s="246"/>
      <c r="C428" s="247"/>
      <c r="D428" s="226" t="s">
        <v>153</v>
      </c>
      <c r="E428" s="248" t="s">
        <v>19</v>
      </c>
      <c r="F428" s="249" t="s">
        <v>181</v>
      </c>
      <c r="G428" s="247"/>
      <c r="H428" s="250">
        <v>55.624</v>
      </c>
      <c r="I428" s="251"/>
      <c r="J428" s="247"/>
      <c r="K428" s="247"/>
      <c r="L428" s="252"/>
      <c r="M428" s="253"/>
      <c r="N428" s="254"/>
      <c r="O428" s="254"/>
      <c r="P428" s="254"/>
      <c r="Q428" s="254"/>
      <c r="R428" s="254"/>
      <c r="S428" s="254"/>
      <c r="T428" s="25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56" t="s">
        <v>153</v>
      </c>
      <c r="AU428" s="256" t="s">
        <v>82</v>
      </c>
      <c r="AV428" s="15" t="s">
        <v>149</v>
      </c>
      <c r="AW428" s="15" t="s">
        <v>33</v>
      </c>
      <c r="AX428" s="15" t="s">
        <v>80</v>
      </c>
      <c r="AY428" s="256" t="s">
        <v>141</v>
      </c>
    </row>
    <row r="429" spans="1:65" s="2" customFormat="1" ht="16.5" customHeight="1">
      <c r="A429" s="40"/>
      <c r="B429" s="41"/>
      <c r="C429" s="206" t="s">
        <v>599</v>
      </c>
      <c r="D429" s="206" t="s">
        <v>144</v>
      </c>
      <c r="E429" s="207" t="s">
        <v>600</v>
      </c>
      <c r="F429" s="208" t="s">
        <v>601</v>
      </c>
      <c r="G429" s="209" t="s">
        <v>298</v>
      </c>
      <c r="H429" s="210">
        <v>6</v>
      </c>
      <c r="I429" s="211"/>
      <c r="J429" s="212">
        <f>ROUND(I429*H429,2)</f>
        <v>0</v>
      </c>
      <c r="K429" s="208" t="s">
        <v>148</v>
      </c>
      <c r="L429" s="46"/>
      <c r="M429" s="213" t="s">
        <v>19</v>
      </c>
      <c r="N429" s="214" t="s">
        <v>43</v>
      </c>
      <c r="O429" s="86"/>
      <c r="P429" s="215">
        <f>O429*H429</f>
        <v>0</v>
      </c>
      <c r="Q429" s="215">
        <v>0</v>
      </c>
      <c r="R429" s="215">
        <f>Q429*H429</f>
        <v>0</v>
      </c>
      <c r="S429" s="215">
        <v>0.024</v>
      </c>
      <c r="T429" s="216">
        <f>S429*H429</f>
        <v>0.14400000000000002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17" t="s">
        <v>184</v>
      </c>
      <c r="AT429" s="217" t="s">
        <v>144</v>
      </c>
      <c r="AU429" s="217" t="s">
        <v>82</v>
      </c>
      <c r="AY429" s="19" t="s">
        <v>141</v>
      </c>
      <c r="BE429" s="218">
        <f>IF(N429="základní",J429,0)</f>
        <v>0</v>
      </c>
      <c r="BF429" s="218">
        <f>IF(N429="snížená",J429,0)</f>
        <v>0</v>
      </c>
      <c r="BG429" s="218">
        <f>IF(N429="zákl. přenesená",J429,0)</f>
        <v>0</v>
      </c>
      <c r="BH429" s="218">
        <f>IF(N429="sníž. přenesená",J429,0)</f>
        <v>0</v>
      </c>
      <c r="BI429" s="218">
        <f>IF(N429="nulová",J429,0)</f>
        <v>0</v>
      </c>
      <c r="BJ429" s="19" t="s">
        <v>80</v>
      </c>
      <c r="BK429" s="218">
        <f>ROUND(I429*H429,2)</f>
        <v>0</v>
      </c>
      <c r="BL429" s="19" t="s">
        <v>184</v>
      </c>
      <c r="BM429" s="217" t="s">
        <v>602</v>
      </c>
    </row>
    <row r="430" spans="1:47" s="2" customFormat="1" ht="12">
      <c r="A430" s="40"/>
      <c r="B430" s="41"/>
      <c r="C430" s="42"/>
      <c r="D430" s="219" t="s">
        <v>151</v>
      </c>
      <c r="E430" s="42"/>
      <c r="F430" s="220" t="s">
        <v>603</v>
      </c>
      <c r="G430" s="42"/>
      <c r="H430" s="42"/>
      <c r="I430" s="221"/>
      <c r="J430" s="42"/>
      <c r="K430" s="42"/>
      <c r="L430" s="46"/>
      <c r="M430" s="222"/>
      <c r="N430" s="223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151</v>
      </c>
      <c r="AU430" s="19" t="s">
        <v>82</v>
      </c>
    </row>
    <row r="431" spans="1:51" s="13" customFormat="1" ht="12">
      <c r="A431" s="13"/>
      <c r="B431" s="224"/>
      <c r="C431" s="225"/>
      <c r="D431" s="226" t="s">
        <v>153</v>
      </c>
      <c r="E431" s="227" t="s">
        <v>19</v>
      </c>
      <c r="F431" s="228" t="s">
        <v>213</v>
      </c>
      <c r="G431" s="225"/>
      <c r="H431" s="227" t="s">
        <v>19</v>
      </c>
      <c r="I431" s="229"/>
      <c r="J431" s="225"/>
      <c r="K431" s="225"/>
      <c r="L431" s="230"/>
      <c r="M431" s="231"/>
      <c r="N431" s="232"/>
      <c r="O431" s="232"/>
      <c r="P431" s="232"/>
      <c r="Q431" s="232"/>
      <c r="R431" s="232"/>
      <c r="S431" s="232"/>
      <c r="T431" s="23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4" t="s">
        <v>153</v>
      </c>
      <c r="AU431" s="234" t="s">
        <v>82</v>
      </c>
      <c r="AV431" s="13" t="s">
        <v>80</v>
      </c>
      <c r="AW431" s="13" t="s">
        <v>33</v>
      </c>
      <c r="AX431" s="13" t="s">
        <v>72</v>
      </c>
      <c r="AY431" s="234" t="s">
        <v>141</v>
      </c>
    </row>
    <row r="432" spans="1:51" s="14" customFormat="1" ht="12">
      <c r="A432" s="14"/>
      <c r="B432" s="235"/>
      <c r="C432" s="236"/>
      <c r="D432" s="226" t="s">
        <v>153</v>
      </c>
      <c r="E432" s="237" t="s">
        <v>19</v>
      </c>
      <c r="F432" s="238" t="s">
        <v>142</v>
      </c>
      <c r="G432" s="236"/>
      <c r="H432" s="239">
        <v>6</v>
      </c>
      <c r="I432" s="240"/>
      <c r="J432" s="236"/>
      <c r="K432" s="236"/>
      <c r="L432" s="241"/>
      <c r="M432" s="242"/>
      <c r="N432" s="243"/>
      <c r="O432" s="243"/>
      <c r="P432" s="243"/>
      <c r="Q432" s="243"/>
      <c r="R432" s="243"/>
      <c r="S432" s="243"/>
      <c r="T432" s="24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5" t="s">
        <v>153</v>
      </c>
      <c r="AU432" s="245" t="s">
        <v>82</v>
      </c>
      <c r="AV432" s="14" t="s">
        <v>82</v>
      </c>
      <c r="AW432" s="14" t="s">
        <v>33</v>
      </c>
      <c r="AX432" s="14" t="s">
        <v>80</v>
      </c>
      <c r="AY432" s="245" t="s">
        <v>141</v>
      </c>
    </row>
    <row r="433" spans="1:65" s="2" customFormat="1" ht="24.15" customHeight="1">
      <c r="A433" s="40"/>
      <c r="B433" s="41"/>
      <c r="C433" s="206" t="s">
        <v>604</v>
      </c>
      <c r="D433" s="206" t="s">
        <v>144</v>
      </c>
      <c r="E433" s="207" t="s">
        <v>605</v>
      </c>
      <c r="F433" s="208" t="s">
        <v>606</v>
      </c>
      <c r="G433" s="209" t="s">
        <v>298</v>
      </c>
      <c r="H433" s="210">
        <v>5.72</v>
      </c>
      <c r="I433" s="211"/>
      <c r="J433" s="212">
        <f>ROUND(I433*H433,2)</f>
        <v>0</v>
      </c>
      <c r="K433" s="208" t="s">
        <v>148</v>
      </c>
      <c r="L433" s="46"/>
      <c r="M433" s="213" t="s">
        <v>19</v>
      </c>
      <c r="N433" s="214" t="s">
        <v>43</v>
      </c>
      <c r="O433" s="86"/>
      <c r="P433" s="215">
        <f>O433*H433</f>
        <v>0</v>
      </c>
      <c r="Q433" s="215">
        <v>0</v>
      </c>
      <c r="R433" s="215">
        <f>Q433*H433</f>
        <v>0</v>
      </c>
      <c r="S433" s="215">
        <v>0.174</v>
      </c>
      <c r="T433" s="216">
        <f>S433*H433</f>
        <v>0.9952799999999999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17" t="s">
        <v>149</v>
      </c>
      <c r="AT433" s="217" t="s">
        <v>144</v>
      </c>
      <c r="AU433" s="217" t="s">
        <v>82</v>
      </c>
      <c r="AY433" s="19" t="s">
        <v>141</v>
      </c>
      <c r="BE433" s="218">
        <f>IF(N433="základní",J433,0)</f>
        <v>0</v>
      </c>
      <c r="BF433" s="218">
        <f>IF(N433="snížená",J433,0)</f>
        <v>0</v>
      </c>
      <c r="BG433" s="218">
        <f>IF(N433="zákl. přenesená",J433,0)</f>
        <v>0</v>
      </c>
      <c r="BH433" s="218">
        <f>IF(N433="sníž. přenesená",J433,0)</f>
        <v>0</v>
      </c>
      <c r="BI433" s="218">
        <f>IF(N433="nulová",J433,0)</f>
        <v>0</v>
      </c>
      <c r="BJ433" s="19" t="s">
        <v>80</v>
      </c>
      <c r="BK433" s="218">
        <f>ROUND(I433*H433,2)</f>
        <v>0</v>
      </c>
      <c r="BL433" s="19" t="s">
        <v>149</v>
      </c>
      <c r="BM433" s="217" t="s">
        <v>607</v>
      </c>
    </row>
    <row r="434" spans="1:47" s="2" customFormat="1" ht="12">
      <c r="A434" s="40"/>
      <c r="B434" s="41"/>
      <c r="C434" s="42"/>
      <c r="D434" s="219" t="s">
        <v>151</v>
      </c>
      <c r="E434" s="42"/>
      <c r="F434" s="220" t="s">
        <v>608</v>
      </c>
      <c r="G434" s="42"/>
      <c r="H434" s="42"/>
      <c r="I434" s="221"/>
      <c r="J434" s="42"/>
      <c r="K434" s="42"/>
      <c r="L434" s="46"/>
      <c r="M434" s="222"/>
      <c r="N434" s="223"/>
      <c r="O434" s="86"/>
      <c r="P434" s="86"/>
      <c r="Q434" s="86"/>
      <c r="R434" s="86"/>
      <c r="S434" s="86"/>
      <c r="T434" s="87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T434" s="19" t="s">
        <v>151</v>
      </c>
      <c r="AU434" s="19" t="s">
        <v>82</v>
      </c>
    </row>
    <row r="435" spans="1:51" s="13" customFormat="1" ht="12">
      <c r="A435" s="13"/>
      <c r="B435" s="224"/>
      <c r="C435" s="225"/>
      <c r="D435" s="226" t="s">
        <v>153</v>
      </c>
      <c r="E435" s="227" t="s">
        <v>19</v>
      </c>
      <c r="F435" s="228" t="s">
        <v>213</v>
      </c>
      <c r="G435" s="225"/>
      <c r="H435" s="227" t="s">
        <v>19</v>
      </c>
      <c r="I435" s="229"/>
      <c r="J435" s="225"/>
      <c r="K435" s="225"/>
      <c r="L435" s="230"/>
      <c r="M435" s="231"/>
      <c r="N435" s="232"/>
      <c r="O435" s="232"/>
      <c r="P435" s="232"/>
      <c r="Q435" s="232"/>
      <c r="R435" s="232"/>
      <c r="S435" s="232"/>
      <c r="T435" s="23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4" t="s">
        <v>153</v>
      </c>
      <c r="AU435" s="234" t="s">
        <v>82</v>
      </c>
      <c r="AV435" s="13" t="s">
        <v>80</v>
      </c>
      <c r="AW435" s="13" t="s">
        <v>33</v>
      </c>
      <c r="AX435" s="13" t="s">
        <v>72</v>
      </c>
      <c r="AY435" s="234" t="s">
        <v>141</v>
      </c>
    </row>
    <row r="436" spans="1:51" s="14" customFormat="1" ht="12">
      <c r="A436" s="14"/>
      <c r="B436" s="235"/>
      <c r="C436" s="236"/>
      <c r="D436" s="226" t="s">
        <v>153</v>
      </c>
      <c r="E436" s="237" t="s">
        <v>19</v>
      </c>
      <c r="F436" s="238" t="s">
        <v>609</v>
      </c>
      <c r="G436" s="236"/>
      <c r="H436" s="239">
        <v>5.72</v>
      </c>
      <c r="I436" s="240"/>
      <c r="J436" s="236"/>
      <c r="K436" s="236"/>
      <c r="L436" s="241"/>
      <c r="M436" s="242"/>
      <c r="N436" s="243"/>
      <c r="O436" s="243"/>
      <c r="P436" s="243"/>
      <c r="Q436" s="243"/>
      <c r="R436" s="243"/>
      <c r="S436" s="243"/>
      <c r="T436" s="24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5" t="s">
        <v>153</v>
      </c>
      <c r="AU436" s="245" t="s">
        <v>82</v>
      </c>
      <c r="AV436" s="14" t="s">
        <v>82</v>
      </c>
      <c r="AW436" s="14" t="s">
        <v>33</v>
      </c>
      <c r="AX436" s="14" t="s">
        <v>80</v>
      </c>
      <c r="AY436" s="245" t="s">
        <v>141</v>
      </c>
    </row>
    <row r="437" spans="1:65" s="2" customFormat="1" ht="16.5" customHeight="1">
      <c r="A437" s="40"/>
      <c r="B437" s="41"/>
      <c r="C437" s="206" t="s">
        <v>610</v>
      </c>
      <c r="D437" s="206" t="s">
        <v>144</v>
      </c>
      <c r="E437" s="207" t="s">
        <v>611</v>
      </c>
      <c r="F437" s="208" t="s">
        <v>612</v>
      </c>
      <c r="G437" s="209" t="s">
        <v>298</v>
      </c>
      <c r="H437" s="210">
        <v>1</v>
      </c>
      <c r="I437" s="211"/>
      <c r="J437" s="212">
        <f>ROUND(I437*H437,2)</f>
        <v>0</v>
      </c>
      <c r="K437" s="208" t="s">
        <v>167</v>
      </c>
      <c r="L437" s="46"/>
      <c r="M437" s="213" t="s">
        <v>19</v>
      </c>
      <c r="N437" s="214" t="s">
        <v>43</v>
      </c>
      <c r="O437" s="86"/>
      <c r="P437" s="215">
        <f>O437*H437</f>
        <v>0</v>
      </c>
      <c r="Q437" s="215">
        <v>0.05</v>
      </c>
      <c r="R437" s="215">
        <f>Q437*H437</f>
        <v>0.05</v>
      </c>
      <c r="S437" s="215">
        <v>0</v>
      </c>
      <c r="T437" s="216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17" t="s">
        <v>184</v>
      </c>
      <c r="AT437" s="217" t="s">
        <v>144</v>
      </c>
      <c r="AU437" s="217" t="s">
        <v>82</v>
      </c>
      <c r="AY437" s="19" t="s">
        <v>141</v>
      </c>
      <c r="BE437" s="218">
        <f>IF(N437="základní",J437,0)</f>
        <v>0</v>
      </c>
      <c r="BF437" s="218">
        <f>IF(N437="snížená",J437,0)</f>
        <v>0</v>
      </c>
      <c r="BG437" s="218">
        <f>IF(N437="zákl. přenesená",J437,0)</f>
        <v>0</v>
      </c>
      <c r="BH437" s="218">
        <f>IF(N437="sníž. přenesená",J437,0)</f>
        <v>0</v>
      </c>
      <c r="BI437" s="218">
        <f>IF(N437="nulová",J437,0)</f>
        <v>0</v>
      </c>
      <c r="BJ437" s="19" t="s">
        <v>80</v>
      </c>
      <c r="BK437" s="218">
        <f>ROUND(I437*H437,2)</f>
        <v>0</v>
      </c>
      <c r="BL437" s="19" t="s">
        <v>184</v>
      </c>
      <c r="BM437" s="217" t="s">
        <v>613</v>
      </c>
    </row>
    <row r="438" spans="1:51" s="13" customFormat="1" ht="12">
      <c r="A438" s="13"/>
      <c r="B438" s="224"/>
      <c r="C438" s="225"/>
      <c r="D438" s="226" t="s">
        <v>153</v>
      </c>
      <c r="E438" s="227" t="s">
        <v>19</v>
      </c>
      <c r="F438" s="228" t="s">
        <v>202</v>
      </c>
      <c r="G438" s="225"/>
      <c r="H438" s="227" t="s">
        <v>19</v>
      </c>
      <c r="I438" s="229"/>
      <c r="J438" s="225"/>
      <c r="K438" s="225"/>
      <c r="L438" s="230"/>
      <c r="M438" s="231"/>
      <c r="N438" s="232"/>
      <c r="O438" s="232"/>
      <c r="P438" s="232"/>
      <c r="Q438" s="232"/>
      <c r="R438" s="232"/>
      <c r="S438" s="232"/>
      <c r="T438" s="23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4" t="s">
        <v>153</v>
      </c>
      <c r="AU438" s="234" t="s">
        <v>82</v>
      </c>
      <c r="AV438" s="13" t="s">
        <v>80</v>
      </c>
      <c r="AW438" s="13" t="s">
        <v>33</v>
      </c>
      <c r="AX438" s="13" t="s">
        <v>72</v>
      </c>
      <c r="AY438" s="234" t="s">
        <v>141</v>
      </c>
    </row>
    <row r="439" spans="1:51" s="14" customFormat="1" ht="12">
      <c r="A439" s="14"/>
      <c r="B439" s="235"/>
      <c r="C439" s="236"/>
      <c r="D439" s="226" t="s">
        <v>153</v>
      </c>
      <c r="E439" s="237" t="s">
        <v>19</v>
      </c>
      <c r="F439" s="238" t="s">
        <v>80</v>
      </c>
      <c r="G439" s="236"/>
      <c r="H439" s="239">
        <v>1</v>
      </c>
      <c r="I439" s="240"/>
      <c r="J439" s="236"/>
      <c r="K439" s="236"/>
      <c r="L439" s="241"/>
      <c r="M439" s="242"/>
      <c r="N439" s="243"/>
      <c r="O439" s="243"/>
      <c r="P439" s="243"/>
      <c r="Q439" s="243"/>
      <c r="R439" s="243"/>
      <c r="S439" s="243"/>
      <c r="T439" s="24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5" t="s">
        <v>153</v>
      </c>
      <c r="AU439" s="245" t="s">
        <v>82</v>
      </c>
      <c r="AV439" s="14" t="s">
        <v>82</v>
      </c>
      <c r="AW439" s="14" t="s">
        <v>33</v>
      </c>
      <c r="AX439" s="14" t="s">
        <v>80</v>
      </c>
      <c r="AY439" s="245" t="s">
        <v>141</v>
      </c>
    </row>
    <row r="440" spans="1:65" s="2" customFormat="1" ht="16.5" customHeight="1">
      <c r="A440" s="40"/>
      <c r="B440" s="41"/>
      <c r="C440" s="206" t="s">
        <v>614</v>
      </c>
      <c r="D440" s="206" t="s">
        <v>144</v>
      </c>
      <c r="E440" s="207" t="s">
        <v>615</v>
      </c>
      <c r="F440" s="208" t="s">
        <v>616</v>
      </c>
      <c r="G440" s="209" t="s">
        <v>298</v>
      </c>
      <c r="H440" s="210">
        <v>1</v>
      </c>
      <c r="I440" s="211"/>
      <c r="J440" s="212">
        <f>ROUND(I440*H440,2)</f>
        <v>0</v>
      </c>
      <c r="K440" s="208" t="s">
        <v>167</v>
      </c>
      <c r="L440" s="46"/>
      <c r="M440" s="213" t="s">
        <v>19</v>
      </c>
      <c r="N440" s="214" t="s">
        <v>43</v>
      </c>
      <c r="O440" s="86"/>
      <c r="P440" s="215">
        <f>O440*H440</f>
        <v>0</v>
      </c>
      <c r="Q440" s="215">
        <v>0.05</v>
      </c>
      <c r="R440" s="215">
        <f>Q440*H440</f>
        <v>0.05</v>
      </c>
      <c r="S440" s="215">
        <v>0</v>
      </c>
      <c r="T440" s="216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17" t="s">
        <v>184</v>
      </c>
      <c r="AT440" s="217" t="s">
        <v>144</v>
      </c>
      <c r="AU440" s="217" t="s">
        <v>82</v>
      </c>
      <c r="AY440" s="19" t="s">
        <v>141</v>
      </c>
      <c r="BE440" s="218">
        <f>IF(N440="základní",J440,0)</f>
        <v>0</v>
      </c>
      <c r="BF440" s="218">
        <f>IF(N440="snížená",J440,0)</f>
        <v>0</v>
      </c>
      <c r="BG440" s="218">
        <f>IF(N440="zákl. přenesená",J440,0)</f>
        <v>0</v>
      </c>
      <c r="BH440" s="218">
        <f>IF(N440="sníž. přenesená",J440,0)</f>
        <v>0</v>
      </c>
      <c r="BI440" s="218">
        <f>IF(N440="nulová",J440,0)</f>
        <v>0</v>
      </c>
      <c r="BJ440" s="19" t="s">
        <v>80</v>
      </c>
      <c r="BK440" s="218">
        <f>ROUND(I440*H440,2)</f>
        <v>0</v>
      </c>
      <c r="BL440" s="19" t="s">
        <v>184</v>
      </c>
      <c r="BM440" s="217" t="s">
        <v>617</v>
      </c>
    </row>
    <row r="441" spans="1:51" s="13" customFormat="1" ht="12">
      <c r="A441" s="13"/>
      <c r="B441" s="224"/>
      <c r="C441" s="225"/>
      <c r="D441" s="226" t="s">
        <v>153</v>
      </c>
      <c r="E441" s="227" t="s">
        <v>19</v>
      </c>
      <c r="F441" s="228" t="s">
        <v>202</v>
      </c>
      <c r="G441" s="225"/>
      <c r="H441" s="227" t="s">
        <v>19</v>
      </c>
      <c r="I441" s="229"/>
      <c r="J441" s="225"/>
      <c r="K441" s="225"/>
      <c r="L441" s="230"/>
      <c r="M441" s="231"/>
      <c r="N441" s="232"/>
      <c r="O441" s="232"/>
      <c r="P441" s="232"/>
      <c r="Q441" s="232"/>
      <c r="R441" s="232"/>
      <c r="S441" s="232"/>
      <c r="T441" s="23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4" t="s">
        <v>153</v>
      </c>
      <c r="AU441" s="234" t="s">
        <v>82</v>
      </c>
      <c r="AV441" s="13" t="s">
        <v>80</v>
      </c>
      <c r="AW441" s="13" t="s">
        <v>33</v>
      </c>
      <c r="AX441" s="13" t="s">
        <v>72</v>
      </c>
      <c r="AY441" s="234" t="s">
        <v>141</v>
      </c>
    </row>
    <row r="442" spans="1:51" s="14" customFormat="1" ht="12">
      <c r="A442" s="14"/>
      <c r="B442" s="235"/>
      <c r="C442" s="236"/>
      <c r="D442" s="226" t="s">
        <v>153</v>
      </c>
      <c r="E442" s="237" t="s">
        <v>19</v>
      </c>
      <c r="F442" s="238" t="s">
        <v>80</v>
      </c>
      <c r="G442" s="236"/>
      <c r="H442" s="239">
        <v>1</v>
      </c>
      <c r="I442" s="240"/>
      <c r="J442" s="236"/>
      <c r="K442" s="236"/>
      <c r="L442" s="241"/>
      <c r="M442" s="242"/>
      <c r="N442" s="243"/>
      <c r="O442" s="243"/>
      <c r="P442" s="243"/>
      <c r="Q442" s="243"/>
      <c r="R442" s="243"/>
      <c r="S442" s="243"/>
      <c r="T442" s="24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45" t="s">
        <v>153</v>
      </c>
      <c r="AU442" s="245" t="s">
        <v>82</v>
      </c>
      <c r="AV442" s="14" t="s">
        <v>82</v>
      </c>
      <c r="AW442" s="14" t="s">
        <v>33</v>
      </c>
      <c r="AX442" s="14" t="s">
        <v>80</v>
      </c>
      <c r="AY442" s="245" t="s">
        <v>141</v>
      </c>
    </row>
    <row r="443" spans="1:65" s="2" customFormat="1" ht="24.15" customHeight="1">
      <c r="A443" s="40"/>
      <c r="B443" s="41"/>
      <c r="C443" s="206" t="s">
        <v>618</v>
      </c>
      <c r="D443" s="206" t="s">
        <v>144</v>
      </c>
      <c r="E443" s="207" t="s">
        <v>619</v>
      </c>
      <c r="F443" s="208" t="s">
        <v>620</v>
      </c>
      <c r="G443" s="209" t="s">
        <v>298</v>
      </c>
      <c r="H443" s="210">
        <v>1</v>
      </c>
      <c r="I443" s="211"/>
      <c r="J443" s="212">
        <f>ROUND(I443*H443,2)</f>
        <v>0</v>
      </c>
      <c r="K443" s="208" t="s">
        <v>167</v>
      </c>
      <c r="L443" s="46"/>
      <c r="M443" s="213" t="s">
        <v>19</v>
      </c>
      <c r="N443" s="214" t="s">
        <v>43</v>
      </c>
      <c r="O443" s="86"/>
      <c r="P443" s="215">
        <f>O443*H443</f>
        <v>0</v>
      </c>
      <c r="Q443" s="215">
        <v>0.05</v>
      </c>
      <c r="R443" s="215">
        <f>Q443*H443</f>
        <v>0.05</v>
      </c>
      <c r="S443" s="215">
        <v>0</v>
      </c>
      <c r="T443" s="216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17" t="s">
        <v>184</v>
      </c>
      <c r="AT443" s="217" t="s">
        <v>144</v>
      </c>
      <c r="AU443" s="217" t="s">
        <v>82</v>
      </c>
      <c r="AY443" s="19" t="s">
        <v>141</v>
      </c>
      <c r="BE443" s="218">
        <f>IF(N443="základní",J443,0)</f>
        <v>0</v>
      </c>
      <c r="BF443" s="218">
        <f>IF(N443="snížená",J443,0)</f>
        <v>0</v>
      </c>
      <c r="BG443" s="218">
        <f>IF(N443="zákl. přenesená",J443,0)</f>
        <v>0</v>
      </c>
      <c r="BH443" s="218">
        <f>IF(N443="sníž. přenesená",J443,0)</f>
        <v>0</v>
      </c>
      <c r="BI443" s="218">
        <f>IF(N443="nulová",J443,0)</f>
        <v>0</v>
      </c>
      <c r="BJ443" s="19" t="s">
        <v>80</v>
      </c>
      <c r="BK443" s="218">
        <f>ROUND(I443*H443,2)</f>
        <v>0</v>
      </c>
      <c r="BL443" s="19" t="s">
        <v>184</v>
      </c>
      <c r="BM443" s="217" t="s">
        <v>621</v>
      </c>
    </row>
    <row r="444" spans="1:51" s="13" customFormat="1" ht="12">
      <c r="A444" s="13"/>
      <c r="B444" s="224"/>
      <c r="C444" s="225"/>
      <c r="D444" s="226" t="s">
        <v>153</v>
      </c>
      <c r="E444" s="227" t="s">
        <v>19</v>
      </c>
      <c r="F444" s="228" t="s">
        <v>202</v>
      </c>
      <c r="G444" s="225"/>
      <c r="H444" s="227" t="s">
        <v>19</v>
      </c>
      <c r="I444" s="229"/>
      <c r="J444" s="225"/>
      <c r="K444" s="225"/>
      <c r="L444" s="230"/>
      <c r="M444" s="231"/>
      <c r="N444" s="232"/>
      <c r="O444" s="232"/>
      <c r="P444" s="232"/>
      <c r="Q444" s="232"/>
      <c r="R444" s="232"/>
      <c r="S444" s="232"/>
      <c r="T444" s="23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4" t="s">
        <v>153</v>
      </c>
      <c r="AU444" s="234" t="s">
        <v>82</v>
      </c>
      <c r="AV444" s="13" t="s">
        <v>80</v>
      </c>
      <c r="AW444" s="13" t="s">
        <v>33</v>
      </c>
      <c r="AX444" s="13" t="s">
        <v>72</v>
      </c>
      <c r="AY444" s="234" t="s">
        <v>141</v>
      </c>
    </row>
    <row r="445" spans="1:51" s="14" customFormat="1" ht="12">
      <c r="A445" s="14"/>
      <c r="B445" s="235"/>
      <c r="C445" s="236"/>
      <c r="D445" s="226" t="s">
        <v>153</v>
      </c>
      <c r="E445" s="237" t="s">
        <v>19</v>
      </c>
      <c r="F445" s="238" t="s">
        <v>80</v>
      </c>
      <c r="G445" s="236"/>
      <c r="H445" s="239">
        <v>1</v>
      </c>
      <c r="I445" s="240"/>
      <c r="J445" s="236"/>
      <c r="K445" s="236"/>
      <c r="L445" s="241"/>
      <c r="M445" s="242"/>
      <c r="N445" s="243"/>
      <c r="O445" s="243"/>
      <c r="P445" s="243"/>
      <c r="Q445" s="243"/>
      <c r="R445" s="243"/>
      <c r="S445" s="243"/>
      <c r="T445" s="24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5" t="s">
        <v>153</v>
      </c>
      <c r="AU445" s="245" t="s">
        <v>82</v>
      </c>
      <c r="AV445" s="14" t="s">
        <v>82</v>
      </c>
      <c r="AW445" s="14" t="s">
        <v>33</v>
      </c>
      <c r="AX445" s="14" t="s">
        <v>80</v>
      </c>
      <c r="AY445" s="245" t="s">
        <v>141</v>
      </c>
    </row>
    <row r="446" spans="1:65" s="2" customFormat="1" ht="24.15" customHeight="1">
      <c r="A446" s="40"/>
      <c r="B446" s="41"/>
      <c r="C446" s="206" t="s">
        <v>622</v>
      </c>
      <c r="D446" s="206" t="s">
        <v>144</v>
      </c>
      <c r="E446" s="207" t="s">
        <v>623</v>
      </c>
      <c r="F446" s="208" t="s">
        <v>624</v>
      </c>
      <c r="G446" s="209" t="s">
        <v>298</v>
      </c>
      <c r="H446" s="210">
        <v>1</v>
      </c>
      <c r="I446" s="211"/>
      <c r="J446" s="212">
        <f>ROUND(I446*H446,2)</f>
        <v>0</v>
      </c>
      <c r="K446" s="208" t="s">
        <v>167</v>
      </c>
      <c r="L446" s="46"/>
      <c r="M446" s="213" t="s">
        <v>19</v>
      </c>
      <c r="N446" s="214" t="s">
        <v>43</v>
      </c>
      <c r="O446" s="86"/>
      <c r="P446" s="215">
        <f>O446*H446</f>
        <v>0</v>
      </c>
      <c r="Q446" s="215">
        <v>0.05</v>
      </c>
      <c r="R446" s="215">
        <f>Q446*H446</f>
        <v>0.05</v>
      </c>
      <c r="S446" s="215">
        <v>0</v>
      </c>
      <c r="T446" s="216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17" t="s">
        <v>184</v>
      </c>
      <c r="AT446" s="217" t="s">
        <v>144</v>
      </c>
      <c r="AU446" s="217" t="s">
        <v>82</v>
      </c>
      <c r="AY446" s="19" t="s">
        <v>141</v>
      </c>
      <c r="BE446" s="218">
        <f>IF(N446="základní",J446,0)</f>
        <v>0</v>
      </c>
      <c r="BF446" s="218">
        <f>IF(N446="snížená",J446,0)</f>
        <v>0</v>
      </c>
      <c r="BG446" s="218">
        <f>IF(N446="zákl. přenesená",J446,0)</f>
        <v>0</v>
      </c>
      <c r="BH446" s="218">
        <f>IF(N446="sníž. přenesená",J446,0)</f>
        <v>0</v>
      </c>
      <c r="BI446" s="218">
        <f>IF(N446="nulová",J446,0)</f>
        <v>0</v>
      </c>
      <c r="BJ446" s="19" t="s">
        <v>80</v>
      </c>
      <c r="BK446" s="218">
        <f>ROUND(I446*H446,2)</f>
        <v>0</v>
      </c>
      <c r="BL446" s="19" t="s">
        <v>184</v>
      </c>
      <c r="BM446" s="217" t="s">
        <v>625</v>
      </c>
    </row>
    <row r="447" spans="1:51" s="13" customFormat="1" ht="12">
      <c r="A447" s="13"/>
      <c r="B447" s="224"/>
      <c r="C447" s="225"/>
      <c r="D447" s="226" t="s">
        <v>153</v>
      </c>
      <c r="E447" s="227" t="s">
        <v>19</v>
      </c>
      <c r="F447" s="228" t="s">
        <v>202</v>
      </c>
      <c r="G447" s="225"/>
      <c r="H447" s="227" t="s">
        <v>19</v>
      </c>
      <c r="I447" s="229"/>
      <c r="J447" s="225"/>
      <c r="K447" s="225"/>
      <c r="L447" s="230"/>
      <c r="M447" s="231"/>
      <c r="N447" s="232"/>
      <c r="O447" s="232"/>
      <c r="P447" s="232"/>
      <c r="Q447" s="232"/>
      <c r="R447" s="232"/>
      <c r="S447" s="232"/>
      <c r="T447" s="23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4" t="s">
        <v>153</v>
      </c>
      <c r="AU447" s="234" t="s">
        <v>82</v>
      </c>
      <c r="AV447" s="13" t="s">
        <v>80</v>
      </c>
      <c r="AW447" s="13" t="s">
        <v>33</v>
      </c>
      <c r="AX447" s="13" t="s">
        <v>72</v>
      </c>
      <c r="AY447" s="234" t="s">
        <v>141</v>
      </c>
    </row>
    <row r="448" spans="1:51" s="14" customFormat="1" ht="12">
      <c r="A448" s="14"/>
      <c r="B448" s="235"/>
      <c r="C448" s="236"/>
      <c r="D448" s="226" t="s">
        <v>153</v>
      </c>
      <c r="E448" s="237" t="s">
        <v>19</v>
      </c>
      <c r="F448" s="238" t="s">
        <v>80</v>
      </c>
      <c r="G448" s="236"/>
      <c r="H448" s="239">
        <v>1</v>
      </c>
      <c r="I448" s="240"/>
      <c r="J448" s="236"/>
      <c r="K448" s="236"/>
      <c r="L448" s="241"/>
      <c r="M448" s="242"/>
      <c r="N448" s="243"/>
      <c r="O448" s="243"/>
      <c r="P448" s="243"/>
      <c r="Q448" s="243"/>
      <c r="R448" s="243"/>
      <c r="S448" s="243"/>
      <c r="T448" s="24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45" t="s">
        <v>153</v>
      </c>
      <c r="AU448" s="245" t="s">
        <v>82</v>
      </c>
      <c r="AV448" s="14" t="s">
        <v>82</v>
      </c>
      <c r="AW448" s="14" t="s">
        <v>33</v>
      </c>
      <c r="AX448" s="14" t="s">
        <v>80</v>
      </c>
      <c r="AY448" s="245" t="s">
        <v>141</v>
      </c>
    </row>
    <row r="449" spans="1:65" s="2" customFormat="1" ht="24.15" customHeight="1">
      <c r="A449" s="40"/>
      <c r="B449" s="41"/>
      <c r="C449" s="206" t="s">
        <v>626</v>
      </c>
      <c r="D449" s="206" t="s">
        <v>144</v>
      </c>
      <c r="E449" s="207" t="s">
        <v>627</v>
      </c>
      <c r="F449" s="208" t="s">
        <v>628</v>
      </c>
      <c r="G449" s="209" t="s">
        <v>298</v>
      </c>
      <c r="H449" s="210">
        <v>1</v>
      </c>
      <c r="I449" s="211"/>
      <c r="J449" s="212">
        <f>ROUND(I449*H449,2)</f>
        <v>0</v>
      </c>
      <c r="K449" s="208" t="s">
        <v>167</v>
      </c>
      <c r="L449" s="46"/>
      <c r="M449" s="213" t="s">
        <v>19</v>
      </c>
      <c r="N449" s="214" t="s">
        <v>43</v>
      </c>
      <c r="O449" s="86"/>
      <c r="P449" s="215">
        <f>O449*H449</f>
        <v>0</v>
      </c>
      <c r="Q449" s="215">
        <v>0.05</v>
      </c>
      <c r="R449" s="215">
        <f>Q449*H449</f>
        <v>0.05</v>
      </c>
      <c r="S449" s="215">
        <v>0</v>
      </c>
      <c r="T449" s="216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17" t="s">
        <v>184</v>
      </c>
      <c r="AT449" s="217" t="s">
        <v>144</v>
      </c>
      <c r="AU449" s="217" t="s">
        <v>82</v>
      </c>
      <c r="AY449" s="19" t="s">
        <v>141</v>
      </c>
      <c r="BE449" s="218">
        <f>IF(N449="základní",J449,0)</f>
        <v>0</v>
      </c>
      <c r="BF449" s="218">
        <f>IF(N449="snížená",J449,0)</f>
        <v>0</v>
      </c>
      <c r="BG449" s="218">
        <f>IF(N449="zákl. přenesená",J449,0)</f>
        <v>0</v>
      </c>
      <c r="BH449" s="218">
        <f>IF(N449="sníž. přenesená",J449,0)</f>
        <v>0</v>
      </c>
      <c r="BI449" s="218">
        <f>IF(N449="nulová",J449,0)</f>
        <v>0</v>
      </c>
      <c r="BJ449" s="19" t="s">
        <v>80</v>
      </c>
      <c r="BK449" s="218">
        <f>ROUND(I449*H449,2)</f>
        <v>0</v>
      </c>
      <c r="BL449" s="19" t="s">
        <v>184</v>
      </c>
      <c r="BM449" s="217" t="s">
        <v>629</v>
      </c>
    </row>
    <row r="450" spans="1:51" s="13" customFormat="1" ht="12">
      <c r="A450" s="13"/>
      <c r="B450" s="224"/>
      <c r="C450" s="225"/>
      <c r="D450" s="226" t="s">
        <v>153</v>
      </c>
      <c r="E450" s="227" t="s">
        <v>19</v>
      </c>
      <c r="F450" s="228" t="s">
        <v>202</v>
      </c>
      <c r="G450" s="225"/>
      <c r="H450" s="227" t="s">
        <v>19</v>
      </c>
      <c r="I450" s="229"/>
      <c r="J450" s="225"/>
      <c r="K450" s="225"/>
      <c r="L450" s="230"/>
      <c r="M450" s="231"/>
      <c r="N450" s="232"/>
      <c r="O450" s="232"/>
      <c r="P450" s="232"/>
      <c r="Q450" s="232"/>
      <c r="R450" s="232"/>
      <c r="S450" s="232"/>
      <c r="T450" s="23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4" t="s">
        <v>153</v>
      </c>
      <c r="AU450" s="234" t="s">
        <v>82</v>
      </c>
      <c r="AV450" s="13" t="s">
        <v>80</v>
      </c>
      <c r="AW450" s="13" t="s">
        <v>33</v>
      </c>
      <c r="AX450" s="13" t="s">
        <v>72</v>
      </c>
      <c r="AY450" s="234" t="s">
        <v>141</v>
      </c>
    </row>
    <row r="451" spans="1:51" s="14" customFormat="1" ht="12">
      <c r="A451" s="14"/>
      <c r="B451" s="235"/>
      <c r="C451" s="236"/>
      <c r="D451" s="226" t="s">
        <v>153</v>
      </c>
      <c r="E451" s="237" t="s">
        <v>19</v>
      </c>
      <c r="F451" s="238" t="s">
        <v>80</v>
      </c>
      <c r="G451" s="236"/>
      <c r="H451" s="239">
        <v>1</v>
      </c>
      <c r="I451" s="240"/>
      <c r="J451" s="236"/>
      <c r="K451" s="236"/>
      <c r="L451" s="241"/>
      <c r="M451" s="242"/>
      <c r="N451" s="243"/>
      <c r="O451" s="243"/>
      <c r="P451" s="243"/>
      <c r="Q451" s="243"/>
      <c r="R451" s="243"/>
      <c r="S451" s="243"/>
      <c r="T451" s="24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5" t="s">
        <v>153</v>
      </c>
      <c r="AU451" s="245" t="s">
        <v>82</v>
      </c>
      <c r="AV451" s="14" t="s">
        <v>82</v>
      </c>
      <c r="AW451" s="14" t="s">
        <v>33</v>
      </c>
      <c r="AX451" s="14" t="s">
        <v>80</v>
      </c>
      <c r="AY451" s="245" t="s">
        <v>141</v>
      </c>
    </row>
    <row r="452" spans="1:65" s="2" customFormat="1" ht="16.5" customHeight="1">
      <c r="A452" s="40"/>
      <c r="B452" s="41"/>
      <c r="C452" s="206" t="s">
        <v>630</v>
      </c>
      <c r="D452" s="206" t="s">
        <v>144</v>
      </c>
      <c r="E452" s="207" t="s">
        <v>631</v>
      </c>
      <c r="F452" s="208" t="s">
        <v>632</v>
      </c>
      <c r="G452" s="209" t="s">
        <v>298</v>
      </c>
      <c r="H452" s="210">
        <v>1</v>
      </c>
      <c r="I452" s="211"/>
      <c r="J452" s="212">
        <f>ROUND(I452*H452,2)</f>
        <v>0</v>
      </c>
      <c r="K452" s="208" t="s">
        <v>167</v>
      </c>
      <c r="L452" s="46"/>
      <c r="M452" s="213" t="s">
        <v>19</v>
      </c>
      <c r="N452" s="214" t="s">
        <v>43</v>
      </c>
      <c r="O452" s="86"/>
      <c r="P452" s="215">
        <f>O452*H452</f>
        <v>0</v>
      </c>
      <c r="Q452" s="215">
        <v>0.05</v>
      </c>
      <c r="R452" s="215">
        <f>Q452*H452</f>
        <v>0.05</v>
      </c>
      <c r="S452" s="215">
        <v>0</v>
      </c>
      <c r="T452" s="216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17" t="s">
        <v>184</v>
      </c>
      <c r="AT452" s="217" t="s">
        <v>144</v>
      </c>
      <c r="AU452" s="217" t="s">
        <v>82</v>
      </c>
      <c r="AY452" s="19" t="s">
        <v>141</v>
      </c>
      <c r="BE452" s="218">
        <f>IF(N452="základní",J452,0)</f>
        <v>0</v>
      </c>
      <c r="BF452" s="218">
        <f>IF(N452="snížená",J452,0)</f>
        <v>0</v>
      </c>
      <c r="BG452" s="218">
        <f>IF(N452="zákl. přenesená",J452,0)</f>
        <v>0</v>
      </c>
      <c r="BH452" s="218">
        <f>IF(N452="sníž. přenesená",J452,0)</f>
        <v>0</v>
      </c>
      <c r="BI452" s="218">
        <f>IF(N452="nulová",J452,0)</f>
        <v>0</v>
      </c>
      <c r="BJ452" s="19" t="s">
        <v>80</v>
      </c>
      <c r="BK452" s="218">
        <f>ROUND(I452*H452,2)</f>
        <v>0</v>
      </c>
      <c r="BL452" s="19" t="s">
        <v>184</v>
      </c>
      <c r="BM452" s="217" t="s">
        <v>633</v>
      </c>
    </row>
    <row r="453" spans="1:51" s="13" customFormat="1" ht="12">
      <c r="A453" s="13"/>
      <c r="B453" s="224"/>
      <c r="C453" s="225"/>
      <c r="D453" s="226" t="s">
        <v>153</v>
      </c>
      <c r="E453" s="227" t="s">
        <v>19</v>
      </c>
      <c r="F453" s="228" t="s">
        <v>202</v>
      </c>
      <c r="G453" s="225"/>
      <c r="H453" s="227" t="s">
        <v>19</v>
      </c>
      <c r="I453" s="229"/>
      <c r="J453" s="225"/>
      <c r="K453" s="225"/>
      <c r="L453" s="230"/>
      <c r="M453" s="231"/>
      <c r="N453" s="232"/>
      <c r="O453" s="232"/>
      <c r="P453" s="232"/>
      <c r="Q453" s="232"/>
      <c r="R453" s="232"/>
      <c r="S453" s="232"/>
      <c r="T453" s="23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4" t="s">
        <v>153</v>
      </c>
      <c r="AU453" s="234" t="s">
        <v>82</v>
      </c>
      <c r="AV453" s="13" t="s">
        <v>80</v>
      </c>
      <c r="AW453" s="13" t="s">
        <v>33</v>
      </c>
      <c r="AX453" s="13" t="s">
        <v>72</v>
      </c>
      <c r="AY453" s="234" t="s">
        <v>141</v>
      </c>
    </row>
    <row r="454" spans="1:51" s="14" customFormat="1" ht="12">
      <c r="A454" s="14"/>
      <c r="B454" s="235"/>
      <c r="C454" s="236"/>
      <c r="D454" s="226" t="s">
        <v>153</v>
      </c>
      <c r="E454" s="237" t="s">
        <v>19</v>
      </c>
      <c r="F454" s="238" t="s">
        <v>80</v>
      </c>
      <c r="G454" s="236"/>
      <c r="H454" s="239">
        <v>1</v>
      </c>
      <c r="I454" s="240"/>
      <c r="J454" s="236"/>
      <c r="K454" s="236"/>
      <c r="L454" s="241"/>
      <c r="M454" s="242"/>
      <c r="N454" s="243"/>
      <c r="O454" s="243"/>
      <c r="P454" s="243"/>
      <c r="Q454" s="243"/>
      <c r="R454" s="243"/>
      <c r="S454" s="243"/>
      <c r="T454" s="24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5" t="s">
        <v>153</v>
      </c>
      <c r="AU454" s="245" t="s">
        <v>82</v>
      </c>
      <c r="AV454" s="14" t="s">
        <v>82</v>
      </c>
      <c r="AW454" s="14" t="s">
        <v>33</v>
      </c>
      <c r="AX454" s="14" t="s">
        <v>80</v>
      </c>
      <c r="AY454" s="245" t="s">
        <v>141</v>
      </c>
    </row>
    <row r="455" spans="1:65" s="2" customFormat="1" ht="16.5" customHeight="1">
      <c r="A455" s="40"/>
      <c r="B455" s="41"/>
      <c r="C455" s="206" t="s">
        <v>634</v>
      </c>
      <c r="D455" s="206" t="s">
        <v>144</v>
      </c>
      <c r="E455" s="207" t="s">
        <v>635</v>
      </c>
      <c r="F455" s="208" t="s">
        <v>636</v>
      </c>
      <c r="G455" s="209" t="s">
        <v>298</v>
      </c>
      <c r="H455" s="210">
        <v>1</v>
      </c>
      <c r="I455" s="211"/>
      <c r="J455" s="212">
        <f>ROUND(I455*H455,2)</f>
        <v>0</v>
      </c>
      <c r="K455" s="208" t="s">
        <v>167</v>
      </c>
      <c r="L455" s="46"/>
      <c r="M455" s="213" t="s">
        <v>19</v>
      </c>
      <c r="N455" s="214" t="s">
        <v>43</v>
      </c>
      <c r="O455" s="86"/>
      <c r="P455" s="215">
        <f>O455*H455</f>
        <v>0</v>
      </c>
      <c r="Q455" s="215">
        <v>0.05</v>
      </c>
      <c r="R455" s="215">
        <f>Q455*H455</f>
        <v>0.05</v>
      </c>
      <c r="S455" s="215">
        <v>0</v>
      </c>
      <c r="T455" s="216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17" t="s">
        <v>184</v>
      </c>
      <c r="AT455" s="217" t="s">
        <v>144</v>
      </c>
      <c r="AU455" s="217" t="s">
        <v>82</v>
      </c>
      <c r="AY455" s="19" t="s">
        <v>141</v>
      </c>
      <c r="BE455" s="218">
        <f>IF(N455="základní",J455,0)</f>
        <v>0</v>
      </c>
      <c r="BF455" s="218">
        <f>IF(N455="snížená",J455,0)</f>
        <v>0</v>
      </c>
      <c r="BG455" s="218">
        <f>IF(N455="zákl. přenesená",J455,0)</f>
        <v>0</v>
      </c>
      <c r="BH455" s="218">
        <f>IF(N455="sníž. přenesená",J455,0)</f>
        <v>0</v>
      </c>
      <c r="BI455" s="218">
        <f>IF(N455="nulová",J455,0)</f>
        <v>0</v>
      </c>
      <c r="BJ455" s="19" t="s">
        <v>80</v>
      </c>
      <c r="BK455" s="218">
        <f>ROUND(I455*H455,2)</f>
        <v>0</v>
      </c>
      <c r="BL455" s="19" t="s">
        <v>184</v>
      </c>
      <c r="BM455" s="217" t="s">
        <v>637</v>
      </c>
    </row>
    <row r="456" spans="1:51" s="13" customFormat="1" ht="12">
      <c r="A456" s="13"/>
      <c r="B456" s="224"/>
      <c r="C456" s="225"/>
      <c r="D456" s="226" t="s">
        <v>153</v>
      </c>
      <c r="E456" s="227" t="s">
        <v>19</v>
      </c>
      <c r="F456" s="228" t="s">
        <v>202</v>
      </c>
      <c r="G456" s="225"/>
      <c r="H456" s="227" t="s">
        <v>19</v>
      </c>
      <c r="I456" s="229"/>
      <c r="J456" s="225"/>
      <c r="K456" s="225"/>
      <c r="L456" s="230"/>
      <c r="M456" s="231"/>
      <c r="N456" s="232"/>
      <c r="O456" s="232"/>
      <c r="P456" s="232"/>
      <c r="Q456" s="232"/>
      <c r="R456" s="232"/>
      <c r="S456" s="232"/>
      <c r="T456" s="23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4" t="s">
        <v>153</v>
      </c>
      <c r="AU456" s="234" t="s">
        <v>82</v>
      </c>
      <c r="AV456" s="13" t="s">
        <v>80</v>
      </c>
      <c r="AW456" s="13" t="s">
        <v>33</v>
      </c>
      <c r="AX456" s="13" t="s">
        <v>72</v>
      </c>
      <c r="AY456" s="234" t="s">
        <v>141</v>
      </c>
    </row>
    <row r="457" spans="1:51" s="14" customFormat="1" ht="12">
      <c r="A457" s="14"/>
      <c r="B457" s="235"/>
      <c r="C457" s="236"/>
      <c r="D457" s="226" t="s">
        <v>153</v>
      </c>
      <c r="E457" s="237" t="s">
        <v>19</v>
      </c>
      <c r="F457" s="238" t="s">
        <v>80</v>
      </c>
      <c r="G457" s="236"/>
      <c r="H457" s="239">
        <v>1</v>
      </c>
      <c r="I457" s="240"/>
      <c r="J457" s="236"/>
      <c r="K457" s="236"/>
      <c r="L457" s="241"/>
      <c r="M457" s="242"/>
      <c r="N457" s="243"/>
      <c r="O457" s="243"/>
      <c r="P457" s="243"/>
      <c r="Q457" s="243"/>
      <c r="R457" s="243"/>
      <c r="S457" s="243"/>
      <c r="T457" s="24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5" t="s">
        <v>153</v>
      </c>
      <c r="AU457" s="245" t="s">
        <v>82</v>
      </c>
      <c r="AV457" s="14" t="s">
        <v>82</v>
      </c>
      <c r="AW457" s="14" t="s">
        <v>33</v>
      </c>
      <c r="AX457" s="14" t="s">
        <v>80</v>
      </c>
      <c r="AY457" s="245" t="s">
        <v>141</v>
      </c>
    </row>
    <row r="458" spans="1:65" s="2" customFormat="1" ht="16.5" customHeight="1">
      <c r="A458" s="40"/>
      <c r="B458" s="41"/>
      <c r="C458" s="206" t="s">
        <v>638</v>
      </c>
      <c r="D458" s="206" t="s">
        <v>144</v>
      </c>
      <c r="E458" s="207" t="s">
        <v>639</v>
      </c>
      <c r="F458" s="208" t="s">
        <v>636</v>
      </c>
      <c r="G458" s="209" t="s">
        <v>298</v>
      </c>
      <c r="H458" s="210">
        <v>2</v>
      </c>
      <c r="I458" s="211"/>
      <c r="J458" s="212">
        <f>ROUND(I458*H458,2)</f>
        <v>0</v>
      </c>
      <c r="K458" s="208" t="s">
        <v>167</v>
      </c>
      <c r="L458" s="46"/>
      <c r="M458" s="213" t="s">
        <v>19</v>
      </c>
      <c r="N458" s="214" t="s">
        <v>43</v>
      </c>
      <c r="O458" s="86"/>
      <c r="P458" s="215">
        <f>O458*H458</f>
        <v>0</v>
      </c>
      <c r="Q458" s="215">
        <v>0.05</v>
      </c>
      <c r="R458" s="215">
        <f>Q458*H458</f>
        <v>0.1</v>
      </c>
      <c r="S458" s="215">
        <v>0</v>
      </c>
      <c r="T458" s="216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17" t="s">
        <v>184</v>
      </c>
      <c r="AT458" s="217" t="s">
        <v>144</v>
      </c>
      <c r="AU458" s="217" t="s">
        <v>82</v>
      </c>
      <c r="AY458" s="19" t="s">
        <v>141</v>
      </c>
      <c r="BE458" s="218">
        <f>IF(N458="základní",J458,0)</f>
        <v>0</v>
      </c>
      <c r="BF458" s="218">
        <f>IF(N458="snížená",J458,0)</f>
        <v>0</v>
      </c>
      <c r="BG458" s="218">
        <f>IF(N458="zákl. přenesená",J458,0)</f>
        <v>0</v>
      </c>
      <c r="BH458" s="218">
        <f>IF(N458="sníž. přenesená",J458,0)</f>
        <v>0</v>
      </c>
      <c r="BI458" s="218">
        <f>IF(N458="nulová",J458,0)</f>
        <v>0</v>
      </c>
      <c r="BJ458" s="19" t="s">
        <v>80</v>
      </c>
      <c r="BK458" s="218">
        <f>ROUND(I458*H458,2)</f>
        <v>0</v>
      </c>
      <c r="BL458" s="19" t="s">
        <v>184</v>
      </c>
      <c r="BM458" s="217" t="s">
        <v>640</v>
      </c>
    </row>
    <row r="459" spans="1:51" s="13" customFormat="1" ht="12">
      <c r="A459" s="13"/>
      <c r="B459" s="224"/>
      <c r="C459" s="225"/>
      <c r="D459" s="226" t="s">
        <v>153</v>
      </c>
      <c r="E459" s="227" t="s">
        <v>19</v>
      </c>
      <c r="F459" s="228" t="s">
        <v>202</v>
      </c>
      <c r="G459" s="225"/>
      <c r="H459" s="227" t="s">
        <v>19</v>
      </c>
      <c r="I459" s="229"/>
      <c r="J459" s="225"/>
      <c r="K459" s="225"/>
      <c r="L459" s="230"/>
      <c r="M459" s="231"/>
      <c r="N459" s="232"/>
      <c r="O459" s="232"/>
      <c r="P459" s="232"/>
      <c r="Q459" s="232"/>
      <c r="R459" s="232"/>
      <c r="S459" s="232"/>
      <c r="T459" s="23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4" t="s">
        <v>153</v>
      </c>
      <c r="AU459" s="234" t="s">
        <v>82</v>
      </c>
      <c r="AV459" s="13" t="s">
        <v>80</v>
      </c>
      <c r="AW459" s="13" t="s">
        <v>33</v>
      </c>
      <c r="AX459" s="13" t="s">
        <v>72</v>
      </c>
      <c r="AY459" s="234" t="s">
        <v>141</v>
      </c>
    </row>
    <row r="460" spans="1:51" s="14" customFormat="1" ht="12">
      <c r="A460" s="14"/>
      <c r="B460" s="235"/>
      <c r="C460" s="236"/>
      <c r="D460" s="226" t="s">
        <v>153</v>
      </c>
      <c r="E460" s="237" t="s">
        <v>19</v>
      </c>
      <c r="F460" s="238" t="s">
        <v>82</v>
      </c>
      <c r="G460" s="236"/>
      <c r="H460" s="239">
        <v>2</v>
      </c>
      <c r="I460" s="240"/>
      <c r="J460" s="236"/>
      <c r="K460" s="236"/>
      <c r="L460" s="241"/>
      <c r="M460" s="242"/>
      <c r="N460" s="243"/>
      <c r="O460" s="243"/>
      <c r="P460" s="243"/>
      <c r="Q460" s="243"/>
      <c r="R460" s="243"/>
      <c r="S460" s="243"/>
      <c r="T460" s="24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5" t="s">
        <v>153</v>
      </c>
      <c r="AU460" s="245" t="s">
        <v>82</v>
      </c>
      <c r="AV460" s="14" t="s">
        <v>82</v>
      </c>
      <c r="AW460" s="14" t="s">
        <v>33</v>
      </c>
      <c r="AX460" s="14" t="s">
        <v>80</v>
      </c>
      <c r="AY460" s="245" t="s">
        <v>141</v>
      </c>
    </row>
    <row r="461" spans="1:65" s="2" customFormat="1" ht="16.5" customHeight="1">
      <c r="A461" s="40"/>
      <c r="B461" s="41"/>
      <c r="C461" s="206" t="s">
        <v>641</v>
      </c>
      <c r="D461" s="206" t="s">
        <v>144</v>
      </c>
      <c r="E461" s="207" t="s">
        <v>642</v>
      </c>
      <c r="F461" s="208" t="s">
        <v>643</v>
      </c>
      <c r="G461" s="209" t="s">
        <v>298</v>
      </c>
      <c r="H461" s="210">
        <v>2</v>
      </c>
      <c r="I461" s="211"/>
      <c r="J461" s="212">
        <f>ROUND(I461*H461,2)</f>
        <v>0</v>
      </c>
      <c r="K461" s="208" t="s">
        <v>167</v>
      </c>
      <c r="L461" s="46"/>
      <c r="M461" s="213" t="s">
        <v>19</v>
      </c>
      <c r="N461" s="214" t="s">
        <v>43</v>
      </c>
      <c r="O461" s="86"/>
      <c r="P461" s="215">
        <f>O461*H461</f>
        <v>0</v>
      </c>
      <c r="Q461" s="215">
        <v>0.05</v>
      </c>
      <c r="R461" s="215">
        <f>Q461*H461</f>
        <v>0.1</v>
      </c>
      <c r="S461" s="215">
        <v>0</v>
      </c>
      <c r="T461" s="216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17" t="s">
        <v>184</v>
      </c>
      <c r="AT461" s="217" t="s">
        <v>144</v>
      </c>
      <c r="AU461" s="217" t="s">
        <v>82</v>
      </c>
      <c r="AY461" s="19" t="s">
        <v>141</v>
      </c>
      <c r="BE461" s="218">
        <f>IF(N461="základní",J461,0)</f>
        <v>0</v>
      </c>
      <c r="BF461" s="218">
        <f>IF(N461="snížená",J461,0)</f>
        <v>0</v>
      </c>
      <c r="BG461" s="218">
        <f>IF(N461="zákl. přenesená",J461,0)</f>
        <v>0</v>
      </c>
      <c r="BH461" s="218">
        <f>IF(N461="sníž. přenesená",J461,0)</f>
        <v>0</v>
      </c>
      <c r="BI461" s="218">
        <f>IF(N461="nulová",J461,0)</f>
        <v>0</v>
      </c>
      <c r="BJ461" s="19" t="s">
        <v>80</v>
      </c>
      <c r="BK461" s="218">
        <f>ROUND(I461*H461,2)</f>
        <v>0</v>
      </c>
      <c r="BL461" s="19" t="s">
        <v>184</v>
      </c>
      <c r="BM461" s="217" t="s">
        <v>644</v>
      </c>
    </row>
    <row r="462" spans="1:51" s="13" customFormat="1" ht="12">
      <c r="A462" s="13"/>
      <c r="B462" s="224"/>
      <c r="C462" s="225"/>
      <c r="D462" s="226" t="s">
        <v>153</v>
      </c>
      <c r="E462" s="227" t="s">
        <v>19</v>
      </c>
      <c r="F462" s="228" t="s">
        <v>202</v>
      </c>
      <c r="G462" s="225"/>
      <c r="H462" s="227" t="s">
        <v>19</v>
      </c>
      <c r="I462" s="229"/>
      <c r="J462" s="225"/>
      <c r="K462" s="225"/>
      <c r="L462" s="230"/>
      <c r="M462" s="231"/>
      <c r="N462" s="232"/>
      <c r="O462" s="232"/>
      <c r="P462" s="232"/>
      <c r="Q462" s="232"/>
      <c r="R462" s="232"/>
      <c r="S462" s="232"/>
      <c r="T462" s="23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4" t="s">
        <v>153</v>
      </c>
      <c r="AU462" s="234" t="s">
        <v>82</v>
      </c>
      <c r="AV462" s="13" t="s">
        <v>80</v>
      </c>
      <c r="AW462" s="13" t="s">
        <v>33</v>
      </c>
      <c r="AX462" s="13" t="s">
        <v>72</v>
      </c>
      <c r="AY462" s="234" t="s">
        <v>141</v>
      </c>
    </row>
    <row r="463" spans="1:51" s="14" customFormat="1" ht="12">
      <c r="A463" s="14"/>
      <c r="B463" s="235"/>
      <c r="C463" s="236"/>
      <c r="D463" s="226" t="s">
        <v>153</v>
      </c>
      <c r="E463" s="237" t="s">
        <v>19</v>
      </c>
      <c r="F463" s="238" t="s">
        <v>82</v>
      </c>
      <c r="G463" s="236"/>
      <c r="H463" s="239">
        <v>2</v>
      </c>
      <c r="I463" s="240"/>
      <c r="J463" s="236"/>
      <c r="K463" s="236"/>
      <c r="L463" s="241"/>
      <c r="M463" s="242"/>
      <c r="N463" s="243"/>
      <c r="O463" s="243"/>
      <c r="P463" s="243"/>
      <c r="Q463" s="243"/>
      <c r="R463" s="243"/>
      <c r="S463" s="243"/>
      <c r="T463" s="24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5" t="s">
        <v>153</v>
      </c>
      <c r="AU463" s="245" t="s">
        <v>82</v>
      </c>
      <c r="AV463" s="14" t="s">
        <v>82</v>
      </c>
      <c r="AW463" s="14" t="s">
        <v>33</v>
      </c>
      <c r="AX463" s="14" t="s">
        <v>80</v>
      </c>
      <c r="AY463" s="245" t="s">
        <v>141</v>
      </c>
    </row>
    <row r="464" spans="1:65" s="2" customFormat="1" ht="16.5" customHeight="1">
      <c r="A464" s="40"/>
      <c r="B464" s="41"/>
      <c r="C464" s="206" t="s">
        <v>645</v>
      </c>
      <c r="D464" s="206" t="s">
        <v>144</v>
      </c>
      <c r="E464" s="207" t="s">
        <v>646</v>
      </c>
      <c r="F464" s="208" t="s">
        <v>647</v>
      </c>
      <c r="G464" s="209" t="s">
        <v>298</v>
      </c>
      <c r="H464" s="210">
        <v>2</v>
      </c>
      <c r="I464" s="211"/>
      <c r="J464" s="212">
        <f>ROUND(I464*H464,2)</f>
        <v>0</v>
      </c>
      <c r="K464" s="208" t="s">
        <v>167</v>
      </c>
      <c r="L464" s="46"/>
      <c r="M464" s="213" t="s">
        <v>19</v>
      </c>
      <c r="N464" s="214" t="s">
        <v>43</v>
      </c>
      <c r="O464" s="86"/>
      <c r="P464" s="215">
        <f>O464*H464</f>
        <v>0</v>
      </c>
      <c r="Q464" s="215">
        <v>0.05</v>
      </c>
      <c r="R464" s="215">
        <f>Q464*H464</f>
        <v>0.1</v>
      </c>
      <c r="S464" s="215">
        <v>0</v>
      </c>
      <c r="T464" s="216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17" t="s">
        <v>184</v>
      </c>
      <c r="AT464" s="217" t="s">
        <v>144</v>
      </c>
      <c r="AU464" s="217" t="s">
        <v>82</v>
      </c>
      <c r="AY464" s="19" t="s">
        <v>141</v>
      </c>
      <c r="BE464" s="218">
        <f>IF(N464="základní",J464,0)</f>
        <v>0</v>
      </c>
      <c r="BF464" s="218">
        <f>IF(N464="snížená",J464,0)</f>
        <v>0</v>
      </c>
      <c r="BG464" s="218">
        <f>IF(N464="zákl. přenesená",J464,0)</f>
        <v>0</v>
      </c>
      <c r="BH464" s="218">
        <f>IF(N464="sníž. přenesená",J464,0)</f>
        <v>0</v>
      </c>
      <c r="BI464" s="218">
        <f>IF(N464="nulová",J464,0)</f>
        <v>0</v>
      </c>
      <c r="BJ464" s="19" t="s">
        <v>80</v>
      </c>
      <c r="BK464" s="218">
        <f>ROUND(I464*H464,2)</f>
        <v>0</v>
      </c>
      <c r="BL464" s="19" t="s">
        <v>184</v>
      </c>
      <c r="BM464" s="217" t="s">
        <v>648</v>
      </c>
    </row>
    <row r="465" spans="1:51" s="13" customFormat="1" ht="12">
      <c r="A465" s="13"/>
      <c r="B465" s="224"/>
      <c r="C465" s="225"/>
      <c r="D465" s="226" t="s">
        <v>153</v>
      </c>
      <c r="E465" s="227" t="s">
        <v>19</v>
      </c>
      <c r="F465" s="228" t="s">
        <v>202</v>
      </c>
      <c r="G465" s="225"/>
      <c r="H465" s="227" t="s">
        <v>19</v>
      </c>
      <c r="I465" s="229"/>
      <c r="J465" s="225"/>
      <c r="K465" s="225"/>
      <c r="L465" s="230"/>
      <c r="M465" s="231"/>
      <c r="N465" s="232"/>
      <c r="O465" s="232"/>
      <c r="P465" s="232"/>
      <c r="Q465" s="232"/>
      <c r="R465" s="232"/>
      <c r="S465" s="232"/>
      <c r="T465" s="23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4" t="s">
        <v>153</v>
      </c>
      <c r="AU465" s="234" t="s">
        <v>82</v>
      </c>
      <c r="AV465" s="13" t="s">
        <v>80</v>
      </c>
      <c r="AW465" s="13" t="s">
        <v>33</v>
      </c>
      <c r="AX465" s="13" t="s">
        <v>72</v>
      </c>
      <c r="AY465" s="234" t="s">
        <v>141</v>
      </c>
    </row>
    <row r="466" spans="1:51" s="14" customFormat="1" ht="12">
      <c r="A466" s="14"/>
      <c r="B466" s="235"/>
      <c r="C466" s="236"/>
      <c r="D466" s="226" t="s">
        <v>153</v>
      </c>
      <c r="E466" s="237" t="s">
        <v>19</v>
      </c>
      <c r="F466" s="238" t="s">
        <v>82</v>
      </c>
      <c r="G466" s="236"/>
      <c r="H466" s="239">
        <v>2</v>
      </c>
      <c r="I466" s="240"/>
      <c r="J466" s="236"/>
      <c r="K466" s="236"/>
      <c r="L466" s="241"/>
      <c r="M466" s="242"/>
      <c r="N466" s="243"/>
      <c r="O466" s="243"/>
      <c r="P466" s="243"/>
      <c r="Q466" s="243"/>
      <c r="R466" s="243"/>
      <c r="S466" s="243"/>
      <c r="T466" s="24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5" t="s">
        <v>153</v>
      </c>
      <c r="AU466" s="245" t="s">
        <v>82</v>
      </c>
      <c r="AV466" s="14" t="s">
        <v>82</v>
      </c>
      <c r="AW466" s="14" t="s">
        <v>33</v>
      </c>
      <c r="AX466" s="14" t="s">
        <v>80</v>
      </c>
      <c r="AY466" s="245" t="s">
        <v>141</v>
      </c>
    </row>
    <row r="467" spans="1:65" s="2" customFormat="1" ht="16.5" customHeight="1">
      <c r="A467" s="40"/>
      <c r="B467" s="41"/>
      <c r="C467" s="206" t="s">
        <v>649</v>
      </c>
      <c r="D467" s="206" t="s">
        <v>144</v>
      </c>
      <c r="E467" s="207" t="s">
        <v>650</v>
      </c>
      <c r="F467" s="208" t="s">
        <v>651</v>
      </c>
      <c r="G467" s="209" t="s">
        <v>298</v>
      </c>
      <c r="H467" s="210">
        <v>1</v>
      </c>
      <c r="I467" s="211"/>
      <c r="J467" s="212">
        <f>ROUND(I467*H467,2)</f>
        <v>0</v>
      </c>
      <c r="K467" s="208" t="s">
        <v>167</v>
      </c>
      <c r="L467" s="46"/>
      <c r="M467" s="213" t="s">
        <v>19</v>
      </c>
      <c r="N467" s="214" t="s">
        <v>43</v>
      </c>
      <c r="O467" s="86"/>
      <c r="P467" s="215">
        <f>O467*H467</f>
        <v>0</v>
      </c>
      <c r="Q467" s="215">
        <v>0.05</v>
      </c>
      <c r="R467" s="215">
        <f>Q467*H467</f>
        <v>0.05</v>
      </c>
      <c r="S467" s="215">
        <v>0</v>
      </c>
      <c r="T467" s="216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17" t="s">
        <v>184</v>
      </c>
      <c r="AT467" s="217" t="s">
        <v>144</v>
      </c>
      <c r="AU467" s="217" t="s">
        <v>82</v>
      </c>
      <c r="AY467" s="19" t="s">
        <v>141</v>
      </c>
      <c r="BE467" s="218">
        <f>IF(N467="základní",J467,0)</f>
        <v>0</v>
      </c>
      <c r="BF467" s="218">
        <f>IF(N467="snížená",J467,0)</f>
        <v>0</v>
      </c>
      <c r="BG467" s="218">
        <f>IF(N467="zákl. přenesená",J467,0)</f>
        <v>0</v>
      </c>
      <c r="BH467" s="218">
        <f>IF(N467="sníž. přenesená",J467,0)</f>
        <v>0</v>
      </c>
      <c r="BI467" s="218">
        <f>IF(N467="nulová",J467,0)</f>
        <v>0</v>
      </c>
      <c r="BJ467" s="19" t="s">
        <v>80</v>
      </c>
      <c r="BK467" s="218">
        <f>ROUND(I467*H467,2)</f>
        <v>0</v>
      </c>
      <c r="BL467" s="19" t="s">
        <v>184</v>
      </c>
      <c r="BM467" s="217" t="s">
        <v>652</v>
      </c>
    </row>
    <row r="468" spans="1:51" s="13" customFormat="1" ht="12">
      <c r="A468" s="13"/>
      <c r="B468" s="224"/>
      <c r="C468" s="225"/>
      <c r="D468" s="226" t="s">
        <v>153</v>
      </c>
      <c r="E468" s="227" t="s">
        <v>19</v>
      </c>
      <c r="F468" s="228" t="s">
        <v>202</v>
      </c>
      <c r="G468" s="225"/>
      <c r="H468" s="227" t="s">
        <v>19</v>
      </c>
      <c r="I468" s="229"/>
      <c r="J468" s="225"/>
      <c r="K468" s="225"/>
      <c r="L468" s="230"/>
      <c r="M468" s="231"/>
      <c r="N468" s="232"/>
      <c r="O468" s="232"/>
      <c r="P468" s="232"/>
      <c r="Q468" s="232"/>
      <c r="R468" s="232"/>
      <c r="S468" s="232"/>
      <c r="T468" s="23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4" t="s">
        <v>153</v>
      </c>
      <c r="AU468" s="234" t="s">
        <v>82</v>
      </c>
      <c r="AV468" s="13" t="s">
        <v>80</v>
      </c>
      <c r="AW468" s="13" t="s">
        <v>33</v>
      </c>
      <c r="AX468" s="13" t="s">
        <v>72</v>
      </c>
      <c r="AY468" s="234" t="s">
        <v>141</v>
      </c>
    </row>
    <row r="469" spans="1:51" s="14" customFormat="1" ht="12">
      <c r="A469" s="14"/>
      <c r="B469" s="235"/>
      <c r="C469" s="236"/>
      <c r="D469" s="226" t="s">
        <v>153</v>
      </c>
      <c r="E469" s="237" t="s">
        <v>19</v>
      </c>
      <c r="F469" s="238" t="s">
        <v>80</v>
      </c>
      <c r="G469" s="236"/>
      <c r="H469" s="239">
        <v>1</v>
      </c>
      <c r="I469" s="240"/>
      <c r="J469" s="236"/>
      <c r="K469" s="236"/>
      <c r="L469" s="241"/>
      <c r="M469" s="242"/>
      <c r="N469" s="243"/>
      <c r="O469" s="243"/>
      <c r="P469" s="243"/>
      <c r="Q469" s="243"/>
      <c r="R469" s="243"/>
      <c r="S469" s="243"/>
      <c r="T469" s="24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5" t="s">
        <v>153</v>
      </c>
      <c r="AU469" s="245" t="s">
        <v>82</v>
      </c>
      <c r="AV469" s="14" t="s">
        <v>82</v>
      </c>
      <c r="AW469" s="14" t="s">
        <v>33</v>
      </c>
      <c r="AX469" s="14" t="s">
        <v>80</v>
      </c>
      <c r="AY469" s="245" t="s">
        <v>141</v>
      </c>
    </row>
    <row r="470" spans="1:65" s="2" customFormat="1" ht="16.5" customHeight="1">
      <c r="A470" s="40"/>
      <c r="B470" s="41"/>
      <c r="C470" s="206" t="s">
        <v>653</v>
      </c>
      <c r="D470" s="206" t="s">
        <v>144</v>
      </c>
      <c r="E470" s="207" t="s">
        <v>654</v>
      </c>
      <c r="F470" s="208" t="s">
        <v>655</v>
      </c>
      <c r="G470" s="209" t="s">
        <v>298</v>
      </c>
      <c r="H470" s="210">
        <v>1</v>
      </c>
      <c r="I470" s="211"/>
      <c r="J470" s="212">
        <f>ROUND(I470*H470,2)</f>
        <v>0</v>
      </c>
      <c r="K470" s="208" t="s">
        <v>167</v>
      </c>
      <c r="L470" s="46"/>
      <c r="M470" s="213" t="s">
        <v>19</v>
      </c>
      <c r="N470" s="214" t="s">
        <v>43</v>
      </c>
      <c r="O470" s="86"/>
      <c r="P470" s="215">
        <f>O470*H470</f>
        <v>0</v>
      </c>
      <c r="Q470" s="215">
        <v>0.1</v>
      </c>
      <c r="R470" s="215">
        <f>Q470*H470</f>
        <v>0.1</v>
      </c>
      <c r="S470" s="215">
        <v>0</v>
      </c>
      <c r="T470" s="216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17" t="s">
        <v>184</v>
      </c>
      <c r="AT470" s="217" t="s">
        <v>144</v>
      </c>
      <c r="AU470" s="217" t="s">
        <v>82</v>
      </c>
      <c r="AY470" s="19" t="s">
        <v>141</v>
      </c>
      <c r="BE470" s="218">
        <f>IF(N470="základní",J470,0)</f>
        <v>0</v>
      </c>
      <c r="BF470" s="218">
        <f>IF(N470="snížená",J470,0)</f>
        <v>0</v>
      </c>
      <c r="BG470" s="218">
        <f>IF(N470="zákl. přenesená",J470,0)</f>
        <v>0</v>
      </c>
      <c r="BH470" s="218">
        <f>IF(N470="sníž. přenesená",J470,0)</f>
        <v>0</v>
      </c>
      <c r="BI470" s="218">
        <f>IF(N470="nulová",J470,0)</f>
        <v>0</v>
      </c>
      <c r="BJ470" s="19" t="s">
        <v>80</v>
      </c>
      <c r="BK470" s="218">
        <f>ROUND(I470*H470,2)</f>
        <v>0</v>
      </c>
      <c r="BL470" s="19" t="s">
        <v>184</v>
      </c>
      <c r="BM470" s="217" t="s">
        <v>656</v>
      </c>
    </row>
    <row r="471" spans="1:51" s="13" customFormat="1" ht="12">
      <c r="A471" s="13"/>
      <c r="B471" s="224"/>
      <c r="C471" s="225"/>
      <c r="D471" s="226" t="s">
        <v>153</v>
      </c>
      <c r="E471" s="227" t="s">
        <v>19</v>
      </c>
      <c r="F471" s="228" t="s">
        <v>202</v>
      </c>
      <c r="G471" s="225"/>
      <c r="H471" s="227" t="s">
        <v>19</v>
      </c>
      <c r="I471" s="229"/>
      <c r="J471" s="225"/>
      <c r="K471" s="225"/>
      <c r="L471" s="230"/>
      <c r="M471" s="231"/>
      <c r="N471" s="232"/>
      <c r="O471" s="232"/>
      <c r="P471" s="232"/>
      <c r="Q471" s="232"/>
      <c r="R471" s="232"/>
      <c r="S471" s="232"/>
      <c r="T471" s="23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4" t="s">
        <v>153</v>
      </c>
      <c r="AU471" s="234" t="s">
        <v>82</v>
      </c>
      <c r="AV471" s="13" t="s">
        <v>80</v>
      </c>
      <c r="AW471" s="13" t="s">
        <v>33</v>
      </c>
      <c r="AX471" s="13" t="s">
        <v>72</v>
      </c>
      <c r="AY471" s="234" t="s">
        <v>141</v>
      </c>
    </row>
    <row r="472" spans="1:51" s="14" customFormat="1" ht="12">
      <c r="A472" s="14"/>
      <c r="B472" s="235"/>
      <c r="C472" s="236"/>
      <c r="D472" s="226" t="s">
        <v>153</v>
      </c>
      <c r="E472" s="237" t="s">
        <v>19</v>
      </c>
      <c r="F472" s="238" t="s">
        <v>80</v>
      </c>
      <c r="G472" s="236"/>
      <c r="H472" s="239">
        <v>1</v>
      </c>
      <c r="I472" s="240"/>
      <c r="J472" s="236"/>
      <c r="K472" s="236"/>
      <c r="L472" s="241"/>
      <c r="M472" s="242"/>
      <c r="N472" s="243"/>
      <c r="O472" s="243"/>
      <c r="P472" s="243"/>
      <c r="Q472" s="243"/>
      <c r="R472" s="243"/>
      <c r="S472" s="243"/>
      <c r="T472" s="24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5" t="s">
        <v>153</v>
      </c>
      <c r="AU472" s="245" t="s">
        <v>82</v>
      </c>
      <c r="AV472" s="14" t="s">
        <v>82</v>
      </c>
      <c r="AW472" s="14" t="s">
        <v>33</v>
      </c>
      <c r="AX472" s="14" t="s">
        <v>80</v>
      </c>
      <c r="AY472" s="245" t="s">
        <v>141</v>
      </c>
    </row>
    <row r="473" spans="1:65" s="2" customFormat="1" ht="24.15" customHeight="1">
      <c r="A473" s="40"/>
      <c r="B473" s="41"/>
      <c r="C473" s="206" t="s">
        <v>657</v>
      </c>
      <c r="D473" s="206" t="s">
        <v>144</v>
      </c>
      <c r="E473" s="207" t="s">
        <v>658</v>
      </c>
      <c r="F473" s="208" t="s">
        <v>659</v>
      </c>
      <c r="G473" s="209" t="s">
        <v>255</v>
      </c>
      <c r="H473" s="210">
        <v>0.8</v>
      </c>
      <c r="I473" s="211"/>
      <c r="J473" s="212">
        <f>ROUND(I473*H473,2)</f>
        <v>0</v>
      </c>
      <c r="K473" s="208" t="s">
        <v>148</v>
      </c>
      <c r="L473" s="46"/>
      <c r="M473" s="213" t="s">
        <v>19</v>
      </c>
      <c r="N473" s="214" t="s">
        <v>43</v>
      </c>
      <c r="O473" s="86"/>
      <c r="P473" s="215">
        <f>O473*H473</f>
        <v>0</v>
      </c>
      <c r="Q473" s="215">
        <v>0</v>
      </c>
      <c r="R473" s="215">
        <f>Q473*H473</f>
        <v>0</v>
      </c>
      <c r="S473" s="215">
        <v>0</v>
      </c>
      <c r="T473" s="216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17" t="s">
        <v>184</v>
      </c>
      <c r="AT473" s="217" t="s">
        <v>144</v>
      </c>
      <c r="AU473" s="217" t="s">
        <v>82</v>
      </c>
      <c r="AY473" s="19" t="s">
        <v>141</v>
      </c>
      <c r="BE473" s="218">
        <f>IF(N473="základní",J473,0)</f>
        <v>0</v>
      </c>
      <c r="BF473" s="218">
        <f>IF(N473="snížená",J473,0)</f>
        <v>0</v>
      </c>
      <c r="BG473" s="218">
        <f>IF(N473="zákl. přenesená",J473,0)</f>
        <v>0</v>
      </c>
      <c r="BH473" s="218">
        <f>IF(N473="sníž. přenesená",J473,0)</f>
        <v>0</v>
      </c>
      <c r="BI473" s="218">
        <f>IF(N473="nulová",J473,0)</f>
        <v>0</v>
      </c>
      <c r="BJ473" s="19" t="s">
        <v>80</v>
      </c>
      <c r="BK473" s="218">
        <f>ROUND(I473*H473,2)</f>
        <v>0</v>
      </c>
      <c r="BL473" s="19" t="s">
        <v>184</v>
      </c>
      <c r="BM473" s="217" t="s">
        <v>660</v>
      </c>
    </row>
    <row r="474" spans="1:47" s="2" customFormat="1" ht="12">
      <c r="A474" s="40"/>
      <c r="B474" s="41"/>
      <c r="C474" s="42"/>
      <c r="D474" s="219" t="s">
        <v>151</v>
      </c>
      <c r="E474" s="42"/>
      <c r="F474" s="220" t="s">
        <v>661</v>
      </c>
      <c r="G474" s="42"/>
      <c r="H474" s="42"/>
      <c r="I474" s="221"/>
      <c r="J474" s="42"/>
      <c r="K474" s="42"/>
      <c r="L474" s="46"/>
      <c r="M474" s="222"/>
      <c r="N474" s="223"/>
      <c r="O474" s="86"/>
      <c r="P474" s="86"/>
      <c r="Q474" s="86"/>
      <c r="R474" s="86"/>
      <c r="S474" s="86"/>
      <c r="T474" s="87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T474" s="19" t="s">
        <v>151</v>
      </c>
      <c r="AU474" s="19" t="s">
        <v>82</v>
      </c>
    </row>
    <row r="475" spans="1:65" s="2" customFormat="1" ht="37.8" customHeight="1">
      <c r="A475" s="40"/>
      <c r="B475" s="41"/>
      <c r="C475" s="206" t="s">
        <v>662</v>
      </c>
      <c r="D475" s="206" t="s">
        <v>144</v>
      </c>
      <c r="E475" s="207" t="s">
        <v>663</v>
      </c>
      <c r="F475" s="208" t="s">
        <v>664</v>
      </c>
      <c r="G475" s="209" t="s">
        <v>255</v>
      </c>
      <c r="H475" s="210">
        <v>0.8</v>
      </c>
      <c r="I475" s="211"/>
      <c r="J475" s="212">
        <f>ROUND(I475*H475,2)</f>
        <v>0</v>
      </c>
      <c r="K475" s="208" t="s">
        <v>148</v>
      </c>
      <c r="L475" s="46"/>
      <c r="M475" s="213" t="s">
        <v>19</v>
      </c>
      <c r="N475" s="214" t="s">
        <v>43</v>
      </c>
      <c r="O475" s="86"/>
      <c r="P475" s="215">
        <f>O475*H475</f>
        <v>0</v>
      </c>
      <c r="Q475" s="215">
        <v>0</v>
      </c>
      <c r="R475" s="215">
        <f>Q475*H475</f>
        <v>0</v>
      </c>
      <c r="S475" s="215">
        <v>0</v>
      </c>
      <c r="T475" s="216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17" t="s">
        <v>184</v>
      </c>
      <c r="AT475" s="217" t="s">
        <v>144</v>
      </c>
      <c r="AU475" s="217" t="s">
        <v>82</v>
      </c>
      <c r="AY475" s="19" t="s">
        <v>141</v>
      </c>
      <c r="BE475" s="218">
        <f>IF(N475="základní",J475,0)</f>
        <v>0</v>
      </c>
      <c r="BF475" s="218">
        <f>IF(N475="snížená",J475,0)</f>
        <v>0</v>
      </c>
      <c r="BG475" s="218">
        <f>IF(N475="zákl. přenesená",J475,0)</f>
        <v>0</v>
      </c>
      <c r="BH475" s="218">
        <f>IF(N475="sníž. přenesená",J475,0)</f>
        <v>0</v>
      </c>
      <c r="BI475" s="218">
        <f>IF(N475="nulová",J475,0)</f>
        <v>0</v>
      </c>
      <c r="BJ475" s="19" t="s">
        <v>80</v>
      </c>
      <c r="BK475" s="218">
        <f>ROUND(I475*H475,2)</f>
        <v>0</v>
      </c>
      <c r="BL475" s="19" t="s">
        <v>184</v>
      </c>
      <c r="BM475" s="217" t="s">
        <v>665</v>
      </c>
    </row>
    <row r="476" spans="1:47" s="2" customFormat="1" ht="12">
      <c r="A476" s="40"/>
      <c r="B476" s="41"/>
      <c r="C476" s="42"/>
      <c r="D476" s="219" t="s">
        <v>151</v>
      </c>
      <c r="E476" s="42"/>
      <c r="F476" s="220" t="s">
        <v>666</v>
      </c>
      <c r="G476" s="42"/>
      <c r="H476" s="42"/>
      <c r="I476" s="221"/>
      <c r="J476" s="42"/>
      <c r="K476" s="42"/>
      <c r="L476" s="46"/>
      <c r="M476" s="222"/>
      <c r="N476" s="223"/>
      <c r="O476" s="86"/>
      <c r="P476" s="86"/>
      <c r="Q476" s="86"/>
      <c r="R476" s="86"/>
      <c r="S476" s="86"/>
      <c r="T476" s="87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T476" s="19" t="s">
        <v>151</v>
      </c>
      <c r="AU476" s="19" t="s">
        <v>82</v>
      </c>
    </row>
    <row r="477" spans="1:65" s="2" customFormat="1" ht="37.8" customHeight="1">
      <c r="A477" s="40"/>
      <c r="B477" s="41"/>
      <c r="C477" s="206" t="s">
        <v>667</v>
      </c>
      <c r="D477" s="206" t="s">
        <v>144</v>
      </c>
      <c r="E477" s="207" t="s">
        <v>668</v>
      </c>
      <c r="F477" s="208" t="s">
        <v>669</v>
      </c>
      <c r="G477" s="209" t="s">
        <v>255</v>
      </c>
      <c r="H477" s="210">
        <v>16</v>
      </c>
      <c r="I477" s="211"/>
      <c r="J477" s="212">
        <f>ROUND(I477*H477,2)</f>
        <v>0</v>
      </c>
      <c r="K477" s="208" t="s">
        <v>148</v>
      </c>
      <c r="L477" s="46"/>
      <c r="M477" s="213" t="s">
        <v>19</v>
      </c>
      <c r="N477" s="214" t="s">
        <v>43</v>
      </c>
      <c r="O477" s="86"/>
      <c r="P477" s="215">
        <f>O477*H477</f>
        <v>0</v>
      </c>
      <c r="Q477" s="215">
        <v>0</v>
      </c>
      <c r="R477" s="215">
        <f>Q477*H477</f>
        <v>0</v>
      </c>
      <c r="S477" s="215">
        <v>0</v>
      </c>
      <c r="T477" s="216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17" t="s">
        <v>184</v>
      </c>
      <c r="AT477" s="217" t="s">
        <v>144</v>
      </c>
      <c r="AU477" s="217" t="s">
        <v>82</v>
      </c>
      <c r="AY477" s="19" t="s">
        <v>141</v>
      </c>
      <c r="BE477" s="218">
        <f>IF(N477="základní",J477,0)</f>
        <v>0</v>
      </c>
      <c r="BF477" s="218">
        <f>IF(N477="snížená",J477,0)</f>
        <v>0</v>
      </c>
      <c r="BG477" s="218">
        <f>IF(N477="zákl. přenesená",J477,0)</f>
        <v>0</v>
      </c>
      <c r="BH477" s="218">
        <f>IF(N477="sníž. přenesená",J477,0)</f>
        <v>0</v>
      </c>
      <c r="BI477" s="218">
        <f>IF(N477="nulová",J477,0)</f>
        <v>0</v>
      </c>
      <c r="BJ477" s="19" t="s">
        <v>80</v>
      </c>
      <c r="BK477" s="218">
        <f>ROUND(I477*H477,2)</f>
        <v>0</v>
      </c>
      <c r="BL477" s="19" t="s">
        <v>184</v>
      </c>
      <c r="BM477" s="217" t="s">
        <v>670</v>
      </c>
    </row>
    <row r="478" spans="1:47" s="2" customFormat="1" ht="12">
      <c r="A478" s="40"/>
      <c r="B478" s="41"/>
      <c r="C478" s="42"/>
      <c r="D478" s="219" t="s">
        <v>151</v>
      </c>
      <c r="E478" s="42"/>
      <c r="F478" s="220" t="s">
        <v>671</v>
      </c>
      <c r="G478" s="42"/>
      <c r="H478" s="42"/>
      <c r="I478" s="221"/>
      <c r="J478" s="42"/>
      <c r="K478" s="42"/>
      <c r="L478" s="46"/>
      <c r="M478" s="222"/>
      <c r="N478" s="223"/>
      <c r="O478" s="86"/>
      <c r="P478" s="86"/>
      <c r="Q478" s="86"/>
      <c r="R478" s="86"/>
      <c r="S478" s="86"/>
      <c r="T478" s="87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9" t="s">
        <v>151</v>
      </c>
      <c r="AU478" s="19" t="s">
        <v>82</v>
      </c>
    </row>
    <row r="479" spans="1:51" s="14" customFormat="1" ht="12">
      <c r="A479" s="14"/>
      <c r="B479" s="235"/>
      <c r="C479" s="236"/>
      <c r="D479" s="226" t="s">
        <v>153</v>
      </c>
      <c r="E479" s="236"/>
      <c r="F479" s="238" t="s">
        <v>672</v>
      </c>
      <c r="G479" s="236"/>
      <c r="H479" s="239">
        <v>16</v>
      </c>
      <c r="I479" s="240"/>
      <c r="J479" s="236"/>
      <c r="K479" s="236"/>
      <c r="L479" s="241"/>
      <c r="M479" s="242"/>
      <c r="N479" s="243"/>
      <c r="O479" s="243"/>
      <c r="P479" s="243"/>
      <c r="Q479" s="243"/>
      <c r="R479" s="243"/>
      <c r="S479" s="243"/>
      <c r="T479" s="24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5" t="s">
        <v>153</v>
      </c>
      <c r="AU479" s="245" t="s">
        <v>82</v>
      </c>
      <c r="AV479" s="14" t="s">
        <v>82</v>
      </c>
      <c r="AW479" s="14" t="s">
        <v>4</v>
      </c>
      <c r="AX479" s="14" t="s">
        <v>80</v>
      </c>
      <c r="AY479" s="245" t="s">
        <v>141</v>
      </c>
    </row>
    <row r="480" spans="1:63" s="12" customFormat="1" ht="22.8" customHeight="1">
      <c r="A480" s="12"/>
      <c r="B480" s="190"/>
      <c r="C480" s="191"/>
      <c r="D480" s="192" t="s">
        <v>71</v>
      </c>
      <c r="E480" s="204" t="s">
        <v>673</v>
      </c>
      <c r="F480" s="204" t="s">
        <v>674</v>
      </c>
      <c r="G480" s="191"/>
      <c r="H480" s="191"/>
      <c r="I480" s="194"/>
      <c r="J480" s="205">
        <f>BK480</f>
        <v>0</v>
      </c>
      <c r="K480" s="191"/>
      <c r="L480" s="196"/>
      <c r="M480" s="197"/>
      <c r="N480" s="198"/>
      <c r="O480" s="198"/>
      <c r="P480" s="199">
        <f>SUM(P481:P589)</f>
        <v>0</v>
      </c>
      <c r="Q480" s="198"/>
      <c r="R480" s="199">
        <f>SUM(R481:R589)</f>
        <v>1.2632200000000002</v>
      </c>
      <c r="S480" s="198"/>
      <c r="T480" s="200">
        <f>SUM(T481:T589)</f>
        <v>1.08712</v>
      </c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R480" s="201" t="s">
        <v>82</v>
      </c>
      <c r="AT480" s="202" t="s">
        <v>71</v>
      </c>
      <c r="AU480" s="202" t="s">
        <v>80</v>
      </c>
      <c r="AY480" s="201" t="s">
        <v>141</v>
      </c>
      <c r="BK480" s="203">
        <f>SUM(BK481:BK589)</f>
        <v>0</v>
      </c>
    </row>
    <row r="481" spans="1:65" s="2" customFormat="1" ht="21.75" customHeight="1">
      <c r="A481" s="40"/>
      <c r="B481" s="41"/>
      <c r="C481" s="206" t="s">
        <v>675</v>
      </c>
      <c r="D481" s="206" t="s">
        <v>144</v>
      </c>
      <c r="E481" s="207" t="s">
        <v>676</v>
      </c>
      <c r="F481" s="208" t="s">
        <v>677</v>
      </c>
      <c r="G481" s="209" t="s">
        <v>147</v>
      </c>
      <c r="H481" s="210">
        <v>27.178</v>
      </c>
      <c r="I481" s="211"/>
      <c r="J481" s="212">
        <f>ROUND(I481*H481,2)</f>
        <v>0</v>
      </c>
      <c r="K481" s="208" t="s">
        <v>148</v>
      </c>
      <c r="L481" s="46"/>
      <c r="M481" s="213" t="s">
        <v>19</v>
      </c>
      <c r="N481" s="214" t="s">
        <v>43</v>
      </c>
      <c r="O481" s="86"/>
      <c r="P481" s="215">
        <f>O481*H481</f>
        <v>0</v>
      </c>
      <c r="Q481" s="215">
        <v>0</v>
      </c>
      <c r="R481" s="215">
        <f>Q481*H481</f>
        <v>0</v>
      </c>
      <c r="S481" s="215">
        <v>0.04</v>
      </c>
      <c r="T481" s="216">
        <f>S481*H481</f>
        <v>1.08712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17" t="s">
        <v>184</v>
      </c>
      <c r="AT481" s="217" t="s">
        <v>144</v>
      </c>
      <c r="AU481" s="217" t="s">
        <v>82</v>
      </c>
      <c r="AY481" s="19" t="s">
        <v>141</v>
      </c>
      <c r="BE481" s="218">
        <f>IF(N481="základní",J481,0)</f>
        <v>0</v>
      </c>
      <c r="BF481" s="218">
        <f>IF(N481="snížená",J481,0)</f>
        <v>0</v>
      </c>
      <c r="BG481" s="218">
        <f>IF(N481="zákl. přenesená",J481,0)</f>
        <v>0</v>
      </c>
      <c r="BH481" s="218">
        <f>IF(N481="sníž. přenesená",J481,0)</f>
        <v>0</v>
      </c>
      <c r="BI481" s="218">
        <f>IF(N481="nulová",J481,0)</f>
        <v>0</v>
      </c>
      <c r="BJ481" s="19" t="s">
        <v>80</v>
      </c>
      <c r="BK481" s="218">
        <f>ROUND(I481*H481,2)</f>
        <v>0</v>
      </c>
      <c r="BL481" s="19" t="s">
        <v>184</v>
      </c>
      <c r="BM481" s="217" t="s">
        <v>678</v>
      </c>
    </row>
    <row r="482" spans="1:47" s="2" customFormat="1" ht="12">
      <c r="A482" s="40"/>
      <c r="B482" s="41"/>
      <c r="C482" s="42"/>
      <c r="D482" s="219" t="s">
        <v>151</v>
      </c>
      <c r="E482" s="42"/>
      <c r="F482" s="220" t="s">
        <v>679</v>
      </c>
      <c r="G482" s="42"/>
      <c r="H482" s="42"/>
      <c r="I482" s="221"/>
      <c r="J482" s="42"/>
      <c r="K482" s="42"/>
      <c r="L482" s="46"/>
      <c r="M482" s="222"/>
      <c r="N482" s="223"/>
      <c r="O482" s="86"/>
      <c r="P482" s="86"/>
      <c r="Q482" s="86"/>
      <c r="R482" s="86"/>
      <c r="S482" s="86"/>
      <c r="T482" s="87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T482" s="19" t="s">
        <v>151</v>
      </c>
      <c r="AU482" s="19" t="s">
        <v>82</v>
      </c>
    </row>
    <row r="483" spans="1:51" s="13" customFormat="1" ht="12">
      <c r="A483" s="13"/>
      <c r="B483" s="224"/>
      <c r="C483" s="225"/>
      <c r="D483" s="226" t="s">
        <v>153</v>
      </c>
      <c r="E483" s="227" t="s">
        <v>19</v>
      </c>
      <c r="F483" s="228" t="s">
        <v>213</v>
      </c>
      <c r="G483" s="225"/>
      <c r="H483" s="227" t="s">
        <v>19</v>
      </c>
      <c r="I483" s="229"/>
      <c r="J483" s="225"/>
      <c r="K483" s="225"/>
      <c r="L483" s="230"/>
      <c r="M483" s="231"/>
      <c r="N483" s="232"/>
      <c r="O483" s="232"/>
      <c r="P483" s="232"/>
      <c r="Q483" s="232"/>
      <c r="R483" s="232"/>
      <c r="S483" s="232"/>
      <c r="T483" s="23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4" t="s">
        <v>153</v>
      </c>
      <c r="AU483" s="234" t="s">
        <v>82</v>
      </c>
      <c r="AV483" s="13" t="s">
        <v>80</v>
      </c>
      <c r="AW483" s="13" t="s">
        <v>33</v>
      </c>
      <c r="AX483" s="13" t="s">
        <v>72</v>
      </c>
      <c r="AY483" s="234" t="s">
        <v>141</v>
      </c>
    </row>
    <row r="484" spans="1:51" s="14" customFormat="1" ht="12">
      <c r="A484" s="14"/>
      <c r="B484" s="235"/>
      <c r="C484" s="236"/>
      <c r="D484" s="226" t="s">
        <v>153</v>
      </c>
      <c r="E484" s="237" t="s">
        <v>19</v>
      </c>
      <c r="F484" s="238" t="s">
        <v>680</v>
      </c>
      <c r="G484" s="236"/>
      <c r="H484" s="239">
        <v>27.178</v>
      </c>
      <c r="I484" s="240"/>
      <c r="J484" s="236"/>
      <c r="K484" s="236"/>
      <c r="L484" s="241"/>
      <c r="M484" s="242"/>
      <c r="N484" s="243"/>
      <c r="O484" s="243"/>
      <c r="P484" s="243"/>
      <c r="Q484" s="243"/>
      <c r="R484" s="243"/>
      <c r="S484" s="243"/>
      <c r="T484" s="24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5" t="s">
        <v>153</v>
      </c>
      <c r="AU484" s="245" t="s">
        <v>82</v>
      </c>
      <c r="AV484" s="14" t="s">
        <v>82</v>
      </c>
      <c r="AW484" s="14" t="s">
        <v>33</v>
      </c>
      <c r="AX484" s="14" t="s">
        <v>80</v>
      </c>
      <c r="AY484" s="245" t="s">
        <v>141</v>
      </c>
    </row>
    <row r="485" spans="1:65" s="2" customFormat="1" ht="16.5" customHeight="1">
      <c r="A485" s="40"/>
      <c r="B485" s="41"/>
      <c r="C485" s="206" t="s">
        <v>681</v>
      </c>
      <c r="D485" s="206" t="s">
        <v>144</v>
      </c>
      <c r="E485" s="207" t="s">
        <v>682</v>
      </c>
      <c r="F485" s="208" t="s">
        <v>683</v>
      </c>
      <c r="G485" s="209" t="s">
        <v>147</v>
      </c>
      <c r="H485" s="210">
        <v>5.62</v>
      </c>
      <c r="I485" s="211"/>
      <c r="J485" s="212">
        <f>ROUND(I485*H485,2)</f>
        <v>0</v>
      </c>
      <c r="K485" s="208" t="s">
        <v>148</v>
      </c>
      <c r="L485" s="46"/>
      <c r="M485" s="213" t="s">
        <v>19</v>
      </c>
      <c r="N485" s="214" t="s">
        <v>43</v>
      </c>
      <c r="O485" s="86"/>
      <c r="P485" s="215">
        <f>O485*H485</f>
        <v>0</v>
      </c>
      <c r="Q485" s="215">
        <v>0</v>
      </c>
      <c r="R485" s="215">
        <f>Q485*H485</f>
        <v>0</v>
      </c>
      <c r="S485" s="215">
        <v>0</v>
      </c>
      <c r="T485" s="216">
        <f>S485*H485</f>
        <v>0</v>
      </c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R485" s="217" t="s">
        <v>184</v>
      </c>
      <c r="AT485" s="217" t="s">
        <v>144</v>
      </c>
      <c r="AU485" s="217" t="s">
        <v>82</v>
      </c>
      <c r="AY485" s="19" t="s">
        <v>141</v>
      </c>
      <c r="BE485" s="218">
        <f>IF(N485="základní",J485,0)</f>
        <v>0</v>
      </c>
      <c r="BF485" s="218">
        <f>IF(N485="snížená",J485,0)</f>
        <v>0</v>
      </c>
      <c r="BG485" s="218">
        <f>IF(N485="zákl. přenesená",J485,0)</f>
        <v>0</v>
      </c>
      <c r="BH485" s="218">
        <f>IF(N485="sníž. přenesená",J485,0)</f>
        <v>0</v>
      </c>
      <c r="BI485" s="218">
        <f>IF(N485="nulová",J485,0)</f>
        <v>0</v>
      </c>
      <c r="BJ485" s="19" t="s">
        <v>80</v>
      </c>
      <c r="BK485" s="218">
        <f>ROUND(I485*H485,2)</f>
        <v>0</v>
      </c>
      <c r="BL485" s="19" t="s">
        <v>184</v>
      </c>
      <c r="BM485" s="217" t="s">
        <v>684</v>
      </c>
    </row>
    <row r="486" spans="1:47" s="2" customFormat="1" ht="12">
      <c r="A486" s="40"/>
      <c r="B486" s="41"/>
      <c r="C486" s="42"/>
      <c r="D486" s="219" t="s">
        <v>151</v>
      </c>
      <c r="E486" s="42"/>
      <c r="F486" s="220" t="s">
        <v>685</v>
      </c>
      <c r="G486" s="42"/>
      <c r="H486" s="42"/>
      <c r="I486" s="221"/>
      <c r="J486" s="42"/>
      <c r="K486" s="42"/>
      <c r="L486" s="46"/>
      <c r="M486" s="222"/>
      <c r="N486" s="223"/>
      <c r="O486" s="86"/>
      <c r="P486" s="86"/>
      <c r="Q486" s="86"/>
      <c r="R486" s="86"/>
      <c r="S486" s="86"/>
      <c r="T486" s="87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T486" s="19" t="s">
        <v>151</v>
      </c>
      <c r="AU486" s="19" t="s">
        <v>82</v>
      </c>
    </row>
    <row r="487" spans="1:51" s="13" customFormat="1" ht="12">
      <c r="A487" s="13"/>
      <c r="B487" s="224"/>
      <c r="C487" s="225"/>
      <c r="D487" s="226" t="s">
        <v>153</v>
      </c>
      <c r="E487" s="227" t="s">
        <v>19</v>
      </c>
      <c r="F487" s="228" t="s">
        <v>154</v>
      </c>
      <c r="G487" s="225"/>
      <c r="H487" s="227" t="s">
        <v>19</v>
      </c>
      <c r="I487" s="229"/>
      <c r="J487" s="225"/>
      <c r="K487" s="225"/>
      <c r="L487" s="230"/>
      <c r="M487" s="231"/>
      <c r="N487" s="232"/>
      <c r="O487" s="232"/>
      <c r="P487" s="232"/>
      <c r="Q487" s="232"/>
      <c r="R487" s="232"/>
      <c r="S487" s="232"/>
      <c r="T487" s="23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4" t="s">
        <v>153</v>
      </c>
      <c r="AU487" s="234" t="s">
        <v>82</v>
      </c>
      <c r="AV487" s="13" t="s">
        <v>80</v>
      </c>
      <c r="AW487" s="13" t="s">
        <v>33</v>
      </c>
      <c r="AX487" s="13" t="s">
        <v>72</v>
      </c>
      <c r="AY487" s="234" t="s">
        <v>141</v>
      </c>
    </row>
    <row r="488" spans="1:51" s="13" customFormat="1" ht="12">
      <c r="A488" s="13"/>
      <c r="B488" s="224"/>
      <c r="C488" s="225"/>
      <c r="D488" s="226" t="s">
        <v>153</v>
      </c>
      <c r="E488" s="227" t="s">
        <v>19</v>
      </c>
      <c r="F488" s="228" t="s">
        <v>175</v>
      </c>
      <c r="G488" s="225"/>
      <c r="H488" s="227" t="s">
        <v>19</v>
      </c>
      <c r="I488" s="229"/>
      <c r="J488" s="225"/>
      <c r="K488" s="225"/>
      <c r="L488" s="230"/>
      <c r="M488" s="231"/>
      <c r="N488" s="232"/>
      <c r="O488" s="232"/>
      <c r="P488" s="232"/>
      <c r="Q488" s="232"/>
      <c r="R488" s="232"/>
      <c r="S488" s="232"/>
      <c r="T488" s="23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4" t="s">
        <v>153</v>
      </c>
      <c r="AU488" s="234" t="s">
        <v>82</v>
      </c>
      <c r="AV488" s="13" t="s">
        <v>80</v>
      </c>
      <c r="AW488" s="13" t="s">
        <v>33</v>
      </c>
      <c r="AX488" s="13" t="s">
        <v>72</v>
      </c>
      <c r="AY488" s="234" t="s">
        <v>141</v>
      </c>
    </row>
    <row r="489" spans="1:51" s="14" customFormat="1" ht="12">
      <c r="A489" s="14"/>
      <c r="B489" s="235"/>
      <c r="C489" s="236"/>
      <c r="D489" s="226" t="s">
        <v>153</v>
      </c>
      <c r="E489" s="237" t="s">
        <v>19</v>
      </c>
      <c r="F489" s="238" t="s">
        <v>176</v>
      </c>
      <c r="G489" s="236"/>
      <c r="H489" s="239">
        <v>5.62</v>
      </c>
      <c r="I489" s="240"/>
      <c r="J489" s="236"/>
      <c r="K489" s="236"/>
      <c r="L489" s="241"/>
      <c r="M489" s="242"/>
      <c r="N489" s="243"/>
      <c r="O489" s="243"/>
      <c r="P489" s="243"/>
      <c r="Q489" s="243"/>
      <c r="R489" s="243"/>
      <c r="S489" s="243"/>
      <c r="T489" s="24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5" t="s">
        <v>153</v>
      </c>
      <c r="AU489" s="245" t="s">
        <v>82</v>
      </c>
      <c r="AV489" s="14" t="s">
        <v>82</v>
      </c>
      <c r="AW489" s="14" t="s">
        <v>33</v>
      </c>
      <c r="AX489" s="14" t="s">
        <v>80</v>
      </c>
      <c r="AY489" s="245" t="s">
        <v>141</v>
      </c>
    </row>
    <row r="490" spans="1:65" s="2" customFormat="1" ht="16.5" customHeight="1">
      <c r="A490" s="40"/>
      <c r="B490" s="41"/>
      <c r="C490" s="257" t="s">
        <v>686</v>
      </c>
      <c r="D490" s="257" t="s">
        <v>188</v>
      </c>
      <c r="E490" s="258" t="s">
        <v>687</v>
      </c>
      <c r="F490" s="259" t="s">
        <v>688</v>
      </c>
      <c r="G490" s="260" t="s">
        <v>147</v>
      </c>
      <c r="H490" s="261">
        <v>6.182</v>
      </c>
      <c r="I490" s="262"/>
      <c r="J490" s="263">
        <f>ROUND(I490*H490,2)</f>
        <v>0</v>
      </c>
      <c r="K490" s="259" t="s">
        <v>148</v>
      </c>
      <c r="L490" s="264"/>
      <c r="M490" s="265" t="s">
        <v>19</v>
      </c>
      <c r="N490" s="266" t="s">
        <v>43</v>
      </c>
      <c r="O490" s="86"/>
      <c r="P490" s="215">
        <f>O490*H490</f>
        <v>0</v>
      </c>
      <c r="Q490" s="215">
        <v>0.01</v>
      </c>
      <c r="R490" s="215">
        <f>Q490*H490</f>
        <v>0.06182000000000001</v>
      </c>
      <c r="S490" s="215">
        <v>0</v>
      </c>
      <c r="T490" s="216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17" t="s">
        <v>192</v>
      </c>
      <c r="AT490" s="217" t="s">
        <v>188</v>
      </c>
      <c r="AU490" s="217" t="s">
        <v>82</v>
      </c>
      <c r="AY490" s="19" t="s">
        <v>141</v>
      </c>
      <c r="BE490" s="218">
        <f>IF(N490="základní",J490,0)</f>
        <v>0</v>
      </c>
      <c r="BF490" s="218">
        <f>IF(N490="snížená",J490,0)</f>
        <v>0</v>
      </c>
      <c r="BG490" s="218">
        <f>IF(N490="zákl. přenesená",J490,0)</f>
        <v>0</v>
      </c>
      <c r="BH490" s="218">
        <f>IF(N490="sníž. přenesená",J490,0)</f>
        <v>0</v>
      </c>
      <c r="BI490" s="218">
        <f>IF(N490="nulová",J490,0)</f>
        <v>0</v>
      </c>
      <c r="BJ490" s="19" t="s">
        <v>80</v>
      </c>
      <c r="BK490" s="218">
        <f>ROUND(I490*H490,2)</f>
        <v>0</v>
      </c>
      <c r="BL490" s="19" t="s">
        <v>184</v>
      </c>
      <c r="BM490" s="217" t="s">
        <v>689</v>
      </c>
    </row>
    <row r="491" spans="1:51" s="14" customFormat="1" ht="12">
      <c r="A491" s="14"/>
      <c r="B491" s="235"/>
      <c r="C491" s="236"/>
      <c r="D491" s="226" t="s">
        <v>153</v>
      </c>
      <c r="E491" s="236"/>
      <c r="F491" s="238" t="s">
        <v>690</v>
      </c>
      <c r="G491" s="236"/>
      <c r="H491" s="239">
        <v>6.182</v>
      </c>
      <c r="I491" s="240"/>
      <c r="J491" s="236"/>
      <c r="K491" s="236"/>
      <c r="L491" s="241"/>
      <c r="M491" s="242"/>
      <c r="N491" s="243"/>
      <c r="O491" s="243"/>
      <c r="P491" s="243"/>
      <c r="Q491" s="243"/>
      <c r="R491" s="243"/>
      <c r="S491" s="243"/>
      <c r="T491" s="24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5" t="s">
        <v>153</v>
      </c>
      <c r="AU491" s="245" t="s">
        <v>82</v>
      </c>
      <c r="AV491" s="14" t="s">
        <v>82</v>
      </c>
      <c r="AW491" s="14" t="s">
        <v>4</v>
      </c>
      <c r="AX491" s="14" t="s">
        <v>80</v>
      </c>
      <c r="AY491" s="245" t="s">
        <v>141</v>
      </c>
    </row>
    <row r="492" spans="1:65" s="2" customFormat="1" ht="16.5" customHeight="1">
      <c r="A492" s="40"/>
      <c r="B492" s="41"/>
      <c r="C492" s="206" t="s">
        <v>691</v>
      </c>
      <c r="D492" s="206" t="s">
        <v>144</v>
      </c>
      <c r="E492" s="207" t="s">
        <v>692</v>
      </c>
      <c r="F492" s="208" t="s">
        <v>693</v>
      </c>
      <c r="G492" s="209" t="s">
        <v>147</v>
      </c>
      <c r="H492" s="210">
        <v>5.62</v>
      </c>
      <c r="I492" s="211"/>
      <c r="J492" s="212">
        <f>ROUND(I492*H492,2)</f>
        <v>0</v>
      </c>
      <c r="K492" s="208" t="s">
        <v>148</v>
      </c>
      <c r="L492" s="46"/>
      <c r="M492" s="213" t="s">
        <v>19</v>
      </c>
      <c r="N492" s="214" t="s">
        <v>43</v>
      </c>
      <c r="O492" s="86"/>
      <c r="P492" s="215">
        <f>O492*H492</f>
        <v>0</v>
      </c>
      <c r="Q492" s="215">
        <v>0</v>
      </c>
      <c r="R492" s="215">
        <f>Q492*H492</f>
        <v>0</v>
      </c>
      <c r="S492" s="215">
        <v>0</v>
      </c>
      <c r="T492" s="216">
        <f>S492*H492</f>
        <v>0</v>
      </c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R492" s="217" t="s">
        <v>184</v>
      </c>
      <c r="AT492" s="217" t="s">
        <v>144</v>
      </c>
      <c r="AU492" s="217" t="s">
        <v>82</v>
      </c>
      <c r="AY492" s="19" t="s">
        <v>141</v>
      </c>
      <c r="BE492" s="218">
        <f>IF(N492="základní",J492,0)</f>
        <v>0</v>
      </c>
      <c r="BF492" s="218">
        <f>IF(N492="snížená",J492,0)</f>
        <v>0</v>
      </c>
      <c r="BG492" s="218">
        <f>IF(N492="zákl. přenesená",J492,0)</f>
        <v>0</v>
      </c>
      <c r="BH492" s="218">
        <f>IF(N492="sníž. přenesená",J492,0)</f>
        <v>0</v>
      </c>
      <c r="BI492" s="218">
        <f>IF(N492="nulová",J492,0)</f>
        <v>0</v>
      </c>
      <c r="BJ492" s="19" t="s">
        <v>80</v>
      </c>
      <c r="BK492" s="218">
        <f>ROUND(I492*H492,2)</f>
        <v>0</v>
      </c>
      <c r="BL492" s="19" t="s">
        <v>184</v>
      </c>
      <c r="BM492" s="217" t="s">
        <v>694</v>
      </c>
    </row>
    <row r="493" spans="1:47" s="2" customFormat="1" ht="12">
      <c r="A493" s="40"/>
      <c r="B493" s="41"/>
      <c r="C493" s="42"/>
      <c r="D493" s="219" t="s">
        <v>151</v>
      </c>
      <c r="E493" s="42"/>
      <c r="F493" s="220" t="s">
        <v>695</v>
      </c>
      <c r="G493" s="42"/>
      <c r="H493" s="42"/>
      <c r="I493" s="221"/>
      <c r="J493" s="42"/>
      <c r="K493" s="42"/>
      <c r="L493" s="46"/>
      <c r="M493" s="222"/>
      <c r="N493" s="223"/>
      <c r="O493" s="86"/>
      <c r="P493" s="86"/>
      <c r="Q493" s="86"/>
      <c r="R493" s="86"/>
      <c r="S493" s="86"/>
      <c r="T493" s="87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T493" s="19" t="s">
        <v>151</v>
      </c>
      <c r="AU493" s="19" t="s">
        <v>82</v>
      </c>
    </row>
    <row r="494" spans="1:51" s="13" customFormat="1" ht="12">
      <c r="A494" s="13"/>
      <c r="B494" s="224"/>
      <c r="C494" s="225"/>
      <c r="D494" s="226" t="s">
        <v>153</v>
      </c>
      <c r="E494" s="227" t="s">
        <v>19</v>
      </c>
      <c r="F494" s="228" t="s">
        <v>154</v>
      </c>
      <c r="G494" s="225"/>
      <c r="H494" s="227" t="s">
        <v>19</v>
      </c>
      <c r="I494" s="229"/>
      <c r="J494" s="225"/>
      <c r="K494" s="225"/>
      <c r="L494" s="230"/>
      <c r="M494" s="231"/>
      <c r="N494" s="232"/>
      <c r="O494" s="232"/>
      <c r="P494" s="232"/>
      <c r="Q494" s="232"/>
      <c r="R494" s="232"/>
      <c r="S494" s="232"/>
      <c r="T494" s="23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4" t="s">
        <v>153</v>
      </c>
      <c r="AU494" s="234" t="s">
        <v>82</v>
      </c>
      <c r="AV494" s="13" t="s">
        <v>80</v>
      </c>
      <c r="AW494" s="13" t="s">
        <v>33</v>
      </c>
      <c r="AX494" s="13" t="s">
        <v>72</v>
      </c>
      <c r="AY494" s="234" t="s">
        <v>141</v>
      </c>
    </row>
    <row r="495" spans="1:51" s="13" customFormat="1" ht="12">
      <c r="A495" s="13"/>
      <c r="B495" s="224"/>
      <c r="C495" s="225"/>
      <c r="D495" s="226" t="s">
        <v>153</v>
      </c>
      <c r="E495" s="227" t="s">
        <v>19</v>
      </c>
      <c r="F495" s="228" t="s">
        <v>175</v>
      </c>
      <c r="G495" s="225"/>
      <c r="H495" s="227" t="s">
        <v>19</v>
      </c>
      <c r="I495" s="229"/>
      <c r="J495" s="225"/>
      <c r="K495" s="225"/>
      <c r="L495" s="230"/>
      <c r="M495" s="231"/>
      <c r="N495" s="232"/>
      <c r="O495" s="232"/>
      <c r="P495" s="232"/>
      <c r="Q495" s="232"/>
      <c r="R495" s="232"/>
      <c r="S495" s="232"/>
      <c r="T495" s="23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34" t="s">
        <v>153</v>
      </c>
      <c r="AU495" s="234" t="s">
        <v>82</v>
      </c>
      <c r="AV495" s="13" t="s">
        <v>80</v>
      </c>
      <c r="AW495" s="13" t="s">
        <v>33</v>
      </c>
      <c r="AX495" s="13" t="s">
        <v>72</v>
      </c>
      <c r="AY495" s="234" t="s">
        <v>141</v>
      </c>
    </row>
    <row r="496" spans="1:51" s="14" customFormat="1" ht="12">
      <c r="A496" s="14"/>
      <c r="B496" s="235"/>
      <c r="C496" s="236"/>
      <c r="D496" s="226" t="s">
        <v>153</v>
      </c>
      <c r="E496" s="237" t="s">
        <v>19</v>
      </c>
      <c r="F496" s="238" t="s">
        <v>176</v>
      </c>
      <c r="G496" s="236"/>
      <c r="H496" s="239">
        <v>5.62</v>
      </c>
      <c r="I496" s="240"/>
      <c r="J496" s="236"/>
      <c r="K496" s="236"/>
      <c r="L496" s="241"/>
      <c r="M496" s="242"/>
      <c r="N496" s="243"/>
      <c r="O496" s="243"/>
      <c r="P496" s="243"/>
      <c r="Q496" s="243"/>
      <c r="R496" s="243"/>
      <c r="S496" s="243"/>
      <c r="T496" s="24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5" t="s">
        <v>153</v>
      </c>
      <c r="AU496" s="245" t="s">
        <v>82</v>
      </c>
      <c r="AV496" s="14" t="s">
        <v>82</v>
      </c>
      <c r="AW496" s="14" t="s">
        <v>33</v>
      </c>
      <c r="AX496" s="14" t="s">
        <v>80</v>
      </c>
      <c r="AY496" s="245" t="s">
        <v>141</v>
      </c>
    </row>
    <row r="497" spans="1:65" s="2" customFormat="1" ht="16.5" customHeight="1">
      <c r="A497" s="40"/>
      <c r="B497" s="41"/>
      <c r="C497" s="257" t="s">
        <v>696</v>
      </c>
      <c r="D497" s="257" t="s">
        <v>188</v>
      </c>
      <c r="E497" s="258" t="s">
        <v>697</v>
      </c>
      <c r="F497" s="259" t="s">
        <v>698</v>
      </c>
      <c r="G497" s="260" t="s">
        <v>147</v>
      </c>
      <c r="H497" s="261">
        <v>5.62</v>
      </c>
      <c r="I497" s="262"/>
      <c r="J497" s="263">
        <f>ROUND(I497*H497,2)</f>
        <v>0</v>
      </c>
      <c r="K497" s="259" t="s">
        <v>148</v>
      </c>
      <c r="L497" s="264"/>
      <c r="M497" s="265" t="s">
        <v>19</v>
      </c>
      <c r="N497" s="266" t="s">
        <v>43</v>
      </c>
      <c r="O497" s="86"/>
      <c r="P497" s="215">
        <f>O497*H497</f>
        <v>0</v>
      </c>
      <c r="Q497" s="215">
        <v>0.02</v>
      </c>
      <c r="R497" s="215">
        <f>Q497*H497</f>
        <v>0.1124</v>
      </c>
      <c r="S497" s="215">
        <v>0</v>
      </c>
      <c r="T497" s="216">
        <f>S497*H497</f>
        <v>0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17" t="s">
        <v>192</v>
      </c>
      <c r="AT497" s="217" t="s">
        <v>188</v>
      </c>
      <c r="AU497" s="217" t="s">
        <v>82</v>
      </c>
      <c r="AY497" s="19" t="s">
        <v>141</v>
      </c>
      <c r="BE497" s="218">
        <f>IF(N497="základní",J497,0)</f>
        <v>0</v>
      </c>
      <c r="BF497" s="218">
        <f>IF(N497="snížená",J497,0)</f>
        <v>0</v>
      </c>
      <c r="BG497" s="218">
        <f>IF(N497="zákl. přenesená",J497,0)</f>
        <v>0</v>
      </c>
      <c r="BH497" s="218">
        <f>IF(N497="sníž. přenesená",J497,0)</f>
        <v>0</v>
      </c>
      <c r="BI497" s="218">
        <f>IF(N497="nulová",J497,0)</f>
        <v>0</v>
      </c>
      <c r="BJ497" s="19" t="s">
        <v>80</v>
      </c>
      <c r="BK497" s="218">
        <f>ROUND(I497*H497,2)</f>
        <v>0</v>
      </c>
      <c r="BL497" s="19" t="s">
        <v>184</v>
      </c>
      <c r="BM497" s="217" t="s">
        <v>699</v>
      </c>
    </row>
    <row r="498" spans="1:65" s="2" customFormat="1" ht="21.75" customHeight="1">
      <c r="A498" s="40"/>
      <c r="B498" s="41"/>
      <c r="C498" s="206" t="s">
        <v>700</v>
      </c>
      <c r="D498" s="206" t="s">
        <v>144</v>
      </c>
      <c r="E498" s="207" t="s">
        <v>701</v>
      </c>
      <c r="F498" s="208" t="s">
        <v>702</v>
      </c>
      <c r="G498" s="209" t="s">
        <v>298</v>
      </c>
      <c r="H498" s="210">
        <v>2</v>
      </c>
      <c r="I498" s="211"/>
      <c r="J498" s="212">
        <f>ROUND(I498*H498,2)</f>
        <v>0</v>
      </c>
      <c r="K498" s="208" t="s">
        <v>148</v>
      </c>
      <c r="L498" s="46"/>
      <c r="M498" s="213" t="s">
        <v>19</v>
      </c>
      <c r="N498" s="214" t="s">
        <v>43</v>
      </c>
      <c r="O498" s="86"/>
      <c r="P498" s="215">
        <f>O498*H498</f>
        <v>0</v>
      </c>
      <c r="Q498" s="215">
        <v>0</v>
      </c>
      <c r="R498" s="215">
        <f>Q498*H498</f>
        <v>0</v>
      </c>
      <c r="S498" s="215">
        <v>0</v>
      </c>
      <c r="T498" s="216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17" t="s">
        <v>184</v>
      </c>
      <c r="AT498" s="217" t="s">
        <v>144</v>
      </c>
      <c r="AU498" s="217" t="s">
        <v>82</v>
      </c>
      <c r="AY498" s="19" t="s">
        <v>141</v>
      </c>
      <c r="BE498" s="218">
        <f>IF(N498="základní",J498,0)</f>
        <v>0</v>
      </c>
      <c r="BF498" s="218">
        <f>IF(N498="snížená",J498,0)</f>
        <v>0</v>
      </c>
      <c r="BG498" s="218">
        <f>IF(N498="zákl. přenesená",J498,0)</f>
        <v>0</v>
      </c>
      <c r="BH498" s="218">
        <f>IF(N498="sníž. přenesená",J498,0)</f>
        <v>0</v>
      </c>
      <c r="BI498" s="218">
        <f>IF(N498="nulová",J498,0)</f>
        <v>0</v>
      </c>
      <c r="BJ498" s="19" t="s">
        <v>80</v>
      </c>
      <c r="BK498" s="218">
        <f>ROUND(I498*H498,2)</f>
        <v>0</v>
      </c>
      <c r="BL498" s="19" t="s">
        <v>184</v>
      </c>
      <c r="BM498" s="217" t="s">
        <v>703</v>
      </c>
    </row>
    <row r="499" spans="1:47" s="2" customFormat="1" ht="12">
      <c r="A499" s="40"/>
      <c r="B499" s="41"/>
      <c r="C499" s="42"/>
      <c r="D499" s="219" t="s">
        <v>151</v>
      </c>
      <c r="E499" s="42"/>
      <c r="F499" s="220" t="s">
        <v>704</v>
      </c>
      <c r="G499" s="42"/>
      <c r="H499" s="42"/>
      <c r="I499" s="221"/>
      <c r="J499" s="42"/>
      <c r="K499" s="42"/>
      <c r="L499" s="46"/>
      <c r="M499" s="222"/>
      <c r="N499" s="223"/>
      <c r="O499" s="86"/>
      <c r="P499" s="86"/>
      <c r="Q499" s="86"/>
      <c r="R499" s="86"/>
      <c r="S499" s="86"/>
      <c r="T499" s="87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T499" s="19" t="s">
        <v>151</v>
      </c>
      <c r="AU499" s="19" t="s">
        <v>82</v>
      </c>
    </row>
    <row r="500" spans="1:51" s="13" customFormat="1" ht="12">
      <c r="A500" s="13"/>
      <c r="B500" s="224"/>
      <c r="C500" s="225"/>
      <c r="D500" s="226" t="s">
        <v>153</v>
      </c>
      <c r="E500" s="227" t="s">
        <v>19</v>
      </c>
      <c r="F500" s="228" t="s">
        <v>542</v>
      </c>
      <c r="G500" s="225"/>
      <c r="H500" s="227" t="s">
        <v>19</v>
      </c>
      <c r="I500" s="229"/>
      <c r="J500" s="225"/>
      <c r="K500" s="225"/>
      <c r="L500" s="230"/>
      <c r="M500" s="231"/>
      <c r="N500" s="232"/>
      <c r="O500" s="232"/>
      <c r="P500" s="232"/>
      <c r="Q500" s="232"/>
      <c r="R500" s="232"/>
      <c r="S500" s="232"/>
      <c r="T500" s="23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4" t="s">
        <v>153</v>
      </c>
      <c r="AU500" s="234" t="s">
        <v>82</v>
      </c>
      <c r="AV500" s="13" t="s">
        <v>80</v>
      </c>
      <c r="AW500" s="13" t="s">
        <v>33</v>
      </c>
      <c r="AX500" s="13" t="s">
        <v>72</v>
      </c>
      <c r="AY500" s="234" t="s">
        <v>141</v>
      </c>
    </row>
    <row r="501" spans="1:51" s="13" customFormat="1" ht="12">
      <c r="A501" s="13"/>
      <c r="B501" s="224"/>
      <c r="C501" s="225"/>
      <c r="D501" s="226" t="s">
        <v>153</v>
      </c>
      <c r="E501" s="227" t="s">
        <v>19</v>
      </c>
      <c r="F501" s="228" t="s">
        <v>705</v>
      </c>
      <c r="G501" s="225"/>
      <c r="H501" s="227" t="s">
        <v>19</v>
      </c>
      <c r="I501" s="229"/>
      <c r="J501" s="225"/>
      <c r="K501" s="225"/>
      <c r="L501" s="230"/>
      <c r="M501" s="231"/>
      <c r="N501" s="232"/>
      <c r="O501" s="232"/>
      <c r="P501" s="232"/>
      <c r="Q501" s="232"/>
      <c r="R501" s="232"/>
      <c r="S501" s="232"/>
      <c r="T501" s="23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4" t="s">
        <v>153</v>
      </c>
      <c r="AU501" s="234" t="s">
        <v>82</v>
      </c>
      <c r="AV501" s="13" t="s">
        <v>80</v>
      </c>
      <c r="AW501" s="13" t="s">
        <v>33</v>
      </c>
      <c r="AX501" s="13" t="s">
        <v>72</v>
      </c>
      <c r="AY501" s="234" t="s">
        <v>141</v>
      </c>
    </row>
    <row r="502" spans="1:51" s="14" customFormat="1" ht="12">
      <c r="A502" s="14"/>
      <c r="B502" s="235"/>
      <c r="C502" s="236"/>
      <c r="D502" s="226" t="s">
        <v>153</v>
      </c>
      <c r="E502" s="237" t="s">
        <v>19</v>
      </c>
      <c r="F502" s="238" t="s">
        <v>80</v>
      </c>
      <c r="G502" s="236"/>
      <c r="H502" s="239">
        <v>1</v>
      </c>
      <c r="I502" s="240"/>
      <c r="J502" s="236"/>
      <c r="K502" s="236"/>
      <c r="L502" s="241"/>
      <c r="M502" s="242"/>
      <c r="N502" s="243"/>
      <c r="O502" s="243"/>
      <c r="P502" s="243"/>
      <c r="Q502" s="243"/>
      <c r="R502" s="243"/>
      <c r="S502" s="243"/>
      <c r="T502" s="24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5" t="s">
        <v>153</v>
      </c>
      <c r="AU502" s="245" t="s">
        <v>82</v>
      </c>
      <c r="AV502" s="14" t="s">
        <v>82</v>
      </c>
      <c r="AW502" s="14" t="s">
        <v>33</v>
      </c>
      <c r="AX502" s="14" t="s">
        <v>72</v>
      </c>
      <c r="AY502" s="245" t="s">
        <v>141</v>
      </c>
    </row>
    <row r="503" spans="1:51" s="13" customFormat="1" ht="12">
      <c r="A503" s="13"/>
      <c r="B503" s="224"/>
      <c r="C503" s="225"/>
      <c r="D503" s="226" t="s">
        <v>153</v>
      </c>
      <c r="E503" s="227" t="s">
        <v>19</v>
      </c>
      <c r="F503" s="228" t="s">
        <v>706</v>
      </c>
      <c r="G503" s="225"/>
      <c r="H503" s="227" t="s">
        <v>19</v>
      </c>
      <c r="I503" s="229"/>
      <c r="J503" s="225"/>
      <c r="K503" s="225"/>
      <c r="L503" s="230"/>
      <c r="M503" s="231"/>
      <c r="N503" s="232"/>
      <c r="O503" s="232"/>
      <c r="P503" s="232"/>
      <c r="Q503" s="232"/>
      <c r="R503" s="232"/>
      <c r="S503" s="232"/>
      <c r="T503" s="23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4" t="s">
        <v>153</v>
      </c>
      <c r="AU503" s="234" t="s">
        <v>82</v>
      </c>
      <c r="AV503" s="13" t="s">
        <v>80</v>
      </c>
      <c r="AW503" s="13" t="s">
        <v>33</v>
      </c>
      <c r="AX503" s="13" t="s">
        <v>72</v>
      </c>
      <c r="AY503" s="234" t="s">
        <v>141</v>
      </c>
    </row>
    <row r="504" spans="1:51" s="14" customFormat="1" ht="12">
      <c r="A504" s="14"/>
      <c r="B504" s="235"/>
      <c r="C504" s="236"/>
      <c r="D504" s="226" t="s">
        <v>153</v>
      </c>
      <c r="E504" s="237" t="s">
        <v>19</v>
      </c>
      <c r="F504" s="238" t="s">
        <v>80</v>
      </c>
      <c r="G504" s="236"/>
      <c r="H504" s="239">
        <v>1</v>
      </c>
      <c r="I504" s="240"/>
      <c r="J504" s="236"/>
      <c r="K504" s="236"/>
      <c r="L504" s="241"/>
      <c r="M504" s="242"/>
      <c r="N504" s="243"/>
      <c r="O504" s="243"/>
      <c r="P504" s="243"/>
      <c r="Q504" s="243"/>
      <c r="R504" s="243"/>
      <c r="S504" s="243"/>
      <c r="T504" s="24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45" t="s">
        <v>153</v>
      </c>
      <c r="AU504" s="245" t="s">
        <v>82</v>
      </c>
      <c r="AV504" s="14" t="s">
        <v>82</v>
      </c>
      <c r="AW504" s="14" t="s">
        <v>33</v>
      </c>
      <c r="AX504" s="14" t="s">
        <v>72</v>
      </c>
      <c r="AY504" s="245" t="s">
        <v>141</v>
      </c>
    </row>
    <row r="505" spans="1:51" s="15" customFormat="1" ht="12">
      <c r="A505" s="15"/>
      <c r="B505" s="246"/>
      <c r="C505" s="247"/>
      <c r="D505" s="226" t="s">
        <v>153</v>
      </c>
      <c r="E505" s="248" t="s">
        <v>19</v>
      </c>
      <c r="F505" s="249" t="s">
        <v>181</v>
      </c>
      <c r="G505" s="247"/>
      <c r="H505" s="250">
        <v>2</v>
      </c>
      <c r="I505" s="251"/>
      <c r="J505" s="247"/>
      <c r="K505" s="247"/>
      <c r="L505" s="252"/>
      <c r="M505" s="253"/>
      <c r="N505" s="254"/>
      <c r="O505" s="254"/>
      <c r="P505" s="254"/>
      <c r="Q505" s="254"/>
      <c r="R505" s="254"/>
      <c r="S505" s="254"/>
      <c r="T505" s="25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56" t="s">
        <v>153</v>
      </c>
      <c r="AU505" s="256" t="s">
        <v>82</v>
      </c>
      <c r="AV505" s="15" t="s">
        <v>149</v>
      </c>
      <c r="AW505" s="15" t="s">
        <v>33</v>
      </c>
      <c r="AX505" s="15" t="s">
        <v>80</v>
      </c>
      <c r="AY505" s="256" t="s">
        <v>141</v>
      </c>
    </row>
    <row r="506" spans="1:65" s="2" customFormat="1" ht="24.15" customHeight="1">
      <c r="A506" s="40"/>
      <c r="B506" s="41"/>
      <c r="C506" s="257" t="s">
        <v>707</v>
      </c>
      <c r="D506" s="257" t="s">
        <v>188</v>
      </c>
      <c r="E506" s="258" t="s">
        <v>708</v>
      </c>
      <c r="F506" s="259" t="s">
        <v>709</v>
      </c>
      <c r="G506" s="260" t="s">
        <v>298</v>
      </c>
      <c r="H506" s="261">
        <v>1</v>
      </c>
      <c r="I506" s="262"/>
      <c r="J506" s="263">
        <f>ROUND(I506*H506,2)</f>
        <v>0</v>
      </c>
      <c r="K506" s="259" t="s">
        <v>167</v>
      </c>
      <c r="L506" s="264"/>
      <c r="M506" s="265" t="s">
        <v>19</v>
      </c>
      <c r="N506" s="266" t="s">
        <v>43</v>
      </c>
      <c r="O506" s="86"/>
      <c r="P506" s="215">
        <f>O506*H506</f>
        <v>0</v>
      </c>
      <c r="Q506" s="215">
        <v>0.2</v>
      </c>
      <c r="R506" s="215">
        <f>Q506*H506</f>
        <v>0.2</v>
      </c>
      <c r="S506" s="215">
        <v>0</v>
      </c>
      <c r="T506" s="216">
        <f>S506*H506</f>
        <v>0</v>
      </c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17" t="s">
        <v>192</v>
      </c>
      <c r="AT506" s="217" t="s">
        <v>188</v>
      </c>
      <c r="AU506" s="217" t="s">
        <v>82</v>
      </c>
      <c r="AY506" s="19" t="s">
        <v>141</v>
      </c>
      <c r="BE506" s="218">
        <f>IF(N506="základní",J506,0)</f>
        <v>0</v>
      </c>
      <c r="BF506" s="218">
        <f>IF(N506="snížená",J506,0)</f>
        <v>0</v>
      </c>
      <c r="BG506" s="218">
        <f>IF(N506="zákl. přenesená",J506,0)</f>
        <v>0</v>
      </c>
      <c r="BH506" s="218">
        <f>IF(N506="sníž. přenesená",J506,0)</f>
        <v>0</v>
      </c>
      <c r="BI506" s="218">
        <f>IF(N506="nulová",J506,0)</f>
        <v>0</v>
      </c>
      <c r="BJ506" s="19" t="s">
        <v>80</v>
      </c>
      <c r="BK506" s="218">
        <f>ROUND(I506*H506,2)</f>
        <v>0</v>
      </c>
      <c r="BL506" s="19" t="s">
        <v>184</v>
      </c>
      <c r="BM506" s="217" t="s">
        <v>710</v>
      </c>
    </row>
    <row r="507" spans="1:51" s="14" customFormat="1" ht="12">
      <c r="A507" s="14"/>
      <c r="B507" s="235"/>
      <c r="C507" s="236"/>
      <c r="D507" s="226" t="s">
        <v>153</v>
      </c>
      <c r="E507" s="237" t="s">
        <v>19</v>
      </c>
      <c r="F507" s="238" t="s">
        <v>80</v>
      </c>
      <c r="G507" s="236"/>
      <c r="H507" s="239">
        <v>1</v>
      </c>
      <c r="I507" s="240"/>
      <c r="J507" s="236"/>
      <c r="K507" s="236"/>
      <c r="L507" s="241"/>
      <c r="M507" s="242"/>
      <c r="N507" s="243"/>
      <c r="O507" s="243"/>
      <c r="P507" s="243"/>
      <c r="Q507" s="243"/>
      <c r="R507" s="243"/>
      <c r="S507" s="243"/>
      <c r="T507" s="24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5" t="s">
        <v>153</v>
      </c>
      <c r="AU507" s="245" t="s">
        <v>82</v>
      </c>
      <c r="AV507" s="14" t="s">
        <v>82</v>
      </c>
      <c r="AW507" s="14" t="s">
        <v>33</v>
      </c>
      <c r="AX507" s="14" t="s">
        <v>80</v>
      </c>
      <c r="AY507" s="245" t="s">
        <v>141</v>
      </c>
    </row>
    <row r="508" spans="1:65" s="2" customFormat="1" ht="37.8" customHeight="1">
      <c r="A508" s="40"/>
      <c r="B508" s="41"/>
      <c r="C508" s="257" t="s">
        <v>711</v>
      </c>
      <c r="D508" s="257" t="s">
        <v>188</v>
      </c>
      <c r="E508" s="258" t="s">
        <v>712</v>
      </c>
      <c r="F508" s="259" t="s">
        <v>713</v>
      </c>
      <c r="G508" s="260" t="s">
        <v>298</v>
      </c>
      <c r="H508" s="261">
        <v>1</v>
      </c>
      <c r="I508" s="262"/>
      <c r="J508" s="263">
        <f>ROUND(I508*H508,2)</f>
        <v>0</v>
      </c>
      <c r="K508" s="259" t="s">
        <v>167</v>
      </c>
      <c r="L508" s="264"/>
      <c r="M508" s="265" t="s">
        <v>19</v>
      </c>
      <c r="N508" s="266" t="s">
        <v>43</v>
      </c>
      <c r="O508" s="86"/>
      <c r="P508" s="215">
        <f>O508*H508</f>
        <v>0</v>
      </c>
      <c r="Q508" s="215">
        <v>0.2</v>
      </c>
      <c r="R508" s="215">
        <f>Q508*H508</f>
        <v>0.2</v>
      </c>
      <c r="S508" s="215">
        <v>0</v>
      </c>
      <c r="T508" s="216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17" t="s">
        <v>192</v>
      </c>
      <c r="AT508" s="217" t="s">
        <v>188</v>
      </c>
      <c r="AU508" s="217" t="s">
        <v>82</v>
      </c>
      <c r="AY508" s="19" t="s">
        <v>141</v>
      </c>
      <c r="BE508" s="218">
        <f>IF(N508="základní",J508,0)</f>
        <v>0</v>
      </c>
      <c r="BF508" s="218">
        <f>IF(N508="snížená",J508,0)</f>
        <v>0</v>
      </c>
      <c r="BG508" s="218">
        <f>IF(N508="zákl. přenesená",J508,0)</f>
        <v>0</v>
      </c>
      <c r="BH508" s="218">
        <f>IF(N508="sníž. přenesená",J508,0)</f>
        <v>0</v>
      </c>
      <c r="BI508" s="218">
        <f>IF(N508="nulová",J508,0)</f>
        <v>0</v>
      </c>
      <c r="BJ508" s="19" t="s">
        <v>80</v>
      </c>
      <c r="BK508" s="218">
        <f>ROUND(I508*H508,2)</f>
        <v>0</v>
      </c>
      <c r="BL508" s="19" t="s">
        <v>184</v>
      </c>
      <c r="BM508" s="217" t="s">
        <v>714</v>
      </c>
    </row>
    <row r="509" spans="1:51" s="14" customFormat="1" ht="12">
      <c r="A509" s="14"/>
      <c r="B509" s="235"/>
      <c r="C509" s="236"/>
      <c r="D509" s="226" t="s">
        <v>153</v>
      </c>
      <c r="E509" s="237" t="s">
        <v>19</v>
      </c>
      <c r="F509" s="238" t="s">
        <v>80</v>
      </c>
      <c r="G509" s="236"/>
      <c r="H509" s="239">
        <v>1</v>
      </c>
      <c r="I509" s="240"/>
      <c r="J509" s="236"/>
      <c r="K509" s="236"/>
      <c r="L509" s="241"/>
      <c r="M509" s="242"/>
      <c r="N509" s="243"/>
      <c r="O509" s="243"/>
      <c r="P509" s="243"/>
      <c r="Q509" s="243"/>
      <c r="R509" s="243"/>
      <c r="S509" s="243"/>
      <c r="T509" s="24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5" t="s">
        <v>153</v>
      </c>
      <c r="AU509" s="245" t="s">
        <v>82</v>
      </c>
      <c r="AV509" s="14" t="s">
        <v>82</v>
      </c>
      <c r="AW509" s="14" t="s">
        <v>33</v>
      </c>
      <c r="AX509" s="14" t="s">
        <v>80</v>
      </c>
      <c r="AY509" s="245" t="s">
        <v>141</v>
      </c>
    </row>
    <row r="510" spans="1:65" s="2" customFormat="1" ht="21.75" customHeight="1">
      <c r="A510" s="40"/>
      <c r="B510" s="41"/>
      <c r="C510" s="206" t="s">
        <v>715</v>
      </c>
      <c r="D510" s="206" t="s">
        <v>144</v>
      </c>
      <c r="E510" s="207" t="s">
        <v>716</v>
      </c>
      <c r="F510" s="208" t="s">
        <v>717</v>
      </c>
      <c r="G510" s="209" t="s">
        <v>298</v>
      </c>
      <c r="H510" s="210">
        <v>1</v>
      </c>
      <c r="I510" s="211"/>
      <c r="J510" s="212">
        <f>ROUND(I510*H510,2)</f>
        <v>0</v>
      </c>
      <c r="K510" s="208" t="s">
        <v>148</v>
      </c>
      <c r="L510" s="46"/>
      <c r="M510" s="213" t="s">
        <v>19</v>
      </c>
      <c r="N510" s="214" t="s">
        <v>43</v>
      </c>
      <c r="O510" s="86"/>
      <c r="P510" s="215">
        <f>O510*H510</f>
        <v>0</v>
      </c>
      <c r="Q510" s="215">
        <v>0</v>
      </c>
      <c r="R510" s="215">
        <f>Q510*H510</f>
        <v>0</v>
      </c>
      <c r="S510" s="215">
        <v>0</v>
      </c>
      <c r="T510" s="216">
        <f>S510*H510</f>
        <v>0</v>
      </c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R510" s="217" t="s">
        <v>184</v>
      </c>
      <c r="AT510" s="217" t="s">
        <v>144</v>
      </c>
      <c r="AU510" s="217" t="s">
        <v>82</v>
      </c>
      <c r="AY510" s="19" t="s">
        <v>141</v>
      </c>
      <c r="BE510" s="218">
        <f>IF(N510="základní",J510,0)</f>
        <v>0</v>
      </c>
      <c r="BF510" s="218">
        <f>IF(N510="snížená",J510,0)</f>
        <v>0</v>
      </c>
      <c r="BG510" s="218">
        <f>IF(N510="zákl. přenesená",J510,0)</f>
        <v>0</v>
      </c>
      <c r="BH510" s="218">
        <f>IF(N510="sníž. přenesená",J510,0)</f>
        <v>0</v>
      </c>
      <c r="BI510" s="218">
        <f>IF(N510="nulová",J510,0)</f>
        <v>0</v>
      </c>
      <c r="BJ510" s="19" t="s">
        <v>80</v>
      </c>
      <c r="BK510" s="218">
        <f>ROUND(I510*H510,2)</f>
        <v>0</v>
      </c>
      <c r="BL510" s="19" t="s">
        <v>184</v>
      </c>
      <c r="BM510" s="217" t="s">
        <v>718</v>
      </c>
    </row>
    <row r="511" spans="1:47" s="2" customFormat="1" ht="12">
      <c r="A511" s="40"/>
      <c r="B511" s="41"/>
      <c r="C511" s="42"/>
      <c r="D511" s="219" t="s">
        <v>151</v>
      </c>
      <c r="E511" s="42"/>
      <c r="F511" s="220" t="s">
        <v>719</v>
      </c>
      <c r="G511" s="42"/>
      <c r="H511" s="42"/>
      <c r="I511" s="221"/>
      <c r="J511" s="42"/>
      <c r="K511" s="42"/>
      <c r="L511" s="46"/>
      <c r="M511" s="222"/>
      <c r="N511" s="223"/>
      <c r="O511" s="86"/>
      <c r="P511" s="86"/>
      <c r="Q511" s="86"/>
      <c r="R511" s="86"/>
      <c r="S511" s="86"/>
      <c r="T511" s="87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T511" s="19" t="s">
        <v>151</v>
      </c>
      <c r="AU511" s="19" t="s">
        <v>82</v>
      </c>
    </row>
    <row r="512" spans="1:51" s="13" customFormat="1" ht="12">
      <c r="A512" s="13"/>
      <c r="B512" s="224"/>
      <c r="C512" s="225"/>
      <c r="D512" s="226" t="s">
        <v>153</v>
      </c>
      <c r="E512" s="227" t="s">
        <v>19</v>
      </c>
      <c r="F512" s="228" t="s">
        <v>542</v>
      </c>
      <c r="G512" s="225"/>
      <c r="H512" s="227" t="s">
        <v>19</v>
      </c>
      <c r="I512" s="229"/>
      <c r="J512" s="225"/>
      <c r="K512" s="225"/>
      <c r="L512" s="230"/>
      <c r="M512" s="231"/>
      <c r="N512" s="232"/>
      <c r="O512" s="232"/>
      <c r="P512" s="232"/>
      <c r="Q512" s="232"/>
      <c r="R512" s="232"/>
      <c r="S512" s="232"/>
      <c r="T512" s="23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4" t="s">
        <v>153</v>
      </c>
      <c r="AU512" s="234" t="s">
        <v>82</v>
      </c>
      <c r="AV512" s="13" t="s">
        <v>80</v>
      </c>
      <c r="AW512" s="13" t="s">
        <v>33</v>
      </c>
      <c r="AX512" s="13" t="s">
        <v>72</v>
      </c>
      <c r="AY512" s="234" t="s">
        <v>141</v>
      </c>
    </row>
    <row r="513" spans="1:51" s="13" customFormat="1" ht="12">
      <c r="A513" s="13"/>
      <c r="B513" s="224"/>
      <c r="C513" s="225"/>
      <c r="D513" s="226" t="s">
        <v>153</v>
      </c>
      <c r="E513" s="227" t="s">
        <v>19</v>
      </c>
      <c r="F513" s="228" t="s">
        <v>720</v>
      </c>
      <c r="G513" s="225"/>
      <c r="H513" s="227" t="s">
        <v>19</v>
      </c>
      <c r="I513" s="229"/>
      <c r="J513" s="225"/>
      <c r="K513" s="225"/>
      <c r="L513" s="230"/>
      <c r="M513" s="231"/>
      <c r="N513" s="232"/>
      <c r="O513" s="232"/>
      <c r="P513" s="232"/>
      <c r="Q513" s="232"/>
      <c r="R513" s="232"/>
      <c r="S513" s="232"/>
      <c r="T513" s="23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4" t="s">
        <v>153</v>
      </c>
      <c r="AU513" s="234" t="s">
        <v>82</v>
      </c>
      <c r="AV513" s="13" t="s">
        <v>80</v>
      </c>
      <c r="AW513" s="13" t="s">
        <v>33</v>
      </c>
      <c r="AX513" s="13" t="s">
        <v>72</v>
      </c>
      <c r="AY513" s="234" t="s">
        <v>141</v>
      </c>
    </row>
    <row r="514" spans="1:51" s="14" customFormat="1" ht="12">
      <c r="A514" s="14"/>
      <c r="B514" s="235"/>
      <c r="C514" s="236"/>
      <c r="D514" s="226" t="s">
        <v>153</v>
      </c>
      <c r="E514" s="237" t="s">
        <v>19</v>
      </c>
      <c r="F514" s="238" t="s">
        <v>80</v>
      </c>
      <c r="G514" s="236"/>
      <c r="H514" s="239">
        <v>1</v>
      </c>
      <c r="I514" s="240"/>
      <c r="J514" s="236"/>
      <c r="K514" s="236"/>
      <c r="L514" s="241"/>
      <c r="M514" s="242"/>
      <c r="N514" s="243"/>
      <c r="O514" s="243"/>
      <c r="P514" s="243"/>
      <c r="Q514" s="243"/>
      <c r="R514" s="243"/>
      <c r="S514" s="243"/>
      <c r="T514" s="24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45" t="s">
        <v>153</v>
      </c>
      <c r="AU514" s="245" t="s">
        <v>82</v>
      </c>
      <c r="AV514" s="14" t="s">
        <v>82</v>
      </c>
      <c r="AW514" s="14" t="s">
        <v>33</v>
      </c>
      <c r="AX514" s="14" t="s">
        <v>80</v>
      </c>
      <c r="AY514" s="245" t="s">
        <v>141</v>
      </c>
    </row>
    <row r="515" spans="1:65" s="2" customFormat="1" ht="24.15" customHeight="1">
      <c r="A515" s="40"/>
      <c r="B515" s="41"/>
      <c r="C515" s="257" t="s">
        <v>721</v>
      </c>
      <c r="D515" s="257" t="s">
        <v>188</v>
      </c>
      <c r="E515" s="258" t="s">
        <v>722</v>
      </c>
      <c r="F515" s="259" t="s">
        <v>723</v>
      </c>
      <c r="G515" s="260" t="s">
        <v>298</v>
      </c>
      <c r="H515" s="261">
        <v>1</v>
      </c>
      <c r="I515" s="262"/>
      <c r="J515" s="263">
        <f>ROUND(I515*H515,2)</f>
        <v>0</v>
      </c>
      <c r="K515" s="259" t="s">
        <v>167</v>
      </c>
      <c r="L515" s="264"/>
      <c r="M515" s="265" t="s">
        <v>19</v>
      </c>
      <c r="N515" s="266" t="s">
        <v>43</v>
      </c>
      <c r="O515" s="86"/>
      <c r="P515" s="215">
        <f>O515*H515</f>
        <v>0</v>
      </c>
      <c r="Q515" s="215">
        <v>0.2</v>
      </c>
      <c r="R515" s="215">
        <f>Q515*H515</f>
        <v>0.2</v>
      </c>
      <c r="S515" s="215">
        <v>0</v>
      </c>
      <c r="T515" s="216">
        <f>S515*H515</f>
        <v>0</v>
      </c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R515" s="217" t="s">
        <v>192</v>
      </c>
      <c r="AT515" s="217" t="s">
        <v>188</v>
      </c>
      <c r="AU515" s="217" t="s">
        <v>82</v>
      </c>
      <c r="AY515" s="19" t="s">
        <v>141</v>
      </c>
      <c r="BE515" s="218">
        <f>IF(N515="základní",J515,0)</f>
        <v>0</v>
      </c>
      <c r="BF515" s="218">
        <f>IF(N515="snížená",J515,0)</f>
        <v>0</v>
      </c>
      <c r="BG515" s="218">
        <f>IF(N515="zákl. přenesená",J515,0)</f>
        <v>0</v>
      </c>
      <c r="BH515" s="218">
        <f>IF(N515="sníž. přenesená",J515,0)</f>
        <v>0</v>
      </c>
      <c r="BI515" s="218">
        <f>IF(N515="nulová",J515,0)</f>
        <v>0</v>
      </c>
      <c r="BJ515" s="19" t="s">
        <v>80</v>
      </c>
      <c r="BK515" s="218">
        <f>ROUND(I515*H515,2)</f>
        <v>0</v>
      </c>
      <c r="BL515" s="19" t="s">
        <v>184</v>
      </c>
      <c r="BM515" s="217" t="s">
        <v>724</v>
      </c>
    </row>
    <row r="516" spans="1:51" s="14" customFormat="1" ht="12">
      <c r="A516" s="14"/>
      <c r="B516" s="235"/>
      <c r="C516" s="236"/>
      <c r="D516" s="226" t="s">
        <v>153</v>
      </c>
      <c r="E516" s="237" t="s">
        <v>19</v>
      </c>
      <c r="F516" s="238" t="s">
        <v>80</v>
      </c>
      <c r="G516" s="236"/>
      <c r="H516" s="239">
        <v>1</v>
      </c>
      <c r="I516" s="240"/>
      <c r="J516" s="236"/>
      <c r="K516" s="236"/>
      <c r="L516" s="241"/>
      <c r="M516" s="242"/>
      <c r="N516" s="243"/>
      <c r="O516" s="243"/>
      <c r="P516" s="243"/>
      <c r="Q516" s="243"/>
      <c r="R516" s="243"/>
      <c r="S516" s="243"/>
      <c r="T516" s="24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45" t="s">
        <v>153</v>
      </c>
      <c r="AU516" s="245" t="s">
        <v>82</v>
      </c>
      <c r="AV516" s="14" t="s">
        <v>82</v>
      </c>
      <c r="AW516" s="14" t="s">
        <v>33</v>
      </c>
      <c r="AX516" s="14" t="s">
        <v>80</v>
      </c>
      <c r="AY516" s="245" t="s">
        <v>141</v>
      </c>
    </row>
    <row r="517" spans="1:65" s="2" customFormat="1" ht="24.15" customHeight="1">
      <c r="A517" s="40"/>
      <c r="B517" s="41"/>
      <c r="C517" s="206" t="s">
        <v>725</v>
      </c>
      <c r="D517" s="206" t="s">
        <v>144</v>
      </c>
      <c r="E517" s="207" t="s">
        <v>726</v>
      </c>
      <c r="F517" s="208" t="s">
        <v>727</v>
      </c>
      <c r="G517" s="209" t="s">
        <v>298</v>
      </c>
      <c r="H517" s="210">
        <v>1</v>
      </c>
      <c r="I517" s="211"/>
      <c r="J517" s="212">
        <f>ROUND(I517*H517,2)</f>
        <v>0</v>
      </c>
      <c r="K517" s="208" t="s">
        <v>167</v>
      </c>
      <c r="L517" s="46"/>
      <c r="M517" s="213" t="s">
        <v>19</v>
      </c>
      <c r="N517" s="214" t="s">
        <v>43</v>
      </c>
      <c r="O517" s="86"/>
      <c r="P517" s="215">
        <f>O517*H517</f>
        <v>0</v>
      </c>
      <c r="Q517" s="215">
        <v>0.01</v>
      </c>
      <c r="R517" s="215">
        <f>Q517*H517</f>
        <v>0.01</v>
      </c>
      <c r="S517" s="215">
        <v>0</v>
      </c>
      <c r="T517" s="216">
        <f>S517*H517</f>
        <v>0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17" t="s">
        <v>184</v>
      </c>
      <c r="AT517" s="217" t="s">
        <v>144</v>
      </c>
      <c r="AU517" s="217" t="s">
        <v>82</v>
      </c>
      <c r="AY517" s="19" t="s">
        <v>141</v>
      </c>
      <c r="BE517" s="218">
        <f>IF(N517="základní",J517,0)</f>
        <v>0</v>
      </c>
      <c r="BF517" s="218">
        <f>IF(N517="snížená",J517,0)</f>
        <v>0</v>
      </c>
      <c r="BG517" s="218">
        <f>IF(N517="zákl. přenesená",J517,0)</f>
        <v>0</v>
      </c>
      <c r="BH517" s="218">
        <f>IF(N517="sníž. přenesená",J517,0)</f>
        <v>0</v>
      </c>
      <c r="BI517" s="218">
        <f>IF(N517="nulová",J517,0)</f>
        <v>0</v>
      </c>
      <c r="BJ517" s="19" t="s">
        <v>80</v>
      </c>
      <c r="BK517" s="218">
        <f>ROUND(I517*H517,2)</f>
        <v>0</v>
      </c>
      <c r="BL517" s="19" t="s">
        <v>184</v>
      </c>
      <c r="BM517" s="217" t="s">
        <v>728</v>
      </c>
    </row>
    <row r="518" spans="1:51" s="13" customFormat="1" ht="12">
      <c r="A518" s="13"/>
      <c r="B518" s="224"/>
      <c r="C518" s="225"/>
      <c r="D518" s="226" t="s">
        <v>153</v>
      </c>
      <c r="E518" s="227" t="s">
        <v>19</v>
      </c>
      <c r="F518" s="228" t="s">
        <v>542</v>
      </c>
      <c r="G518" s="225"/>
      <c r="H518" s="227" t="s">
        <v>19</v>
      </c>
      <c r="I518" s="229"/>
      <c r="J518" s="225"/>
      <c r="K518" s="225"/>
      <c r="L518" s="230"/>
      <c r="M518" s="231"/>
      <c r="N518" s="232"/>
      <c r="O518" s="232"/>
      <c r="P518" s="232"/>
      <c r="Q518" s="232"/>
      <c r="R518" s="232"/>
      <c r="S518" s="232"/>
      <c r="T518" s="23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4" t="s">
        <v>153</v>
      </c>
      <c r="AU518" s="234" t="s">
        <v>82</v>
      </c>
      <c r="AV518" s="13" t="s">
        <v>80</v>
      </c>
      <c r="AW518" s="13" t="s">
        <v>33</v>
      </c>
      <c r="AX518" s="13" t="s">
        <v>72</v>
      </c>
      <c r="AY518" s="234" t="s">
        <v>141</v>
      </c>
    </row>
    <row r="519" spans="1:51" s="13" customFormat="1" ht="12">
      <c r="A519" s="13"/>
      <c r="B519" s="224"/>
      <c r="C519" s="225"/>
      <c r="D519" s="226" t="s">
        <v>153</v>
      </c>
      <c r="E519" s="227" t="s">
        <v>19</v>
      </c>
      <c r="F519" s="228" t="s">
        <v>729</v>
      </c>
      <c r="G519" s="225"/>
      <c r="H519" s="227" t="s">
        <v>19</v>
      </c>
      <c r="I519" s="229"/>
      <c r="J519" s="225"/>
      <c r="K519" s="225"/>
      <c r="L519" s="230"/>
      <c r="M519" s="231"/>
      <c r="N519" s="232"/>
      <c r="O519" s="232"/>
      <c r="P519" s="232"/>
      <c r="Q519" s="232"/>
      <c r="R519" s="232"/>
      <c r="S519" s="232"/>
      <c r="T519" s="23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4" t="s">
        <v>153</v>
      </c>
      <c r="AU519" s="234" t="s">
        <v>82</v>
      </c>
      <c r="AV519" s="13" t="s">
        <v>80</v>
      </c>
      <c r="AW519" s="13" t="s">
        <v>33</v>
      </c>
      <c r="AX519" s="13" t="s">
        <v>72</v>
      </c>
      <c r="AY519" s="234" t="s">
        <v>141</v>
      </c>
    </row>
    <row r="520" spans="1:51" s="14" customFormat="1" ht="12">
      <c r="A520" s="14"/>
      <c r="B520" s="235"/>
      <c r="C520" s="236"/>
      <c r="D520" s="226" t="s">
        <v>153</v>
      </c>
      <c r="E520" s="237" t="s">
        <v>19</v>
      </c>
      <c r="F520" s="238" t="s">
        <v>80</v>
      </c>
      <c r="G520" s="236"/>
      <c r="H520" s="239">
        <v>1</v>
      </c>
      <c r="I520" s="240"/>
      <c r="J520" s="236"/>
      <c r="K520" s="236"/>
      <c r="L520" s="241"/>
      <c r="M520" s="242"/>
      <c r="N520" s="243"/>
      <c r="O520" s="243"/>
      <c r="P520" s="243"/>
      <c r="Q520" s="243"/>
      <c r="R520" s="243"/>
      <c r="S520" s="243"/>
      <c r="T520" s="24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5" t="s">
        <v>153</v>
      </c>
      <c r="AU520" s="245" t="s">
        <v>82</v>
      </c>
      <c r="AV520" s="14" t="s">
        <v>82</v>
      </c>
      <c r="AW520" s="14" t="s">
        <v>33</v>
      </c>
      <c r="AX520" s="14" t="s">
        <v>80</v>
      </c>
      <c r="AY520" s="245" t="s">
        <v>141</v>
      </c>
    </row>
    <row r="521" spans="1:65" s="2" customFormat="1" ht="24.15" customHeight="1">
      <c r="A521" s="40"/>
      <c r="B521" s="41"/>
      <c r="C521" s="206" t="s">
        <v>730</v>
      </c>
      <c r="D521" s="206" t="s">
        <v>144</v>
      </c>
      <c r="E521" s="207" t="s">
        <v>731</v>
      </c>
      <c r="F521" s="208" t="s">
        <v>732</v>
      </c>
      <c r="G521" s="209" t="s">
        <v>298</v>
      </c>
      <c r="H521" s="210">
        <v>2</v>
      </c>
      <c r="I521" s="211"/>
      <c r="J521" s="212">
        <f>ROUND(I521*H521,2)</f>
        <v>0</v>
      </c>
      <c r="K521" s="208" t="s">
        <v>167</v>
      </c>
      <c r="L521" s="46"/>
      <c r="M521" s="213" t="s">
        <v>19</v>
      </c>
      <c r="N521" s="214" t="s">
        <v>43</v>
      </c>
      <c r="O521" s="86"/>
      <c r="P521" s="215">
        <f>O521*H521</f>
        <v>0</v>
      </c>
      <c r="Q521" s="215">
        <v>0.01</v>
      </c>
      <c r="R521" s="215">
        <f>Q521*H521</f>
        <v>0.02</v>
      </c>
      <c r="S521" s="215">
        <v>0</v>
      </c>
      <c r="T521" s="216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17" t="s">
        <v>184</v>
      </c>
      <c r="AT521" s="217" t="s">
        <v>144</v>
      </c>
      <c r="AU521" s="217" t="s">
        <v>82</v>
      </c>
      <c r="AY521" s="19" t="s">
        <v>141</v>
      </c>
      <c r="BE521" s="218">
        <f>IF(N521="základní",J521,0)</f>
        <v>0</v>
      </c>
      <c r="BF521" s="218">
        <f>IF(N521="snížená",J521,0)</f>
        <v>0</v>
      </c>
      <c r="BG521" s="218">
        <f>IF(N521="zákl. přenesená",J521,0)</f>
        <v>0</v>
      </c>
      <c r="BH521" s="218">
        <f>IF(N521="sníž. přenesená",J521,0)</f>
        <v>0</v>
      </c>
      <c r="BI521" s="218">
        <f>IF(N521="nulová",J521,0)</f>
        <v>0</v>
      </c>
      <c r="BJ521" s="19" t="s">
        <v>80</v>
      </c>
      <c r="BK521" s="218">
        <f>ROUND(I521*H521,2)</f>
        <v>0</v>
      </c>
      <c r="BL521" s="19" t="s">
        <v>184</v>
      </c>
      <c r="BM521" s="217" t="s">
        <v>733</v>
      </c>
    </row>
    <row r="522" spans="1:51" s="13" customFormat="1" ht="12">
      <c r="A522" s="13"/>
      <c r="B522" s="224"/>
      <c r="C522" s="225"/>
      <c r="D522" s="226" t="s">
        <v>153</v>
      </c>
      <c r="E522" s="227" t="s">
        <v>19</v>
      </c>
      <c r="F522" s="228" t="s">
        <v>542</v>
      </c>
      <c r="G522" s="225"/>
      <c r="H522" s="227" t="s">
        <v>19</v>
      </c>
      <c r="I522" s="229"/>
      <c r="J522" s="225"/>
      <c r="K522" s="225"/>
      <c r="L522" s="230"/>
      <c r="M522" s="231"/>
      <c r="N522" s="232"/>
      <c r="O522" s="232"/>
      <c r="P522" s="232"/>
      <c r="Q522" s="232"/>
      <c r="R522" s="232"/>
      <c r="S522" s="232"/>
      <c r="T522" s="23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4" t="s">
        <v>153</v>
      </c>
      <c r="AU522" s="234" t="s">
        <v>82</v>
      </c>
      <c r="AV522" s="13" t="s">
        <v>80</v>
      </c>
      <c r="AW522" s="13" t="s">
        <v>33</v>
      </c>
      <c r="AX522" s="13" t="s">
        <v>72</v>
      </c>
      <c r="AY522" s="234" t="s">
        <v>141</v>
      </c>
    </row>
    <row r="523" spans="1:51" s="13" customFormat="1" ht="12">
      <c r="A523" s="13"/>
      <c r="B523" s="224"/>
      <c r="C523" s="225"/>
      <c r="D523" s="226" t="s">
        <v>153</v>
      </c>
      <c r="E523" s="227" t="s">
        <v>19</v>
      </c>
      <c r="F523" s="228" t="s">
        <v>734</v>
      </c>
      <c r="G523" s="225"/>
      <c r="H523" s="227" t="s">
        <v>19</v>
      </c>
      <c r="I523" s="229"/>
      <c r="J523" s="225"/>
      <c r="K523" s="225"/>
      <c r="L523" s="230"/>
      <c r="M523" s="231"/>
      <c r="N523" s="232"/>
      <c r="O523" s="232"/>
      <c r="P523" s="232"/>
      <c r="Q523" s="232"/>
      <c r="R523" s="232"/>
      <c r="S523" s="232"/>
      <c r="T523" s="23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4" t="s">
        <v>153</v>
      </c>
      <c r="AU523" s="234" t="s">
        <v>82</v>
      </c>
      <c r="AV523" s="13" t="s">
        <v>80</v>
      </c>
      <c r="AW523" s="13" t="s">
        <v>33</v>
      </c>
      <c r="AX523" s="13" t="s">
        <v>72</v>
      </c>
      <c r="AY523" s="234" t="s">
        <v>141</v>
      </c>
    </row>
    <row r="524" spans="1:51" s="14" customFormat="1" ht="12">
      <c r="A524" s="14"/>
      <c r="B524" s="235"/>
      <c r="C524" s="236"/>
      <c r="D524" s="226" t="s">
        <v>153</v>
      </c>
      <c r="E524" s="237" t="s">
        <v>19</v>
      </c>
      <c r="F524" s="238" t="s">
        <v>82</v>
      </c>
      <c r="G524" s="236"/>
      <c r="H524" s="239">
        <v>2</v>
      </c>
      <c r="I524" s="240"/>
      <c r="J524" s="236"/>
      <c r="K524" s="236"/>
      <c r="L524" s="241"/>
      <c r="M524" s="242"/>
      <c r="N524" s="243"/>
      <c r="O524" s="243"/>
      <c r="P524" s="243"/>
      <c r="Q524" s="243"/>
      <c r="R524" s="243"/>
      <c r="S524" s="243"/>
      <c r="T524" s="24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5" t="s">
        <v>153</v>
      </c>
      <c r="AU524" s="245" t="s">
        <v>82</v>
      </c>
      <c r="AV524" s="14" t="s">
        <v>82</v>
      </c>
      <c r="AW524" s="14" t="s">
        <v>33</v>
      </c>
      <c r="AX524" s="14" t="s">
        <v>80</v>
      </c>
      <c r="AY524" s="245" t="s">
        <v>141</v>
      </c>
    </row>
    <row r="525" spans="1:65" s="2" customFormat="1" ht="24.15" customHeight="1">
      <c r="A525" s="40"/>
      <c r="B525" s="41"/>
      <c r="C525" s="206" t="s">
        <v>735</v>
      </c>
      <c r="D525" s="206" t="s">
        <v>144</v>
      </c>
      <c r="E525" s="207" t="s">
        <v>736</v>
      </c>
      <c r="F525" s="208" t="s">
        <v>737</v>
      </c>
      <c r="G525" s="209" t="s">
        <v>298</v>
      </c>
      <c r="H525" s="210">
        <v>1</v>
      </c>
      <c r="I525" s="211"/>
      <c r="J525" s="212">
        <f>ROUND(I525*H525,2)</f>
        <v>0</v>
      </c>
      <c r="K525" s="208" t="s">
        <v>167</v>
      </c>
      <c r="L525" s="46"/>
      <c r="M525" s="213" t="s">
        <v>19</v>
      </c>
      <c r="N525" s="214" t="s">
        <v>43</v>
      </c>
      <c r="O525" s="86"/>
      <c r="P525" s="215">
        <f>O525*H525</f>
        <v>0</v>
      </c>
      <c r="Q525" s="215">
        <v>0.01</v>
      </c>
      <c r="R525" s="215">
        <f>Q525*H525</f>
        <v>0.01</v>
      </c>
      <c r="S525" s="215">
        <v>0</v>
      </c>
      <c r="T525" s="216">
        <f>S525*H525</f>
        <v>0</v>
      </c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R525" s="217" t="s">
        <v>184</v>
      </c>
      <c r="AT525" s="217" t="s">
        <v>144</v>
      </c>
      <c r="AU525" s="217" t="s">
        <v>82</v>
      </c>
      <c r="AY525" s="19" t="s">
        <v>141</v>
      </c>
      <c r="BE525" s="218">
        <f>IF(N525="základní",J525,0)</f>
        <v>0</v>
      </c>
      <c r="BF525" s="218">
        <f>IF(N525="snížená",J525,0)</f>
        <v>0</v>
      </c>
      <c r="BG525" s="218">
        <f>IF(N525="zákl. přenesená",J525,0)</f>
        <v>0</v>
      </c>
      <c r="BH525" s="218">
        <f>IF(N525="sníž. přenesená",J525,0)</f>
        <v>0</v>
      </c>
      <c r="BI525" s="218">
        <f>IF(N525="nulová",J525,0)</f>
        <v>0</v>
      </c>
      <c r="BJ525" s="19" t="s">
        <v>80</v>
      </c>
      <c r="BK525" s="218">
        <f>ROUND(I525*H525,2)</f>
        <v>0</v>
      </c>
      <c r="BL525" s="19" t="s">
        <v>184</v>
      </c>
      <c r="BM525" s="217" t="s">
        <v>738</v>
      </c>
    </row>
    <row r="526" spans="1:51" s="13" customFormat="1" ht="12">
      <c r="A526" s="13"/>
      <c r="B526" s="224"/>
      <c r="C526" s="225"/>
      <c r="D526" s="226" t="s">
        <v>153</v>
      </c>
      <c r="E526" s="227" t="s">
        <v>19</v>
      </c>
      <c r="F526" s="228" t="s">
        <v>542</v>
      </c>
      <c r="G526" s="225"/>
      <c r="H526" s="227" t="s">
        <v>19</v>
      </c>
      <c r="I526" s="229"/>
      <c r="J526" s="225"/>
      <c r="K526" s="225"/>
      <c r="L526" s="230"/>
      <c r="M526" s="231"/>
      <c r="N526" s="232"/>
      <c r="O526" s="232"/>
      <c r="P526" s="232"/>
      <c r="Q526" s="232"/>
      <c r="R526" s="232"/>
      <c r="S526" s="232"/>
      <c r="T526" s="23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4" t="s">
        <v>153</v>
      </c>
      <c r="AU526" s="234" t="s">
        <v>82</v>
      </c>
      <c r="AV526" s="13" t="s">
        <v>80</v>
      </c>
      <c r="AW526" s="13" t="s">
        <v>33</v>
      </c>
      <c r="AX526" s="13" t="s">
        <v>72</v>
      </c>
      <c r="AY526" s="234" t="s">
        <v>141</v>
      </c>
    </row>
    <row r="527" spans="1:51" s="13" customFormat="1" ht="12">
      <c r="A527" s="13"/>
      <c r="B527" s="224"/>
      <c r="C527" s="225"/>
      <c r="D527" s="226" t="s">
        <v>153</v>
      </c>
      <c r="E527" s="227" t="s">
        <v>19</v>
      </c>
      <c r="F527" s="228" t="s">
        <v>739</v>
      </c>
      <c r="G527" s="225"/>
      <c r="H527" s="227" t="s">
        <v>19</v>
      </c>
      <c r="I527" s="229"/>
      <c r="J527" s="225"/>
      <c r="K527" s="225"/>
      <c r="L527" s="230"/>
      <c r="M527" s="231"/>
      <c r="N527" s="232"/>
      <c r="O527" s="232"/>
      <c r="P527" s="232"/>
      <c r="Q527" s="232"/>
      <c r="R527" s="232"/>
      <c r="S527" s="232"/>
      <c r="T527" s="23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34" t="s">
        <v>153</v>
      </c>
      <c r="AU527" s="234" t="s">
        <v>82</v>
      </c>
      <c r="AV527" s="13" t="s">
        <v>80</v>
      </c>
      <c r="AW527" s="13" t="s">
        <v>33</v>
      </c>
      <c r="AX527" s="13" t="s">
        <v>72</v>
      </c>
      <c r="AY527" s="234" t="s">
        <v>141</v>
      </c>
    </row>
    <row r="528" spans="1:51" s="14" customFormat="1" ht="12">
      <c r="A528" s="14"/>
      <c r="B528" s="235"/>
      <c r="C528" s="236"/>
      <c r="D528" s="226" t="s">
        <v>153</v>
      </c>
      <c r="E528" s="237" t="s">
        <v>19</v>
      </c>
      <c r="F528" s="238" t="s">
        <v>80</v>
      </c>
      <c r="G528" s="236"/>
      <c r="H528" s="239">
        <v>1</v>
      </c>
      <c r="I528" s="240"/>
      <c r="J528" s="236"/>
      <c r="K528" s="236"/>
      <c r="L528" s="241"/>
      <c r="M528" s="242"/>
      <c r="N528" s="243"/>
      <c r="O528" s="243"/>
      <c r="P528" s="243"/>
      <c r="Q528" s="243"/>
      <c r="R528" s="243"/>
      <c r="S528" s="243"/>
      <c r="T528" s="24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45" t="s">
        <v>153</v>
      </c>
      <c r="AU528" s="245" t="s">
        <v>82</v>
      </c>
      <c r="AV528" s="14" t="s">
        <v>82</v>
      </c>
      <c r="AW528" s="14" t="s">
        <v>33</v>
      </c>
      <c r="AX528" s="14" t="s">
        <v>80</v>
      </c>
      <c r="AY528" s="245" t="s">
        <v>141</v>
      </c>
    </row>
    <row r="529" spans="1:65" s="2" customFormat="1" ht="24.15" customHeight="1">
      <c r="A529" s="40"/>
      <c r="B529" s="41"/>
      <c r="C529" s="206" t="s">
        <v>740</v>
      </c>
      <c r="D529" s="206" t="s">
        <v>144</v>
      </c>
      <c r="E529" s="207" t="s">
        <v>741</v>
      </c>
      <c r="F529" s="208" t="s">
        <v>742</v>
      </c>
      <c r="G529" s="209" t="s">
        <v>298</v>
      </c>
      <c r="H529" s="210">
        <v>4</v>
      </c>
      <c r="I529" s="211"/>
      <c r="J529" s="212">
        <f>ROUND(I529*H529,2)</f>
        <v>0</v>
      </c>
      <c r="K529" s="208" t="s">
        <v>167</v>
      </c>
      <c r="L529" s="46"/>
      <c r="M529" s="213" t="s">
        <v>19</v>
      </c>
      <c r="N529" s="214" t="s">
        <v>43</v>
      </c>
      <c r="O529" s="86"/>
      <c r="P529" s="215">
        <f>O529*H529</f>
        <v>0</v>
      </c>
      <c r="Q529" s="215">
        <v>0.01</v>
      </c>
      <c r="R529" s="215">
        <f>Q529*H529</f>
        <v>0.04</v>
      </c>
      <c r="S529" s="215">
        <v>0</v>
      </c>
      <c r="T529" s="216">
        <f>S529*H529</f>
        <v>0</v>
      </c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R529" s="217" t="s">
        <v>184</v>
      </c>
      <c r="AT529" s="217" t="s">
        <v>144</v>
      </c>
      <c r="AU529" s="217" t="s">
        <v>82</v>
      </c>
      <c r="AY529" s="19" t="s">
        <v>141</v>
      </c>
      <c r="BE529" s="218">
        <f>IF(N529="základní",J529,0)</f>
        <v>0</v>
      </c>
      <c r="BF529" s="218">
        <f>IF(N529="snížená",J529,0)</f>
        <v>0</v>
      </c>
      <c r="BG529" s="218">
        <f>IF(N529="zákl. přenesená",J529,0)</f>
        <v>0</v>
      </c>
      <c r="BH529" s="218">
        <f>IF(N529="sníž. přenesená",J529,0)</f>
        <v>0</v>
      </c>
      <c r="BI529" s="218">
        <f>IF(N529="nulová",J529,0)</f>
        <v>0</v>
      </c>
      <c r="BJ529" s="19" t="s">
        <v>80</v>
      </c>
      <c r="BK529" s="218">
        <f>ROUND(I529*H529,2)</f>
        <v>0</v>
      </c>
      <c r="BL529" s="19" t="s">
        <v>184</v>
      </c>
      <c r="BM529" s="217" t="s">
        <v>743</v>
      </c>
    </row>
    <row r="530" spans="1:51" s="13" customFormat="1" ht="12">
      <c r="A530" s="13"/>
      <c r="B530" s="224"/>
      <c r="C530" s="225"/>
      <c r="D530" s="226" t="s">
        <v>153</v>
      </c>
      <c r="E530" s="227" t="s">
        <v>19</v>
      </c>
      <c r="F530" s="228" t="s">
        <v>542</v>
      </c>
      <c r="G530" s="225"/>
      <c r="H530" s="227" t="s">
        <v>19</v>
      </c>
      <c r="I530" s="229"/>
      <c r="J530" s="225"/>
      <c r="K530" s="225"/>
      <c r="L530" s="230"/>
      <c r="M530" s="231"/>
      <c r="N530" s="232"/>
      <c r="O530" s="232"/>
      <c r="P530" s="232"/>
      <c r="Q530" s="232"/>
      <c r="R530" s="232"/>
      <c r="S530" s="232"/>
      <c r="T530" s="23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4" t="s">
        <v>153</v>
      </c>
      <c r="AU530" s="234" t="s">
        <v>82</v>
      </c>
      <c r="AV530" s="13" t="s">
        <v>80</v>
      </c>
      <c r="AW530" s="13" t="s">
        <v>33</v>
      </c>
      <c r="AX530" s="13" t="s">
        <v>72</v>
      </c>
      <c r="AY530" s="234" t="s">
        <v>141</v>
      </c>
    </row>
    <row r="531" spans="1:51" s="13" customFormat="1" ht="12">
      <c r="A531" s="13"/>
      <c r="B531" s="224"/>
      <c r="C531" s="225"/>
      <c r="D531" s="226" t="s">
        <v>153</v>
      </c>
      <c r="E531" s="227" t="s">
        <v>19</v>
      </c>
      <c r="F531" s="228" t="s">
        <v>744</v>
      </c>
      <c r="G531" s="225"/>
      <c r="H531" s="227" t="s">
        <v>19</v>
      </c>
      <c r="I531" s="229"/>
      <c r="J531" s="225"/>
      <c r="K531" s="225"/>
      <c r="L531" s="230"/>
      <c r="M531" s="231"/>
      <c r="N531" s="232"/>
      <c r="O531" s="232"/>
      <c r="P531" s="232"/>
      <c r="Q531" s="232"/>
      <c r="R531" s="232"/>
      <c r="S531" s="232"/>
      <c r="T531" s="23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4" t="s">
        <v>153</v>
      </c>
      <c r="AU531" s="234" t="s">
        <v>82</v>
      </c>
      <c r="AV531" s="13" t="s">
        <v>80</v>
      </c>
      <c r="AW531" s="13" t="s">
        <v>33</v>
      </c>
      <c r="AX531" s="13" t="s">
        <v>72</v>
      </c>
      <c r="AY531" s="234" t="s">
        <v>141</v>
      </c>
    </row>
    <row r="532" spans="1:51" s="14" customFormat="1" ht="12">
      <c r="A532" s="14"/>
      <c r="B532" s="235"/>
      <c r="C532" s="236"/>
      <c r="D532" s="226" t="s">
        <v>153</v>
      </c>
      <c r="E532" s="237" t="s">
        <v>19</v>
      </c>
      <c r="F532" s="238" t="s">
        <v>149</v>
      </c>
      <c r="G532" s="236"/>
      <c r="H532" s="239">
        <v>4</v>
      </c>
      <c r="I532" s="240"/>
      <c r="J532" s="236"/>
      <c r="K532" s="236"/>
      <c r="L532" s="241"/>
      <c r="M532" s="242"/>
      <c r="N532" s="243"/>
      <c r="O532" s="243"/>
      <c r="P532" s="243"/>
      <c r="Q532" s="243"/>
      <c r="R532" s="243"/>
      <c r="S532" s="243"/>
      <c r="T532" s="24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5" t="s">
        <v>153</v>
      </c>
      <c r="AU532" s="245" t="s">
        <v>82</v>
      </c>
      <c r="AV532" s="14" t="s">
        <v>82</v>
      </c>
      <c r="AW532" s="14" t="s">
        <v>33</v>
      </c>
      <c r="AX532" s="14" t="s">
        <v>80</v>
      </c>
      <c r="AY532" s="245" t="s">
        <v>141</v>
      </c>
    </row>
    <row r="533" spans="1:65" s="2" customFormat="1" ht="24.15" customHeight="1">
      <c r="A533" s="40"/>
      <c r="B533" s="41"/>
      <c r="C533" s="206" t="s">
        <v>745</v>
      </c>
      <c r="D533" s="206" t="s">
        <v>144</v>
      </c>
      <c r="E533" s="207" t="s">
        <v>746</v>
      </c>
      <c r="F533" s="208" t="s">
        <v>747</v>
      </c>
      <c r="G533" s="209" t="s">
        <v>298</v>
      </c>
      <c r="H533" s="210">
        <v>1</v>
      </c>
      <c r="I533" s="211"/>
      <c r="J533" s="212">
        <f>ROUND(I533*H533,2)</f>
        <v>0</v>
      </c>
      <c r="K533" s="208" t="s">
        <v>167</v>
      </c>
      <c r="L533" s="46"/>
      <c r="M533" s="213" t="s">
        <v>19</v>
      </c>
      <c r="N533" s="214" t="s">
        <v>43</v>
      </c>
      <c r="O533" s="86"/>
      <c r="P533" s="215">
        <f>O533*H533</f>
        <v>0</v>
      </c>
      <c r="Q533" s="215">
        <v>0.01</v>
      </c>
      <c r="R533" s="215">
        <f>Q533*H533</f>
        <v>0.01</v>
      </c>
      <c r="S533" s="215">
        <v>0</v>
      </c>
      <c r="T533" s="216">
        <f>S533*H533</f>
        <v>0</v>
      </c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R533" s="217" t="s">
        <v>184</v>
      </c>
      <c r="AT533" s="217" t="s">
        <v>144</v>
      </c>
      <c r="AU533" s="217" t="s">
        <v>82</v>
      </c>
      <c r="AY533" s="19" t="s">
        <v>141</v>
      </c>
      <c r="BE533" s="218">
        <f>IF(N533="základní",J533,0)</f>
        <v>0</v>
      </c>
      <c r="BF533" s="218">
        <f>IF(N533="snížená",J533,0)</f>
        <v>0</v>
      </c>
      <c r="BG533" s="218">
        <f>IF(N533="zákl. přenesená",J533,0)</f>
        <v>0</v>
      </c>
      <c r="BH533" s="218">
        <f>IF(N533="sníž. přenesená",J533,0)</f>
        <v>0</v>
      </c>
      <c r="BI533" s="218">
        <f>IF(N533="nulová",J533,0)</f>
        <v>0</v>
      </c>
      <c r="BJ533" s="19" t="s">
        <v>80</v>
      </c>
      <c r="BK533" s="218">
        <f>ROUND(I533*H533,2)</f>
        <v>0</v>
      </c>
      <c r="BL533" s="19" t="s">
        <v>184</v>
      </c>
      <c r="BM533" s="217" t="s">
        <v>748</v>
      </c>
    </row>
    <row r="534" spans="1:51" s="13" customFormat="1" ht="12">
      <c r="A534" s="13"/>
      <c r="B534" s="224"/>
      <c r="C534" s="225"/>
      <c r="D534" s="226" t="s">
        <v>153</v>
      </c>
      <c r="E534" s="227" t="s">
        <v>19</v>
      </c>
      <c r="F534" s="228" t="s">
        <v>542</v>
      </c>
      <c r="G534" s="225"/>
      <c r="H534" s="227" t="s">
        <v>19</v>
      </c>
      <c r="I534" s="229"/>
      <c r="J534" s="225"/>
      <c r="K534" s="225"/>
      <c r="L534" s="230"/>
      <c r="M534" s="231"/>
      <c r="N534" s="232"/>
      <c r="O534" s="232"/>
      <c r="P534" s="232"/>
      <c r="Q534" s="232"/>
      <c r="R534" s="232"/>
      <c r="S534" s="232"/>
      <c r="T534" s="23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4" t="s">
        <v>153</v>
      </c>
      <c r="AU534" s="234" t="s">
        <v>82</v>
      </c>
      <c r="AV534" s="13" t="s">
        <v>80</v>
      </c>
      <c r="AW534" s="13" t="s">
        <v>33</v>
      </c>
      <c r="AX534" s="13" t="s">
        <v>72</v>
      </c>
      <c r="AY534" s="234" t="s">
        <v>141</v>
      </c>
    </row>
    <row r="535" spans="1:51" s="13" customFormat="1" ht="12">
      <c r="A535" s="13"/>
      <c r="B535" s="224"/>
      <c r="C535" s="225"/>
      <c r="D535" s="226" t="s">
        <v>153</v>
      </c>
      <c r="E535" s="227" t="s">
        <v>19</v>
      </c>
      <c r="F535" s="228" t="s">
        <v>749</v>
      </c>
      <c r="G535" s="225"/>
      <c r="H535" s="227" t="s">
        <v>19</v>
      </c>
      <c r="I535" s="229"/>
      <c r="J535" s="225"/>
      <c r="K535" s="225"/>
      <c r="L535" s="230"/>
      <c r="M535" s="231"/>
      <c r="N535" s="232"/>
      <c r="O535" s="232"/>
      <c r="P535" s="232"/>
      <c r="Q535" s="232"/>
      <c r="R535" s="232"/>
      <c r="S535" s="232"/>
      <c r="T535" s="23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4" t="s">
        <v>153</v>
      </c>
      <c r="AU535" s="234" t="s">
        <v>82</v>
      </c>
      <c r="AV535" s="13" t="s">
        <v>80</v>
      </c>
      <c r="AW535" s="13" t="s">
        <v>33</v>
      </c>
      <c r="AX535" s="13" t="s">
        <v>72</v>
      </c>
      <c r="AY535" s="234" t="s">
        <v>141</v>
      </c>
    </row>
    <row r="536" spans="1:51" s="14" customFormat="1" ht="12">
      <c r="A536" s="14"/>
      <c r="B536" s="235"/>
      <c r="C536" s="236"/>
      <c r="D536" s="226" t="s">
        <v>153</v>
      </c>
      <c r="E536" s="237" t="s">
        <v>19</v>
      </c>
      <c r="F536" s="238" t="s">
        <v>80</v>
      </c>
      <c r="G536" s="236"/>
      <c r="H536" s="239">
        <v>1</v>
      </c>
      <c r="I536" s="240"/>
      <c r="J536" s="236"/>
      <c r="K536" s="236"/>
      <c r="L536" s="241"/>
      <c r="M536" s="242"/>
      <c r="N536" s="243"/>
      <c r="O536" s="243"/>
      <c r="P536" s="243"/>
      <c r="Q536" s="243"/>
      <c r="R536" s="243"/>
      <c r="S536" s="243"/>
      <c r="T536" s="24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5" t="s">
        <v>153</v>
      </c>
      <c r="AU536" s="245" t="s">
        <v>82</v>
      </c>
      <c r="AV536" s="14" t="s">
        <v>82</v>
      </c>
      <c r="AW536" s="14" t="s">
        <v>33</v>
      </c>
      <c r="AX536" s="14" t="s">
        <v>80</v>
      </c>
      <c r="AY536" s="245" t="s">
        <v>141</v>
      </c>
    </row>
    <row r="537" spans="1:65" s="2" customFormat="1" ht="24.15" customHeight="1">
      <c r="A537" s="40"/>
      <c r="B537" s="41"/>
      <c r="C537" s="206" t="s">
        <v>750</v>
      </c>
      <c r="D537" s="206" t="s">
        <v>144</v>
      </c>
      <c r="E537" s="207" t="s">
        <v>751</v>
      </c>
      <c r="F537" s="208" t="s">
        <v>752</v>
      </c>
      <c r="G537" s="209" t="s">
        <v>298</v>
      </c>
      <c r="H537" s="210">
        <v>1</v>
      </c>
      <c r="I537" s="211"/>
      <c r="J537" s="212">
        <f>ROUND(I537*H537,2)</f>
        <v>0</v>
      </c>
      <c r="K537" s="208" t="s">
        <v>167</v>
      </c>
      <c r="L537" s="46"/>
      <c r="M537" s="213" t="s">
        <v>19</v>
      </c>
      <c r="N537" s="214" t="s">
        <v>43</v>
      </c>
      <c r="O537" s="86"/>
      <c r="P537" s="215">
        <f>O537*H537</f>
        <v>0</v>
      </c>
      <c r="Q537" s="215">
        <v>0.05</v>
      </c>
      <c r="R537" s="215">
        <f>Q537*H537</f>
        <v>0.05</v>
      </c>
      <c r="S537" s="215">
        <v>0</v>
      </c>
      <c r="T537" s="216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17" t="s">
        <v>184</v>
      </c>
      <c r="AT537" s="217" t="s">
        <v>144</v>
      </c>
      <c r="AU537" s="217" t="s">
        <v>82</v>
      </c>
      <c r="AY537" s="19" t="s">
        <v>141</v>
      </c>
      <c r="BE537" s="218">
        <f>IF(N537="základní",J537,0)</f>
        <v>0</v>
      </c>
      <c r="BF537" s="218">
        <f>IF(N537="snížená",J537,0)</f>
        <v>0</v>
      </c>
      <c r="BG537" s="218">
        <f>IF(N537="zákl. přenesená",J537,0)</f>
        <v>0</v>
      </c>
      <c r="BH537" s="218">
        <f>IF(N537="sníž. přenesená",J537,0)</f>
        <v>0</v>
      </c>
      <c r="BI537" s="218">
        <f>IF(N537="nulová",J537,0)</f>
        <v>0</v>
      </c>
      <c r="BJ537" s="19" t="s">
        <v>80</v>
      </c>
      <c r="BK537" s="218">
        <f>ROUND(I537*H537,2)</f>
        <v>0</v>
      </c>
      <c r="BL537" s="19" t="s">
        <v>184</v>
      </c>
      <c r="BM537" s="217" t="s">
        <v>753</v>
      </c>
    </row>
    <row r="538" spans="1:51" s="13" customFormat="1" ht="12">
      <c r="A538" s="13"/>
      <c r="B538" s="224"/>
      <c r="C538" s="225"/>
      <c r="D538" s="226" t="s">
        <v>153</v>
      </c>
      <c r="E538" s="227" t="s">
        <v>19</v>
      </c>
      <c r="F538" s="228" t="s">
        <v>542</v>
      </c>
      <c r="G538" s="225"/>
      <c r="H538" s="227" t="s">
        <v>19</v>
      </c>
      <c r="I538" s="229"/>
      <c r="J538" s="225"/>
      <c r="K538" s="225"/>
      <c r="L538" s="230"/>
      <c r="M538" s="231"/>
      <c r="N538" s="232"/>
      <c r="O538" s="232"/>
      <c r="P538" s="232"/>
      <c r="Q538" s="232"/>
      <c r="R538" s="232"/>
      <c r="S538" s="232"/>
      <c r="T538" s="23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4" t="s">
        <v>153</v>
      </c>
      <c r="AU538" s="234" t="s">
        <v>82</v>
      </c>
      <c r="AV538" s="13" t="s">
        <v>80</v>
      </c>
      <c r="AW538" s="13" t="s">
        <v>33</v>
      </c>
      <c r="AX538" s="13" t="s">
        <v>72</v>
      </c>
      <c r="AY538" s="234" t="s">
        <v>141</v>
      </c>
    </row>
    <row r="539" spans="1:51" s="13" customFormat="1" ht="12">
      <c r="A539" s="13"/>
      <c r="B539" s="224"/>
      <c r="C539" s="225"/>
      <c r="D539" s="226" t="s">
        <v>153</v>
      </c>
      <c r="E539" s="227" t="s">
        <v>19</v>
      </c>
      <c r="F539" s="228" t="s">
        <v>754</v>
      </c>
      <c r="G539" s="225"/>
      <c r="H539" s="227" t="s">
        <v>19</v>
      </c>
      <c r="I539" s="229"/>
      <c r="J539" s="225"/>
      <c r="K539" s="225"/>
      <c r="L539" s="230"/>
      <c r="M539" s="231"/>
      <c r="N539" s="232"/>
      <c r="O539" s="232"/>
      <c r="P539" s="232"/>
      <c r="Q539" s="232"/>
      <c r="R539" s="232"/>
      <c r="S539" s="232"/>
      <c r="T539" s="23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4" t="s">
        <v>153</v>
      </c>
      <c r="AU539" s="234" t="s">
        <v>82</v>
      </c>
      <c r="AV539" s="13" t="s">
        <v>80</v>
      </c>
      <c r="AW539" s="13" t="s">
        <v>33</v>
      </c>
      <c r="AX539" s="13" t="s">
        <v>72</v>
      </c>
      <c r="AY539" s="234" t="s">
        <v>141</v>
      </c>
    </row>
    <row r="540" spans="1:51" s="14" customFormat="1" ht="12">
      <c r="A540" s="14"/>
      <c r="B540" s="235"/>
      <c r="C540" s="236"/>
      <c r="D540" s="226" t="s">
        <v>153</v>
      </c>
      <c r="E540" s="237" t="s">
        <v>19</v>
      </c>
      <c r="F540" s="238" t="s">
        <v>80</v>
      </c>
      <c r="G540" s="236"/>
      <c r="H540" s="239">
        <v>1</v>
      </c>
      <c r="I540" s="240"/>
      <c r="J540" s="236"/>
      <c r="K540" s="236"/>
      <c r="L540" s="241"/>
      <c r="M540" s="242"/>
      <c r="N540" s="243"/>
      <c r="O540" s="243"/>
      <c r="P540" s="243"/>
      <c r="Q540" s="243"/>
      <c r="R540" s="243"/>
      <c r="S540" s="243"/>
      <c r="T540" s="24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45" t="s">
        <v>153</v>
      </c>
      <c r="AU540" s="245" t="s">
        <v>82</v>
      </c>
      <c r="AV540" s="14" t="s">
        <v>82</v>
      </c>
      <c r="AW540" s="14" t="s">
        <v>33</v>
      </c>
      <c r="AX540" s="14" t="s">
        <v>80</v>
      </c>
      <c r="AY540" s="245" t="s">
        <v>141</v>
      </c>
    </row>
    <row r="541" spans="1:65" s="2" customFormat="1" ht="24.15" customHeight="1">
      <c r="A541" s="40"/>
      <c r="B541" s="41"/>
      <c r="C541" s="206" t="s">
        <v>755</v>
      </c>
      <c r="D541" s="206" t="s">
        <v>144</v>
      </c>
      <c r="E541" s="207" t="s">
        <v>756</v>
      </c>
      <c r="F541" s="208" t="s">
        <v>757</v>
      </c>
      <c r="G541" s="209" t="s">
        <v>298</v>
      </c>
      <c r="H541" s="210">
        <v>1</v>
      </c>
      <c r="I541" s="211"/>
      <c r="J541" s="212">
        <f>ROUND(I541*H541,2)</f>
        <v>0</v>
      </c>
      <c r="K541" s="208" t="s">
        <v>167</v>
      </c>
      <c r="L541" s="46"/>
      <c r="M541" s="213" t="s">
        <v>19</v>
      </c>
      <c r="N541" s="214" t="s">
        <v>43</v>
      </c>
      <c r="O541" s="86"/>
      <c r="P541" s="215">
        <f>O541*H541</f>
        <v>0</v>
      </c>
      <c r="Q541" s="215">
        <v>0.05</v>
      </c>
      <c r="R541" s="215">
        <f>Q541*H541</f>
        <v>0.05</v>
      </c>
      <c r="S541" s="215">
        <v>0</v>
      </c>
      <c r="T541" s="216">
        <f>S541*H541</f>
        <v>0</v>
      </c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R541" s="217" t="s">
        <v>184</v>
      </c>
      <c r="AT541" s="217" t="s">
        <v>144</v>
      </c>
      <c r="AU541" s="217" t="s">
        <v>82</v>
      </c>
      <c r="AY541" s="19" t="s">
        <v>141</v>
      </c>
      <c r="BE541" s="218">
        <f>IF(N541="základní",J541,0)</f>
        <v>0</v>
      </c>
      <c r="BF541" s="218">
        <f>IF(N541="snížená",J541,0)</f>
        <v>0</v>
      </c>
      <c r="BG541" s="218">
        <f>IF(N541="zákl. přenesená",J541,0)</f>
        <v>0</v>
      </c>
      <c r="BH541" s="218">
        <f>IF(N541="sníž. přenesená",J541,0)</f>
        <v>0</v>
      </c>
      <c r="BI541" s="218">
        <f>IF(N541="nulová",J541,0)</f>
        <v>0</v>
      </c>
      <c r="BJ541" s="19" t="s">
        <v>80</v>
      </c>
      <c r="BK541" s="218">
        <f>ROUND(I541*H541,2)</f>
        <v>0</v>
      </c>
      <c r="BL541" s="19" t="s">
        <v>184</v>
      </c>
      <c r="BM541" s="217" t="s">
        <v>758</v>
      </c>
    </row>
    <row r="542" spans="1:51" s="13" customFormat="1" ht="12">
      <c r="A542" s="13"/>
      <c r="B542" s="224"/>
      <c r="C542" s="225"/>
      <c r="D542" s="226" t="s">
        <v>153</v>
      </c>
      <c r="E542" s="227" t="s">
        <v>19</v>
      </c>
      <c r="F542" s="228" t="s">
        <v>542</v>
      </c>
      <c r="G542" s="225"/>
      <c r="H542" s="227" t="s">
        <v>19</v>
      </c>
      <c r="I542" s="229"/>
      <c r="J542" s="225"/>
      <c r="K542" s="225"/>
      <c r="L542" s="230"/>
      <c r="M542" s="231"/>
      <c r="N542" s="232"/>
      <c r="O542" s="232"/>
      <c r="P542" s="232"/>
      <c r="Q542" s="232"/>
      <c r="R542" s="232"/>
      <c r="S542" s="232"/>
      <c r="T542" s="23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4" t="s">
        <v>153</v>
      </c>
      <c r="AU542" s="234" t="s">
        <v>82</v>
      </c>
      <c r="AV542" s="13" t="s">
        <v>80</v>
      </c>
      <c r="AW542" s="13" t="s">
        <v>33</v>
      </c>
      <c r="AX542" s="13" t="s">
        <v>72</v>
      </c>
      <c r="AY542" s="234" t="s">
        <v>141</v>
      </c>
    </row>
    <row r="543" spans="1:51" s="13" customFormat="1" ht="12">
      <c r="A543" s="13"/>
      <c r="B543" s="224"/>
      <c r="C543" s="225"/>
      <c r="D543" s="226" t="s">
        <v>153</v>
      </c>
      <c r="E543" s="227" t="s">
        <v>19</v>
      </c>
      <c r="F543" s="228" t="s">
        <v>759</v>
      </c>
      <c r="G543" s="225"/>
      <c r="H543" s="227" t="s">
        <v>19</v>
      </c>
      <c r="I543" s="229"/>
      <c r="J543" s="225"/>
      <c r="K543" s="225"/>
      <c r="L543" s="230"/>
      <c r="M543" s="231"/>
      <c r="N543" s="232"/>
      <c r="O543" s="232"/>
      <c r="P543" s="232"/>
      <c r="Q543" s="232"/>
      <c r="R543" s="232"/>
      <c r="S543" s="232"/>
      <c r="T543" s="23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4" t="s">
        <v>153</v>
      </c>
      <c r="AU543" s="234" t="s">
        <v>82</v>
      </c>
      <c r="AV543" s="13" t="s">
        <v>80</v>
      </c>
      <c r="AW543" s="13" t="s">
        <v>33</v>
      </c>
      <c r="AX543" s="13" t="s">
        <v>72</v>
      </c>
      <c r="AY543" s="234" t="s">
        <v>141</v>
      </c>
    </row>
    <row r="544" spans="1:51" s="14" customFormat="1" ht="12">
      <c r="A544" s="14"/>
      <c r="B544" s="235"/>
      <c r="C544" s="236"/>
      <c r="D544" s="226" t="s">
        <v>153</v>
      </c>
      <c r="E544" s="237" t="s">
        <v>19</v>
      </c>
      <c r="F544" s="238" t="s">
        <v>80</v>
      </c>
      <c r="G544" s="236"/>
      <c r="H544" s="239">
        <v>1</v>
      </c>
      <c r="I544" s="240"/>
      <c r="J544" s="236"/>
      <c r="K544" s="236"/>
      <c r="L544" s="241"/>
      <c r="M544" s="242"/>
      <c r="N544" s="243"/>
      <c r="O544" s="243"/>
      <c r="P544" s="243"/>
      <c r="Q544" s="243"/>
      <c r="R544" s="243"/>
      <c r="S544" s="243"/>
      <c r="T544" s="24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5" t="s">
        <v>153</v>
      </c>
      <c r="AU544" s="245" t="s">
        <v>82</v>
      </c>
      <c r="AV544" s="14" t="s">
        <v>82</v>
      </c>
      <c r="AW544" s="14" t="s">
        <v>33</v>
      </c>
      <c r="AX544" s="14" t="s">
        <v>80</v>
      </c>
      <c r="AY544" s="245" t="s">
        <v>141</v>
      </c>
    </row>
    <row r="545" spans="1:65" s="2" customFormat="1" ht="24.15" customHeight="1">
      <c r="A545" s="40"/>
      <c r="B545" s="41"/>
      <c r="C545" s="206" t="s">
        <v>760</v>
      </c>
      <c r="D545" s="206" t="s">
        <v>144</v>
      </c>
      <c r="E545" s="207" t="s">
        <v>761</v>
      </c>
      <c r="F545" s="208" t="s">
        <v>762</v>
      </c>
      <c r="G545" s="209" t="s">
        <v>298</v>
      </c>
      <c r="H545" s="210">
        <v>2</v>
      </c>
      <c r="I545" s="211"/>
      <c r="J545" s="212">
        <f>ROUND(I545*H545,2)</f>
        <v>0</v>
      </c>
      <c r="K545" s="208" t="s">
        <v>167</v>
      </c>
      <c r="L545" s="46"/>
      <c r="M545" s="213" t="s">
        <v>19</v>
      </c>
      <c r="N545" s="214" t="s">
        <v>43</v>
      </c>
      <c r="O545" s="86"/>
      <c r="P545" s="215">
        <f>O545*H545</f>
        <v>0</v>
      </c>
      <c r="Q545" s="215">
        <v>0.05</v>
      </c>
      <c r="R545" s="215">
        <f>Q545*H545</f>
        <v>0.1</v>
      </c>
      <c r="S545" s="215">
        <v>0</v>
      </c>
      <c r="T545" s="216">
        <f>S545*H545</f>
        <v>0</v>
      </c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R545" s="217" t="s">
        <v>184</v>
      </c>
      <c r="AT545" s="217" t="s">
        <v>144</v>
      </c>
      <c r="AU545" s="217" t="s">
        <v>82</v>
      </c>
      <c r="AY545" s="19" t="s">
        <v>141</v>
      </c>
      <c r="BE545" s="218">
        <f>IF(N545="základní",J545,0)</f>
        <v>0</v>
      </c>
      <c r="BF545" s="218">
        <f>IF(N545="snížená",J545,0)</f>
        <v>0</v>
      </c>
      <c r="BG545" s="218">
        <f>IF(N545="zákl. přenesená",J545,0)</f>
        <v>0</v>
      </c>
      <c r="BH545" s="218">
        <f>IF(N545="sníž. přenesená",J545,0)</f>
        <v>0</v>
      </c>
      <c r="BI545" s="218">
        <f>IF(N545="nulová",J545,0)</f>
        <v>0</v>
      </c>
      <c r="BJ545" s="19" t="s">
        <v>80</v>
      </c>
      <c r="BK545" s="218">
        <f>ROUND(I545*H545,2)</f>
        <v>0</v>
      </c>
      <c r="BL545" s="19" t="s">
        <v>184</v>
      </c>
      <c r="BM545" s="217" t="s">
        <v>763</v>
      </c>
    </row>
    <row r="546" spans="1:51" s="13" customFormat="1" ht="12">
      <c r="A546" s="13"/>
      <c r="B546" s="224"/>
      <c r="C546" s="225"/>
      <c r="D546" s="226" t="s">
        <v>153</v>
      </c>
      <c r="E546" s="227" t="s">
        <v>19</v>
      </c>
      <c r="F546" s="228" t="s">
        <v>542</v>
      </c>
      <c r="G546" s="225"/>
      <c r="H546" s="227" t="s">
        <v>19</v>
      </c>
      <c r="I546" s="229"/>
      <c r="J546" s="225"/>
      <c r="K546" s="225"/>
      <c r="L546" s="230"/>
      <c r="M546" s="231"/>
      <c r="N546" s="232"/>
      <c r="O546" s="232"/>
      <c r="P546" s="232"/>
      <c r="Q546" s="232"/>
      <c r="R546" s="232"/>
      <c r="S546" s="232"/>
      <c r="T546" s="23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4" t="s">
        <v>153</v>
      </c>
      <c r="AU546" s="234" t="s">
        <v>82</v>
      </c>
      <c r="AV546" s="13" t="s">
        <v>80</v>
      </c>
      <c r="AW546" s="13" t="s">
        <v>33</v>
      </c>
      <c r="AX546" s="13" t="s">
        <v>72</v>
      </c>
      <c r="AY546" s="234" t="s">
        <v>141</v>
      </c>
    </row>
    <row r="547" spans="1:51" s="13" customFormat="1" ht="12">
      <c r="A547" s="13"/>
      <c r="B547" s="224"/>
      <c r="C547" s="225"/>
      <c r="D547" s="226" t="s">
        <v>153</v>
      </c>
      <c r="E547" s="227" t="s">
        <v>19</v>
      </c>
      <c r="F547" s="228" t="s">
        <v>764</v>
      </c>
      <c r="G547" s="225"/>
      <c r="H547" s="227" t="s">
        <v>19</v>
      </c>
      <c r="I547" s="229"/>
      <c r="J547" s="225"/>
      <c r="K547" s="225"/>
      <c r="L547" s="230"/>
      <c r="M547" s="231"/>
      <c r="N547" s="232"/>
      <c r="O547" s="232"/>
      <c r="P547" s="232"/>
      <c r="Q547" s="232"/>
      <c r="R547" s="232"/>
      <c r="S547" s="232"/>
      <c r="T547" s="23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4" t="s">
        <v>153</v>
      </c>
      <c r="AU547" s="234" t="s">
        <v>82</v>
      </c>
      <c r="AV547" s="13" t="s">
        <v>80</v>
      </c>
      <c r="AW547" s="13" t="s">
        <v>33</v>
      </c>
      <c r="AX547" s="13" t="s">
        <v>72</v>
      </c>
      <c r="AY547" s="234" t="s">
        <v>141</v>
      </c>
    </row>
    <row r="548" spans="1:51" s="14" customFormat="1" ht="12">
      <c r="A548" s="14"/>
      <c r="B548" s="235"/>
      <c r="C548" s="236"/>
      <c r="D548" s="226" t="s">
        <v>153</v>
      </c>
      <c r="E548" s="237" t="s">
        <v>19</v>
      </c>
      <c r="F548" s="238" t="s">
        <v>82</v>
      </c>
      <c r="G548" s="236"/>
      <c r="H548" s="239">
        <v>2</v>
      </c>
      <c r="I548" s="240"/>
      <c r="J548" s="236"/>
      <c r="K548" s="236"/>
      <c r="L548" s="241"/>
      <c r="M548" s="242"/>
      <c r="N548" s="243"/>
      <c r="O548" s="243"/>
      <c r="P548" s="243"/>
      <c r="Q548" s="243"/>
      <c r="R548" s="243"/>
      <c r="S548" s="243"/>
      <c r="T548" s="24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45" t="s">
        <v>153</v>
      </c>
      <c r="AU548" s="245" t="s">
        <v>82</v>
      </c>
      <c r="AV548" s="14" t="s">
        <v>82</v>
      </c>
      <c r="AW548" s="14" t="s">
        <v>33</v>
      </c>
      <c r="AX548" s="14" t="s">
        <v>80</v>
      </c>
      <c r="AY548" s="245" t="s">
        <v>141</v>
      </c>
    </row>
    <row r="549" spans="1:65" s="2" customFormat="1" ht="24.15" customHeight="1">
      <c r="A549" s="40"/>
      <c r="B549" s="41"/>
      <c r="C549" s="206" t="s">
        <v>765</v>
      </c>
      <c r="D549" s="206" t="s">
        <v>144</v>
      </c>
      <c r="E549" s="207" t="s">
        <v>766</v>
      </c>
      <c r="F549" s="208" t="s">
        <v>767</v>
      </c>
      <c r="G549" s="209" t="s">
        <v>298</v>
      </c>
      <c r="H549" s="210">
        <v>2</v>
      </c>
      <c r="I549" s="211"/>
      <c r="J549" s="212">
        <f>ROUND(I549*H549,2)</f>
        <v>0</v>
      </c>
      <c r="K549" s="208" t="s">
        <v>167</v>
      </c>
      <c r="L549" s="46"/>
      <c r="M549" s="213" t="s">
        <v>19</v>
      </c>
      <c r="N549" s="214" t="s">
        <v>43</v>
      </c>
      <c r="O549" s="86"/>
      <c r="P549" s="215">
        <f>O549*H549</f>
        <v>0</v>
      </c>
      <c r="Q549" s="215">
        <v>0.05</v>
      </c>
      <c r="R549" s="215">
        <f>Q549*H549</f>
        <v>0.1</v>
      </c>
      <c r="S549" s="215">
        <v>0</v>
      </c>
      <c r="T549" s="216">
        <f>S549*H549</f>
        <v>0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17" t="s">
        <v>184</v>
      </c>
      <c r="AT549" s="217" t="s">
        <v>144</v>
      </c>
      <c r="AU549" s="217" t="s">
        <v>82</v>
      </c>
      <c r="AY549" s="19" t="s">
        <v>141</v>
      </c>
      <c r="BE549" s="218">
        <f>IF(N549="základní",J549,0)</f>
        <v>0</v>
      </c>
      <c r="BF549" s="218">
        <f>IF(N549="snížená",J549,0)</f>
        <v>0</v>
      </c>
      <c r="BG549" s="218">
        <f>IF(N549="zákl. přenesená",J549,0)</f>
        <v>0</v>
      </c>
      <c r="BH549" s="218">
        <f>IF(N549="sníž. přenesená",J549,0)</f>
        <v>0</v>
      </c>
      <c r="BI549" s="218">
        <f>IF(N549="nulová",J549,0)</f>
        <v>0</v>
      </c>
      <c r="BJ549" s="19" t="s">
        <v>80</v>
      </c>
      <c r="BK549" s="218">
        <f>ROUND(I549*H549,2)</f>
        <v>0</v>
      </c>
      <c r="BL549" s="19" t="s">
        <v>184</v>
      </c>
      <c r="BM549" s="217" t="s">
        <v>768</v>
      </c>
    </row>
    <row r="550" spans="1:51" s="13" customFormat="1" ht="12">
      <c r="A550" s="13"/>
      <c r="B550" s="224"/>
      <c r="C550" s="225"/>
      <c r="D550" s="226" t="s">
        <v>153</v>
      </c>
      <c r="E550" s="227" t="s">
        <v>19</v>
      </c>
      <c r="F550" s="228" t="s">
        <v>542</v>
      </c>
      <c r="G550" s="225"/>
      <c r="H550" s="227" t="s">
        <v>19</v>
      </c>
      <c r="I550" s="229"/>
      <c r="J550" s="225"/>
      <c r="K550" s="225"/>
      <c r="L550" s="230"/>
      <c r="M550" s="231"/>
      <c r="N550" s="232"/>
      <c r="O550" s="232"/>
      <c r="P550" s="232"/>
      <c r="Q550" s="232"/>
      <c r="R550" s="232"/>
      <c r="S550" s="232"/>
      <c r="T550" s="23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4" t="s">
        <v>153</v>
      </c>
      <c r="AU550" s="234" t="s">
        <v>82</v>
      </c>
      <c r="AV550" s="13" t="s">
        <v>80</v>
      </c>
      <c r="AW550" s="13" t="s">
        <v>33</v>
      </c>
      <c r="AX550" s="13" t="s">
        <v>72</v>
      </c>
      <c r="AY550" s="234" t="s">
        <v>141</v>
      </c>
    </row>
    <row r="551" spans="1:51" s="13" customFormat="1" ht="12">
      <c r="A551" s="13"/>
      <c r="B551" s="224"/>
      <c r="C551" s="225"/>
      <c r="D551" s="226" t="s">
        <v>153</v>
      </c>
      <c r="E551" s="227" t="s">
        <v>19</v>
      </c>
      <c r="F551" s="228" t="s">
        <v>769</v>
      </c>
      <c r="G551" s="225"/>
      <c r="H551" s="227" t="s">
        <v>19</v>
      </c>
      <c r="I551" s="229"/>
      <c r="J551" s="225"/>
      <c r="K551" s="225"/>
      <c r="L551" s="230"/>
      <c r="M551" s="231"/>
      <c r="N551" s="232"/>
      <c r="O551" s="232"/>
      <c r="P551" s="232"/>
      <c r="Q551" s="232"/>
      <c r="R551" s="232"/>
      <c r="S551" s="232"/>
      <c r="T551" s="23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34" t="s">
        <v>153</v>
      </c>
      <c r="AU551" s="234" t="s">
        <v>82</v>
      </c>
      <c r="AV551" s="13" t="s">
        <v>80</v>
      </c>
      <c r="AW551" s="13" t="s">
        <v>33</v>
      </c>
      <c r="AX551" s="13" t="s">
        <v>72</v>
      </c>
      <c r="AY551" s="234" t="s">
        <v>141</v>
      </c>
    </row>
    <row r="552" spans="1:51" s="14" customFormat="1" ht="12">
      <c r="A552" s="14"/>
      <c r="B552" s="235"/>
      <c r="C552" s="236"/>
      <c r="D552" s="226" t="s">
        <v>153</v>
      </c>
      <c r="E552" s="237" t="s">
        <v>19</v>
      </c>
      <c r="F552" s="238" t="s">
        <v>82</v>
      </c>
      <c r="G552" s="236"/>
      <c r="H552" s="239">
        <v>2</v>
      </c>
      <c r="I552" s="240"/>
      <c r="J552" s="236"/>
      <c r="K552" s="236"/>
      <c r="L552" s="241"/>
      <c r="M552" s="242"/>
      <c r="N552" s="243"/>
      <c r="O552" s="243"/>
      <c r="P552" s="243"/>
      <c r="Q552" s="243"/>
      <c r="R552" s="243"/>
      <c r="S552" s="243"/>
      <c r="T552" s="24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45" t="s">
        <v>153</v>
      </c>
      <c r="AU552" s="245" t="s">
        <v>82</v>
      </c>
      <c r="AV552" s="14" t="s">
        <v>82</v>
      </c>
      <c r="AW552" s="14" t="s">
        <v>33</v>
      </c>
      <c r="AX552" s="14" t="s">
        <v>80</v>
      </c>
      <c r="AY552" s="245" t="s">
        <v>141</v>
      </c>
    </row>
    <row r="553" spans="1:65" s="2" customFormat="1" ht="24.15" customHeight="1">
      <c r="A553" s="40"/>
      <c r="B553" s="41"/>
      <c r="C553" s="206" t="s">
        <v>770</v>
      </c>
      <c r="D553" s="206" t="s">
        <v>144</v>
      </c>
      <c r="E553" s="207" t="s">
        <v>771</v>
      </c>
      <c r="F553" s="208" t="s">
        <v>772</v>
      </c>
      <c r="G553" s="209" t="s">
        <v>230</v>
      </c>
      <c r="H553" s="210">
        <v>3.8</v>
      </c>
      <c r="I553" s="211"/>
      <c r="J553" s="212">
        <f>ROUND(I553*H553,2)</f>
        <v>0</v>
      </c>
      <c r="K553" s="208" t="s">
        <v>167</v>
      </c>
      <c r="L553" s="46"/>
      <c r="M553" s="213" t="s">
        <v>19</v>
      </c>
      <c r="N553" s="214" t="s">
        <v>43</v>
      </c>
      <c r="O553" s="86"/>
      <c r="P553" s="215">
        <f>O553*H553</f>
        <v>0</v>
      </c>
      <c r="Q553" s="215">
        <v>0.005</v>
      </c>
      <c r="R553" s="215">
        <f>Q553*H553</f>
        <v>0.019</v>
      </c>
      <c r="S553" s="215">
        <v>0</v>
      </c>
      <c r="T553" s="216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17" t="s">
        <v>184</v>
      </c>
      <c r="AT553" s="217" t="s">
        <v>144</v>
      </c>
      <c r="AU553" s="217" t="s">
        <v>82</v>
      </c>
      <c r="AY553" s="19" t="s">
        <v>141</v>
      </c>
      <c r="BE553" s="218">
        <f>IF(N553="základní",J553,0)</f>
        <v>0</v>
      </c>
      <c r="BF553" s="218">
        <f>IF(N553="snížená",J553,0)</f>
        <v>0</v>
      </c>
      <c r="BG553" s="218">
        <f>IF(N553="zákl. přenesená",J553,0)</f>
        <v>0</v>
      </c>
      <c r="BH553" s="218">
        <f>IF(N553="sníž. přenesená",J553,0)</f>
        <v>0</v>
      </c>
      <c r="BI553" s="218">
        <f>IF(N553="nulová",J553,0)</f>
        <v>0</v>
      </c>
      <c r="BJ553" s="19" t="s">
        <v>80</v>
      </c>
      <c r="BK553" s="218">
        <f>ROUND(I553*H553,2)</f>
        <v>0</v>
      </c>
      <c r="BL553" s="19" t="s">
        <v>184</v>
      </c>
      <c r="BM553" s="217" t="s">
        <v>773</v>
      </c>
    </row>
    <row r="554" spans="1:51" s="13" customFormat="1" ht="12">
      <c r="A554" s="13"/>
      <c r="B554" s="224"/>
      <c r="C554" s="225"/>
      <c r="D554" s="226" t="s">
        <v>153</v>
      </c>
      <c r="E554" s="227" t="s">
        <v>19</v>
      </c>
      <c r="F554" s="228" t="s">
        <v>542</v>
      </c>
      <c r="G554" s="225"/>
      <c r="H554" s="227" t="s">
        <v>19</v>
      </c>
      <c r="I554" s="229"/>
      <c r="J554" s="225"/>
      <c r="K554" s="225"/>
      <c r="L554" s="230"/>
      <c r="M554" s="231"/>
      <c r="N554" s="232"/>
      <c r="O554" s="232"/>
      <c r="P554" s="232"/>
      <c r="Q554" s="232"/>
      <c r="R554" s="232"/>
      <c r="S554" s="232"/>
      <c r="T554" s="23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4" t="s">
        <v>153</v>
      </c>
      <c r="AU554" s="234" t="s">
        <v>82</v>
      </c>
      <c r="AV554" s="13" t="s">
        <v>80</v>
      </c>
      <c r="AW554" s="13" t="s">
        <v>33</v>
      </c>
      <c r="AX554" s="13" t="s">
        <v>72</v>
      </c>
      <c r="AY554" s="234" t="s">
        <v>141</v>
      </c>
    </row>
    <row r="555" spans="1:51" s="13" customFormat="1" ht="12">
      <c r="A555" s="13"/>
      <c r="B555" s="224"/>
      <c r="C555" s="225"/>
      <c r="D555" s="226" t="s">
        <v>153</v>
      </c>
      <c r="E555" s="227" t="s">
        <v>19</v>
      </c>
      <c r="F555" s="228" t="s">
        <v>774</v>
      </c>
      <c r="G555" s="225"/>
      <c r="H555" s="227" t="s">
        <v>19</v>
      </c>
      <c r="I555" s="229"/>
      <c r="J555" s="225"/>
      <c r="K555" s="225"/>
      <c r="L555" s="230"/>
      <c r="M555" s="231"/>
      <c r="N555" s="232"/>
      <c r="O555" s="232"/>
      <c r="P555" s="232"/>
      <c r="Q555" s="232"/>
      <c r="R555" s="232"/>
      <c r="S555" s="232"/>
      <c r="T555" s="23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34" t="s">
        <v>153</v>
      </c>
      <c r="AU555" s="234" t="s">
        <v>82</v>
      </c>
      <c r="AV555" s="13" t="s">
        <v>80</v>
      </c>
      <c r="AW555" s="13" t="s">
        <v>33</v>
      </c>
      <c r="AX555" s="13" t="s">
        <v>72</v>
      </c>
      <c r="AY555" s="234" t="s">
        <v>141</v>
      </c>
    </row>
    <row r="556" spans="1:51" s="14" customFormat="1" ht="12">
      <c r="A556" s="14"/>
      <c r="B556" s="235"/>
      <c r="C556" s="236"/>
      <c r="D556" s="226" t="s">
        <v>153</v>
      </c>
      <c r="E556" s="237" t="s">
        <v>19</v>
      </c>
      <c r="F556" s="238" t="s">
        <v>775</v>
      </c>
      <c r="G556" s="236"/>
      <c r="H556" s="239">
        <v>3.8</v>
      </c>
      <c r="I556" s="240"/>
      <c r="J556" s="236"/>
      <c r="K556" s="236"/>
      <c r="L556" s="241"/>
      <c r="M556" s="242"/>
      <c r="N556" s="243"/>
      <c r="O556" s="243"/>
      <c r="P556" s="243"/>
      <c r="Q556" s="243"/>
      <c r="R556" s="243"/>
      <c r="S556" s="243"/>
      <c r="T556" s="24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45" t="s">
        <v>153</v>
      </c>
      <c r="AU556" s="245" t="s">
        <v>82</v>
      </c>
      <c r="AV556" s="14" t="s">
        <v>82</v>
      </c>
      <c r="AW556" s="14" t="s">
        <v>33</v>
      </c>
      <c r="AX556" s="14" t="s">
        <v>80</v>
      </c>
      <c r="AY556" s="245" t="s">
        <v>141</v>
      </c>
    </row>
    <row r="557" spans="1:65" s="2" customFormat="1" ht="24.15" customHeight="1">
      <c r="A557" s="40"/>
      <c r="B557" s="41"/>
      <c r="C557" s="206" t="s">
        <v>776</v>
      </c>
      <c r="D557" s="206" t="s">
        <v>144</v>
      </c>
      <c r="E557" s="207" t="s">
        <v>777</v>
      </c>
      <c r="F557" s="208" t="s">
        <v>778</v>
      </c>
      <c r="G557" s="209" t="s">
        <v>298</v>
      </c>
      <c r="H557" s="210">
        <v>4</v>
      </c>
      <c r="I557" s="211"/>
      <c r="J557" s="212">
        <f>ROUND(I557*H557,2)</f>
        <v>0</v>
      </c>
      <c r="K557" s="208" t="s">
        <v>167</v>
      </c>
      <c r="L557" s="46"/>
      <c r="M557" s="213" t="s">
        <v>19</v>
      </c>
      <c r="N557" s="214" t="s">
        <v>43</v>
      </c>
      <c r="O557" s="86"/>
      <c r="P557" s="215">
        <f>O557*H557</f>
        <v>0</v>
      </c>
      <c r="Q557" s="215">
        <v>0.005</v>
      </c>
      <c r="R557" s="215">
        <f>Q557*H557</f>
        <v>0.02</v>
      </c>
      <c r="S557" s="215">
        <v>0</v>
      </c>
      <c r="T557" s="216">
        <f>S557*H557</f>
        <v>0</v>
      </c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R557" s="217" t="s">
        <v>184</v>
      </c>
      <c r="AT557" s="217" t="s">
        <v>144</v>
      </c>
      <c r="AU557" s="217" t="s">
        <v>82</v>
      </c>
      <c r="AY557" s="19" t="s">
        <v>141</v>
      </c>
      <c r="BE557" s="218">
        <f>IF(N557="základní",J557,0)</f>
        <v>0</v>
      </c>
      <c r="BF557" s="218">
        <f>IF(N557="snížená",J557,0)</f>
        <v>0</v>
      </c>
      <c r="BG557" s="218">
        <f>IF(N557="zákl. přenesená",J557,0)</f>
        <v>0</v>
      </c>
      <c r="BH557" s="218">
        <f>IF(N557="sníž. přenesená",J557,0)</f>
        <v>0</v>
      </c>
      <c r="BI557" s="218">
        <f>IF(N557="nulová",J557,0)</f>
        <v>0</v>
      </c>
      <c r="BJ557" s="19" t="s">
        <v>80</v>
      </c>
      <c r="BK557" s="218">
        <f>ROUND(I557*H557,2)</f>
        <v>0</v>
      </c>
      <c r="BL557" s="19" t="s">
        <v>184</v>
      </c>
      <c r="BM557" s="217" t="s">
        <v>779</v>
      </c>
    </row>
    <row r="558" spans="1:51" s="13" customFormat="1" ht="12">
      <c r="A558" s="13"/>
      <c r="B558" s="224"/>
      <c r="C558" s="225"/>
      <c r="D558" s="226" t="s">
        <v>153</v>
      </c>
      <c r="E558" s="227" t="s">
        <v>19</v>
      </c>
      <c r="F558" s="228" t="s">
        <v>542</v>
      </c>
      <c r="G558" s="225"/>
      <c r="H558" s="227" t="s">
        <v>19</v>
      </c>
      <c r="I558" s="229"/>
      <c r="J558" s="225"/>
      <c r="K558" s="225"/>
      <c r="L558" s="230"/>
      <c r="M558" s="231"/>
      <c r="N558" s="232"/>
      <c r="O558" s="232"/>
      <c r="P558" s="232"/>
      <c r="Q558" s="232"/>
      <c r="R558" s="232"/>
      <c r="S558" s="232"/>
      <c r="T558" s="23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4" t="s">
        <v>153</v>
      </c>
      <c r="AU558" s="234" t="s">
        <v>82</v>
      </c>
      <c r="AV558" s="13" t="s">
        <v>80</v>
      </c>
      <c r="AW558" s="13" t="s">
        <v>33</v>
      </c>
      <c r="AX558" s="13" t="s">
        <v>72</v>
      </c>
      <c r="AY558" s="234" t="s">
        <v>141</v>
      </c>
    </row>
    <row r="559" spans="1:51" s="13" customFormat="1" ht="12">
      <c r="A559" s="13"/>
      <c r="B559" s="224"/>
      <c r="C559" s="225"/>
      <c r="D559" s="226" t="s">
        <v>153</v>
      </c>
      <c r="E559" s="227" t="s">
        <v>19</v>
      </c>
      <c r="F559" s="228" t="s">
        <v>780</v>
      </c>
      <c r="G559" s="225"/>
      <c r="H559" s="227" t="s">
        <v>19</v>
      </c>
      <c r="I559" s="229"/>
      <c r="J559" s="225"/>
      <c r="K559" s="225"/>
      <c r="L559" s="230"/>
      <c r="M559" s="231"/>
      <c r="N559" s="232"/>
      <c r="O559" s="232"/>
      <c r="P559" s="232"/>
      <c r="Q559" s="232"/>
      <c r="R559" s="232"/>
      <c r="S559" s="232"/>
      <c r="T559" s="23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4" t="s">
        <v>153</v>
      </c>
      <c r="AU559" s="234" t="s">
        <v>82</v>
      </c>
      <c r="AV559" s="13" t="s">
        <v>80</v>
      </c>
      <c r="AW559" s="13" t="s">
        <v>33</v>
      </c>
      <c r="AX559" s="13" t="s">
        <v>72</v>
      </c>
      <c r="AY559" s="234" t="s">
        <v>141</v>
      </c>
    </row>
    <row r="560" spans="1:51" s="14" customFormat="1" ht="12">
      <c r="A560" s="14"/>
      <c r="B560" s="235"/>
      <c r="C560" s="236"/>
      <c r="D560" s="226" t="s">
        <v>153</v>
      </c>
      <c r="E560" s="237" t="s">
        <v>19</v>
      </c>
      <c r="F560" s="238" t="s">
        <v>149</v>
      </c>
      <c r="G560" s="236"/>
      <c r="H560" s="239">
        <v>4</v>
      </c>
      <c r="I560" s="240"/>
      <c r="J560" s="236"/>
      <c r="K560" s="236"/>
      <c r="L560" s="241"/>
      <c r="M560" s="242"/>
      <c r="N560" s="243"/>
      <c r="O560" s="243"/>
      <c r="P560" s="243"/>
      <c r="Q560" s="243"/>
      <c r="R560" s="243"/>
      <c r="S560" s="243"/>
      <c r="T560" s="24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45" t="s">
        <v>153</v>
      </c>
      <c r="AU560" s="245" t="s">
        <v>82</v>
      </c>
      <c r="AV560" s="14" t="s">
        <v>82</v>
      </c>
      <c r="AW560" s="14" t="s">
        <v>33</v>
      </c>
      <c r="AX560" s="14" t="s">
        <v>80</v>
      </c>
      <c r="AY560" s="245" t="s">
        <v>141</v>
      </c>
    </row>
    <row r="561" spans="1:65" s="2" customFormat="1" ht="24.15" customHeight="1">
      <c r="A561" s="40"/>
      <c r="B561" s="41"/>
      <c r="C561" s="206" t="s">
        <v>781</v>
      </c>
      <c r="D561" s="206" t="s">
        <v>144</v>
      </c>
      <c r="E561" s="207" t="s">
        <v>782</v>
      </c>
      <c r="F561" s="208" t="s">
        <v>783</v>
      </c>
      <c r="G561" s="209" t="s">
        <v>298</v>
      </c>
      <c r="H561" s="210">
        <v>1</v>
      </c>
      <c r="I561" s="211"/>
      <c r="J561" s="212">
        <f>ROUND(I561*H561,2)</f>
        <v>0</v>
      </c>
      <c r="K561" s="208" t="s">
        <v>167</v>
      </c>
      <c r="L561" s="46"/>
      <c r="M561" s="213" t="s">
        <v>19</v>
      </c>
      <c r="N561" s="214" t="s">
        <v>43</v>
      </c>
      <c r="O561" s="86"/>
      <c r="P561" s="215">
        <f>O561*H561</f>
        <v>0</v>
      </c>
      <c r="Q561" s="215">
        <v>0.005</v>
      </c>
      <c r="R561" s="215">
        <f>Q561*H561</f>
        <v>0.005</v>
      </c>
      <c r="S561" s="215">
        <v>0</v>
      </c>
      <c r="T561" s="216">
        <f>S561*H561</f>
        <v>0</v>
      </c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R561" s="217" t="s">
        <v>184</v>
      </c>
      <c r="AT561" s="217" t="s">
        <v>144</v>
      </c>
      <c r="AU561" s="217" t="s">
        <v>82</v>
      </c>
      <c r="AY561" s="19" t="s">
        <v>141</v>
      </c>
      <c r="BE561" s="218">
        <f>IF(N561="základní",J561,0)</f>
        <v>0</v>
      </c>
      <c r="BF561" s="218">
        <f>IF(N561="snížená",J561,0)</f>
        <v>0</v>
      </c>
      <c r="BG561" s="218">
        <f>IF(N561="zákl. přenesená",J561,0)</f>
        <v>0</v>
      </c>
      <c r="BH561" s="218">
        <f>IF(N561="sníž. přenesená",J561,0)</f>
        <v>0</v>
      </c>
      <c r="BI561" s="218">
        <f>IF(N561="nulová",J561,0)</f>
        <v>0</v>
      </c>
      <c r="BJ561" s="19" t="s">
        <v>80</v>
      </c>
      <c r="BK561" s="218">
        <f>ROUND(I561*H561,2)</f>
        <v>0</v>
      </c>
      <c r="BL561" s="19" t="s">
        <v>184</v>
      </c>
      <c r="BM561" s="217" t="s">
        <v>784</v>
      </c>
    </row>
    <row r="562" spans="1:51" s="13" customFormat="1" ht="12">
      <c r="A562" s="13"/>
      <c r="B562" s="224"/>
      <c r="C562" s="225"/>
      <c r="D562" s="226" t="s">
        <v>153</v>
      </c>
      <c r="E562" s="227" t="s">
        <v>19</v>
      </c>
      <c r="F562" s="228" t="s">
        <v>542</v>
      </c>
      <c r="G562" s="225"/>
      <c r="H562" s="227" t="s">
        <v>19</v>
      </c>
      <c r="I562" s="229"/>
      <c r="J562" s="225"/>
      <c r="K562" s="225"/>
      <c r="L562" s="230"/>
      <c r="M562" s="231"/>
      <c r="N562" s="232"/>
      <c r="O562" s="232"/>
      <c r="P562" s="232"/>
      <c r="Q562" s="232"/>
      <c r="R562" s="232"/>
      <c r="S562" s="232"/>
      <c r="T562" s="23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4" t="s">
        <v>153</v>
      </c>
      <c r="AU562" s="234" t="s">
        <v>82</v>
      </c>
      <c r="AV562" s="13" t="s">
        <v>80</v>
      </c>
      <c r="AW562" s="13" t="s">
        <v>33</v>
      </c>
      <c r="AX562" s="13" t="s">
        <v>72</v>
      </c>
      <c r="AY562" s="234" t="s">
        <v>141</v>
      </c>
    </row>
    <row r="563" spans="1:51" s="13" customFormat="1" ht="12">
      <c r="A563" s="13"/>
      <c r="B563" s="224"/>
      <c r="C563" s="225"/>
      <c r="D563" s="226" t="s">
        <v>153</v>
      </c>
      <c r="E563" s="227" t="s">
        <v>19</v>
      </c>
      <c r="F563" s="228" t="s">
        <v>785</v>
      </c>
      <c r="G563" s="225"/>
      <c r="H563" s="227" t="s">
        <v>19</v>
      </c>
      <c r="I563" s="229"/>
      <c r="J563" s="225"/>
      <c r="K563" s="225"/>
      <c r="L563" s="230"/>
      <c r="M563" s="231"/>
      <c r="N563" s="232"/>
      <c r="O563" s="232"/>
      <c r="P563" s="232"/>
      <c r="Q563" s="232"/>
      <c r="R563" s="232"/>
      <c r="S563" s="232"/>
      <c r="T563" s="23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34" t="s">
        <v>153</v>
      </c>
      <c r="AU563" s="234" t="s">
        <v>82</v>
      </c>
      <c r="AV563" s="13" t="s">
        <v>80</v>
      </c>
      <c r="AW563" s="13" t="s">
        <v>33</v>
      </c>
      <c r="AX563" s="13" t="s">
        <v>72</v>
      </c>
      <c r="AY563" s="234" t="s">
        <v>141</v>
      </c>
    </row>
    <row r="564" spans="1:51" s="14" customFormat="1" ht="12">
      <c r="A564" s="14"/>
      <c r="B564" s="235"/>
      <c r="C564" s="236"/>
      <c r="D564" s="226" t="s">
        <v>153</v>
      </c>
      <c r="E564" s="237" t="s">
        <v>19</v>
      </c>
      <c r="F564" s="238" t="s">
        <v>80</v>
      </c>
      <c r="G564" s="236"/>
      <c r="H564" s="239">
        <v>1</v>
      </c>
      <c r="I564" s="240"/>
      <c r="J564" s="236"/>
      <c r="K564" s="236"/>
      <c r="L564" s="241"/>
      <c r="M564" s="242"/>
      <c r="N564" s="243"/>
      <c r="O564" s="243"/>
      <c r="P564" s="243"/>
      <c r="Q564" s="243"/>
      <c r="R564" s="243"/>
      <c r="S564" s="243"/>
      <c r="T564" s="24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45" t="s">
        <v>153</v>
      </c>
      <c r="AU564" s="245" t="s">
        <v>82</v>
      </c>
      <c r="AV564" s="14" t="s">
        <v>82</v>
      </c>
      <c r="AW564" s="14" t="s">
        <v>33</v>
      </c>
      <c r="AX564" s="14" t="s">
        <v>80</v>
      </c>
      <c r="AY564" s="245" t="s">
        <v>141</v>
      </c>
    </row>
    <row r="565" spans="1:65" s="2" customFormat="1" ht="24.9" customHeight="1">
      <c r="A565" s="40"/>
      <c r="B565" s="41"/>
      <c r="C565" s="206" t="s">
        <v>786</v>
      </c>
      <c r="D565" s="206" t="s">
        <v>144</v>
      </c>
      <c r="E565" s="207" t="s">
        <v>787</v>
      </c>
      <c r="F565" s="208" t="s">
        <v>788</v>
      </c>
      <c r="G565" s="209" t="s">
        <v>298</v>
      </c>
      <c r="H565" s="210">
        <v>1</v>
      </c>
      <c r="I565" s="211"/>
      <c r="J565" s="212">
        <f>ROUND(I565*H565,2)</f>
        <v>0</v>
      </c>
      <c r="K565" s="208" t="s">
        <v>167</v>
      </c>
      <c r="L565" s="46"/>
      <c r="M565" s="213" t="s">
        <v>19</v>
      </c>
      <c r="N565" s="214" t="s">
        <v>43</v>
      </c>
      <c r="O565" s="86"/>
      <c r="P565" s="215">
        <f>O565*H565</f>
        <v>0</v>
      </c>
      <c r="Q565" s="215">
        <v>0.005</v>
      </c>
      <c r="R565" s="215">
        <f>Q565*H565</f>
        <v>0.005</v>
      </c>
      <c r="S565" s="215">
        <v>0</v>
      </c>
      <c r="T565" s="216">
        <f>S565*H565</f>
        <v>0</v>
      </c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17" t="s">
        <v>184</v>
      </c>
      <c r="AT565" s="217" t="s">
        <v>144</v>
      </c>
      <c r="AU565" s="217" t="s">
        <v>82</v>
      </c>
      <c r="AY565" s="19" t="s">
        <v>141</v>
      </c>
      <c r="BE565" s="218">
        <f>IF(N565="základní",J565,0)</f>
        <v>0</v>
      </c>
      <c r="BF565" s="218">
        <f>IF(N565="snížená",J565,0)</f>
        <v>0</v>
      </c>
      <c r="BG565" s="218">
        <f>IF(N565="zákl. přenesená",J565,0)</f>
        <v>0</v>
      </c>
      <c r="BH565" s="218">
        <f>IF(N565="sníž. přenesená",J565,0)</f>
        <v>0</v>
      </c>
      <c r="BI565" s="218">
        <f>IF(N565="nulová",J565,0)</f>
        <v>0</v>
      </c>
      <c r="BJ565" s="19" t="s">
        <v>80</v>
      </c>
      <c r="BK565" s="218">
        <f>ROUND(I565*H565,2)</f>
        <v>0</v>
      </c>
      <c r="BL565" s="19" t="s">
        <v>184</v>
      </c>
      <c r="BM565" s="217" t="s">
        <v>789</v>
      </c>
    </row>
    <row r="566" spans="1:51" s="13" customFormat="1" ht="12">
      <c r="A566" s="13"/>
      <c r="B566" s="224"/>
      <c r="C566" s="225"/>
      <c r="D566" s="226" t="s">
        <v>153</v>
      </c>
      <c r="E566" s="227" t="s">
        <v>19</v>
      </c>
      <c r="F566" s="228" t="s">
        <v>542</v>
      </c>
      <c r="G566" s="225"/>
      <c r="H566" s="227" t="s">
        <v>19</v>
      </c>
      <c r="I566" s="229"/>
      <c r="J566" s="225"/>
      <c r="K566" s="225"/>
      <c r="L566" s="230"/>
      <c r="M566" s="231"/>
      <c r="N566" s="232"/>
      <c r="O566" s="232"/>
      <c r="P566" s="232"/>
      <c r="Q566" s="232"/>
      <c r="R566" s="232"/>
      <c r="S566" s="232"/>
      <c r="T566" s="23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4" t="s">
        <v>153</v>
      </c>
      <c r="AU566" s="234" t="s">
        <v>82</v>
      </c>
      <c r="AV566" s="13" t="s">
        <v>80</v>
      </c>
      <c r="AW566" s="13" t="s">
        <v>33</v>
      </c>
      <c r="AX566" s="13" t="s">
        <v>72</v>
      </c>
      <c r="AY566" s="234" t="s">
        <v>141</v>
      </c>
    </row>
    <row r="567" spans="1:51" s="13" customFormat="1" ht="12">
      <c r="A567" s="13"/>
      <c r="B567" s="224"/>
      <c r="C567" s="225"/>
      <c r="D567" s="226" t="s">
        <v>153</v>
      </c>
      <c r="E567" s="227" t="s">
        <v>19</v>
      </c>
      <c r="F567" s="228" t="s">
        <v>790</v>
      </c>
      <c r="G567" s="225"/>
      <c r="H567" s="227" t="s">
        <v>19</v>
      </c>
      <c r="I567" s="229"/>
      <c r="J567" s="225"/>
      <c r="K567" s="225"/>
      <c r="L567" s="230"/>
      <c r="M567" s="231"/>
      <c r="N567" s="232"/>
      <c r="O567" s="232"/>
      <c r="P567" s="232"/>
      <c r="Q567" s="232"/>
      <c r="R567" s="232"/>
      <c r="S567" s="232"/>
      <c r="T567" s="23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34" t="s">
        <v>153</v>
      </c>
      <c r="AU567" s="234" t="s">
        <v>82</v>
      </c>
      <c r="AV567" s="13" t="s">
        <v>80</v>
      </c>
      <c r="AW567" s="13" t="s">
        <v>33</v>
      </c>
      <c r="AX567" s="13" t="s">
        <v>72</v>
      </c>
      <c r="AY567" s="234" t="s">
        <v>141</v>
      </c>
    </row>
    <row r="568" spans="1:51" s="14" customFormat="1" ht="12">
      <c r="A568" s="14"/>
      <c r="B568" s="235"/>
      <c r="C568" s="236"/>
      <c r="D568" s="226" t="s">
        <v>153</v>
      </c>
      <c r="E568" s="237" t="s">
        <v>19</v>
      </c>
      <c r="F568" s="238" t="s">
        <v>80</v>
      </c>
      <c r="G568" s="236"/>
      <c r="H568" s="239">
        <v>1</v>
      </c>
      <c r="I568" s="240"/>
      <c r="J568" s="236"/>
      <c r="K568" s="236"/>
      <c r="L568" s="241"/>
      <c r="M568" s="242"/>
      <c r="N568" s="243"/>
      <c r="O568" s="243"/>
      <c r="P568" s="243"/>
      <c r="Q568" s="243"/>
      <c r="R568" s="243"/>
      <c r="S568" s="243"/>
      <c r="T568" s="24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45" t="s">
        <v>153</v>
      </c>
      <c r="AU568" s="245" t="s">
        <v>82</v>
      </c>
      <c r="AV568" s="14" t="s">
        <v>82</v>
      </c>
      <c r="AW568" s="14" t="s">
        <v>33</v>
      </c>
      <c r="AX568" s="14" t="s">
        <v>80</v>
      </c>
      <c r="AY568" s="245" t="s">
        <v>141</v>
      </c>
    </row>
    <row r="569" spans="1:65" s="2" customFormat="1" ht="24.15" customHeight="1">
      <c r="A569" s="40"/>
      <c r="B569" s="41"/>
      <c r="C569" s="206" t="s">
        <v>791</v>
      </c>
      <c r="D569" s="206" t="s">
        <v>144</v>
      </c>
      <c r="E569" s="207" t="s">
        <v>792</v>
      </c>
      <c r="F569" s="208" t="s">
        <v>793</v>
      </c>
      <c r="G569" s="209" t="s">
        <v>298</v>
      </c>
      <c r="H569" s="210">
        <v>1</v>
      </c>
      <c r="I569" s="211"/>
      <c r="J569" s="212">
        <f>ROUND(I569*H569,2)</f>
        <v>0</v>
      </c>
      <c r="K569" s="208" t="s">
        <v>167</v>
      </c>
      <c r="L569" s="46"/>
      <c r="M569" s="213" t="s">
        <v>19</v>
      </c>
      <c r="N569" s="214" t="s">
        <v>43</v>
      </c>
      <c r="O569" s="86"/>
      <c r="P569" s="215">
        <f>O569*H569</f>
        <v>0</v>
      </c>
      <c r="Q569" s="215">
        <v>0.01</v>
      </c>
      <c r="R569" s="215">
        <f>Q569*H569</f>
        <v>0.01</v>
      </c>
      <c r="S569" s="215">
        <v>0</v>
      </c>
      <c r="T569" s="216">
        <f>S569*H569</f>
        <v>0</v>
      </c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17" t="s">
        <v>184</v>
      </c>
      <c r="AT569" s="217" t="s">
        <v>144</v>
      </c>
      <c r="AU569" s="217" t="s">
        <v>82</v>
      </c>
      <c r="AY569" s="19" t="s">
        <v>141</v>
      </c>
      <c r="BE569" s="218">
        <f>IF(N569="základní",J569,0)</f>
        <v>0</v>
      </c>
      <c r="BF569" s="218">
        <f>IF(N569="snížená",J569,0)</f>
        <v>0</v>
      </c>
      <c r="BG569" s="218">
        <f>IF(N569="zákl. přenesená",J569,0)</f>
        <v>0</v>
      </c>
      <c r="BH569" s="218">
        <f>IF(N569="sníž. přenesená",J569,0)</f>
        <v>0</v>
      </c>
      <c r="BI569" s="218">
        <f>IF(N569="nulová",J569,0)</f>
        <v>0</v>
      </c>
      <c r="BJ569" s="19" t="s">
        <v>80</v>
      </c>
      <c r="BK569" s="218">
        <f>ROUND(I569*H569,2)</f>
        <v>0</v>
      </c>
      <c r="BL569" s="19" t="s">
        <v>184</v>
      </c>
      <c r="BM569" s="217" t="s">
        <v>794</v>
      </c>
    </row>
    <row r="570" spans="1:51" s="13" customFormat="1" ht="12">
      <c r="A570" s="13"/>
      <c r="B570" s="224"/>
      <c r="C570" s="225"/>
      <c r="D570" s="226" t="s">
        <v>153</v>
      </c>
      <c r="E570" s="227" t="s">
        <v>19</v>
      </c>
      <c r="F570" s="228" t="s">
        <v>542</v>
      </c>
      <c r="G570" s="225"/>
      <c r="H570" s="227" t="s">
        <v>19</v>
      </c>
      <c r="I570" s="229"/>
      <c r="J570" s="225"/>
      <c r="K570" s="225"/>
      <c r="L570" s="230"/>
      <c r="M570" s="231"/>
      <c r="N570" s="232"/>
      <c r="O570" s="232"/>
      <c r="P570" s="232"/>
      <c r="Q570" s="232"/>
      <c r="R570" s="232"/>
      <c r="S570" s="232"/>
      <c r="T570" s="23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4" t="s">
        <v>153</v>
      </c>
      <c r="AU570" s="234" t="s">
        <v>82</v>
      </c>
      <c r="AV570" s="13" t="s">
        <v>80</v>
      </c>
      <c r="AW570" s="13" t="s">
        <v>33</v>
      </c>
      <c r="AX570" s="13" t="s">
        <v>72</v>
      </c>
      <c r="AY570" s="234" t="s">
        <v>141</v>
      </c>
    </row>
    <row r="571" spans="1:51" s="13" customFormat="1" ht="12">
      <c r="A571" s="13"/>
      <c r="B571" s="224"/>
      <c r="C571" s="225"/>
      <c r="D571" s="226" t="s">
        <v>153</v>
      </c>
      <c r="E571" s="227" t="s">
        <v>19</v>
      </c>
      <c r="F571" s="228" t="s">
        <v>795</v>
      </c>
      <c r="G571" s="225"/>
      <c r="H571" s="227" t="s">
        <v>19</v>
      </c>
      <c r="I571" s="229"/>
      <c r="J571" s="225"/>
      <c r="K571" s="225"/>
      <c r="L571" s="230"/>
      <c r="M571" s="231"/>
      <c r="N571" s="232"/>
      <c r="O571" s="232"/>
      <c r="P571" s="232"/>
      <c r="Q571" s="232"/>
      <c r="R571" s="232"/>
      <c r="S571" s="232"/>
      <c r="T571" s="23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4" t="s">
        <v>153</v>
      </c>
      <c r="AU571" s="234" t="s">
        <v>82</v>
      </c>
      <c r="AV571" s="13" t="s">
        <v>80</v>
      </c>
      <c r="AW571" s="13" t="s">
        <v>33</v>
      </c>
      <c r="AX571" s="13" t="s">
        <v>72</v>
      </c>
      <c r="AY571" s="234" t="s">
        <v>141</v>
      </c>
    </row>
    <row r="572" spans="1:51" s="14" customFormat="1" ht="12">
      <c r="A572" s="14"/>
      <c r="B572" s="235"/>
      <c r="C572" s="236"/>
      <c r="D572" s="226" t="s">
        <v>153</v>
      </c>
      <c r="E572" s="237" t="s">
        <v>19</v>
      </c>
      <c r="F572" s="238" t="s">
        <v>80</v>
      </c>
      <c r="G572" s="236"/>
      <c r="H572" s="239">
        <v>1</v>
      </c>
      <c r="I572" s="240"/>
      <c r="J572" s="236"/>
      <c r="K572" s="236"/>
      <c r="L572" s="241"/>
      <c r="M572" s="242"/>
      <c r="N572" s="243"/>
      <c r="O572" s="243"/>
      <c r="P572" s="243"/>
      <c r="Q572" s="243"/>
      <c r="R572" s="243"/>
      <c r="S572" s="243"/>
      <c r="T572" s="24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45" t="s">
        <v>153</v>
      </c>
      <c r="AU572" s="245" t="s">
        <v>82</v>
      </c>
      <c r="AV572" s="14" t="s">
        <v>82</v>
      </c>
      <c r="AW572" s="14" t="s">
        <v>33</v>
      </c>
      <c r="AX572" s="14" t="s">
        <v>80</v>
      </c>
      <c r="AY572" s="245" t="s">
        <v>141</v>
      </c>
    </row>
    <row r="573" spans="1:65" s="2" customFormat="1" ht="24.15" customHeight="1">
      <c r="A573" s="40"/>
      <c r="B573" s="41"/>
      <c r="C573" s="206" t="s">
        <v>796</v>
      </c>
      <c r="D573" s="206" t="s">
        <v>144</v>
      </c>
      <c r="E573" s="207" t="s">
        <v>797</v>
      </c>
      <c r="F573" s="208" t="s">
        <v>798</v>
      </c>
      <c r="G573" s="209" t="s">
        <v>298</v>
      </c>
      <c r="H573" s="210">
        <v>1</v>
      </c>
      <c r="I573" s="211"/>
      <c r="J573" s="212">
        <f>ROUND(I573*H573,2)</f>
        <v>0</v>
      </c>
      <c r="K573" s="208" t="s">
        <v>167</v>
      </c>
      <c r="L573" s="46"/>
      <c r="M573" s="213" t="s">
        <v>19</v>
      </c>
      <c r="N573" s="214" t="s">
        <v>43</v>
      </c>
      <c r="O573" s="86"/>
      <c r="P573" s="215">
        <f>O573*H573</f>
        <v>0</v>
      </c>
      <c r="Q573" s="215">
        <v>0.01</v>
      </c>
      <c r="R573" s="215">
        <f>Q573*H573</f>
        <v>0.01</v>
      </c>
      <c r="S573" s="215">
        <v>0</v>
      </c>
      <c r="T573" s="216">
        <f>S573*H573</f>
        <v>0</v>
      </c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R573" s="217" t="s">
        <v>184</v>
      </c>
      <c r="AT573" s="217" t="s">
        <v>144</v>
      </c>
      <c r="AU573" s="217" t="s">
        <v>82</v>
      </c>
      <c r="AY573" s="19" t="s">
        <v>141</v>
      </c>
      <c r="BE573" s="218">
        <f>IF(N573="základní",J573,0)</f>
        <v>0</v>
      </c>
      <c r="BF573" s="218">
        <f>IF(N573="snížená",J573,0)</f>
        <v>0</v>
      </c>
      <c r="BG573" s="218">
        <f>IF(N573="zákl. přenesená",J573,0)</f>
        <v>0</v>
      </c>
      <c r="BH573" s="218">
        <f>IF(N573="sníž. přenesená",J573,0)</f>
        <v>0</v>
      </c>
      <c r="BI573" s="218">
        <f>IF(N573="nulová",J573,0)</f>
        <v>0</v>
      </c>
      <c r="BJ573" s="19" t="s">
        <v>80</v>
      </c>
      <c r="BK573" s="218">
        <f>ROUND(I573*H573,2)</f>
        <v>0</v>
      </c>
      <c r="BL573" s="19" t="s">
        <v>184</v>
      </c>
      <c r="BM573" s="217" t="s">
        <v>799</v>
      </c>
    </row>
    <row r="574" spans="1:51" s="13" customFormat="1" ht="12">
      <c r="A574" s="13"/>
      <c r="B574" s="224"/>
      <c r="C574" s="225"/>
      <c r="D574" s="226" t="s">
        <v>153</v>
      </c>
      <c r="E574" s="227" t="s">
        <v>19</v>
      </c>
      <c r="F574" s="228" t="s">
        <v>542</v>
      </c>
      <c r="G574" s="225"/>
      <c r="H574" s="227" t="s">
        <v>19</v>
      </c>
      <c r="I574" s="229"/>
      <c r="J574" s="225"/>
      <c r="K574" s="225"/>
      <c r="L574" s="230"/>
      <c r="M574" s="231"/>
      <c r="N574" s="232"/>
      <c r="O574" s="232"/>
      <c r="P574" s="232"/>
      <c r="Q574" s="232"/>
      <c r="R574" s="232"/>
      <c r="S574" s="232"/>
      <c r="T574" s="23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34" t="s">
        <v>153</v>
      </c>
      <c r="AU574" s="234" t="s">
        <v>82</v>
      </c>
      <c r="AV574" s="13" t="s">
        <v>80</v>
      </c>
      <c r="AW574" s="13" t="s">
        <v>33</v>
      </c>
      <c r="AX574" s="13" t="s">
        <v>72</v>
      </c>
      <c r="AY574" s="234" t="s">
        <v>141</v>
      </c>
    </row>
    <row r="575" spans="1:51" s="13" customFormat="1" ht="12">
      <c r="A575" s="13"/>
      <c r="B575" s="224"/>
      <c r="C575" s="225"/>
      <c r="D575" s="226" t="s">
        <v>153</v>
      </c>
      <c r="E575" s="227" t="s">
        <v>19</v>
      </c>
      <c r="F575" s="228" t="s">
        <v>800</v>
      </c>
      <c r="G575" s="225"/>
      <c r="H575" s="227" t="s">
        <v>19</v>
      </c>
      <c r="I575" s="229"/>
      <c r="J575" s="225"/>
      <c r="K575" s="225"/>
      <c r="L575" s="230"/>
      <c r="M575" s="231"/>
      <c r="N575" s="232"/>
      <c r="O575" s="232"/>
      <c r="P575" s="232"/>
      <c r="Q575" s="232"/>
      <c r="R575" s="232"/>
      <c r="S575" s="232"/>
      <c r="T575" s="23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34" t="s">
        <v>153</v>
      </c>
      <c r="AU575" s="234" t="s">
        <v>82</v>
      </c>
      <c r="AV575" s="13" t="s">
        <v>80</v>
      </c>
      <c r="AW575" s="13" t="s">
        <v>33</v>
      </c>
      <c r="AX575" s="13" t="s">
        <v>72</v>
      </c>
      <c r="AY575" s="234" t="s">
        <v>141</v>
      </c>
    </row>
    <row r="576" spans="1:51" s="14" customFormat="1" ht="12">
      <c r="A576" s="14"/>
      <c r="B576" s="235"/>
      <c r="C576" s="236"/>
      <c r="D576" s="226" t="s">
        <v>153</v>
      </c>
      <c r="E576" s="237" t="s">
        <v>19</v>
      </c>
      <c r="F576" s="238" t="s">
        <v>80</v>
      </c>
      <c r="G576" s="236"/>
      <c r="H576" s="239">
        <v>1</v>
      </c>
      <c r="I576" s="240"/>
      <c r="J576" s="236"/>
      <c r="K576" s="236"/>
      <c r="L576" s="241"/>
      <c r="M576" s="242"/>
      <c r="N576" s="243"/>
      <c r="O576" s="243"/>
      <c r="P576" s="243"/>
      <c r="Q576" s="243"/>
      <c r="R576" s="243"/>
      <c r="S576" s="243"/>
      <c r="T576" s="24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45" t="s">
        <v>153</v>
      </c>
      <c r="AU576" s="245" t="s">
        <v>82</v>
      </c>
      <c r="AV576" s="14" t="s">
        <v>82</v>
      </c>
      <c r="AW576" s="14" t="s">
        <v>33</v>
      </c>
      <c r="AX576" s="14" t="s">
        <v>80</v>
      </c>
      <c r="AY576" s="245" t="s">
        <v>141</v>
      </c>
    </row>
    <row r="577" spans="1:65" s="2" customFormat="1" ht="24.15" customHeight="1">
      <c r="A577" s="40"/>
      <c r="B577" s="41"/>
      <c r="C577" s="206" t="s">
        <v>801</v>
      </c>
      <c r="D577" s="206" t="s">
        <v>144</v>
      </c>
      <c r="E577" s="207" t="s">
        <v>802</v>
      </c>
      <c r="F577" s="208" t="s">
        <v>803</v>
      </c>
      <c r="G577" s="209" t="s">
        <v>298</v>
      </c>
      <c r="H577" s="210">
        <v>1</v>
      </c>
      <c r="I577" s="211"/>
      <c r="J577" s="212">
        <f>ROUND(I577*H577,2)</f>
        <v>0</v>
      </c>
      <c r="K577" s="208" t="s">
        <v>167</v>
      </c>
      <c r="L577" s="46"/>
      <c r="M577" s="213" t="s">
        <v>19</v>
      </c>
      <c r="N577" s="214" t="s">
        <v>43</v>
      </c>
      <c r="O577" s="86"/>
      <c r="P577" s="215">
        <f>O577*H577</f>
        <v>0</v>
      </c>
      <c r="Q577" s="215">
        <v>0.01</v>
      </c>
      <c r="R577" s="215">
        <f>Q577*H577</f>
        <v>0.01</v>
      </c>
      <c r="S577" s="215">
        <v>0</v>
      </c>
      <c r="T577" s="216">
        <f>S577*H577</f>
        <v>0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17" t="s">
        <v>184</v>
      </c>
      <c r="AT577" s="217" t="s">
        <v>144</v>
      </c>
      <c r="AU577" s="217" t="s">
        <v>82</v>
      </c>
      <c r="AY577" s="19" t="s">
        <v>141</v>
      </c>
      <c r="BE577" s="218">
        <f>IF(N577="základní",J577,0)</f>
        <v>0</v>
      </c>
      <c r="BF577" s="218">
        <f>IF(N577="snížená",J577,0)</f>
        <v>0</v>
      </c>
      <c r="BG577" s="218">
        <f>IF(N577="zákl. přenesená",J577,0)</f>
        <v>0</v>
      </c>
      <c r="BH577" s="218">
        <f>IF(N577="sníž. přenesená",J577,0)</f>
        <v>0</v>
      </c>
      <c r="BI577" s="218">
        <f>IF(N577="nulová",J577,0)</f>
        <v>0</v>
      </c>
      <c r="BJ577" s="19" t="s">
        <v>80</v>
      </c>
      <c r="BK577" s="218">
        <f>ROUND(I577*H577,2)</f>
        <v>0</v>
      </c>
      <c r="BL577" s="19" t="s">
        <v>184</v>
      </c>
      <c r="BM577" s="217" t="s">
        <v>804</v>
      </c>
    </row>
    <row r="578" spans="1:51" s="13" customFormat="1" ht="12">
      <c r="A578" s="13"/>
      <c r="B578" s="224"/>
      <c r="C578" s="225"/>
      <c r="D578" s="226" t="s">
        <v>153</v>
      </c>
      <c r="E578" s="227" t="s">
        <v>19</v>
      </c>
      <c r="F578" s="228" t="s">
        <v>805</v>
      </c>
      <c r="G578" s="225"/>
      <c r="H578" s="227" t="s">
        <v>19</v>
      </c>
      <c r="I578" s="229"/>
      <c r="J578" s="225"/>
      <c r="K578" s="225"/>
      <c r="L578" s="230"/>
      <c r="M578" s="231"/>
      <c r="N578" s="232"/>
      <c r="O578" s="232"/>
      <c r="P578" s="232"/>
      <c r="Q578" s="232"/>
      <c r="R578" s="232"/>
      <c r="S578" s="232"/>
      <c r="T578" s="23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34" t="s">
        <v>153</v>
      </c>
      <c r="AU578" s="234" t="s">
        <v>82</v>
      </c>
      <c r="AV578" s="13" t="s">
        <v>80</v>
      </c>
      <c r="AW578" s="13" t="s">
        <v>33</v>
      </c>
      <c r="AX578" s="13" t="s">
        <v>72</v>
      </c>
      <c r="AY578" s="234" t="s">
        <v>141</v>
      </c>
    </row>
    <row r="579" spans="1:51" s="14" customFormat="1" ht="12">
      <c r="A579" s="14"/>
      <c r="B579" s="235"/>
      <c r="C579" s="236"/>
      <c r="D579" s="226" t="s">
        <v>153</v>
      </c>
      <c r="E579" s="237" t="s">
        <v>19</v>
      </c>
      <c r="F579" s="238" t="s">
        <v>80</v>
      </c>
      <c r="G579" s="236"/>
      <c r="H579" s="239">
        <v>1</v>
      </c>
      <c r="I579" s="240"/>
      <c r="J579" s="236"/>
      <c r="K579" s="236"/>
      <c r="L579" s="241"/>
      <c r="M579" s="242"/>
      <c r="N579" s="243"/>
      <c r="O579" s="243"/>
      <c r="P579" s="243"/>
      <c r="Q579" s="243"/>
      <c r="R579" s="243"/>
      <c r="S579" s="243"/>
      <c r="T579" s="24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45" t="s">
        <v>153</v>
      </c>
      <c r="AU579" s="245" t="s">
        <v>82</v>
      </c>
      <c r="AV579" s="14" t="s">
        <v>82</v>
      </c>
      <c r="AW579" s="14" t="s">
        <v>33</v>
      </c>
      <c r="AX579" s="14" t="s">
        <v>80</v>
      </c>
      <c r="AY579" s="245" t="s">
        <v>141</v>
      </c>
    </row>
    <row r="580" spans="1:65" s="2" customFormat="1" ht="16.5" customHeight="1">
      <c r="A580" s="40"/>
      <c r="B580" s="41"/>
      <c r="C580" s="206" t="s">
        <v>806</v>
      </c>
      <c r="D580" s="206" t="s">
        <v>144</v>
      </c>
      <c r="E580" s="207" t="s">
        <v>807</v>
      </c>
      <c r="F580" s="208" t="s">
        <v>808</v>
      </c>
      <c r="G580" s="209" t="s">
        <v>298</v>
      </c>
      <c r="H580" s="210">
        <v>2</v>
      </c>
      <c r="I580" s="211"/>
      <c r="J580" s="212">
        <f>ROUND(I580*H580,2)</f>
        <v>0</v>
      </c>
      <c r="K580" s="208" t="s">
        <v>167</v>
      </c>
      <c r="L580" s="46"/>
      <c r="M580" s="213" t="s">
        <v>19</v>
      </c>
      <c r="N580" s="214" t="s">
        <v>43</v>
      </c>
      <c r="O580" s="86"/>
      <c r="P580" s="215">
        <f>O580*H580</f>
        <v>0</v>
      </c>
      <c r="Q580" s="215">
        <v>0.01</v>
      </c>
      <c r="R580" s="215">
        <f>Q580*H580</f>
        <v>0.02</v>
      </c>
      <c r="S580" s="215">
        <v>0</v>
      </c>
      <c r="T580" s="216">
        <f>S580*H580</f>
        <v>0</v>
      </c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R580" s="217" t="s">
        <v>184</v>
      </c>
      <c r="AT580" s="217" t="s">
        <v>144</v>
      </c>
      <c r="AU580" s="217" t="s">
        <v>82</v>
      </c>
      <c r="AY580" s="19" t="s">
        <v>141</v>
      </c>
      <c r="BE580" s="218">
        <f>IF(N580="základní",J580,0)</f>
        <v>0</v>
      </c>
      <c r="BF580" s="218">
        <f>IF(N580="snížená",J580,0)</f>
        <v>0</v>
      </c>
      <c r="BG580" s="218">
        <f>IF(N580="zákl. přenesená",J580,0)</f>
        <v>0</v>
      </c>
      <c r="BH580" s="218">
        <f>IF(N580="sníž. přenesená",J580,0)</f>
        <v>0</v>
      </c>
      <c r="BI580" s="218">
        <f>IF(N580="nulová",J580,0)</f>
        <v>0</v>
      </c>
      <c r="BJ580" s="19" t="s">
        <v>80</v>
      </c>
      <c r="BK580" s="218">
        <f>ROUND(I580*H580,2)</f>
        <v>0</v>
      </c>
      <c r="BL580" s="19" t="s">
        <v>184</v>
      </c>
      <c r="BM580" s="217" t="s">
        <v>809</v>
      </c>
    </row>
    <row r="581" spans="1:51" s="13" customFormat="1" ht="12">
      <c r="A581" s="13"/>
      <c r="B581" s="224"/>
      <c r="C581" s="225"/>
      <c r="D581" s="226" t="s">
        <v>153</v>
      </c>
      <c r="E581" s="227" t="s">
        <v>19</v>
      </c>
      <c r="F581" s="228" t="s">
        <v>805</v>
      </c>
      <c r="G581" s="225"/>
      <c r="H581" s="227" t="s">
        <v>19</v>
      </c>
      <c r="I581" s="229"/>
      <c r="J581" s="225"/>
      <c r="K581" s="225"/>
      <c r="L581" s="230"/>
      <c r="M581" s="231"/>
      <c r="N581" s="232"/>
      <c r="O581" s="232"/>
      <c r="P581" s="232"/>
      <c r="Q581" s="232"/>
      <c r="R581" s="232"/>
      <c r="S581" s="232"/>
      <c r="T581" s="23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34" t="s">
        <v>153</v>
      </c>
      <c r="AU581" s="234" t="s">
        <v>82</v>
      </c>
      <c r="AV581" s="13" t="s">
        <v>80</v>
      </c>
      <c r="AW581" s="13" t="s">
        <v>33</v>
      </c>
      <c r="AX581" s="13" t="s">
        <v>72</v>
      </c>
      <c r="AY581" s="234" t="s">
        <v>141</v>
      </c>
    </row>
    <row r="582" spans="1:51" s="14" customFormat="1" ht="12">
      <c r="A582" s="14"/>
      <c r="B582" s="235"/>
      <c r="C582" s="236"/>
      <c r="D582" s="226" t="s">
        <v>153</v>
      </c>
      <c r="E582" s="237" t="s">
        <v>19</v>
      </c>
      <c r="F582" s="238" t="s">
        <v>82</v>
      </c>
      <c r="G582" s="236"/>
      <c r="H582" s="239">
        <v>2</v>
      </c>
      <c r="I582" s="240"/>
      <c r="J582" s="236"/>
      <c r="K582" s="236"/>
      <c r="L582" s="241"/>
      <c r="M582" s="242"/>
      <c r="N582" s="243"/>
      <c r="O582" s="243"/>
      <c r="P582" s="243"/>
      <c r="Q582" s="243"/>
      <c r="R582" s="243"/>
      <c r="S582" s="243"/>
      <c r="T582" s="24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45" t="s">
        <v>153</v>
      </c>
      <c r="AU582" s="245" t="s">
        <v>82</v>
      </c>
      <c r="AV582" s="14" t="s">
        <v>82</v>
      </c>
      <c r="AW582" s="14" t="s">
        <v>33</v>
      </c>
      <c r="AX582" s="14" t="s">
        <v>80</v>
      </c>
      <c r="AY582" s="245" t="s">
        <v>141</v>
      </c>
    </row>
    <row r="583" spans="1:65" s="2" customFormat="1" ht="24.15" customHeight="1">
      <c r="A583" s="40"/>
      <c r="B583" s="41"/>
      <c r="C583" s="206" t="s">
        <v>810</v>
      </c>
      <c r="D583" s="206" t="s">
        <v>144</v>
      </c>
      <c r="E583" s="207" t="s">
        <v>811</v>
      </c>
      <c r="F583" s="208" t="s">
        <v>812</v>
      </c>
      <c r="G583" s="209" t="s">
        <v>255</v>
      </c>
      <c r="H583" s="210">
        <v>1.263</v>
      </c>
      <c r="I583" s="211"/>
      <c r="J583" s="212">
        <f>ROUND(I583*H583,2)</f>
        <v>0</v>
      </c>
      <c r="K583" s="208" t="s">
        <v>148</v>
      </c>
      <c r="L583" s="46"/>
      <c r="M583" s="213" t="s">
        <v>19</v>
      </c>
      <c r="N583" s="214" t="s">
        <v>43</v>
      </c>
      <c r="O583" s="86"/>
      <c r="P583" s="215">
        <f>O583*H583</f>
        <v>0</v>
      </c>
      <c r="Q583" s="215">
        <v>0</v>
      </c>
      <c r="R583" s="215">
        <f>Q583*H583</f>
        <v>0</v>
      </c>
      <c r="S583" s="215">
        <v>0</v>
      </c>
      <c r="T583" s="216">
        <f>S583*H583</f>
        <v>0</v>
      </c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R583" s="217" t="s">
        <v>184</v>
      </c>
      <c r="AT583" s="217" t="s">
        <v>144</v>
      </c>
      <c r="AU583" s="217" t="s">
        <v>82</v>
      </c>
      <c r="AY583" s="19" t="s">
        <v>141</v>
      </c>
      <c r="BE583" s="218">
        <f>IF(N583="základní",J583,0)</f>
        <v>0</v>
      </c>
      <c r="BF583" s="218">
        <f>IF(N583="snížená",J583,0)</f>
        <v>0</v>
      </c>
      <c r="BG583" s="218">
        <f>IF(N583="zákl. přenesená",J583,0)</f>
        <v>0</v>
      </c>
      <c r="BH583" s="218">
        <f>IF(N583="sníž. přenesená",J583,0)</f>
        <v>0</v>
      </c>
      <c r="BI583" s="218">
        <f>IF(N583="nulová",J583,0)</f>
        <v>0</v>
      </c>
      <c r="BJ583" s="19" t="s">
        <v>80</v>
      </c>
      <c r="BK583" s="218">
        <f>ROUND(I583*H583,2)</f>
        <v>0</v>
      </c>
      <c r="BL583" s="19" t="s">
        <v>184</v>
      </c>
      <c r="BM583" s="217" t="s">
        <v>813</v>
      </c>
    </row>
    <row r="584" spans="1:47" s="2" customFormat="1" ht="12">
      <c r="A584" s="40"/>
      <c r="B584" s="41"/>
      <c r="C584" s="42"/>
      <c r="D584" s="219" t="s">
        <v>151</v>
      </c>
      <c r="E584" s="42"/>
      <c r="F584" s="220" t="s">
        <v>814</v>
      </c>
      <c r="G584" s="42"/>
      <c r="H584" s="42"/>
      <c r="I584" s="221"/>
      <c r="J584" s="42"/>
      <c r="K584" s="42"/>
      <c r="L584" s="46"/>
      <c r="M584" s="222"/>
      <c r="N584" s="223"/>
      <c r="O584" s="86"/>
      <c r="P584" s="86"/>
      <c r="Q584" s="86"/>
      <c r="R584" s="86"/>
      <c r="S584" s="86"/>
      <c r="T584" s="87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T584" s="19" t="s">
        <v>151</v>
      </c>
      <c r="AU584" s="19" t="s">
        <v>82</v>
      </c>
    </row>
    <row r="585" spans="1:65" s="2" customFormat="1" ht="37.8" customHeight="1">
      <c r="A585" s="40"/>
      <c r="B585" s="41"/>
      <c r="C585" s="206" t="s">
        <v>815</v>
      </c>
      <c r="D585" s="206" t="s">
        <v>144</v>
      </c>
      <c r="E585" s="207" t="s">
        <v>816</v>
      </c>
      <c r="F585" s="208" t="s">
        <v>817</v>
      </c>
      <c r="G585" s="209" t="s">
        <v>255</v>
      </c>
      <c r="H585" s="210">
        <v>1.263</v>
      </c>
      <c r="I585" s="211"/>
      <c r="J585" s="212">
        <f>ROUND(I585*H585,2)</f>
        <v>0</v>
      </c>
      <c r="K585" s="208" t="s">
        <v>148</v>
      </c>
      <c r="L585" s="46"/>
      <c r="M585" s="213" t="s">
        <v>19</v>
      </c>
      <c r="N585" s="214" t="s">
        <v>43</v>
      </c>
      <c r="O585" s="86"/>
      <c r="P585" s="215">
        <f>O585*H585</f>
        <v>0</v>
      </c>
      <c r="Q585" s="215">
        <v>0</v>
      </c>
      <c r="R585" s="215">
        <f>Q585*H585</f>
        <v>0</v>
      </c>
      <c r="S585" s="215">
        <v>0</v>
      </c>
      <c r="T585" s="216">
        <f>S585*H585</f>
        <v>0</v>
      </c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R585" s="217" t="s">
        <v>184</v>
      </c>
      <c r="AT585" s="217" t="s">
        <v>144</v>
      </c>
      <c r="AU585" s="217" t="s">
        <v>82</v>
      </c>
      <c r="AY585" s="19" t="s">
        <v>141</v>
      </c>
      <c r="BE585" s="218">
        <f>IF(N585="základní",J585,0)</f>
        <v>0</v>
      </c>
      <c r="BF585" s="218">
        <f>IF(N585="snížená",J585,0)</f>
        <v>0</v>
      </c>
      <c r="BG585" s="218">
        <f>IF(N585="zákl. přenesená",J585,0)</f>
        <v>0</v>
      </c>
      <c r="BH585" s="218">
        <f>IF(N585="sníž. přenesená",J585,0)</f>
        <v>0</v>
      </c>
      <c r="BI585" s="218">
        <f>IF(N585="nulová",J585,0)</f>
        <v>0</v>
      </c>
      <c r="BJ585" s="19" t="s">
        <v>80</v>
      </c>
      <c r="BK585" s="218">
        <f>ROUND(I585*H585,2)</f>
        <v>0</v>
      </c>
      <c r="BL585" s="19" t="s">
        <v>184</v>
      </c>
      <c r="BM585" s="217" t="s">
        <v>818</v>
      </c>
    </row>
    <row r="586" spans="1:47" s="2" customFormat="1" ht="12">
      <c r="A586" s="40"/>
      <c r="B586" s="41"/>
      <c r="C586" s="42"/>
      <c r="D586" s="219" t="s">
        <v>151</v>
      </c>
      <c r="E586" s="42"/>
      <c r="F586" s="220" t="s">
        <v>819</v>
      </c>
      <c r="G586" s="42"/>
      <c r="H586" s="42"/>
      <c r="I586" s="221"/>
      <c r="J586" s="42"/>
      <c r="K586" s="42"/>
      <c r="L586" s="46"/>
      <c r="M586" s="222"/>
      <c r="N586" s="223"/>
      <c r="O586" s="86"/>
      <c r="P586" s="86"/>
      <c r="Q586" s="86"/>
      <c r="R586" s="86"/>
      <c r="S586" s="86"/>
      <c r="T586" s="87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T586" s="19" t="s">
        <v>151</v>
      </c>
      <c r="AU586" s="19" t="s">
        <v>82</v>
      </c>
    </row>
    <row r="587" spans="1:65" s="2" customFormat="1" ht="37.8" customHeight="1">
      <c r="A587" s="40"/>
      <c r="B587" s="41"/>
      <c r="C587" s="206" t="s">
        <v>820</v>
      </c>
      <c r="D587" s="206" t="s">
        <v>144</v>
      </c>
      <c r="E587" s="207" t="s">
        <v>821</v>
      </c>
      <c r="F587" s="208" t="s">
        <v>822</v>
      </c>
      <c r="G587" s="209" t="s">
        <v>255</v>
      </c>
      <c r="H587" s="210">
        <v>25.26</v>
      </c>
      <c r="I587" s="211"/>
      <c r="J587" s="212">
        <f>ROUND(I587*H587,2)</f>
        <v>0</v>
      </c>
      <c r="K587" s="208" t="s">
        <v>148</v>
      </c>
      <c r="L587" s="46"/>
      <c r="M587" s="213" t="s">
        <v>19</v>
      </c>
      <c r="N587" s="214" t="s">
        <v>43</v>
      </c>
      <c r="O587" s="86"/>
      <c r="P587" s="215">
        <f>O587*H587</f>
        <v>0</v>
      </c>
      <c r="Q587" s="215">
        <v>0</v>
      </c>
      <c r="R587" s="215">
        <f>Q587*H587</f>
        <v>0</v>
      </c>
      <c r="S587" s="215">
        <v>0</v>
      </c>
      <c r="T587" s="216">
        <f>S587*H587</f>
        <v>0</v>
      </c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R587" s="217" t="s">
        <v>184</v>
      </c>
      <c r="AT587" s="217" t="s">
        <v>144</v>
      </c>
      <c r="AU587" s="217" t="s">
        <v>82</v>
      </c>
      <c r="AY587" s="19" t="s">
        <v>141</v>
      </c>
      <c r="BE587" s="218">
        <f>IF(N587="základní",J587,0)</f>
        <v>0</v>
      </c>
      <c r="BF587" s="218">
        <f>IF(N587="snížená",J587,0)</f>
        <v>0</v>
      </c>
      <c r="BG587" s="218">
        <f>IF(N587="zákl. přenesená",J587,0)</f>
        <v>0</v>
      </c>
      <c r="BH587" s="218">
        <f>IF(N587="sníž. přenesená",J587,0)</f>
        <v>0</v>
      </c>
      <c r="BI587" s="218">
        <f>IF(N587="nulová",J587,0)</f>
        <v>0</v>
      </c>
      <c r="BJ587" s="19" t="s">
        <v>80</v>
      </c>
      <c r="BK587" s="218">
        <f>ROUND(I587*H587,2)</f>
        <v>0</v>
      </c>
      <c r="BL587" s="19" t="s">
        <v>184</v>
      </c>
      <c r="BM587" s="217" t="s">
        <v>823</v>
      </c>
    </row>
    <row r="588" spans="1:47" s="2" customFormat="1" ht="12">
      <c r="A588" s="40"/>
      <c r="B588" s="41"/>
      <c r="C588" s="42"/>
      <c r="D588" s="219" t="s">
        <v>151</v>
      </c>
      <c r="E588" s="42"/>
      <c r="F588" s="220" t="s">
        <v>824</v>
      </c>
      <c r="G588" s="42"/>
      <c r="H588" s="42"/>
      <c r="I588" s="221"/>
      <c r="J588" s="42"/>
      <c r="K588" s="42"/>
      <c r="L588" s="46"/>
      <c r="M588" s="222"/>
      <c r="N588" s="223"/>
      <c r="O588" s="86"/>
      <c r="P588" s="86"/>
      <c r="Q588" s="86"/>
      <c r="R588" s="86"/>
      <c r="S588" s="86"/>
      <c r="T588" s="87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T588" s="19" t="s">
        <v>151</v>
      </c>
      <c r="AU588" s="19" t="s">
        <v>82</v>
      </c>
    </row>
    <row r="589" spans="1:51" s="14" customFormat="1" ht="12">
      <c r="A589" s="14"/>
      <c r="B589" s="235"/>
      <c r="C589" s="236"/>
      <c r="D589" s="226" t="s">
        <v>153</v>
      </c>
      <c r="E589" s="236"/>
      <c r="F589" s="238" t="s">
        <v>825</v>
      </c>
      <c r="G589" s="236"/>
      <c r="H589" s="239">
        <v>25.26</v>
      </c>
      <c r="I589" s="240"/>
      <c r="J589" s="236"/>
      <c r="K589" s="236"/>
      <c r="L589" s="241"/>
      <c r="M589" s="242"/>
      <c r="N589" s="243"/>
      <c r="O589" s="243"/>
      <c r="P589" s="243"/>
      <c r="Q589" s="243"/>
      <c r="R589" s="243"/>
      <c r="S589" s="243"/>
      <c r="T589" s="24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45" t="s">
        <v>153</v>
      </c>
      <c r="AU589" s="245" t="s">
        <v>82</v>
      </c>
      <c r="AV589" s="14" t="s">
        <v>82</v>
      </c>
      <c r="AW589" s="14" t="s">
        <v>4</v>
      </c>
      <c r="AX589" s="14" t="s">
        <v>80</v>
      </c>
      <c r="AY589" s="245" t="s">
        <v>141</v>
      </c>
    </row>
    <row r="590" spans="1:63" s="12" customFormat="1" ht="22.8" customHeight="1">
      <c r="A590" s="12"/>
      <c r="B590" s="190"/>
      <c r="C590" s="191"/>
      <c r="D590" s="192" t="s">
        <v>71</v>
      </c>
      <c r="E590" s="204" t="s">
        <v>826</v>
      </c>
      <c r="F590" s="204" t="s">
        <v>827</v>
      </c>
      <c r="G590" s="191"/>
      <c r="H590" s="191"/>
      <c r="I590" s="194"/>
      <c r="J590" s="205">
        <f>BK590</f>
        <v>0</v>
      </c>
      <c r="K590" s="191"/>
      <c r="L590" s="196"/>
      <c r="M590" s="197"/>
      <c r="N590" s="198"/>
      <c r="O590" s="198"/>
      <c r="P590" s="199">
        <f>SUM(P591:P624)</f>
        <v>0</v>
      </c>
      <c r="Q590" s="198"/>
      <c r="R590" s="199">
        <f>SUM(R591:R624)</f>
        <v>0.8212484</v>
      </c>
      <c r="S590" s="198"/>
      <c r="T590" s="200">
        <f>SUM(T591:T624)</f>
        <v>13.2129797</v>
      </c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R590" s="201" t="s">
        <v>82</v>
      </c>
      <c r="AT590" s="202" t="s">
        <v>71</v>
      </c>
      <c r="AU590" s="202" t="s">
        <v>80</v>
      </c>
      <c r="AY590" s="201" t="s">
        <v>141</v>
      </c>
      <c r="BK590" s="203">
        <f>SUM(BK591:BK624)</f>
        <v>0</v>
      </c>
    </row>
    <row r="591" spans="1:65" s="2" customFormat="1" ht="16.5" customHeight="1">
      <c r="A591" s="40"/>
      <c r="B591" s="41"/>
      <c r="C591" s="206" t="s">
        <v>828</v>
      </c>
      <c r="D591" s="206" t="s">
        <v>144</v>
      </c>
      <c r="E591" s="207" t="s">
        <v>829</v>
      </c>
      <c r="F591" s="208" t="s">
        <v>830</v>
      </c>
      <c r="G591" s="209" t="s">
        <v>147</v>
      </c>
      <c r="H591" s="210">
        <v>22.88</v>
      </c>
      <c r="I591" s="211"/>
      <c r="J591" s="212">
        <f>ROUND(I591*H591,2)</f>
        <v>0</v>
      </c>
      <c r="K591" s="208" t="s">
        <v>148</v>
      </c>
      <c r="L591" s="46"/>
      <c r="M591" s="213" t="s">
        <v>19</v>
      </c>
      <c r="N591" s="214" t="s">
        <v>43</v>
      </c>
      <c r="O591" s="86"/>
      <c r="P591" s="215">
        <f>O591*H591</f>
        <v>0</v>
      </c>
      <c r="Q591" s="215">
        <v>0</v>
      </c>
      <c r="R591" s="215">
        <f>Q591*H591</f>
        <v>0</v>
      </c>
      <c r="S591" s="215">
        <v>0</v>
      </c>
      <c r="T591" s="216">
        <f>S591*H591</f>
        <v>0</v>
      </c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R591" s="217" t="s">
        <v>184</v>
      </c>
      <c r="AT591" s="217" t="s">
        <v>144</v>
      </c>
      <c r="AU591" s="217" t="s">
        <v>82</v>
      </c>
      <c r="AY591" s="19" t="s">
        <v>141</v>
      </c>
      <c r="BE591" s="218">
        <f>IF(N591="základní",J591,0)</f>
        <v>0</v>
      </c>
      <c r="BF591" s="218">
        <f>IF(N591="snížená",J591,0)</f>
        <v>0</v>
      </c>
      <c r="BG591" s="218">
        <f>IF(N591="zákl. přenesená",J591,0)</f>
        <v>0</v>
      </c>
      <c r="BH591" s="218">
        <f>IF(N591="sníž. přenesená",J591,0)</f>
        <v>0</v>
      </c>
      <c r="BI591" s="218">
        <f>IF(N591="nulová",J591,0)</f>
        <v>0</v>
      </c>
      <c r="BJ591" s="19" t="s">
        <v>80</v>
      </c>
      <c r="BK591" s="218">
        <f>ROUND(I591*H591,2)</f>
        <v>0</v>
      </c>
      <c r="BL591" s="19" t="s">
        <v>184</v>
      </c>
      <c r="BM591" s="217" t="s">
        <v>831</v>
      </c>
    </row>
    <row r="592" spans="1:47" s="2" customFormat="1" ht="12">
      <c r="A592" s="40"/>
      <c r="B592" s="41"/>
      <c r="C592" s="42"/>
      <c r="D592" s="219" t="s">
        <v>151</v>
      </c>
      <c r="E592" s="42"/>
      <c r="F592" s="220" t="s">
        <v>832</v>
      </c>
      <c r="G592" s="42"/>
      <c r="H592" s="42"/>
      <c r="I592" s="221"/>
      <c r="J592" s="42"/>
      <c r="K592" s="42"/>
      <c r="L592" s="46"/>
      <c r="M592" s="222"/>
      <c r="N592" s="223"/>
      <c r="O592" s="86"/>
      <c r="P592" s="86"/>
      <c r="Q592" s="86"/>
      <c r="R592" s="86"/>
      <c r="S592" s="86"/>
      <c r="T592" s="87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T592" s="19" t="s">
        <v>151</v>
      </c>
      <c r="AU592" s="19" t="s">
        <v>82</v>
      </c>
    </row>
    <row r="593" spans="1:51" s="13" customFormat="1" ht="12">
      <c r="A593" s="13"/>
      <c r="B593" s="224"/>
      <c r="C593" s="225"/>
      <c r="D593" s="226" t="s">
        <v>153</v>
      </c>
      <c r="E593" s="227" t="s">
        <v>19</v>
      </c>
      <c r="F593" s="228" t="s">
        <v>179</v>
      </c>
      <c r="G593" s="225"/>
      <c r="H593" s="227" t="s">
        <v>19</v>
      </c>
      <c r="I593" s="229"/>
      <c r="J593" s="225"/>
      <c r="K593" s="225"/>
      <c r="L593" s="230"/>
      <c r="M593" s="231"/>
      <c r="N593" s="232"/>
      <c r="O593" s="232"/>
      <c r="P593" s="232"/>
      <c r="Q593" s="232"/>
      <c r="R593" s="232"/>
      <c r="S593" s="232"/>
      <c r="T593" s="23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34" t="s">
        <v>153</v>
      </c>
      <c r="AU593" s="234" t="s">
        <v>82</v>
      </c>
      <c r="AV593" s="13" t="s">
        <v>80</v>
      </c>
      <c r="AW593" s="13" t="s">
        <v>33</v>
      </c>
      <c r="AX593" s="13" t="s">
        <v>72</v>
      </c>
      <c r="AY593" s="234" t="s">
        <v>141</v>
      </c>
    </row>
    <row r="594" spans="1:51" s="14" customFormat="1" ht="12">
      <c r="A594" s="14"/>
      <c r="B594" s="235"/>
      <c r="C594" s="236"/>
      <c r="D594" s="226" t="s">
        <v>153</v>
      </c>
      <c r="E594" s="237" t="s">
        <v>19</v>
      </c>
      <c r="F594" s="238" t="s">
        <v>180</v>
      </c>
      <c r="G594" s="236"/>
      <c r="H594" s="239">
        <v>22.88</v>
      </c>
      <c r="I594" s="240"/>
      <c r="J594" s="236"/>
      <c r="K594" s="236"/>
      <c r="L594" s="241"/>
      <c r="M594" s="242"/>
      <c r="N594" s="243"/>
      <c r="O594" s="243"/>
      <c r="P594" s="243"/>
      <c r="Q594" s="243"/>
      <c r="R594" s="243"/>
      <c r="S594" s="243"/>
      <c r="T594" s="24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45" t="s">
        <v>153</v>
      </c>
      <c r="AU594" s="245" t="s">
        <v>82</v>
      </c>
      <c r="AV594" s="14" t="s">
        <v>82</v>
      </c>
      <c r="AW594" s="14" t="s">
        <v>33</v>
      </c>
      <c r="AX594" s="14" t="s">
        <v>80</v>
      </c>
      <c r="AY594" s="245" t="s">
        <v>141</v>
      </c>
    </row>
    <row r="595" spans="1:65" s="2" customFormat="1" ht="24.15" customHeight="1">
      <c r="A595" s="40"/>
      <c r="B595" s="41"/>
      <c r="C595" s="206" t="s">
        <v>833</v>
      </c>
      <c r="D595" s="206" t="s">
        <v>144</v>
      </c>
      <c r="E595" s="207" t="s">
        <v>834</v>
      </c>
      <c r="F595" s="208" t="s">
        <v>835</v>
      </c>
      <c r="G595" s="209" t="s">
        <v>230</v>
      </c>
      <c r="H595" s="210">
        <v>3</v>
      </c>
      <c r="I595" s="211"/>
      <c r="J595" s="212">
        <f>ROUND(I595*H595,2)</f>
        <v>0</v>
      </c>
      <c r="K595" s="208" t="s">
        <v>148</v>
      </c>
      <c r="L595" s="46"/>
      <c r="M595" s="213" t="s">
        <v>19</v>
      </c>
      <c r="N595" s="214" t="s">
        <v>43</v>
      </c>
      <c r="O595" s="86"/>
      <c r="P595" s="215">
        <f>O595*H595</f>
        <v>0</v>
      </c>
      <c r="Q595" s="215">
        <v>0.0002</v>
      </c>
      <c r="R595" s="215">
        <f>Q595*H595</f>
        <v>0.0006000000000000001</v>
      </c>
      <c r="S595" s="215">
        <v>0</v>
      </c>
      <c r="T595" s="216">
        <f>S595*H595</f>
        <v>0</v>
      </c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R595" s="217" t="s">
        <v>184</v>
      </c>
      <c r="AT595" s="217" t="s">
        <v>144</v>
      </c>
      <c r="AU595" s="217" t="s">
        <v>82</v>
      </c>
      <c r="AY595" s="19" t="s">
        <v>141</v>
      </c>
      <c r="BE595" s="218">
        <f>IF(N595="základní",J595,0)</f>
        <v>0</v>
      </c>
      <c r="BF595" s="218">
        <f>IF(N595="snížená",J595,0)</f>
        <v>0</v>
      </c>
      <c r="BG595" s="218">
        <f>IF(N595="zákl. přenesená",J595,0)</f>
        <v>0</v>
      </c>
      <c r="BH595" s="218">
        <f>IF(N595="sníž. přenesená",J595,0)</f>
        <v>0</v>
      </c>
      <c r="BI595" s="218">
        <f>IF(N595="nulová",J595,0)</f>
        <v>0</v>
      </c>
      <c r="BJ595" s="19" t="s">
        <v>80</v>
      </c>
      <c r="BK595" s="218">
        <f>ROUND(I595*H595,2)</f>
        <v>0</v>
      </c>
      <c r="BL595" s="19" t="s">
        <v>184</v>
      </c>
      <c r="BM595" s="217" t="s">
        <v>836</v>
      </c>
    </row>
    <row r="596" spans="1:47" s="2" customFormat="1" ht="12">
      <c r="A596" s="40"/>
      <c r="B596" s="41"/>
      <c r="C596" s="42"/>
      <c r="D596" s="219" t="s">
        <v>151</v>
      </c>
      <c r="E596" s="42"/>
      <c r="F596" s="220" t="s">
        <v>837</v>
      </c>
      <c r="G596" s="42"/>
      <c r="H596" s="42"/>
      <c r="I596" s="221"/>
      <c r="J596" s="42"/>
      <c r="K596" s="42"/>
      <c r="L596" s="46"/>
      <c r="M596" s="222"/>
      <c r="N596" s="223"/>
      <c r="O596" s="86"/>
      <c r="P596" s="86"/>
      <c r="Q596" s="86"/>
      <c r="R596" s="86"/>
      <c r="S596" s="86"/>
      <c r="T596" s="87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T596" s="19" t="s">
        <v>151</v>
      </c>
      <c r="AU596" s="19" t="s">
        <v>82</v>
      </c>
    </row>
    <row r="597" spans="1:51" s="13" customFormat="1" ht="12">
      <c r="A597" s="13"/>
      <c r="B597" s="224"/>
      <c r="C597" s="225"/>
      <c r="D597" s="226" t="s">
        <v>153</v>
      </c>
      <c r="E597" s="227" t="s">
        <v>19</v>
      </c>
      <c r="F597" s="228" t="s">
        <v>179</v>
      </c>
      <c r="G597" s="225"/>
      <c r="H597" s="227" t="s">
        <v>19</v>
      </c>
      <c r="I597" s="229"/>
      <c r="J597" s="225"/>
      <c r="K597" s="225"/>
      <c r="L597" s="230"/>
      <c r="M597" s="231"/>
      <c r="N597" s="232"/>
      <c r="O597" s="232"/>
      <c r="P597" s="232"/>
      <c r="Q597" s="232"/>
      <c r="R597" s="232"/>
      <c r="S597" s="232"/>
      <c r="T597" s="23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4" t="s">
        <v>153</v>
      </c>
      <c r="AU597" s="234" t="s">
        <v>82</v>
      </c>
      <c r="AV597" s="13" t="s">
        <v>80</v>
      </c>
      <c r="AW597" s="13" t="s">
        <v>33</v>
      </c>
      <c r="AX597" s="13" t="s">
        <v>72</v>
      </c>
      <c r="AY597" s="234" t="s">
        <v>141</v>
      </c>
    </row>
    <row r="598" spans="1:51" s="14" customFormat="1" ht="12">
      <c r="A598" s="14"/>
      <c r="B598" s="235"/>
      <c r="C598" s="236"/>
      <c r="D598" s="226" t="s">
        <v>153</v>
      </c>
      <c r="E598" s="237" t="s">
        <v>19</v>
      </c>
      <c r="F598" s="238" t="s">
        <v>838</v>
      </c>
      <c r="G598" s="236"/>
      <c r="H598" s="239">
        <v>3</v>
      </c>
      <c r="I598" s="240"/>
      <c r="J598" s="236"/>
      <c r="K598" s="236"/>
      <c r="L598" s="241"/>
      <c r="M598" s="242"/>
      <c r="N598" s="243"/>
      <c r="O598" s="243"/>
      <c r="P598" s="243"/>
      <c r="Q598" s="243"/>
      <c r="R598" s="243"/>
      <c r="S598" s="243"/>
      <c r="T598" s="24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45" t="s">
        <v>153</v>
      </c>
      <c r="AU598" s="245" t="s">
        <v>82</v>
      </c>
      <c r="AV598" s="14" t="s">
        <v>82</v>
      </c>
      <c r="AW598" s="14" t="s">
        <v>33</v>
      </c>
      <c r="AX598" s="14" t="s">
        <v>80</v>
      </c>
      <c r="AY598" s="245" t="s">
        <v>141</v>
      </c>
    </row>
    <row r="599" spans="1:65" s="2" customFormat="1" ht="16.5" customHeight="1">
      <c r="A599" s="40"/>
      <c r="B599" s="41"/>
      <c r="C599" s="257" t="s">
        <v>839</v>
      </c>
      <c r="D599" s="257" t="s">
        <v>188</v>
      </c>
      <c r="E599" s="258" t="s">
        <v>840</v>
      </c>
      <c r="F599" s="259" t="s">
        <v>841</v>
      </c>
      <c r="G599" s="260" t="s">
        <v>230</v>
      </c>
      <c r="H599" s="261">
        <v>3.3</v>
      </c>
      <c r="I599" s="262"/>
      <c r="J599" s="263">
        <f>ROUND(I599*H599,2)</f>
        <v>0</v>
      </c>
      <c r="K599" s="259" t="s">
        <v>148</v>
      </c>
      <c r="L599" s="264"/>
      <c r="M599" s="265" t="s">
        <v>19</v>
      </c>
      <c r="N599" s="266" t="s">
        <v>43</v>
      </c>
      <c r="O599" s="86"/>
      <c r="P599" s="215">
        <f>O599*H599</f>
        <v>0</v>
      </c>
      <c r="Q599" s="215">
        <v>0.00026</v>
      </c>
      <c r="R599" s="215">
        <f>Q599*H599</f>
        <v>0.0008579999999999999</v>
      </c>
      <c r="S599" s="215">
        <v>0</v>
      </c>
      <c r="T599" s="216">
        <f>S599*H599</f>
        <v>0</v>
      </c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R599" s="217" t="s">
        <v>192</v>
      </c>
      <c r="AT599" s="217" t="s">
        <v>188</v>
      </c>
      <c r="AU599" s="217" t="s">
        <v>82</v>
      </c>
      <c r="AY599" s="19" t="s">
        <v>141</v>
      </c>
      <c r="BE599" s="218">
        <f>IF(N599="základní",J599,0)</f>
        <v>0</v>
      </c>
      <c r="BF599" s="218">
        <f>IF(N599="snížená",J599,0)</f>
        <v>0</v>
      </c>
      <c r="BG599" s="218">
        <f>IF(N599="zákl. přenesená",J599,0)</f>
        <v>0</v>
      </c>
      <c r="BH599" s="218">
        <f>IF(N599="sníž. přenesená",J599,0)</f>
        <v>0</v>
      </c>
      <c r="BI599" s="218">
        <f>IF(N599="nulová",J599,0)</f>
        <v>0</v>
      </c>
      <c r="BJ599" s="19" t="s">
        <v>80</v>
      </c>
      <c r="BK599" s="218">
        <f>ROUND(I599*H599,2)</f>
        <v>0</v>
      </c>
      <c r="BL599" s="19" t="s">
        <v>184</v>
      </c>
      <c r="BM599" s="217" t="s">
        <v>842</v>
      </c>
    </row>
    <row r="600" spans="1:51" s="14" customFormat="1" ht="12">
      <c r="A600" s="14"/>
      <c r="B600" s="235"/>
      <c r="C600" s="236"/>
      <c r="D600" s="226" t="s">
        <v>153</v>
      </c>
      <c r="E600" s="236"/>
      <c r="F600" s="238" t="s">
        <v>843</v>
      </c>
      <c r="G600" s="236"/>
      <c r="H600" s="239">
        <v>3.3</v>
      </c>
      <c r="I600" s="240"/>
      <c r="J600" s="236"/>
      <c r="K600" s="236"/>
      <c r="L600" s="241"/>
      <c r="M600" s="242"/>
      <c r="N600" s="243"/>
      <c r="O600" s="243"/>
      <c r="P600" s="243"/>
      <c r="Q600" s="243"/>
      <c r="R600" s="243"/>
      <c r="S600" s="243"/>
      <c r="T600" s="24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45" t="s">
        <v>153</v>
      </c>
      <c r="AU600" s="245" t="s">
        <v>82</v>
      </c>
      <c r="AV600" s="14" t="s">
        <v>82</v>
      </c>
      <c r="AW600" s="14" t="s">
        <v>4</v>
      </c>
      <c r="AX600" s="14" t="s">
        <v>80</v>
      </c>
      <c r="AY600" s="245" t="s">
        <v>141</v>
      </c>
    </row>
    <row r="601" spans="1:65" s="2" customFormat="1" ht="16.5" customHeight="1">
      <c r="A601" s="40"/>
      <c r="B601" s="41"/>
      <c r="C601" s="206" t="s">
        <v>844</v>
      </c>
      <c r="D601" s="206" t="s">
        <v>144</v>
      </c>
      <c r="E601" s="207" t="s">
        <v>845</v>
      </c>
      <c r="F601" s="208" t="s">
        <v>846</v>
      </c>
      <c r="G601" s="209" t="s">
        <v>230</v>
      </c>
      <c r="H601" s="210">
        <v>132.74</v>
      </c>
      <c r="I601" s="211"/>
      <c r="J601" s="212">
        <f>ROUND(I601*H601,2)</f>
        <v>0</v>
      </c>
      <c r="K601" s="208" t="s">
        <v>148</v>
      </c>
      <c r="L601" s="46"/>
      <c r="M601" s="213" t="s">
        <v>19</v>
      </c>
      <c r="N601" s="214" t="s">
        <v>43</v>
      </c>
      <c r="O601" s="86"/>
      <c r="P601" s="215">
        <f>O601*H601</f>
        <v>0</v>
      </c>
      <c r="Q601" s="215">
        <v>0</v>
      </c>
      <c r="R601" s="215">
        <f>Q601*H601</f>
        <v>0</v>
      </c>
      <c r="S601" s="215">
        <v>0.01174</v>
      </c>
      <c r="T601" s="216">
        <f>S601*H601</f>
        <v>1.5583676000000002</v>
      </c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R601" s="217" t="s">
        <v>184</v>
      </c>
      <c r="AT601" s="217" t="s">
        <v>144</v>
      </c>
      <c r="AU601" s="217" t="s">
        <v>82</v>
      </c>
      <c r="AY601" s="19" t="s">
        <v>141</v>
      </c>
      <c r="BE601" s="218">
        <f>IF(N601="základní",J601,0)</f>
        <v>0</v>
      </c>
      <c r="BF601" s="218">
        <f>IF(N601="snížená",J601,0)</f>
        <v>0</v>
      </c>
      <c r="BG601" s="218">
        <f>IF(N601="zákl. přenesená",J601,0)</f>
        <v>0</v>
      </c>
      <c r="BH601" s="218">
        <f>IF(N601="sníž. přenesená",J601,0)</f>
        <v>0</v>
      </c>
      <c r="BI601" s="218">
        <f>IF(N601="nulová",J601,0)</f>
        <v>0</v>
      </c>
      <c r="BJ601" s="19" t="s">
        <v>80</v>
      </c>
      <c r="BK601" s="218">
        <f>ROUND(I601*H601,2)</f>
        <v>0</v>
      </c>
      <c r="BL601" s="19" t="s">
        <v>184</v>
      </c>
      <c r="BM601" s="217" t="s">
        <v>847</v>
      </c>
    </row>
    <row r="602" spans="1:47" s="2" customFormat="1" ht="12">
      <c r="A602" s="40"/>
      <c r="B602" s="41"/>
      <c r="C602" s="42"/>
      <c r="D602" s="219" t="s">
        <v>151</v>
      </c>
      <c r="E602" s="42"/>
      <c r="F602" s="220" t="s">
        <v>848</v>
      </c>
      <c r="G602" s="42"/>
      <c r="H602" s="42"/>
      <c r="I602" s="221"/>
      <c r="J602" s="42"/>
      <c r="K602" s="42"/>
      <c r="L602" s="46"/>
      <c r="M602" s="222"/>
      <c r="N602" s="223"/>
      <c r="O602" s="86"/>
      <c r="P602" s="86"/>
      <c r="Q602" s="86"/>
      <c r="R602" s="86"/>
      <c r="S602" s="86"/>
      <c r="T602" s="87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T602" s="19" t="s">
        <v>151</v>
      </c>
      <c r="AU602" s="19" t="s">
        <v>82</v>
      </c>
    </row>
    <row r="603" spans="1:51" s="13" customFormat="1" ht="12">
      <c r="A603" s="13"/>
      <c r="B603" s="224"/>
      <c r="C603" s="225"/>
      <c r="D603" s="226" t="s">
        <v>153</v>
      </c>
      <c r="E603" s="227" t="s">
        <v>19</v>
      </c>
      <c r="F603" s="228" t="s">
        <v>213</v>
      </c>
      <c r="G603" s="225"/>
      <c r="H603" s="227" t="s">
        <v>19</v>
      </c>
      <c r="I603" s="229"/>
      <c r="J603" s="225"/>
      <c r="K603" s="225"/>
      <c r="L603" s="230"/>
      <c r="M603" s="231"/>
      <c r="N603" s="232"/>
      <c r="O603" s="232"/>
      <c r="P603" s="232"/>
      <c r="Q603" s="232"/>
      <c r="R603" s="232"/>
      <c r="S603" s="232"/>
      <c r="T603" s="23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4" t="s">
        <v>153</v>
      </c>
      <c r="AU603" s="234" t="s">
        <v>82</v>
      </c>
      <c r="AV603" s="13" t="s">
        <v>80</v>
      </c>
      <c r="AW603" s="13" t="s">
        <v>33</v>
      </c>
      <c r="AX603" s="13" t="s">
        <v>72</v>
      </c>
      <c r="AY603" s="234" t="s">
        <v>141</v>
      </c>
    </row>
    <row r="604" spans="1:51" s="14" customFormat="1" ht="12">
      <c r="A604" s="14"/>
      <c r="B604" s="235"/>
      <c r="C604" s="236"/>
      <c r="D604" s="226" t="s">
        <v>153</v>
      </c>
      <c r="E604" s="237" t="s">
        <v>19</v>
      </c>
      <c r="F604" s="238" t="s">
        <v>849</v>
      </c>
      <c r="G604" s="236"/>
      <c r="H604" s="239">
        <v>74.74</v>
      </c>
      <c r="I604" s="240"/>
      <c r="J604" s="236"/>
      <c r="K604" s="236"/>
      <c r="L604" s="241"/>
      <c r="M604" s="242"/>
      <c r="N604" s="243"/>
      <c r="O604" s="243"/>
      <c r="P604" s="243"/>
      <c r="Q604" s="243"/>
      <c r="R604" s="243"/>
      <c r="S604" s="243"/>
      <c r="T604" s="24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45" t="s">
        <v>153</v>
      </c>
      <c r="AU604" s="245" t="s">
        <v>82</v>
      </c>
      <c r="AV604" s="14" t="s">
        <v>82</v>
      </c>
      <c r="AW604" s="14" t="s">
        <v>33</v>
      </c>
      <c r="AX604" s="14" t="s">
        <v>72</v>
      </c>
      <c r="AY604" s="245" t="s">
        <v>141</v>
      </c>
    </row>
    <row r="605" spans="1:51" s="14" customFormat="1" ht="12">
      <c r="A605" s="14"/>
      <c r="B605" s="235"/>
      <c r="C605" s="236"/>
      <c r="D605" s="226" t="s">
        <v>153</v>
      </c>
      <c r="E605" s="237" t="s">
        <v>19</v>
      </c>
      <c r="F605" s="238" t="s">
        <v>850</v>
      </c>
      <c r="G605" s="236"/>
      <c r="H605" s="239">
        <v>58</v>
      </c>
      <c r="I605" s="240"/>
      <c r="J605" s="236"/>
      <c r="K605" s="236"/>
      <c r="L605" s="241"/>
      <c r="M605" s="242"/>
      <c r="N605" s="243"/>
      <c r="O605" s="243"/>
      <c r="P605" s="243"/>
      <c r="Q605" s="243"/>
      <c r="R605" s="243"/>
      <c r="S605" s="243"/>
      <c r="T605" s="24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45" t="s">
        <v>153</v>
      </c>
      <c r="AU605" s="245" t="s">
        <v>82</v>
      </c>
      <c r="AV605" s="14" t="s">
        <v>82</v>
      </c>
      <c r="AW605" s="14" t="s">
        <v>33</v>
      </c>
      <c r="AX605" s="14" t="s">
        <v>72</v>
      </c>
      <c r="AY605" s="245" t="s">
        <v>141</v>
      </c>
    </row>
    <row r="606" spans="1:51" s="15" customFormat="1" ht="12">
      <c r="A606" s="15"/>
      <c r="B606" s="246"/>
      <c r="C606" s="247"/>
      <c r="D606" s="226" t="s">
        <v>153</v>
      </c>
      <c r="E606" s="248" t="s">
        <v>19</v>
      </c>
      <c r="F606" s="249" t="s">
        <v>181</v>
      </c>
      <c r="G606" s="247"/>
      <c r="H606" s="250">
        <v>132.74</v>
      </c>
      <c r="I606" s="251"/>
      <c r="J606" s="247"/>
      <c r="K606" s="247"/>
      <c r="L606" s="252"/>
      <c r="M606" s="253"/>
      <c r="N606" s="254"/>
      <c r="O606" s="254"/>
      <c r="P606" s="254"/>
      <c r="Q606" s="254"/>
      <c r="R606" s="254"/>
      <c r="S606" s="254"/>
      <c r="T606" s="25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T606" s="256" t="s">
        <v>153</v>
      </c>
      <c r="AU606" s="256" t="s">
        <v>82</v>
      </c>
      <c r="AV606" s="15" t="s">
        <v>149</v>
      </c>
      <c r="AW606" s="15" t="s">
        <v>33</v>
      </c>
      <c r="AX606" s="15" t="s">
        <v>80</v>
      </c>
      <c r="AY606" s="256" t="s">
        <v>141</v>
      </c>
    </row>
    <row r="607" spans="1:65" s="2" customFormat="1" ht="16.5" customHeight="1">
      <c r="A607" s="40"/>
      <c r="B607" s="41"/>
      <c r="C607" s="206" t="s">
        <v>851</v>
      </c>
      <c r="D607" s="206" t="s">
        <v>144</v>
      </c>
      <c r="E607" s="207" t="s">
        <v>852</v>
      </c>
      <c r="F607" s="208" t="s">
        <v>853</v>
      </c>
      <c r="G607" s="209" t="s">
        <v>147</v>
      </c>
      <c r="H607" s="210">
        <v>140.13</v>
      </c>
      <c r="I607" s="211"/>
      <c r="J607" s="212">
        <f>ROUND(I607*H607,2)</f>
        <v>0</v>
      </c>
      <c r="K607" s="208" t="s">
        <v>148</v>
      </c>
      <c r="L607" s="46"/>
      <c r="M607" s="213" t="s">
        <v>19</v>
      </c>
      <c r="N607" s="214" t="s">
        <v>43</v>
      </c>
      <c r="O607" s="86"/>
      <c r="P607" s="215">
        <f>O607*H607</f>
        <v>0</v>
      </c>
      <c r="Q607" s="215">
        <v>0</v>
      </c>
      <c r="R607" s="215">
        <f>Q607*H607</f>
        <v>0</v>
      </c>
      <c r="S607" s="215">
        <v>0.08317</v>
      </c>
      <c r="T607" s="216">
        <f>S607*H607</f>
        <v>11.6546121</v>
      </c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R607" s="217" t="s">
        <v>184</v>
      </c>
      <c r="AT607" s="217" t="s">
        <v>144</v>
      </c>
      <c r="AU607" s="217" t="s">
        <v>82</v>
      </c>
      <c r="AY607" s="19" t="s">
        <v>141</v>
      </c>
      <c r="BE607" s="218">
        <f>IF(N607="základní",J607,0)</f>
        <v>0</v>
      </c>
      <c r="BF607" s="218">
        <f>IF(N607="snížená",J607,0)</f>
        <v>0</v>
      </c>
      <c r="BG607" s="218">
        <f>IF(N607="zákl. přenesená",J607,0)</f>
        <v>0</v>
      </c>
      <c r="BH607" s="218">
        <f>IF(N607="sníž. přenesená",J607,0)</f>
        <v>0</v>
      </c>
      <c r="BI607" s="218">
        <f>IF(N607="nulová",J607,0)</f>
        <v>0</v>
      </c>
      <c r="BJ607" s="19" t="s">
        <v>80</v>
      </c>
      <c r="BK607" s="218">
        <f>ROUND(I607*H607,2)</f>
        <v>0</v>
      </c>
      <c r="BL607" s="19" t="s">
        <v>184</v>
      </c>
      <c r="BM607" s="217" t="s">
        <v>854</v>
      </c>
    </row>
    <row r="608" spans="1:47" s="2" customFormat="1" ht="12">
      <c r="A608" s="40"/>
      <c r="B608" s="41"/>
      <c r="C608" s="42"/>
      <c r="D608" s="219" t="s">
        <v>151</v>
      </c>
      <c r="E608" s="42"/>
      <c r="F608" s="220" t="s">
        <v>855</v>
      </c>
      <c r="G608" s="42"/>
      <c r="H608" s="42"/>
      <c r="I608" s="221"/>
      <c r="J608" s="42"/>
      <c r="K608" s="42"/>
      <c r="L608" s="46"/>
      <c r="M608" s="222"/>
      <c r="N608" s="223"/>
      <c r="O608" s="86"/>
      <c r="P608" s="86"/>
      <c r="Q608" s="86"/>
      <c r="R608" s="86"/>
      <c r="S608" s="86"/>
      <c r="T608" s="87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T608" s="19" t="s">
        <v>151</v>
      </c>
      <c r="AU608" s="19" t="s">
        <v>82</v>
      </c>
    </row>
    <row r="609" spans="1:51" s="13" customFormat="1" ht="12">
      <c r="A609" s="13"/>
      <c r="B609" s="224"/>
      <c r="C609" s="225"/>
      <c r="D609" s="226" t="s">
        <v>153</v>
      </c>
      <c r="E609" s="227" t="s">
        <v>19</v>
      </c>
      <c r="F609" s="228" t="s">
        <v>213</v>
      </c>
      <c r="G609" s="225"/>
      <c r="H609" s="227" t="s">
        <v>19</v>
      </c>
      <c r="I609" s="229"/>
      <c r="J609" s="225"/>
      <c r="K609" s="225"/>
      <c r="L609" s="230"/>
      <c r="M609" s="231"/>
      <c r="N609" s="232"/>
      <c r="O609" s="232"/>
      <c r="P609" s="232"/>
      <c r="Q609" s="232"/>
      <c r="R609" s="232"/>
      <c r="S609" s="232"/>
      <c r="T609" s="23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34" t="s">
        <v>153</v>
      </c>
      <c r="AU609" s="234" t="s">
        <v>82</v>
      </c>
      <c r="AV609" s="13" t="s">
        <v>80</v>
      </c>
      <c r="AW609" s="13" t="s">
        <v>33</v>
      </c>
      <c r="AX609" s="13" t="s">
        <v>72</v>
      </c>
      <c r="AY609" s="234" t="s">
        <v>141</v>
      </c>
    </row>
    <row r="610" spans="1:51" s="14" customFormat="1" ht="12">
      <c r="A610" s="14"/>
      <c r="B610" s="235"/>
      <c r="C610" s="236"/>
      <c r="D610" s="226" t="s">
        <v>153</v>
      </c>
      <c r="E610" s="237" t="s">
        <v>19</v>
      </c>
      <c r="F610" s="238" t="s">
        <v>220</v>
      </c>
      <c r="G610" s="236"/>
      <c r="H610" s="239">
        <v>140.13</v>
      </c>
      <c r="I610" s="240"/>
      <c r="J610" s="236"/>
      <c r="K610" s="236"/>
      <c r="L610" s="241"/>
      <c r="M610" s="242"/>
      <c r="N610" s="243"/>
      <c r="O610" s="243"/>
      <c r="P610" s="243"/>
      <c r="Q610" s="243"/>
      <c r="R610" s="243"/>
      <c r="S610" s="243"/>
      <c r="T610" s="24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45" t="s">
        <v>153</v>
      </c>
      <c r="AU610" s="245" t="s">
        <v>82</v>
      </c>
      <c r="AV610" s="14" t="s">
        <v>82</v>
      </c>
      <c r="AW610" s="14" t="s">
        <v>33</v>
      </c>
      <c r="AX610" s="14" t="s">
        <v>80</v>
      </c>
      <c r="AY610" s="245" t="s">
        <v>141</v>
      </c>
    </row>
    <row r="611" spans="1:65" s="2" customFormat="1" ht="24.15" customHeight="1">
      <c r="A611" s="40"/>
      <c r="B611" s="41"/>
      <c r="C611" s="206" t="s">
        <v>856</v>
      </c>
      <c r="D611" s="206" t="s">
        <v>144</v>
      </c>
      <c r="E611" s="207" t="s">
        <v>857</v>
      </c>
      <c r="F611" s="208" t="s">
        <v>858</v>
      </c>
      <c r="G611" s="209" t="s">
        <v>147</v>
      </c>
      <c r="H611" s="210">
        <v>22.88</v>
      </c>
      <c r="I611" s="211"/>
      <c r="J611" s="212">
        <f>ROUND(I611*H611,2)</f>
        <v>0</v>
      </c>
      <c r="K611" s="208" t="s">
        <v>148</v>
      </c>
      <c r="L611" s="46"/>
      <c r="M611" s="213" t="s">
        <v>19</v>
      </c>
      <c r="N611" s="214" t="s">
        <v>43</v>
      </c>
      <c r="O611" s="86"/>
      <c r="P611" s="215">
        <f>O611*H611</f>
        <v>0</v>
      </c>
      <c r="Q611" s="215">
        <v>0.00903</v>
      </c>
      <c r="R611" s="215">
        <f>Q611*H611</f>
        <v>0.2066064</v>
      </c>
      <c r="S611" s="215">
        <v>0</v>
      </c>
      <c r="T611" s="216">
        <f>S611*H611</f>
        <v>0</v>
      </c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R611" s="217" t="s">
        <v>184</v>
      </c>
      <c r="AT611" s="217" t="s">
        <v>144</v>
      </c>
      <c r="AU611" s="217" t="s">
        <v>82</v>
      </c>
      <c r="AY611" s="19" t="s">
        <v>141</v>
      </c>
      <c r="BE611" s="218">
        <f>IF(N611="základní",J611,0)</f>
        <v>0</v>
      </c>
      <c r="BF611" s="218">
        <f>IF(N611="snížená",J611,0)</f>
        <v>0</v>
      </c>
      <c r="BG611" s="218">
        <f>IF(N611="zákl. přenesená",J611,0)</f>
        <v>0</v>
      </c>
      <c r="BH611" s="218">
        <f>IF(N611="sníž. přenesená",J611,0)</f>
        <v>0</v>
      </c>
      <c r="BI611" s="218">
        <f>IF(N611="nulová",J611,0)</f>
        <v>0</v>
      </c>
      <c r="BJ611" s="19" t="s">
        <v>80</v>
      </c>
      <c r="BK611" s="218">
        <f>ROUND(I611*H611,2)</f>
        <v>0</v>
      </c>
      <c r="BL611" s="19" t="s">
        <v>184</v>
      </c>
      <c r="BM611" s="217" t="s">
        <v>859</v>
      </c>
    </row>
    <row r="612" spans="1:47" s="2" customFormat="1" ht="12">
      <c r="A612" s="40"/>
      <c r="B612" s="41"/>
      <c r="C612" s="42"/>
      <c r="D612" s="219" t="s">
        <v>151</v>
      </c>
      <c r="E612" s="42"/>
      <c r="F612" s="220" t="s">
        <v>860</v>
      </c>
      <c r="G612" s="42"/>
      <c r="H612" s="42"/>
      <c r="I612" s="221"/>
      <c r="J612" s="42"/>
      <c r="K612" s="42"/>
      <c r="L612" s="46"/>
      <c r="M612" s="222"/>
      <c r="N612" s="223"/>
      <c r="O612" s="86"/>
      <c r="P612" s="86"/>
      <c r="Q612" s="86"/>
      <c r="R612" s="86"/>
      <c r="S612" s="86"/>
      <c r="T612" s="87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T612" s="19" t="s">
        <v>151</v>
      </c>
      <c r="AU612" s="19" t="s">
        <v>82</v>
      </c>
    </row>
    <row r="613" spans="1:51" s="13" customFormat="1" ht="12">
      <c r="A613" s="13"/>
      <c r="B613" s="224"/>
      <c r="C613" s="225"/>
      <c r="D613" s="226" t="s">
        <v>153</v>
      </c>
      <c r="E613" s="227" t="s">
        <v>19</v>
      </c>
      <c r="F613" s="228" t="s">
        <v>179</v>
      </c>
      <c r="G613" s="225"/>
      <c r="H613" s="227" t="s">
        <v>19</v>
      </c>
      <c r="I613" s="229"/>
      <c r="J613" s="225"/>
      <c r="K613" s="225"/>
      <c r="L613" s="230"/>
      <c r="M613" s="231"/>
      <c r="N613" s="232"/>
      <c r="O613" s="232"/>
      <c r="P613" s="232"/>
      <c r="Q613" s="232"/>
      <c r="R613" s="232"/>
      <c r="S613" s="232"/>
      <c r="T613" s="23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34" t="s">
        <v>153</v>
      </c>
      <c r="AU613" s="234" t="s">
        <v>82</v>
      </c>
      <c r="AV613" s="13" t="s">
        <v>80</v>
      </c>
      <c r="AW613" s="13" t="s">
        <v>33</v>
      </c>
      <c r="AX613" s="13" t="s">
        <v>72</v>
      </c>
      <c r="AY613" s="234" t="s">
        <v>141</v>
      </c>
    </row>
    <row r="614" spans="1:51" s="14" customFormat="1" ht="12">
      <c r="A614" s="14"/>
      <c r="B614" s="235"/>
      <c r="C614" s="236"/>
      <c r="D614" s="226" t="s">
        <v>153</v>
      </c>
      <c r="E614" s="237" t="s">
        <v>19</v>
      </c>
      <c r="F614" s="238" t="s">
        <v>180</v>
      </c>
      <c r="G614" s="236"/>
      <c r="H614" s="239">
        <v>22.88</v>
      </c>
      <c r="I614" s="240"/>
      <c r="J614" s="236"/>
      <c r="K614" s="236"/>
      <c r="L614" s="241"/>
      <c r="M614" s="242"/>
      <c r="N614" s="243"/>
      <c r="O614" s="243"/>
      <c r="P614" s="243"/>
      <c r="Q614" s="243"/>
      <c r="R614" s="243"/>
      <c r="S614" s="243"/>
      <c r="T614" s="24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45" t="s">
        <v>153</v>
      </c>
      <c r="AU614" s="245" t="s">
        <v>82</v>
      </c>
      <c r="AV614" s="14" t="s">
        <v>82</v>
      </c>
      <c r="AW614" s="14" t="s">
        <v>33</v>
      </c>
      <c r="AX614" s="14" t="s">
        <v>80</v>
      </c>
      <c r="AY614" s="245" t="s">
        <v>141</v>
      </c>
    </row>
    <row r="615" spans="1:65" s="2" customFormat="1" ht="24.15" customHeight="1">
      <c r="A615" s="40"/>
      <c r="B615" s="41"/>
      <c r="C615" s="257" t="s">
        <v>861</v>
      </c>
      <c r="D615" s="257" t="s">
        <v>188</v>
      </c>
      <c r="E615" s="258" t="s">
        <v>862</v>
      </c>
      <c r="F615" s="259" t="s">
        <v>863</v>
      </c>
      <c r="G615" s="260" t="s">
        <v>147</v>
      </c>
      <c r="H615" s="261">
        <v>26.312</v>
      </c>
      <c r="I615" s="262"/>
      <c r="J615" s="263">
        <f>ROUND(I615*H615,2)</f>
        <v>0</v>
      </c>
      <c r="K615" s="259" t="s">
        <v>148</v>
      </c>
      <c r="L615" s="264"/>
      <c r="M615" s="265" t="s">
        <v>19</v>
      </c>
      <c r="N615" s="266" t="s">
        <v>43</v>
      </c>
      <c r="O615" s="86"/>
      <c r="P615" s="215">
        <f>O615*H615</f>
        <v>0</v>
      </c>
      <c r="Q615" s="215">
        <v>0.022</v>
      </c>
      <c r="R615" s="215">
        <f>Q615*H615</f>
        <v>0.578864</v>
      </c>
      <c r="S615" s="215">
        <v>0</v>
      </c>
      <c r="T615" s="216">
        <f>S615*H615</f>
        <v>0</v>
      </c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R615" s="217" t="s">
        <v>192</v>
      </c>
      <c r="AT615" s="217" t="s">
        <v>188</v>
      </c>
      <c r="AU615" s="217" t="s">
        <v>82</v>
      </c>
      <c r="AY615" s="19" t="s">
        <v>141</v>
      </c>
      <c r="BE615" s="218">
        <f>IF(N615="základní",J615,0)</f>
        <v>0</v>
      </c>
      <c r="BF615" s="218">
        <f>IF(N615="snížená",J615,0)</f>
        <v>0</v>
      </c>
      <c r="BG615" s="218">
        <f>IF(N615="zákl. přenesená",J615,0)</f>
        <v>0</v>
      </c>
      <c r="BH615" s="218">
        <f>IF(N615="sníž. přenesená",J615,0)</f>
        <v>0</v>
      </c>
      <c r="BI615" s="218">
        <f>IF(N615="nulová",J615,0)</f>
        <v>0</v>
      </c>
      <c r="BJ615" s="19" t="s">
        <v>80</v>
      </c>
      <c r="BK615" s="218">
        <f>ROUND(I615*H615,2)</f>
        <v>0</v>
      </c>
      <c r="BL615" s="19" t="s">
        <v>184</v>
      </c>
      <c r="BM615" s="217" t="s">
        <v>864</v>
      </c>
    </row>
    <row r="616" spans="1:51" s="14" customFormat="1" ht="12">
      <c r="A616" s="14"/>
      <c r="B616" s="235"/>
      <c r="C616" s="236"/>
      <c r="D616" s="226" t="s">
        <v>153</v>
      </c>
      <c r="E616" s="236"/>
      <c r="F616" s="238" t="s">
        <v>865</v>
      </c>
      <c r="G616" s="236"/>
      <c r="H616" s="239">
        <v>26.312</v>
      </c>
      <c r="I616" s="240"/>
      <c r="J616" s="236"/>
      <c r="K616" s="236"/>
      <c r="L616" s="241"/>
      <c r="M616" s="242"/>
      <c r="N616" s="243"/>
      <c r="O616" s="243"/>
      <c r="P616" s="243"/>
      <c r="Q616" s="243"/>
      <c r="R616" s="243"/>
      <c r="S616" s="243"/>
      <c r="T616" s="24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45" t="s">
        <v>153</v>
      </c>
      <c r="AU616" s="245" t="s">
        <v>82</v>
      </c>
      <c r="AV616" s="14" t="s">
        <v>82</v>
      </c>
      <c r="AW616" s="14" t="s">
        <v>4</v>
      </c>
      <c r="AX616" s="14" t="s">
        <v>80</v>
      </c>
      <c r="AY616" s="245" t="s">
        <v>141</v>
      </c>
    </row>
    <row r="617" spans="1:65" s="2" customFormat="1" ht="24.15" customHeight="1">
      <c r="A617" s="40"/>
      <c r="B617" s="41"/>
      <c r="C617" s="206" t="s">
        <v>866</v>
      </c>
      <c r="D617" s="206" t="s">
        <v>144</v>
      </c>
      <c r="E617" s="207" t="s">
        <v>867</v>
      </c>
      <c r="F617" s="208" t="s">
        <v>868</v>
      </c>
      <c r="G617" s="209" t="s">
        <v>147</v>
      </c>
      <c r="H617" s="210">
        <v>22.88</v>
      </c>
      <c r="I617" s="211"/>
      <c r="J617" s="212">
        <f>ROUND(I617*H617,2)</f>
        <v>0</v>
      </c>
      <c r="K617" s="208" t="s">
        <v>148</v>
      </c>
      <c r="L617" s="46"/>
      <c r="M617" s="213" t="s">
        <v>19</v>
      </c>
      <c r="N617" s="214" t="s">
        <v>43</v>
      </c>
      <c r="O617" s="86"/>
      <c r="P617" s="215">
        <f>O617*H617</f>
        <v>0</v>
      </c>
      <c r="Q617" s="215">
        <v>0</v>
      </c>
      <c r="R617" s="215">
        <f>Q617*H617</f>
        <v>0</v>
      </c>
      <c r="S617" s="215">
        <v>0</v>
      </c>
      <c r="T617" s="216">
        <f>S617*H617</f>
        <v>0</v>
      </c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R617" s="217" t="s">
        <v>184</v>
      </c>
      <c r="AT617" s="217" t="s">
        <v>144</v>
      </c>
      <c r="AU617" s="217" t="s">
        <v>82</v>
      </c>
      <c r="AY617" s="19" t="s">
        <v>141</v>
      </c>
      <c r="BE617" s="218">
        <f>IF(N617="základní",J617,0)</f>
        <v>0</v>
      </c>
      <c r="BF617" s="218">
        <f>IF(N617="snížená",J617,0)</f>
        <v>0</v>
      </c>
      <c r="BG617" s="218">
        <f>IF(N617="zákl. přenesená",J617,0)</f>
        <v>0</v>
      </c>
      <c r="BH617" s="218">
        <f>IF(N617="sníž. přenesená",J617,0)</f>
        <v>0</v>
      </c>
      <c r="BI617" s="218">
        <f>IF(N617="nulová",J617,0)</f>
        <v>0</v>
      </c>
      <c r="BJ617" s="19" t="s">
        <v>80</v>
      </c>
      <c r="BK617" s="218">
        <f>ROUND(I617*H617,2)</f>
        <v>0</v>
      </c>
      <c r="BL617" s="19" t="s">
        <v>184</v>
      </c>
      <c r="BM617" s="217" t="s">
        <v>869</v>
      </c>
    </row>
    <row r="618" spans="1:47" s="2" customFormat="1" ht="12">
      <c r="A618" s="40"/>
      <c r="B618" s="41"/>
      <c r="C618" s="42"/>
      <c r="D618" s="219" t="s">
        <v>151</v>
      </c>
      <c r="E618" s="42"/>
      <c r="F618" s="220" t="s">
        <v>870</v>
      </c>
      <c r="G618" s="42"/>
      <c r="H618" s="42"/>
      <c r="I618" s="221"/>
      <c r="J618" s="42"/>
      <c r="K618" s="42"/>
      <c r="L618" s="46"/>
      <c r="M618" s="222"/>
      <c r="N618" s="223"/>
      <c r="O618" s="86"/>
      <c r="P618" s="86"/>
      <c r="Q618" s="86"/>
      <c r="R618" s="86"/>
      <c r="S618" s="86"/>
      <c r="T618" s="87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T618" s="19" t="s">
        <v>151</v>
      </c>
      <c r="AU618" s="19" t="s">
        <v>82</v>
      </c>
    </row>
    <row r="619" spans="1:51" s="13" customFormat="1" ht="12">
      <c r="A619" s="13"/>
      <c r="B619" s="224"/>
      <c r="C619" s="225"/>
      <c r="D619" s="226" t="s">
        <v>153</v>
      </c>
      <c r="E619" s="227" t="s">
        <v>19</v>
      </c>
      <c r="F619" s="228" t="s">
        <v>179</v>
      </c>
      <c r="G619" s="225"/>
      <c r="H619" s="227" t="s">
        <v>19</v>
      </c>
      <c r="I619" s="229"/>
      <c r="J619" s="225"/>
      <c r="K619" s="225"/>
      <c r="L619" s="230"/>
      <c r="M619" s="231"/>
      <c r="N619" s="232"/>
      <c r="O619" s="232"/>
      <c r="P619" s="232"/>
      <c r="Q619" s="232"/>
      <c r="R619" s="232"/>
      <c r="S619" s="232"/>
      <c r="T619" s="23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34" t="s">
        <v>153</v>
      </c>
      <c r="AU619" s="234" t="s">
        <v>82</v>
      </c>
      <c r="AV619" s="13" t="s">
        <v>80</v>
      </c>
      <c r="AW619" s="13" t="s">
        <v>33</v>
      </c>
      <c r="AX619" s="13" t="s">
        <v>72</v>
      </c>
      <c r="AY619" s="234" t="s">
        <v>141</v>
      </c>
    </row>
    <row r="620" spans="1:51" s="14" customFormat="1" ht="12">
      <c r="A620" s="14"/>
      <c r="B620" s="235"/>
      <c r="C620" s="236"/>
      <c r="D620" s="226" t="s">
        <v>153</v>
      </c>
      <c r="E620" s="237" t="s">
        <v>19</v>
      </c>
      <c r="F620" s="238" t="s">
        <v>180</v>
      </c>
      <c r="G620" s="236"/>
      <c r="H620" s="239">
        <v>22.88</v>
      </c>
      <c r="I620" s="240"/>
      <c r="J620" s="236"/>
      <c r="K620" s="236"/>
      <c r="L620" s="241"/>
      <c r="M620" s="242"/>
      <c r="N620" s="243"/>
      <c r="O620" s="243"/>
      <c r="P620" s="243"/>
      <c r="Q620" s="243"/>
      <c r="R620" s="243"/>
      <c r="S620" s="243"/>
      <c r="T620" s="24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45" t="s">
        <v>153</v>
      </c>
      <c r="AU620" s="245" t="s">
        <v>82</v>
      </c>
      <c r="AV620" s="14" t="s">
        <v>82</v>
      </c>
      <c r="AW620" s="14" t="s">
        <v>33</v>
      </c>
      <c r="AX620" s="14" t="s">
        <v>80</v>
      </c>
      <c r="AY620" s="245" t="s">
        <v>141</v>
      </c>
    </row>
    <row r="621" spans="1:65" s="2" customFormat="1" ht="16.5" customHeight="1">
      <c r="A621" s="40"/>
      <c r="B621" s="41"/>
      <c r="C621" s="206" t="s">
        <v>871</v>
      </c>
      <c r="D621" s="206" t="s">
        <v>144</v>
      </c>
      <c r="E621" s="207" t="s">
        <v>872</v>
      </c>
      <c r="F621" s="208" t="s">
        <v>873</v>
      </c>
      <c r="G621" s="209" t="s">
        <v>147</v>
      </c>
      <c r="H621" s="210">
        <v>22.88</v>
      </c>
      <c r="I621" s="211"/>
      <c r="J621" s="212">
        <f>ROUND(I621*H621,2)</f>
        <v>0</v>
      </c>
      <c r="K621" s="208" t="s">
        <v>148</v>
      </c>
      <c r="L621" s="46"/>
      <c r="M621" s="213" t="s">
        <v>19</v>
      </c>
      <c r="N621" s="214" t="s">
        <v>43</v>
      </c>
      <c r="O621" s="86"/>
      <c r="P621" s="215">
        <f>O621*H621</f>
        <v>0</v>
      </c>
      <c r="Q621" s="215">
        <v>0.0015</v>
      </c>
      <c r="R621" s="215">
        <f>Q621*H621</f>
        <v>0.034319999999999996</v>
      </c>
      <c r="S621" s="215">
        <v>0</v>
      </c>
      <c r="T621" s="216">
        <f>S621*H621</f>
        <v>0</v>
      </c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R621" s="217" t="s">
        <v>184</v>
      </c>
      <c r="AT621" s="217" t="s">
        <v>144</v>
      </c>
      <c r="AU621" s="217" t="s">
        <v>82</v>
      </c>
      <c r="AY621" s="19" t="s">
        <v>141</v>
      </c>
      <c r="BE621" s="218">
        <f>IF(N621="základní",J621,0)</f>
        <v>0</v>
      </c>
      <c r="BF621" s="218">
        <f>IF(N621="snížená",J621,0)</f>
        <v>0</v>
      </c>
      <c r="BG621" s="218">
        <f>IF(N621="zákl. přenesená",J621,0)</f>
        <v>0</v>
      </c>
      <c r="BH621" s="218">
        <f>IF(N621="sníž. přenesená",J621,0)</f>
        <v>0</v>
      </c>
      <c r="BI621" s="218">
        <f>IF(N621="nulová",J621,0)</f>
        <v>0</v>
      </c>
      <c r="BJ621" s="19" t="s">
        <v>80</v>
      </c>
      <c r="BK621" s="218">
        <f>ROUND(I621*H621,2)</f>
        <v>0</v>
      </c>
      <c r="BL621" s="19" t="s">
        <v>184</v>
      </c>
      <c r="BM621" s="217" t="s">
        <v>874</v>
      </c>
    </row>
    <row r="622" spans="1:47" s="2" customFormat="1" ht="12">
      <c r="A622" s="40"/>
      <c r="B622" s="41"/>
      <c r="C622" s="42"/>
      <c r="D622" s="219" t="s">
        <v>151</v>
      </c>
      <c r="E622" s="42"/>
      <c r="F622" s="220" t="s">
        <v>875</v>
      </c>
      <c r="G622" s="42"/>
      <c r="H622" s="42"/>
      <c r="I622" s="221"/>
      <c r="J622" s="42"/>
      <c r="K622" s="42"/>
      <c r="L622" s="46"/>
      <c r="M622" s="222"/>
      <c r="N622" s="223"/>
      <c r="O622" s="86"/>
      <c r="P622" s="86"/>
      <c r="Q622" s="86"/>
      <c r="R622" s="86"/>
      <c r="S622" s="86"/>
      <c r="T622" s="87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T622" s="19" t="s">
        <v>151</v>
      </c>
      <c r="AU622" s="19" t="s">
        <v>82</v>
      </c>
    </row>
    <row r="623" spans="1:51" s="13" customFormat="1" ht="12">
      <c r="A623" s="13"/>
      <c r="B623" s="224"/>
      <c r="C623" s="225"/>
      <c r="D623" s="226" t="s">
        <v>153</v>
      </c>
      <c r="E623" s="227" t="s">
        <v>19</v>
      </c>
      <c r="F623" s="228" t="s">
        <v>179</v>
      </c>
      <c r="G623" s="225"/>
      <c r="H623" s="227" t="s">
        <v>19</v>
      </c>
      <c r="I623" s="229"/>
      <c r="J623" s="225"/>
      <c r="K623" s="225"/>
      <c r="L623" s="230"/>
      <c r="M623" s="231"/>
      <c r="N623" s="232"/>
      <c r="O623" s="232"/>
      <c r="P623" s="232"/>
      <c r="Q623" s="232"/>
      <c r="R623" s="232"/>
      <c r="S623" s="232"/>
      <c r="T623" s="23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34" t="s">
        <v>153</v>
      </c>
      <c r="AU623" s="234" t="s">
        <v>82</v>
      </c>
      <c r="AV623" s="13" t="s">
        <v>80</v>
      </c>
      <c r="AW623" s="13" t="s">
        <v>33</v>
      </c>
      <c r="AX623" s="13" t="s">
        <v>72</v>
      </c>
      <c r="AY623" s="234" t="s">
        <v>141</v>
      </c>
    </row>
    <row r="624" spans="1:51" s="14" customFormat="1" ht="12">
      <c r="A624" s="14"/>
      <c r="B624" s="235"/>
      <c r="C624" s="236"/>
      <c r="D624" s="226" t="s">
        <v>153</v>
      </c>
      <c r="E624" s="237" t="s">
        <v>19</v>
      </c>
      <c r="F624" s="238" t="s">
        <v>180</v>
      </c>
      <c r="G624" s="236"/>
      <c r="H624" s="239">
        <v>22.88</v>
      </c>
      <c r="I624" s="240"/>
      <c r="J624" s="236"/>
      <c r="K624" s="236"/>
      <c r="L624" s="241"/>
      <c r="M624" s="242"/>
      <c r="N624" s="243"/>
      <c r="O624" s="243"/>
      <c r="P624" s="243"/>
      <c r="Q624" s="243"/>
      <c r="R624" s="243"/>
      <c r="S624" s="243"/>
      <c r="T624" s="24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45" t="s">
        <v>153</v>
      </c>
      <c r="AU624" s="245" t="s">
        <v>82</v>
      </c>
      <c r="AV624" s="14" t="s">
        <v>82</v>
      </c>
      <c r="AW624" s="14" t="s">
        <v>33</v>
      </c>
      <c r="AX624" s="14" t="s">
        <v>80</v>
      </c>
      <c r="AY624" s="245" t="s">
        <v>141</v>
      </c>
    </row>
    <row r="625" spans="1:63" s="12" customFormat="1" ht="22.8" customHeight="1">
      <c r="A625" s="12"/>
      <c r="B625" s="190"/>
      <c r="C625" s="191"/>
      <c r="D625" s="192" t="s">
        <v>71</v>
      </c>
      <c r="E625" s="204" t="s">
        <v>876</v>
      </c>
      <c r="F625" s="204" t="s">
        <v>877</v>
      </c>
      <c r="G625" s="191"/>
      <c r="H625" s="191"/>
      <c r="I625" s="194"/>
      <c r="J625" s="205">
        <f>BK625</f>
        <v>0</v>
      </c>
      <c r="K625" s="191"/>
      <c r="L625" s="196"/>
      <c r="M625" s="197"/>
      <c r="N625" s="198"/>
      <c r="O625" s="198"/>
      <c r="P625" s="199">
        <f>SUM(P626:P664)</f>
        <v>0</v>
      </c>
      <c r="Q625" s="198"/>
      <c r="R625" s="199">
        <f>SUM(R626:R664)</f>
        <v>0.7455806700000001</v>
      </c>
      <c r="S625" s="198"/>
      <c r="T625" s="200">
        <f>SUM(T626:T664)</f>
        <v>0</v>
      </c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R625" s="201" t="s">
        <v>82</v>
      </c>
      <c r="AT625" s="202" t="s">
        <v>71</v>
      </c>
      <c r="AU625" s="202" t="s">
        <v>80</v>
      </c>
      <c r="AY625" s="201" t="s">
        <v>141</v>
      </c>
      <c r="BK625" s="203">
        <f>SUM(BK626:BK664)</f>
        <v>0</v>
      </c>
    </row>
    <row r="626" spans="1:65" s="2" customFormat="1" ht="16.5" customHeight="1">
      <c r="A626" s="40"/>
      <c r="B626" s="41"/>
      <c r="C626" s="206" t="s">
        <v>878</v>
      </c>
      <c r="D626" s="206" t="s">
        <v>144</v>
      </c>
      <c r="E626" s="207" t="s">
        <v>879</v>
      </c>
      <c r="F626" s="208" t="s">
        <v>880</v>
      </c>
      <c r="G626" s="209" t="s">
        <v>147</v>
      </c>
      <c r="H626" s="210">
        <v>121.97</v>
      </c>
      <c r="I626" s="211"/>
      <c r="J626" s="212">
        <f>ROUND(I626*H626,2)</f>
        <v>0</v>
      </c>
      <c r="K626" s="208" t="s">
        <v>148</v>
      </c>
      <c r="L626" s="46"/>
      <c r="M626" s="213" t="s">
        <v>19</v>
      </c>
      <c r="N626" s="214" t="s">
        <v>43</v>
      </c>
      <c r="O626" s="86"/>
      <c r="P626" s="215">
        <f>O626*H626</f>
        <v>0</v>
      </c>
      <c r="Q626" s="215">
        <v>0</v>
      </c>
      <c r="R626" s="215">
        <f>Q626*H626</f>
        <v>0</v>
      </c>
      <c r="S626" s="215">
        <v>0</v>
      </c>
      <c r="T626" s="216">
        <f>S626*H626</f>
        <v>0</v>
      </c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R626" s="217" t="s">
        <v>184</v>
      </c>
      <c r="AT626" s="217" t="s">
        <v>144</v>
      </c>
      <c r="AU626" s="217" t="s">
        <v>82</v>
      </c>
      <c r="AY626" s="19" t="s">
        <v>141</v>
      </c>
      <c r="BE626" s="218">
        <f>IF(N626="základní",J626,0)</f>
        <v>0</v>
      </c>
      <c r="BF626" s="218">
        <f>IF(N626="snížená",J626,0)</f>
        <v>0</v>
      </c>
      <c r="BG626" s="218">
        <f>IF(N626="zákl. přenesená",J626,0)</f>
        <v>0</v>
      </c>
      <c r="BH626" s="218">
        <f>IF(N626="sníž. přenesená",J626,0)</f>
        <v>0</v>
      </c>
      <c r="BI626" s="218">
        <f>IF(N626="nulová",J626,0)</f>
        <v>0</v>
      </c>
      <c r="BJ626" s="19" t="s">
        <v>80</v>
      </c>
      <c r="BK626" s="218">
        <f>ROUND(I626*H626,2)</f>
        <v>0</v>
      </c>
      <c r="BL626" s="19" t="s">
        <v>184</v>
      </c>
      <c r="BM626" s="217" t="s">
        <v>881</v>
      </c>
    </row>
    <row r="627" spans="1:47" s="2" customFormat="1" ht="12">
      <c r="A627" s="40"/>
      <c r="B627" s="41"/>
      <c r="C627" s="42"/>
      <c r="D627" s="219" t="s">
        <v>151</v>
      </c>
      <c r="E627" s="42"/>
      <c r="F627" s="220" t="s">
        <v>882</v>
      </c>
      <c r="G627" s="42"/>
      <c r="H627" s="42"/>
      <c r="I627" s="221"/>
      <c r="J627" s="42"/>
      <c r="K627" s="42"/>
      <c r="L627" s="46"/>
      <c r="M627" s="222"/>
      <c r="N627" s="223"/>
      <c r="O627" s="86"/>
      <c r="P627" s="86"/>
      <c r="Q627" s="86"/>
      <c r="R627" s="86"/>
      <c r="S627" s="86"/>
      <c r="T627" s="87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T627" s="19" t="s">
        <v>151</v>
      </c>
      <c r="AU627" s="19" t="s">
        <v>82</v>
      </c>
    </row>
    <row r="628" spans="1:51" s="13" customFormat="1" ht="12">
      <c r="A628" s="13"/>
      <c r="B628" s="224"/>
      <c r="C628" s="225"/>
      <c r="D628" s="226" t="s">
        <v>153</v>
      </c>
      <c r="E628" s="227" t="s">
        <v>19</v>
      </c>
      <c r="F628" s="228" t="s">
        <v>177</v>
      </c>
      <c r="G628" s="225"/>
      <c r="H628" s="227" t="s">
        <v>19</v>
      </c>
      <c r="I628" s="229"/>
      <c r="J628" s="225"/>
      <c r="K628" s="225"/>
      <c r="L628" s="230"/>
      <c r="M628" s="231"/>
      <c r="N628" s="232"/>
      <c r="O628" s="232"/>
      <c r="P628" s="232"/>
      <c r="Q628" s="232"/>
      <c r="R628" s="232"/>
      <c r="S628" s="232"/>
      <c r="T628" s="23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34" t="s">
        <v>153</v>
      </c>
      <c r="AU628" s="234" t="s">
        <v>82</v>
      </c>
      <c r="AV628" s="13" t="s">
        <v>80</v>
      </c>
      <c r="AW628" s="13" t="s">
        <v>33</v>
      </c>
      <c r="AX628" s="13" t="s">
        <v>72</v>
      </c>
      <c r="AY628" s="234" t="s">
        <v>141</v>
      </c>
    </row>
    <row r="629" spans="1:51" s="14" customFormat="1" ht="12">
      <c r="A629" s="14"/>
      <c r="B629" s="235"/>
      <c r="C629" s="236"/>
      <c r="D629" s="226" t="s">
        <v>153</v>
      </c>
      <c r="E629" s="237" t="s">
        <v>19</v>
      </c>
      <c r="F629" s="238" t="s">
        <v>178</v>
      </c>
      <c r="G629" s="236"/>
      <c r="H629" s="239">
        <v>121.97</v>
      </c>
      <c r="I629" s="240"/>
      <c r="J629" s="236"/>
      <c r="K629" s="236"/>
      <c r="L629" s="241"/>
      <c r="M629" s="242"/>
      <c r="N629" s="243"/>
      <c r="O629" s="243"/>
      <c r="P629" s="243"/>
      <c r="Q629" s="243"/>
      <c r="R629" s="243"/>
      <c r="S629" s="243"/>
      <c r="T629" s="24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45" t="s">
        <v>153</v>
      </c>
      <c r="AU629" s="245" t="s">
        <v>82</v>
      </c>
      <c r="AV629" s="14" t="s">
        <v>82</v>
      </c>
      <c r="AW629" s="14" t="s">
        <v>33</v>
      </c>
      <c r="AX629" s="14" t="s">
        <v>80</v>
      </c>
      <c r="AY629" s="245" t="s">
        <v>141</v>
      </c>
    </row>
    <row r="630" spans="1:65" s="2" customFormat="1" ht="16.5" customHeight="1">
      <c r="A630" s="40"/>
      <c r="B630" s="41"/>
      <c r="C630" s="206" t="s">
        <v>883</v>
      </c>
      <c r="D630" s="206" t="s">
        <v>144</v>
      </c>
      <c r="E630" s="207" t="s">
        <v>884</v>
      </c>
      <c r="F630" s="208" t="s">
        <v>885</v>
      </c>
      <c r="G630" s="209" t="s">
        <v>147</v>
      </c>
      <c r="H630" s="210">
        <v>121.97</v>
      </c>
      <c r="I630" s="211"/>
      <c r="J630" s="212">
        <f>ROUND(I630*H630,2)</f>
        <v>0</v>
      </c>
      <c r="K630" s="208" t="s">
        <v>148</v>
      </c>
      <c r="L630" s="46"/>
      <c r="M630" s="213" t="s">
        <v>19</v>
      </c>
      <c r="N630" s="214" t="s">
        <v>43</v>
      </c>
      <c r="O630" s="86"/>
      <c r="P630" s="215">
        <f>O630*H630</f>
        <v>0</v>
      </c>
      <c r="Q630" s="215">
        <v>0</v>
      </c>
      <c r="R630" s="215">
        <f>Q630*H630</f>
        <v>0</v>
      </c>
      <c r="S630" s="215">
        <v>0</v>
      </c>
      <c r="T630" s="216">
        <f>S630*H630</f>
        <v>0</v>
      </c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R630" s="217" t="s">
        <v>184</v>
      </c>
      <c r="AT630" s="217" t="s">
        <v>144</v>
      </c>
      <c r="AU630" s="217" t="s">
        <v>82</v>
      </c>
      <c r="AY630" s="19" t="s">
        <v>141</v>
      </c>
      <c r="BE630" s="218">
        <f>IF(N630="základní",J630,0)</f>
        <v>0</v>
      </c>
      <c r="BF630" s="218">
        <f>IF(N630="snížená",J630,0)</f>
        <v>0</v>
      </c>
      <c r="BG630" s="218">
        <f>IF(N630="zákl. přenesená",J630,0)</f>
        <v>0</v>
      </c>
      <c r="BH630" s="218">
        <f>IF(N630="sníž. přenesená",J630,0)</f>
        <v>0</v>
      </c>
      <c r="BI630" s="218">
        <f>IF(N630="nulová",J630,0)</f>
        <v>0</v>
      </c>
      <c r="BJ630" s="19" t="s">
        <v>80</v>
      </c>
      <c r="BK630" s="218">
        <f>ROUND(I630*H630,2)</f>
        <v>0</v>
      </c>
      <c r="BL630" s="19" t="s">
        <v>184</v>
      </c>
      <c r="BM630" s="217" t="s">
        <v>886</v>
      </c>
    </row>
    <row r="631" spans="1:47" s="2" customFormat="1" ht="12">
      <c r="A631" s="40"/>
      <c r="B631" s="41"/>
      <c r="C631" s="42"/>
      <c r="D631" s="219" t="s">
        <v>151</v>
      </c>
      <c r="E631" s="42"/>
      <c r="F631" s="220" t="s">
        <v>887</v>
      </c>
      <c r="G631" s="42"/>
      <c r="H631" s="42"/>
      <c r="I631" s="221"/>
      <c r="J631" s="42"/>
      <c r="K631" s="42"/>
      <c r="L631" s="46"/>
      <c r="M631" s="222"/>
      <c r="N631" s="223"/>
      <c r="O631" s="86"/>
      <c r="P631" s="86"/>
      <c r="Q631" s="86"/>
      <c r="R631" s="86"/>
      <c r="S631" s="86"/>
      <c r="T631" s="87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T631" s="19" t="s">
        <v>151</v>
      </c>
      <c r="AU631" s="19" t="s">
        <v>82</v>
      </c>
    </row>
    <row r="632" spans="1:51" s="13" customFormat="1" ht="12">
      <c r="A632" s="13"/>
      <c r="B632" s="224"/>
      <c r="C632" s="225"/>
      <c r="D632" s="226" t="s">
        <v>153</v>
      </c>
      <c r="E632" s="227" t="s">
        <v>19</v>
      </c>
      <c r="F632" s="228" t="s">
        <v>177</v>
      </c>
      <c r="G632" s="225"/>
      <c r="H632" s="227" t="s">
        <v>19</v>
      </c>
      <c r="I632" s="229"/>
      <c r="J632" s="225"/>
      <c r="K632" s="225"/>
      <c r="L632" s="230"/>
      <c r="M632" s="231"/>
      <c r="N632" s="232"/>
      <c r="O632" s="232"/>
      <c r="P632" s="232"/>
      <c r="Q632" s="232"/>
      <c r="R632" s="232"/>
      <c r="S632" s="232"/>
      <c r="T632" s="23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34" t="s">
        <v>153</v>
      </c>
      <c r="AU632" s="234" t="s">
        <v>82</v>
      </c>
      <c r="AV632" s="13" t="s">
        <v>80</v>
      </c>
      <c r="AW632" s="13" t="s">
        <v>33</v>
      </c>
      <c r="AX632" s="13" t="s">
        <v>72</v>
      </c>
      <c r="AY632" s="234" t="s">
        <v>141</v>
      </c>
    </row>
    <row r="633" spans="1:51" s="14" customFormat="1" ht="12">
      <c r="A633" s="14"/>
      <c r="B633" s="235"/>
      <c r="C633" s="236"/>
      <c r="D633" s="226" t="s">
        <v>153</v>
      </c>
      <c r="E633" s="237" t="s">
        <v>19</v>
      </c>
      <c r="F633" s="238" t="s">
        <v>178</v>
      </c>
      <c r="G633" s="236"/>
      <c r="H633" s="239">
        <v>121.97</v>
      </c>
      <c r="I633" s="240"/>
      <c r="J633" s="236"/>
      <c r="K633" s="236"/>
      <c r="L633" s="241"/>
      <c r="M633" s="242"/>
      <c r="N633" s="243"/>
      <c r="O633" s="243"/>
      <c r="P633" s="243"/>
      <c r="Q633" s="243"/>
      <c r="R633" s="243"/>
      <c r="S633" s="243"/>
      <c r="T633" s="24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45" t="s">
        <v>153</v>
      </c>
      <c r="AU633" s="245" t="s">
        <v>82</v>
      </c>
      <c r="AV633" s="14" t="s">
        <v>82</v>
      </c>
      <c r="AW633" s="14" t="s">
        <v>33</v>
      </c>
      <c r="AX633" s="14" t="s">
        <v>80</v>
      </c>
      <c r="AY633" s="245" t="s">
        <v>141</v>
      </c>
    </row>
    <row r="634" spans="1:65" s="2" customFormat="1" ht="16.5" customHeight="1">
      <c r="A634" s="40"/>
      <c r="B634" s="41"/>
      <c r="C634" s="206" t="s">
        <v>888</v>
      </c>
      <c r="D634" s="206" t="s">
        <v>144</v>
      </c>
      <c r="E634" s="207" t="s">
        <v>889</v>
      </c>
      <c r="F634" s="208" t="s">
        <v>890</v>
      </c>
      <c r="G634" s="209" t="s">
        <v>147</v>
      </c>
      <c r="H634" s="210">
        <v>121.97</v>
      </c>
      <c r="I634" s="211"/>
      <c r="J634" s="212">
        <f>ROUND(I634*H634,2)</f>
        <v>0</v>
      </c>
      <c r="K634" s="208" t="s">
        <v>148</v>
      </c>
      <c r="L634" s="46"/>
      <c r="M634" s="213" t="s">
        <v>19</v>
      </c>
      <c r="N634" s="214" t="s">
        <v>43</v>
      </c>
      <c r="O634" s="86"/>
      <c r="P634" s="215">
        <f>O634*H634</f>
        <v>0</v>
      </c>
      <c r="Q634" s="215">
        <v>3E-05</v>
      </c>
      <c r="R634" s="215">
        <f>Q634*H634</f>
        <v>0.0036591</v>
      </c>
      <c r="S634" s="215">
        <v>0</v>
      </c>
      <c r="T634" s="216">
        <f>S634*H634</f>
        <v>0</v>
      </c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R634" s="217" t="s">
        <v>184</v>
      </c>
      <c r="AT634" s="217" t="s">
        <v>144</v>
      </c>
      <c r="AU634" s="217" t="s">
        <v>82</v>
      </c>
      <c r="AY634" s="19" t="s">
        <v>141</v>
      </c>
      <c r="BE634" s="218">
        <f>IF(N634="základní",J634,0)</f>
        <v>0</v>
      </c>
      <c r="BF634" s="218">
        <f>IF(N634="snížená",J634,0)</f>
        <v>0</v>
      </c>
      <c r="BG634" s="218">
        <f>IF(N634="zákl. přenesená",J634,0)</f>
        <v>0</v>
      </c>
      <c r="BH634" s="218">
        <f>IF(N634="sníž. přenesená",J634,0)</f>
        <v>0</v>
      </c>
      <c r="BI634" s="218">
        <f>IF(N634="nulová",J634,0)</f>
        <v>0</v>
      </c>
      <c r="BJ634" s="19" t="s">
        <v>80</v>
      </c>
      <c r="BK634" s="218">
        <f>ROUND(I634*H634,2)</f>
        <v>0</v>
      </c>
      <c r="BL634" s="19" t="s">
        <v>184</v>
      </c>
      <c r="BM634" s="217" t="s">
        <v>891</v>
      </c>
    </row>
    <row r="635" spans="1:47" s="2" customFormat="1" ht="12">
      <c r="A635" s="40"/>
      <c r="B635" s="41"/>
      <c r="C635" s="42"/>
      <c r="D635" s="219" t="s">
        <v>151</v>
      </c>
      <c r="E635" s="42"/>
      <c r="F635" s="220" t="s">
        <v>892</v>
      </c>
      <c r="G635" s="42"/>
      <c r="H635" s="42"/>
      <c r="I635" s="221"/>
      <c r="J635" s="42"/>
      <c r="K635" s="42"/>
      <c r="L635" s="46"/>
      <c r="M635" s="222"/>
      <c r="N635" s="223"/>
      <c r="O635" s="86"/>
      <c r="P635" s="86"/>
      <c r="Q635" s="86"/>
      <c r="R635" s="86"/>
      <c r="S635" s="86"/>
      <c r="T635" s="87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T635" s="19" t="s">
        <v>151</v>
      </c>
      <c r="AU635" s="19" t="s">
        <v>82</v>
      </c>
    </row>
    <row r="636" spans="1:51" s="13" customFormat="1" ht="12">
      <c r="A636" s="13"/>
      <c r="B636" s="224"/>
      <c r="C636" s="225"/>
      <c r="D636" s="226" t="s">
        <v>153</v>
      </c>
      <c r="E636" s="227" t="s">
        <v>19</v>
      </c>
      <c r="F636" s="228" t="s">
        <v>177</v>
      </c>
      <c r="G636" s="225"/>
      <c r="H636" s="227" t="s">
        <v>19</v>
      </c>
      <c r="I636" s="229"/>
      <c r="J636" s="225"/>
      <c r="K636" s="225"/>
      <c r="L636" s="230"/>
      <c r="M636" s="231"/>
      <c r="N636" s="232"/>
      <c r="O636" s="232"/>
      <c r="P636" s="232"/>
      <c r="Q636" s="232"/>
      <c r="R636" s="232"/>
      <c r="S636" s="232"/>
      <c r="T636" s="23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34" t="s">
        <v>153</v>
      </c>
      <c r="AU636" s="234" t="s">
        <v>82</v>
      </c>
      <c r="AV636" s="13" t="s">
        <v>80</v>
      </c>
      <c r="AW636" s="13" t="s">
        <v>33</v>
      </c>
      <c r="AX636" s="13" t="s">
        <v>72</v>
      </c>
      <c r="AY636" s="234" t="s">
        <v>141</v>
      </c>
    </row>
    <row r="637" spans="1:51" s="14" customFormat="1" ht="12">
      <c r="A637" s="14"/>
      <c r="B637" s="235"/>
      <c r="C637" s="236"/>
      <c r="D637" s="226" t="s">
        <v>153</v>
      </c>
      <c r="E637" s="237" t="s">
        <v>19</v>
      </c>
      <c r="F637" s="238" t="s">
        <v>178</v>
      </c>
      <c r="G637" s="236"/>
      <c r="H637" s="239">
        <v>121.97</v>
      </c>
      <c r="I637" s="240"/>
      <c r="J637" s="236"/>
      <c r="K637" s="236"/>
      <c r="L637" s="241"/>
      <c r="M637" s="242"/>
      <c r="N637" s="243"/>
      <c r="O637" s="243"/>
      <c r="P637" s="243"/>
      <c r="Q637" s="243"/>
      <c r="R637" s="243"/>
      <c r="S637" s="243"/>
      <c r="T637" s="24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45" t="s">
        <v>153</v>
      </c>
      <c r="AU637" s="245" t="s">
        <v>82</v>
      </c>
      <c r="AV637" s="14" t="s">
        <v>82</v>
      </c>
      <c r="AW637" s="14" t="s">
        <v>33</v>
      </c>
      <c r="AX637" s="14" t="s">
        <v>80</v>
      </c>
      <c r="AY637" s="245" t="s">
        <v>141</v>
      </c>
    </row>
    <row r="638" spans="1:65" s="2" customFormat="1" ht="16.5" customHeight="1">
      <c r="A638" s="40"/>
      <c r="B638" s="41"/>
      <c r="C638" s="206" t="s">
        <v>893</v>
      </c>
      <c r="D638" s="206" t="s">
        <v>144</v>
      </c>
      <c r="E638" s="207" t="s">
        <v>894</v>
      </c>
      <c r="F638" s="208" t="s">
        <v>895</v>
      </c>
      <c r="G638" s="209" t="s">
        <v>147</v>
      </c>
      <c r="H638" s="210">
        <v>121.97</v>
      </c>
      <c r="I638" s="211"/>
      <c r="J638" s="212">
        <f>ROUND(I638*H638,2)</f>
        <v>0</v>
      </c>
      <c r="K638" s="208" t="s">
        <v>148</v>
      </c>
      <c r="L638" s="46"/>
      <c r="M638" s="213" t="s">
        <v>19</v>
      </c>
      <c r="N638" s="214" t="s">
        <v>43</v>
      </c>
      <c r="O638" s="86"/>
      <c r="P638" s="215">
        <f>O638*H638</f>
        <v>0</v>
      </c>
      <c r="Q638" s="215">
        <v>0.0003</v>
      </c>
      <c r="R638" s="215">
        <f>Q638*H638</f>
        <v>0.036591</v>
      </c>
      <c r="S638" s="215">
        <v>0</v>
      </c>
      <c r="T638" s="216">
        <f>S638*H638</f>
        <v>0</v>
      </c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R638" s="217" t="s">
        <v>184</v>
      </c>
      <c r="AT638" s="217" t="s">
        <v>144</v>
      </c>
      <c r="AU638" s="217" t="s">
        <v>82</v>
      </c>
      <c r="AY638" s="19" t="s">
        <v>141</v>
      </c>
      <c r="BE638" s="218">
        <f>IF(N638="základní",J638,0)</f>
        <v>0</v>
      </c>
      <c r="BF638" s="218">
        <f>IF(N638="snížená",J638,0)</f>
        <v>0</v>
      </c>
      <c r="BG638" s="218">
        <f>IF(N638="zákl. přenesená",J638,0)</f>
        <v>0</v>
      </c>
      <c r="BH638" s="218">
        <f>IF(N638="sníž. přenesená",J638,0)</f>
        <v>0</v>
      </c>
      <c r="BI638" s="218">
        <f>IF(N638="nulová",J638,0)</f>
        <v>0</v>
      </c>
      <c r="BJ638" s="19" t="s">
        <v>80</v>
      </c>
      <c r="BK638" s="218">
        <f>ROUND(I638*H638,2)</f>
        <v>0</v>
      </c>
      <c r="BL638" s="19" t="s">
        <v>184</v>
      </c>
      <c r="BM638" s="217" t="s">
        <v>896</v>
      </c>
    </row>
    <row r="639" spans="1:47" s="2" customFormat="1" ht="12">
      <c r="A639" s="40"/>
      <c r="B639" s="41"/>
      <c r="C639" s="42"/>
      <c r="D639" s="219" t="s">
        <v>151</v>
      </c>
      <c r="E639" s="42"/>
      <c r="F639" s="220" t="s">
        <v>897</v>
      </c>
      <c r="G639" s="42"/>
      <c r="H639" s="42"/>
      <c r="I639" s="221"/>
      <c r="J639" s="42"/>
      <c r="K639" s="42"/>
      <c r="L639" s="46"/>
      <c r="M639" s="222"/>
      <c r="N639" s="223"/>
      <c r="O639" s="86"/>
      <c r="P639" s="86"/>
      <c r="Q639" s="86"/>
      <c r="R639" s="86"/>
      <c r="S639" s="86"/>
      <c r="T639" s="87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T639" s="19" t="s">
        <v>151</v>
      </c>
      <c r="AU639" s="19" t="s">
        <v>82</v>
      </c>
    </row>
    <row r="640" spans="1:51" s="13" customFormat="1" ht="12">
      <c r="A640" s="13"/>
      <c r="B640" s="224"/>
      <c r="C640" s="225"/>
      <c r="D640" s="226" t="s">
        <v>153</v>
      </c>
      <c r="E640" s="227" t="s">
        <v>19</v>
      </c>
      <c r="F640" s="228" t="s">
        <v>177</v>
      </c>
      <c r="G640" s="225"/>
      <c r="H640" s="227" t="s">
        <v>19</v>
      </c>
      <c r="I640" s="229"/>
      <c r="J640" s="225"/>
      <c r="K640" s="225"/>
      <c r="L640" s="230"/>
      <c r="M640" s="231"/>
      <c r="N640" s="232"/>
      <c r="O640" s="232"/>
      <c r="P640" s="232"/>
      <c r="Q640" s="232"/>
      <c r="R640" s="232"/>
      <c r="S640" s="232"/>
      <c r="T640" s="23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34" t="s">
        <v>153</v>
      </c>
      <c r="AU640" s="234" t="s">
        <v>82</v>
      </c>
      <c r="AV640" s="13" t="s">
        <v>80</v>
      </c>
      <c r="AW640" s="13" t="s">
        <v>33</v>
      </c>
      <c r="AX640" s="13" t="s">
        <v>72</v>
      </c>
      <c r="AY640" s="234" t="s">
        <v>141</v>
      </c>
    </row>
    <row r="641" spans="1:51" s="14" customFormat="1" ht="12">
      <c r="A641" s="14"/>
      <c r="B641" s="235"/>
      <c r="C641" s="236"/>
      <c r="D641" s="226" t="s">
        <v>153</v>
      </c>
      <c r="E641" s="237" t="s">
        <v>19</v>
      </c>
      <c r="F641" s="238" t="s">
        <v>898</v>
      </c>
      <c r="G641" s="236"/>
      <c r="H641" s="239">
        <v>74.02</v>
      </c>
      <c r="I641" s="240"/>
      <c r="J641" s="236"/>
      <c r="K641" s="236"/>
      <c r="L641" s="241"/>
      <c r="M641" s="242"/>
      <c r="N641" s="243"/>
      <c r="O641" s="243"/>
      <c r="P641" s="243"/>
      <c r="Q641" s="243"/>
      <c r="R641" s="243"/>
      <c r="S641" s="243"/>
      <c r="T641" s="24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45" t="s">
        <v>153</v>
      </c>
      <c r="AU641" s="245" t="s">
        <v>82</v>
      </c>
      <c r="AV641" s="14" t="s">
        <v>82</v>
      </c>
      <c r="AW641" s="14" t="s">
        <v>33</v>
      </c>
      <c r="AX641" s="14" t="s">
        <v>72</v>
      </c>
      <c r="AY641" s="245" t="s">
        <v>141</v>
      </c>
    </row>
    <row r="642" spans="1:51" s="13" customFormat="1" ht="12">
      <c r="A642" s="13"/>
      <c r="B642" s="224"/>
      <c r="C642" s="225"/>
      <c r="D642" s="226" t="s">
        <v>153</v>
      </c>
      <c r="E642" s="227" t="s">
        <v>19</v>
      </c>
      <c r="F642" s="228" t="s">
        <v>899</v>
      </c>
      <c r="G642" s="225"/>
      <c r="H642" s="227" t="s">
        <v>19</v>
      </c>
      <c r="I642" s="229"/>
      <c r="J642" s="225"/>
      <c r="K642" s="225"/>
      <c r="L642" s="230"/>
      <c r="M642" s="231"/>
      <c r="N642" s="232"/>
      <c r="O642" s="232"/>
      <c r="P642" s="232"/>
      <c r="Q642" s="232"/>
      <c r="R642" s="232"/>
      <c r="S642" s="232"/>
      <c r="T642" s="23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34" t="s">
        <v>153</v>
      </c>
      <c r="AU642" s="234" t="s">
        <v>82</v>
      </c>
      <c r="AV642" s="13" t="s">
        <v>80</v>
      </c>
      <c r="AW642" s="13" t="s">
        <v>33</v>
      </c>
      <c r="AX642" s="13" t="s">
        <v>72</v>
      </c>
      <c r="AY642" s="234" t="s">
        <v>141</v>
      </c>
    </row>
    <row r="643" spans="1:51" s="14" customFormat="1" ht="12">
      <c r="A643" s="14"/>
      <c r="B643" s="235"/>
      <c r="C643" s="236"/>
      <c r="D643" s="226" t="s">
        <v>153</v>
      </c>
      <c r="E643" s="237" t="s">
        <v>19</v>
      </c>
      <c r="F643" s="238" t="s">
        <v>900</v>
      </c>
      <c r="G643" s="236"/>
      <c r="H643" s="239">
        <v>47.95</v>
      </c>
      <c r="I643" s="240"/>
      <c r="J643" s="236"/>
      <c r="K643" s="236"/>
      <c r="L643" s="241"/>
      <c r="M643" s="242"/>
      <c r="N643" s="243"/>
      <c r="O643" s="243"/>
      <c r="P643" s="243"/>
      <c r="Q643" s="243"/>
      <c r="R643" s="243"/>
      <c r="S643" s="243"/>
      <c r="T643" s="24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45" t="s">
        <v>153</v>
      </c>
      <c r="AU643" s="245" t="s">
        <v>82</v>
      </c>
      <c r="AV643" s="14" t="s">
        <v>82</v>
      </c>
      <c r="AW643" s="14" t="s">
        <v>33</v>
      </c>
      <c r="AX643" s="14" t="s">
        <v>72</v>
      </c>
      <c r="AY643" s="245" t="s">
        <v>141</v>
      </c>
    </row>
    <row r="644" spans="1:51" s="15" customFormat="1" ht="12">
      <c r="A644" s="15"/>
      <c r="B644" s="246"/>
      <c r="C644" s="247"/>
      <c r="D644" s="226" t="s">
        <v>153</v>
      </c>
      <c r="E644" s="248" t="s">
        <v>19</v>
      </c>
      <c r="F644" s="249" t="s">
        <v>181</v>
      </c>
      <c r="G644" s="247"/>
      <c r="H644" s="250">
        <v>121.97</v>
      </c>
      <c r="I644" s="251"/>
      <c r="J644" s="247"/>
      <c r="K644" s="247"/>
      <c r="L644" s="252"/>
      <c r="M644" s="253"/>
      <c r="N644" s="254"/>
      <c r="O644" s="254"/>
      <c r="P644" s="254"/>
      <c r="Q644" s="254"/>
      <c r="R644" s="254"/>
      <c r="S644" s="254"/>
      <c r="T644" s="25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T644" s="256" t="s">
        <v>153</v>
      </c>
      <c r="AU644" s="256" t="s">
        <v>82</v>
      </c>
      <c r="AV644" s="15" t="s">
        <v>149</v>
      </c>
      <c r="AW644" s="15" t="s">
        <v>33</v>
      </c>
      <c r="AX644" s="15" t="s">
        <v>80</v>
      </c>
      <c r="AY644" s="256" t="s">
        <v>141</v>
      </c>
    </row>
    <row r="645" spans="1:65" s="2" customFormat="1" ht="16.5" customHeight="1">
      <c r="A645" s="40"/>
      <c r="B645" s="41"/>
      <c r="C645" s="206" t="s">
        <v>901</v>
      </c>
      <c r="D645" s="206" t="s">
        <v>144</v>
      </c>
      <c r="E645" s="207" t="s">
        <v>902</v>
      </c>
      <c r="F645" s="208" t="s">
        <v>903</v>
      </c>
      <c r="G645" s="209" t="s">
        <v>230</v>
      </c>
      <c r="H645" s="210">
        <v>135.64</v>
      </c>
      <c r="I645" s="211"/>
      <c r="J645" s="212">
        <f>ROUND(I645*H645,2)</f>
        <v>0</v>
      </c>
      <c r="K645" s="208" t="s">
        <v>148</v>
      </c>
      <c r="L645" s="46"/>
      <c r="M645" s="213" t="s">
        <v>19</v>
      </c>
      <c r="N645" s="214" t="s">
        <v>43</v>
      </c>
      <c r="O645" s="86"/>
      <c r="P645" s="215">
        <f>O645*H645</f>
        <v>0</v>
      </c>
      <c r="Q645" s="215">
        <v>5E-05</v>
      </c>
      <c r="R645" s="215">
        <f>Q645*H645</f>
        <v>0.006782</v>
      </c>
      <c r="S645" s="215">
        <v>0</v>
      </c>
      <c r="T645" s="216">
        <f>S645*H645</f>
        <v>0</v>
      </c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R645" s="217" t="s">
        <v>184</v>
      </c>
      <c r="AT645" s="217" t="s">
        <v>144</v>
      </c>
      <c r="AU645" s="217" t="s">
        <v>82</v>
      </c>
      <c r="AY645" s="19" t="s">
        <v>141</v>
      </c>
      <c r="BE645" s="218">
        <f>IF(N645="základní",J645,0)</f>
        <v>0</v>
      </c>
      <c r="BF645" s="218">
        <f>IF(N645="snížená",J645,0)</f>
        <v>0</v>
      </c>
      <c r="BG645" s="218">
        <f>IF(N645="zákl. přenesená",J645,0)</f>
        <v>0</v>
      </c>
      <c r="BH645" s="218">
        <f>IF(N645="sníž. přenesená",J645,0)</f>
        <v>0</v>
      </c>
      <c r="BI645" s="218">
        <f>IF(N645="nulová",J645,0)</f>
        <v>0</v>
      </c>
      <c r="BJ645" s="19" t="s">
        <v>80</v>
      </c>
      <c r="BK645" s="218">
        <f>ROUND(I645*H645,2)</f>
        <v>0</v>
      </c>
      <c r="BL645" s="19" t="s">
        <v>184</v>
      </c>
      <c r="BM645" s="217" t="s">
        <v>904</v>
      </c>
    </row>
    <row r="646" spans="1:47" s="2" customFormat="1" ht="12">
      <c r="A646" s="40"/>
      <c r="B646" s="41"/>
      <c r="C646" s="42"/>
      <c r="D646" s="219" t="s">
        <v>151</v>
      </c>
      <c r="E646" s="42"/>
      <c r="F646" s="220" t="s">
        <v>905</v>
      </c>
      <c r="G646" s="42"/>
      <c r="H646" s="42"/>
      <c r="I646" s="221"/>
      <c r="J646" s="42"/>
      <c r="K646" s="42"/>
      <c r="L646" s="46"/>
      <c r="M646" s="222"/>
      <c r="N646" s="223"/>
      <c r="O646" s="86"/>
      <c r="P646" s="86"/>
      <c r="Q646" s="86"/>
      <c r="R646" s="86"/>
      <c r="S646" s="86"/>
      <c r="T646" s="87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T646" s="19" t="s">
        <v>151</v>
      </c>
      <c r="AU646" s="19" t="s">
        <v>82</v>
      </c>
    </row>
    <row r="647" spans="1:51" s="13" customFormat="1" ht="12">
      <c r="A647" s="13"/>
      <c r="B647" s="224"/>
      <c r="C647" s="225"/>
      <c r="D647" s="226" t="s">
        <v>153</v>
      </c>
      <c r="E647" s="227" t="s">
        <v>19</v>
      </c>
      <c r="F647" s="228" t="s">
        <v>177</v>
      </c>
      <c r="G647" s="225"/>
      <c r="H647" s="227" t="s">
        <v>19</v>
      </c>
      <c r="I647" s="229"/>
      <c r="J647" s="225"/>
      <c r="K647" s="225"/>
      <c r="L647" s="230"/>
      <c r="M647" s="231"/>
      <c r="N647" s="232"/>
      <c r="O647" s="232"/>
      <c r="P647" s="232"/>
      <c r="Q647" s="232"/>
      <c r="R647" s="232"/>
      <c r="S647" s="232"/>
      <c r="T647" s="23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34" t="s">
        <v>153</v>
      </c>
      <c r="AU647" s="234" t="s">
        <v>82</v>
      </c>
      <c r="AV647" s="13" t="s">
        <v>80</v>
      </c>
      <c r="AW647" s="13" t="s">
        <v>33</v>
      </c>
      <c r="AX647" s="13" t="s">
        <v>72</v>
      </c>
      <c r="AY647" s="234" t="s">
        <v>141</v>
      </c>
    </row>
    <row r="648" spans="1:51" s="14" customFormat="1" ht="12">
      <c r="A648" s="14"/>
      <c r="B648" s="235"/>
      <c r="C648" s="236"/>
      <c r="D648" s="226" t="s">
        <v>153</v>
      </c>
      <c r="E648" s="237" t="s">
        <v>19</v>
      </c>
      <c r="F648" s="238" t="s">
        <v>906</v>
      </c>
      <c r="G648" s="236"/>
      <c r="H648" s="239">
        <v>135.64</v>
      </c>
      <c r="I648" s="240"/>
      <c r="J648" s="236"/>
      <c r="K648" s="236"/>
      <c r="L648" s="241"/>
      <c r="M648" s="242"/>
      <c r="N648" s="243"/>
      <c r="O648" s="243"/>
      <c r="P648" s="243"/>
      <c r="Q648" s="243"/>
      <c r="R648" s="243"/>
      <c r="S648" s="243"/>
      <c r="T648" s="24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45" t="s">
        <v>153</v>
      </c>
      <c r="AU648" s="245" t="s">
        <v>82</v>
      </c>
      <c r="AV648" s="14" t="s">
        <v>82</v>
      </c>
      <c r="AW648" s="14" t="s">
        <v>33</v>
      </c>
      <c r="AX648" s="14" t="s">
        <v>80</v>
      </c>
      <c r="AY648" s="245" t="s">
        <v>141</v>
      </c>
    </row>
    <row r="649" spans="1:65" s="2" customFormat="1" ht="16.5" customHeight="1">
      <c r="A649" s="40"/>
      <c r="B649" s="41"/>
      <c r="C649" s="257" t="s">
        <v>907</v>
      </c>
      <c r="D649" s="257" t="s">
        <v>188</v>
      </c>
      <c r="E649" s="258" t="s">
        <v>908</v>
      </c>
      <c r="F649" s="259" t="s">
        <v>909</v>
      </c>
      <c r="G649" s="260" t="s">
        <v>230</v>
      </c>
      <c r="H649" s="261">
        <v>135.64</v>
      </c>
      <c r="I649" s="262"/>
      <c r="J649" s="263">
        <f>ROUND(I649*H649,2)</f>
        <v>0</v>
      </c>
      <c r="K649" s="259" t="s">
        <v>148</v>
      </c>
      <c r="L649" s="264"/>
      <c r="M649" s="265" t="s">
        <v>19</v>
      </c>
      <c r="N649" s="266" t="s">
        <v>43</v>
      </c>
      <c r="O649" s="86"/>
      <c r="P649" s="215">
        <f>O649*H649</f>
        <v>0</v>
      </c>
      <c r="Q649" s="215">
        <v>0.00027</v>
      </c>
      <c r="R649" s="215">
        <f>Q649*H649</f>
        <v>0.0366228</v>
      </c>
      <c r="S649" s="215">
        <v>0</v>
      </c>
      <c r="T649" s="216">
        <f>S649*H649</f>
        <v>0</v>
      </c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R649" s="217" t="s">
        <v>192</v>
      </c>
      <c r="AT649" s="217" t="s">
        <v>188</v>
      </c>
      <c r="AU649" s="217" t="s">
        <v>82</v>
      </c>
      <c r="AY649" s="19" t="s">
        <v>141</v>
      </c>
      <c r="BE649" s="218">
        <f>IF(N649="základní",J649,0)</f>
        <v>0</v>
      </c>
      <c r="BF649" s="218">
        <f>IF(N649="snížená",J649,0)</f>
        <v>0</v>
      </c>
      <c r="BG649" s="218">
        <f>IF(N649="zákl. přenesená",J649,0)</f>
        <v>0</v>
      </c>
      <c r="BH649" s="218">
        <f>IF(N649="sníž. přenesená",J649,0)</f>
        <v>0</v>
      </c>
      <c r="BI649" s="218">
        <f>IF(N649="nulová",J649,0)</f>
        <v>0</v>
      </c>
      <c r="BJ649" s="19" t="s">
        <v>80</v>
      </c>
      <c r="BK649" s="218">
        <f>ROUND(I649*H649,2)</f>
        <v>0</v>
      </c>
      <c r="BL649" s="19" t="s">
        <v>184</v>
      </c>
      <c r="BM649" s="217" t="s">
        <v>910</v>
      </c>
    </row>
    <row r="650" spans="1:65" s="2" customFormat="1" ht="37.8" customHeight="1">
      <c r="A650" s="40"/>
      <c r="B650" s="41"/>
      <c r="C650" s="257" t="s">
        <v>911</v>
      </c>
      <c r="D650" s="257" t="s">
        <v>188</v>
      </c>
      <c r="E650" s="258" t="s">
        <v>912</v>
      </c>
      <c r="F650" s="259" t="s">
        <v>913</v>
      </c>
      <c r="G650" s="260" t="s">
        <v>147</v>
      </c>
      <c r="H650" s="261">
        <v>111.263</v>
      </c>
      <c r="I650" s="262"/>
      <c r="J650" s="263">
        <f>ROUND(I650*H650,2)</f>
        <v>0</v>
      </c>
      <c r="K650" s="259" t="s">
        <v>148</v>
      </c>
      <c r="L650" s="264"/>
      <c r="M650" s="265" t="s">
        <v>19</v>
      </c>
      <c r="N650" s="266" t="s">
        <v>43</v>
      </c>
      <c r="O650" s="86"/>
      <c r="P650" s="215">
        <f>O650*H650</f>
        <v>0</v>
      </c>
      <c r="Q650" s="215">
        <v>0.00429</v>
      </c>
      <c r="R650" s="215">
        <f>Q650*H650</f>
        <v>0.47731827000000004</v>
      </c>
      <c r="S650" s="215">
        <v>0</v>
      </c>
      <c r="T650" s="216">
        <f>S650*H650</f>
        <v>0</v>
      </c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R650" s="217" t="s">
        <v>192</v>
      </c>
      <c r="AT650" s="217" t="s">
        <v>188</v>
      </c>
      <c r="AU650" s="217" t="s">
        <v>82</v>
      </c>
      <c r="AY650" s="19" t="s">
        <v>141</v>
      </c>
      <c r="BE650" s="218">
        <f>IF(N650="základní",J650,0)</f>
        <v>0</v>
      </c>
      <c r="BF650" s="218">
        <f>IF(N650="snížená",J650,0)</f>
        <v>0</v>
      </c>
      <c r="BG650" s="218">
        <f>IF(N650="zákl. přenesená",J650,0)</f>
        <v>0</v>
      </c>
      <c r="BH650" s="218">
        <f>IF(N650="sníž. přenesená",J650,0)</f>
        <v>0</v>
      </c>
      <c r="BI650" s="218">
        <f>IF(N650="nulová",J650,0)</f>
        <v>0</v>
      </c>
      <c r="BJ650" s="19" t="s">
        <v>80</v>
      </c>
      <c r="BK650" s="218">
        <f>ROUND(I650*H650,2)</f>
        <v>0</v>
      </c>
      <c r="BL650" s="19" t="s">
        <v>184</v>
      </c>
      <c r="BM650" s="217" t="s">
        <v>914</v>
      </c>
    </row>
    <row r="651" spans="1:51" s="14" customFormat="1" ht="12">
      <c r="A651" s="14"/>
      <c r="B651" s="235"/>
      <c r="C651" s="236"/>
      <c r="D651" s="226" t="s">
        <v>153</v>
      </c>
      <c r="E651" s="237" t="s">
        <v>19</v>
      </c>
      <c r="F651" s="238" t="s">
        <v>915</v>
      </c>
      <c r="G651" s="236"/>
      <c r="H651" s="239">
        <v>74.02</v>
      </c>
      <c r="I651" s="240"/>
      <c r="J651" s="236"/>
      <c r="K651" s="236"/>
      <c r="L651" s="241"/>
      <c r="M651" s="242"/>
      <c r="N651" s="243"/>
      <c r="O651" s="243"/>
      <c r="P651" s="243"/>
      <c r="Q651" s="243"/>
      <c r="R651" s="243"/>
      <c r="S651" s="243"/>
      <c r="T651" s="24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45" t="s">
        <v>153</v>
      </c>
      <c r="AU651" s="245" t="s">
        <v>82</v>
      </c>
      <c r="AV651" s="14" t="s">
        <v>82</v>
      </c>
      <c r="AW651" s="14" t="s">
        <v>33</v>
      </c>
      <c r="AX651" s="14" t="s">
        <v>72</v>
      </c>
      <c r="AY651" s="245" t="s">
        <v>141</v>
      </c>
    </row>
    <row r="652" spans="1:51" s="14" customFormat="1" ht="12">
      <c r="A652" s="14"/>
      <c r="B652" s="235"/>
      <c r="C652" s="236"/>
      <c r="D652" s="226" t="s">
        <v>153</v>
      </c>
      <c r="E652" s="237" t="s">
        <v>19</v>
      </c>
      <c r="F652" s="238" t="s">
        <v>916</v>
      </c>
      <c r="G652" s="236"/>
      <c r="H652" s="239">
        <v>27.128</v>
      </c>
      <c r="I652" s="240"/>
      <c r="J652" s="236"/>
      <c r="K652" s="236"/>
      <c r="L652" s="241"/>
      <c r="M652" s="242"/>
      <c r="N652" s="243"/>
      <c r="O652" s="243"/>
      <c r="P652" s="243"/>
      <c r="Q652" s="243"/>
      <c r="R652" s="243"/>
      <c r="S652" s="243"/>
      <c r="T652" s="24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45" t="s">
        <v>153</v>
      </c>
      <c r="AU652" s="245" t="s">
        <v>82</v>
      </c>
      <c r="AV652" s="14" t="s">
        <v>82</v>
      </c>
      <c r="AW652" s="14" t="s">
        <v>33</v>
      </c>
      <c r="AX652" s="14" t="s">
        <v>72</v>
      </c>
      <c r="AY652" s="245" t="s">
        <v>141</v>
      </c>
    </row>
    <row r="653" spans="1:51" s="15" customFormat="1" ht="12">
      <c r="A653" s="15"/>
      <c r="B653" s="246"/>
      <c r="C653" s="247"/>
      <c r="D653" s="226" t="s">
        <v>153</v>
      </c>
      <c r="E653" s="248" t="s">
        <v>19</v>
      </c>
      <c r="F653" s="249" t="s">
        <v>181</v>
      </c>
      <c r="G653" s="247"/>
      <c r="H653" s="250">
        <v>101.148</v>
      </c>
      <c r="I653" s="251"/>
      <c r="J653" s="247"/>
      <c r="K653" s="247"/>
      <c r="L653" s="252"/>
      <c r="M653" s="253"/>
      <c r="N653" s="254"/>
      <c r="O653" s="254"/>
      <c r="P653" s="254"/>
      <c r="Q653" s="254"/>
      <c r="R653" s="254"/>
      <c r="S653" s="254"/>
      <c r="T653" s="25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T653" s="256" t="s">
        <v>153</v>
      </c>
      <c r="AU653" s="256" t="s">
        <v>82</v>
      </c>
      <c r="AV653" s="15" t="s">
        <v>149</v>
      </c>
      <c r="AW653" s="15" t="s">
        <v>33</v>
      </c>
      <c r="AX653" s="15" t="s">
        <v>80</v>
      </c>
      <c r="AY653" s="256" t="s">
        <v>141</v>
      </c>
    </row>
    <row r="654" spans="1:51" s="14" customFormat="1" ht="12">
      <c r="A654" s="14"/>
      <c r="B654" s="235"/>
      <c r="C654" s="236"/>
      <c r="D654" s="226" t="s">
        <v>153</v>
      </c>
      <c r="E654" s="236"/>
      <c r="F654" s="238" t="s">
        <v>917</v>
      </c>
      <c r="G654" s="236"/>
      <c r="H654" s="239">
        <v>111.263</v>
      </c>
      <c r="I654" s="240"/>
      <c r="J654" s="236"/>
      <c r="K654" s="236"/>
      <c r="L654" s="241"/>
      <c r="M654" s="242"/>
      <c r="N654" s="243"/>
      <c r="O654" s="243"/>
      <c r="P654" s="243"/>
      <c r="Q654" s="243"/>
      <c r="R654" s="243"/>
      <c r="S654" s="243"/>
      <c r="T654" s="24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45" t="s">
        <v>153</v>
      </c>
      <c r="AU654" s="245" t="s">
        <v>82</v>
      </c>
      <c r="AV654" s="14" t="s">
        <v>82</v>
      </c>
      <c r="AW654" s="14" t="s">
        <v>4</v>
      </c>
      <c r="AX654" s="14" t="s">
        <v>80</v>
      </c>
      <c r="AY654" s="245" t="s">
        <v>141</v>
      </c>
    </row>
    <row r="655" spans="1:65" s="2" customFormat="1" ht="49.05" customHeight="1">
      <c r="A655" s="40"/>
      <c r="B655" s="41"/>
      <c r="C655" s="257" t="s">
        <v>918</v>
      </c>
      <c r="D655" s="257" t="s">
        <v>188</v>
      </c>
      <c r="E655" s="258" t="s">
        <v>919</v>
      </c>
      <c r="F655" s="259" t="s">
        <v>920</v>
      </c>
      <c r="G655" s="260" t="s">
        <v>147</v>
      </c>
      <c r="H655" s="261">
        <v>52.745</v>
      </c>
      <c r="I655" s="262"/>
      <c r="J655" s="263">
        <f>ROUND(I655*H655,2)</f>
        <v>0</v>
      </c>
      <c r="K655" s="259" t="s">
        <v>148</v>
      </c>
      <c r="L655" s="264"/>
      <c r="M655" s="265" t="s">
        <v>19</v>
      </c>
      <c r="N655" s="266" t="s">
        <v>43</v>
      </c>
      <c r="O655" s="86"/>
      <c r="P655" s="215">
        <f>O655*H655</f>
        <v>0</v>
      </c>
      <c r="Q655" s="215">
        <v>0.0035</v>
      </c>
      <c r="R655" s="215">
        <f>Q655*H655</f>
        <v>0.1846075</v>
      </c>
      <c r="S655" s="215">
        <v>0</v>
      </c>
      <c r="T655" s="216">
        <f>S655*H655</f>
        <v>0</v>
      </c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R655" s="217" t="s">
        <v>192</v>
      </c>
      <c r="AT655" s="217" t="s">
        <v>188</v>
      </c>
      <c r="AU655" s="217" t="s">
        <v>82</v>
      </c>
      <c r="AY655" s="19" t="s">
        <v>141</v>
      </c>
      <c r="BE655" s="218">
        <f>IF(N655="základní",J655,0)</f>
        <v>0</v>
      </c>
      <c r="BF655" s="218">
        <f>IF(N655="snížená",J655,0)</f>
        <v>0</v>
      </c>
      <c r="BG655" s="218">
        <f>IF(N655="zákl. přenesená",J655,0)</f>
        <v>0</v>
      </c>
      <c r="BH655" s="218">
        <f>IF(N655="sníž. přenesená",J655,0)</f>
        <v>0</v>
      </c>
      <c r="BI655" s="218">
        <f>IF(N655="nulová",J655,0)</f>
        <v>0</v>
      </c>
      <c r="BJ655" s="19" t="s">
        <v>80</v>
      </c>
      <c r="BK655" s="218">
        <f>ROUND(I655*H655,2)</f>
        <v>0</v>
      </c>
      <c r="BL655" s="19" t="s">
        <v>184</v>
      </c>
      <c r="BM655" s="217" t="s">
        <v>921</v>
      </c>
    </row>
    <row r="656" spans="1:51" s="14" customFormat="1" ht="12">
      <c r="A656" s="14"/>
      <c r="B656" s="235"/>
      <c r="C656" s="236"/>
      <c r="D656" s="226" t="s">
        <v>153</v>
      </c>
      <c r="E656" s="237" t="s">
        <v>19</v>
      </c>
      <c r="F656" s="238" t="s">
        <v>922</v>
      </c>
      <c r="G656" s="236"/>
      <c r="H656" s="239">
        <v>47.95</v>
      </c>
      <c r="I656" s="240"/>
      <c r="J656" s="236"/>
      <c r="K656" s="236"/>
      <c r="L656" s="241"/>
      <c r="M656" s="242"/>
      <c r="N656" s="243"/>
      <c r="O656" s="243"/>
      <c r="P656" s="243"/>
      <c r="Q656" s="243"/>
      <c r="R656" s="243"/>
      <c r="S656" s="243"/>
      <c r="T656" s="24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45" t="s">
        <v>153</v>
      </c>
      <c r="AU656" s="245" t="s">
        <v>82</v>
      </c>
      <c r="AV656" s="14" t="s">
        <v>82</v>
      </c>
      <c r="AW656" s="14" t="s">
        <v>33</v>
      </c>
      <c r="AX656" s="14" t="s">
        <v>80</v>
      </c>
      <c r="AY656" s="245" t="s">
        <v>141</v>
      </c>
    </row>
    <row r="657" spans="1:51" s="14" customFormat="1" ht="12">
      <c r="A657" s="14"/>
      <c r="B657" s="235"/>
      <c r="C657" s="236"/>
      <c r="D657" s="226" t="s">
        <v>153</v>
      </c>
      <c r="E657" s="236"/>
      <c r="F657" s="238" t="s">
        <v>923</v>
      </c>
      <c r="G657" s="236"/>
      <c r="H657" s="239">
        <v>52.745</v>
      </c>
      <c r="I657" s="240"/>
      <c r="J657" s="236"/>
      <c r="K657" s="236"/>
      <c r="L657" s="241"/>
      <c r="M657" s="242"/>
      <c r="N657" s="243"/>
      <c r="O657" s="243"/>
      <c r="P657" s="243"/>
      <c r="Q657" s="243"/>
      <c r="R657" s="243"/>
      <c r="S657" s="243"/>
      <c r="T657" s="24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45" t="s">
        <v>153</v>
      </c>
      <c r="AU657" s="245" t="s">
        <v>82</v>
      </c>
      <c r="AV657" s="14" t="s">
        <v>82</v>
      </c>
      <c r="AW657" s="14" t="s">
        <v>4</v>
      </c>
      <c r="AX657" s="14" t="s">
        <v>80</v>
      </c>
      <c r="AY657" s="245" t="s">
        <v>141</v>
      </c>
    </row>
    <row r="658" spans="1:65" s="2" customFormat="1" ht="24.15" customHeight="1">
      <c r="A658" s="40"/>
      <c r="B658" s="41"/>
      <c r="C658" s="206" t="s">
        <v>924</v>
      </c>
      <c r="D658" s="206" t="s">
        <v>144</v>
      </c>
      <c r="E658" s="207" t="s">
        <v>925</v>
      </c>
      <c r="F658" s="208" t="s">
        <v>926</v>
      </c>
      <c r="G658" s="209" t="s">
        <v>255</v>
      </c>
      <c r="H658" s="210">
        <v>0.746</v>
      </c>
      <c r="I658" s="211"/>
      <c r="J658" s="212">
        <f>ROUND(I658*H658,2)</f>
        <v>0</v>
      </c>
      <c r="K658" s="208" t="s">
        <v>148</v>
      </c>
      <c r="L658" s="46"/>
      <c r="M658" s="213" t="s">
        <v>19</v>
      </c>
      <c r="N658" s="214" t="s">
        <v>43</v>
      </c>
      <c r="O658" s="86"/>
      <c r="P658" s="215">
        <f>O658*H658</f>
        <v>0</v>
      </c>
      <c r="Q658" s="215">
        <v>0</v>
      </c>
      <c r="R658" s="215">
        <f>Q658*H658</f>
        <v>0</v>
      </c>
      <c r="S658" s="215">
        <v>0</v>
      </c>
      <c r="T658" s="216">
        <f>S658*H658</f>
        <v>0</v>
      </c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R658" s="217" t="s">
        <v>184</v>
      </c>
      <c r="AT658" s="217" t="s">
        <v>144</v>
      </c>
      <c r="AU658" s="217" t="s">
        <v>82</v>
      </c>
      <c r="AY658" s="19" t="s">
        <v>141</v>
      </c>
      <c r="BE658" s="218">
        <f>IF(N658="základní",J658,0)</f>
        <v>0</v>
      </c>
      <c r="BF658" s="218">
        <f>IF(N658="snížená",J658,0)</f>
        <v>0</v>
      </c>
      <c r="BG658" s="218">
        <f>IF(N658="zákl. přenesená",J658,0)</f>
        <v>0</v>
      </c>
      <c r="BH658" s="218">
        <f>IF(N658="sníž. přenesená",J658,0)</f>
        <v>0</v>
      </c>
      <c r="BI658" s="218">
        <f>IF(N658="nulová",J658,0)</f>
        <v>0</v>
      </c>
      <c r="BJ658" s="19" t="s">
        <v>80</v>
      </c>
      <c r="BK658" s="218">
        <f>ROUND(I658*H658,2)</f>
        <v>0</v>
      </c>
      <c r="BL658" s="19" t="s">
        <v>184</v>
      </c>
      <c r="BM658" s="217" t="s">
        <v>927</v>
      </c>
    </row>
    <row r="659" spans="1:47" s="2" customFormat="1" ht="12">
      <c r="A659" s="40"/>
      <c r="B659" s="41"/>
      <c r="C659" s="42"/>
      <c r="D659" s="219" t="s">
        <v>151</v>
      </c>
      <c r="E659" s="42"/>
      <c r="F659" s="220" t="s">
        <v>928</v>
      </c>
      <c r="G659" s="42"/>
      <c r="H659" s="42"/>
      <c r="I659" s="221"/>
      <c r="J659" s="42"/>
      <c r="K659" s="42"/>
      <c r="L659" s="46"/>
      <c r="M659" s="222"/>
      <c r="N659" s="223"/>
      <c r="O659" s="86"/>
      <c r="P659" s="86"/>
      <c r="Q659" s="86"/>
      <c r="R659" s="86"/>
      <c r="S659" s="86"/>
      <c r="T659" s="87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T659" s="19" t="s">
        <v>151</v>
      </c>
      <c r="AU659" s="19" t="s">
        <v>82</v>
      </c>
    </row>
    <row r="660" spans="1:65" s="2" customFormat="1" ht="37.8" customHeight="1">
      <c r="A660" s="40"/>
      <c r="B660" s="41"/>
      <c r="C660" s="206" t="s">
        <v>929</v>
      </c>
      <c r="D660" s="206" t="s">
        <v>144</v>
      </c>
      <c r="E660" s="207" t="s">
        <v>930</v>
      </c>
      <c r="F660" s="208" t="s">
        <v>931</v>
      </c>
      <c r="G660" s="209" t="s">
        <v>255</v>
      </c>
      <c r="H660" s="210">
        <v>0.746</v>
      </c>
      <c r="I660" s="211"/>
      <c r="J660" s="212">
        <f>ROUND(I660*H660,2)</f>
        <v>0</v>
      </c>
      <c r="K660" s="208" t="s">
        <v>148</v>
      </c>
      <c r="L660" s="46"/>
      <c r="M660" s="213" t="s">
        <v>19</v>
      </c>
      <c r="N660" s="214" t="s">
        <v>43</v>
      </c>
      <c r="O660" s="86"/>
      <c r="P660" s="215">
        <f>O660*H660</f>
        <v>0</v>
      </c>
      <c r="Q660" s="215">
        <v>0</v>
      </c>
      <c r="R660" s="215">
        <f>Q660*H660</f>
        <v>0</v>
      </c>
      <c r="S660" s="215">
        <v>0</v>
      </c>
      <c r="T660" s="216">
        <f>S660*H660</f>
        <v>0</v>
      </c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R660" s="217" t="s">
        <v>184</v>
      </c>
      <c r="AT660" s="217" t="s">
        <v>144</v>
      </c>
      <c r="AU660" s="217" t="s">
        <v>82</v>
      </c>
      <c r="AY660" s="19" t="s">
        <v>141</v>
      </c>
      <c r="BE660" s="218">
        <f>IF(N660="základní",J660,0)</f>
        <v>0</v>
      </c>
      <c r="BF660" s="218">
        <f>IF(N660="snížená",J660,0)</f>
        <v>0</v>
      </c>
      <c r="BG660" s="218">
        <f>IF(N660="zákl. přenesená",J660,0)</f>
        <v>0</v>
      </c>
      <c r="BH660" s="218">
        <f>IF(N660="sníž. přenesená",J660,0)</f>
        <v>0</v>
      </c>
      <c r="BI660" s="218">
        <f>IF(N660="nulová",J660,0)</f>
        <v>0</v>
      </c>
      <c r="BJ660" s="19" t="s">
        <v>80</v>
      </c>
      <c r="BK660" s="218">
        <f>ROUND(I660*H660,2)</f>
        <v>0</v>
      </c>
      <c r="BL660" s="19" t="s">
        <v>184</v>
      </c>
      <c r="BM660" s="217" t="s">
        <v>932</v>
      </c>
    </row>
    <row r="661" spans="1:47" s="2" customFormat="1" ht="12">
      <c r="A661" s="40"/>
      <c r="B661" s="41"/>
      <c r="C661" s="42"/>
      <c r="D661" s="219" t="s">
        <v>151</v>
      </c>
      <c r="E661" s="42"/>
      <c r="F661" s="220" t="s">
        <v>933</v>
      </c>
      <c r="G661" s="42"/>
      <c r="H661" s="42"/>
      <c r="I661" s="221"/>
      <c r="J661" s="42"/>
      <c r="K661" s="42"/>
      <c r="L661" s="46"/>
      <c r="M661" s="222"/>
      <c r="N661" s="223"/>
      <c r="O661" s="86"/>
      <c r="P661" s="86"/>
      <c r="Q661" s="86"/>
      <c r="R661" s="86"/>
      <c r="S661" s="86"/>
      <c r="T661" s="87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T661" s="19" t="s">
        <v>151</v>
      </c>
      <c r="AU661" s="19" t="s">
        <v>82</v>
      </c>
    </row>
    <row r="662" spans="1:65" s="2" customFormat="1" ht="37.8" customHeight="1">
      <c r="A662" s="40"/>
      <c r="B662" s="41"/>
      <c r="C662" s="206" t="s">
        <v>934</v>
      </c>
      <c r="D662" s="206" t="s">
        <v>144</v>
      </c>
      <c r="E662" s="207" t="s">
        <v>935</v>
      </c>
      <c r="F662" s="208" t="s">
        <v>936</v>
      </c>
      <c r="G662" s="209" t="s">
        <v>255</v>
      </c>
      <c r="H662" s="210">
        <v>14.92</v>
      </c>
      <c r="I662" s="211"/>
      <c r="J662" s="212">
        <f>ROUND(I662*H662,2)</f>
        <v>0</v>
      </c>
      <c r="K662" s="208" t="s">
        <v>148</v>
      </c>
      <c r="L662" s="46"/>
      <c r="M662" s="213" t="s">
        <v>19</v>
      </c>
      <c r="N662" s="214" t="s">
        <v>43</v>
      </c>
      <c r="O662" s="86"/>
      <c r="P662" s="215">
        <f>O662*H662</f>
        <v>0</v>
      </c>
      <c r="Q662" s="215">
        <v>0</v>
      </c>
      <c r="R662" s="215">
        <f>Q662*H662</f>
        <v>0</v>
      </c>
      <c r="S662" s="215">
        <v>0</v>
      </c>
      <c r="T662" s="216">
        <f>S662*H662</f>
        <v>0</v>
      </c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R662" s="217" t="s">
        <v>184</v>
      </c>
      <c r="AT662" s="217" t="s">
        <v>144</v>
      </c>
      <c r="AU662" s="217" t="s">
        <v>82</v>
      </c>
      <c r="AY662" s="19" t="s">
        <v>141</v>
      </c>
      <c r="BE662" s="218">
        <f>IF(N662="základní",J662,0)</f>
        <v>0</v>
      </c>
      <c r="BF662" s="218">
        <f>IF(N662="snížená",J662,0)</f>
        <v>0</v>
      </c>
      <c r="BG662" s="218">
        <f>IF(N662="zákl. přenesená",J662,0)</f>
        <v>0</v>
      </c>
      <c r="BH662" s="218">
        <f>IF(N662="sníž. přenesená",J662,0)</f>
        <v>0</v>
      </c>
      <c r="BI662" s="218">
        <f>IF(N662="nulová",J662,0)</f>
        <v>0</v>
      </c>
      <c r="BJ662" s="19" t="s">
        <v>80</v>
      </c>
      <c r="BK662" s="218">
        <f>ROUND(I662*H662,2)</f>
        <v>0</v>
      </c>
      <c r="BL662" s="19" t="s">
        <v>184</v>
      </c>
      <c r="BM662" s="217" t="s">
        <v>937</v>
      </c>
    </row>
    <row r="663" spans="1:47" s="2" customFormat="1" ht="12">
      <c r="A663" s="40"/>
      <c r="B663" s="41"/>
      <c r="C663" s="42"/>
      <c r="D663" s="219" t="s">
        <v>151</v>
      </c>
      <c r="E663" s="42"/>
      <c r="F663" s="220" t="s">
        <v>938</v>
      </c>
      <c r="G663" s="42"/>
      <c r="H663" s="42"/>
      <c r="I663" s="221"/>
      <c r="J663" s="42"/>
      <c r="K663" s="42"/>
      <c r="L663" s="46"/>
      <c r="M663" s="222"/>
      <c r="N663" s="223"/>
      <c r="O663" s="86"/>
      <c r="P663" s="86"/>
      <c r="Q663" s="86"/>
      <c r="R663" s="86"/>
      <c r="S663" s="86"/>
      <c r="T663" s="87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T663" s="19" t="s">
        <v>151</v>
      </c>
      <c r="AU663" s="19" t="s">
        <v>82</v>
      </c>
    </row>
    <row r="664" spans="1:51" s="14" customFormat="1" ht="12">
      <c r="A664" s="14"/>
      <c r="B664" s="235"/>
      <c r="C664" s="236"/>
      <c r="D664" s="226" t="s">
        <v>153</v>
      </c>
      <c r="E664" s="236"/>
      <c r="F664" s="238" t="s">
        <v>939</v>
      </c>
      <c r="G664" s="236"/>
      <c r="H664" s="239">
        <v>14.92</v>
      </c>
      <c r="I664" s="240"/>
      <c r="J664" s="236"/>
      <c r="K664" s="236"/>
      <c r="L664" s="241"/>
      <c r="M664" s="242"/>
      <c r="N664" s="243"/>
      <c r="O664" s="243"/>
      <c r="P664" s="243"/>
      <c r="Q664" s="243"/>
      <c r="R664" s="243"/>
      <c r="S664" s="243"/>
      <c r="T664" s="24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45" t="s">
        <v>153</v>
      </c>
      <c r="AU664" s="245" t="s">
        <v>82</v>
      </c>
      <c r="AV664" s="14" t="s">
        <v>82</v>
      </c>
      <c r="AW664" s="14" t="s">
        <v>4</v>
      </c>
      <c r="AX664" s="14" t="s">
        <v>80</v>
      </c>
      <c r="AY664" s="245" t="s">
        <v>141</v>
      </c>
    </row>
    <row r="665" spans="1:63" s="12" customFormat="1" ht="22.8" customHeight="1">
      <c r="A665" s="12"/>
      <c r="B665" s="190"/>
      <c r="C665" s="191"/>
      <c r="D665" s="192" t="s">
        <v>71</v>
      </c>
      <c r="E665" s="204" t="s">
        <v>940</v>
      </c>
      <c r="F665" s="204" t="s">
        <v>941</v>
      </c>
      <c r="G665" s="191"/>
      <c r="H665" s="191"/>
      <c r="I665" s="194"/>
      <c r="J665" s="205">
        <f>BK665</f>
        <v>0</v>
      </c>
      <c r="K665" s="191"/>
      <c r="L665" s="196"/>
      <c r="M665" s="197"/>
      <c r="N665" s="198"/>
      <c r="O665" s="198"/>
      <c r="P665" s="199">
        <f>SUM(P666:P725)</f>
        <v>0</v>
      </c>
      <c r="Q665" s="198"/>
      <c r="R665" s="199">
        <f>SUM(R666:R725)</f>
        <v>4.24746217</v>
      </c>
      <c r="S665" s="198"/>
      <c r="T665" s="200">
        <f>SUM(T666:T725)</f>
        <v>1.9141905</v>
      </c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R665" s="201" t="s">
        <v>82</v>
      </c>
      <c r="AT665" s="202" t="s">
        <v>71</v>
      </c>
      <c r="AU665" s="202" t="s">
        <v>80</v>
      </c>
      <c r="AY665" s="201" t="s">
        <v>141</v>
      </c>
      <c r="BK665" s="203">
        <f>SUM(BK666:BK725)</f>
        <v>0</v>
      </c>
    </row>
    <row r="666" spans="1:65" s="2" customFormat="1" ht="16.5" customHeight="1">
      <c r="A666" s="40"/>
      <c r="B666" s="41"/>
      <c r="C666" s="206" t="s">
        <v>942</v>
      </c>
      <c r="D666" s="206" t="s">
        <v>144</v>
      </c>
      <c r="E666" s="207" t="s">
        <v>943</v>
      </c>
      <c r="F666" s="208" t="s">
        <v>944</v>
      </c>
      <c r="G666" s="209" t="s">
        <v>147</v>
      </c>
      <c r="H666" s="210">
        <v>132.727</v>
      </c>
      <c r="I666" s="211"/>
      <c r="J666" s="212">
        <f>ROUND(I666*H666,2)</f>
        <v>0</v>
      </c>
      <c r="K666" s="208" t="s">
        <v>148</v>
      </c>
      <c r="L666" s="46"/>
      <c r="M666" s="213" t="s">
        <v>19</v>
      </c>
      <c r="N666" s="214" t="s">
        <v>43</v>
      </c>
      <c r="O666" s="86"/>
      <c r="P666" s="215">
        <f>O666*H666</f>
        <v>0</v>
      </c>
      <c r="Q666" s="215">
        <v>0</v>
      </c>
      <c r="R666" s="215">
        <f>Q666*H666</f>
        <v>0</v>
      </c>
      <c r="S666" s="215">
        <v>0</v>
      </c>
      <c r="T666" s="216">
        <f>S666*H666</f>
        <v>0</v>
      </c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R666" s="217" t="s">
        <v>184</v>
      </c>
      <c r="AT666" s="217" t="s">
        <v>144</v>
      </c>
      <c r="AU666" s="217" t="s">
        <v>82</v>
      </c>
      <c r="AY666" s="19" t="s">
        <v>141</v>
      </c>
      <c r="BE666" s="218">
        <f>IF(N666="základní",J666,0)</f>
        <v>0</v>
      </c>
      <c r="BF666" s="218">
        <f>IF(N666="snížená",J666,0)</f>
        <v>0</v>
      </c>
      <c r="BG666" s="218">
        <f>IF(N666="zákl. přenesená",J666,0)</f>
        <v>0</v>
      </c>
      <c r="BH666" s="218">
        <f>IF(N666="sníž. přenesená",J666,0)</f>
        <v>0</v>
      </c>
      <c r="BI666" s="218">
        <f>IF(N666="nulová",J666,0)</f>
        <v>0</v>
      </c>
      <c r="BJ666" s="19" t="s">
        <v>80</v>
      </c>
      <c r="BK666" s="218">
        <f>ROUND(I666*H666,2)</f>
        <v>0</v>
      </c>
      <c r="BL666" s="19" t="s">
        <v>184</v>
      </c>
      <c r="BM666" s="217" t="s">
        <v>945</v>
      </c>
    </row>
    <row r="667" spans="1:47" s="2" customFormat="1" ht="12">
      <c r="A667" s="40"/>
      <c r="B667" s="41"/>
      <c r="C667" s="42"/>
      <c r="D667" s="219" t="s">
        <v>151</v>
      </c>
      <c r="E667" s="42"/>
      <c r="F667" s="220" t="s">
        <v>946</v>
      </c>
      <c r="G667" s="42"/>
      <c r="H667" s="42"/>
      <c r="I667" s="221"/>
      <c r="J667" s="42"/>
      <c r="K667" s="42"/>
      <c r="L667" s="46"/>
      <c r="M667" s="222"/>
      <c r="N667" s="223"/>
      <c r="O667" s="86"/>
      <c r="P667" s="86"/>
      <c r="Q667" s="86"/>
      <c r="R667" s="86"/>
      <c r="S667" s="86"/>
      <c r="T667" s="87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T667" s="19" t="s">
        <v>151</v>
      </c>
      <c r="AU667" s="19" t="s">
        <v>82</v>
      </c>
    </row>
    <row r="668" spans="1:51" s="13" customFormat="1" ht="12">
      <c r="A668" s="13"/>
      <c r="B668" s="224"/>
      <c r="C668" s="225"/>
      <c r="D668" s="226" t="s">
        <v>153</v>
      </c>
      <c r="E668" s="227" t="s">
        <v>19</v>
      </c>
      <c r="F668" s="228" t="s">
        <v>947</v>
      </c>
      <c r="G668" s="225"/>
      <c r="H668" s="227" t="s">
        <v>19</v>
      </c>
      <c r="I668" s="229"/>
      <c r="J668" s="225"/>
      <c r="K668" s="225"/>
      <c r="L668" s="230"/>
      <c r="M668" s="231"/>
      <c r="N668" s="232"/>
      <c r="O668" s="232"/>
      <c r="P668" s="232"/>
      <c r="Q668" s="232"/>
      <c r="R668" s="232"/>
      <c r="S668" s="232"/>
      <c r="T668" s="23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34" t="s">
        <v>153</v>
      </c>
      <c r="AU668" s="234" t="s">
        <v>82</v>
      </c>
      <c r="AV668" s="13" t="s">
        <v>80</v>
      </c>
      <c r="AW668" s="13" t="s">
        <v>33</v>
      </c>
      <c r="AX668" s="13" t="s">
        <v>72</v>
      </c>
      <c r="AY668" s="234" t="s">
        <v>141</v>
      </c>
    </row>
    <row r="669" spans="1:51" s="14" customFormat="1" ht="12">
      <c r="A669" s="14"/>
      <c r="B669" s="235"/>
      <c r="C669" s="236"/>
      <c r="D669" s="226" t="s">
        <v>153</v>
      </c>
      <c r="E669" s="237" t="s">
        <v>19</v>
      </c>
      <c r="F669" s="238" t="s">
        <v>948</v>
      </c>
      <c r="G669" s="236"/>
      <c r="H669" s="239">
        <v>8.475</v>
      </c>
      <c r="I669" s="240"/>
      <c r="J669" s="236"/>
      <c r="K669" s="236"/>
      <c r="L669" s="241"/>
      <c r="M669" s="242"/>
      <c r="N669" s="243"/>
      <c r="O669" s="243"/>
      <c r="P669" s="243"/>
      <c r="Q669" s="243"/>
      <c r="R669" s="243"/>
      <c r="S669" s="243"/>
      <c r="T669" s="24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45" t="s">
        <v>153</v>
      </c>
      <c r="AU669" s="245" t="s">
        <v>82</v>
      </c>
      <c r="AV669" s="14" t="s">
        <v>82</v>
      </c>
      <c r="AW669" s="14" t="s">
        <v>33</v>
      </c>
      <c r="AX669" s="14" t="s">
        <v>72</v>
      </c>
      <c r="AY669" s="245" t="s">
        <v>141</v>
      </c>
    </row>
    <row r="670" spans="1:51" s="14" customFormat="1" ht="12">
      <c r="A670" s="14"/>
      <c r="B670" s="235"/>
      <c r="C670" s="236"/>
      <c r="D670" s="226" t="s">
        <v>153</v>
      </c>
      <c r="E670" s="237" t="s">
        <v>19</v>
      </c>
      <c r="F670" s="238" t="s">
        <v>949</v>
      </c>
      <c r="G670" s="236"/>
      <c r="H670" s="239">
        <v>13.142</v>
      </c>
      <c r="I670" s="240"/>
      <c r="J670" s="236"/>
      <c r="K670" s="236"/>
      <c r="L670" s="241"/>
      <c r="M670" s="242"/>
      <c r="N670" s="243"/>
      <c r="O670" s="243"/>
      <c r="P670" s="243"/>
      <c r="Q670" s="243"/>
      <c r="R670" s="243"/>
      <c r="S670" s="243"/>
      <c r="T670" s="24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45" t="s">
        <v>153</v>
      </c>
      <c r="AU670" s="245" t="s">
        <v>82</v>
      </c>
      <c r="AV670" s="14" t="s">
        <v>82</v>
      </c>
      <c r="AW670" s="14" t="s">
        <v>33</v>
      </c>
      <c r="AX670" s="14" t="s">
        <v>72</v>
      </c>
      <c r="AY670" s="245" t="s">
        <v>141</v>
      </c>
    </row>
    <row r="671" spans="1:51" s="14" customFormat="1" ht="12">
      <c r="A671" s="14"/>
      <c r="B671" s="235"/>
      <c r="C671" s="236"/>
      <c r="D671" s="226" t="s">
        <v>153</v>
      </c>
      <c r="E671" s="237" t="s">
        <v>19</v>
      </c>
      <c r="F671" s="238" t="s">
        <v>950</v>
      </c>
      <c r="G671" s="236"/>
      <c r="H671" s="239">
        <v>14.338</v>
      </c>
      <c r="I671" s="240"/>
      <c r="J671" s="236"/>
      <c r="K671" s="236"/>
      <c r="L671" s="241"/>
      <c r="M671" s="242"/>
      <c r="N671" s="243"/>
      <c r="O671" s="243"/>
      <c r="P671" s="243"/>
      <c r="Q671" s="243"/>
      <c r="R671" s="243"/>
      <c r="S671" s="243"/>
      <c r="T671" s="24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45" t="s">
        <v>153</v>
      </c>
      <c r="AU671" s="245" t="s">
        <v>82</v>
      </c>
      <c r="AV671" s="14" t="s">
        <v>82</v>
      </c>
      <c r="AW671" s="14" t="s">
        <v>33</v>
      </c>
      <c r="AX671" s="14" t="s">
        <v>72</v>
      </c>
      <c r="AY671" s="245" t="s">
        <v>141</v>
      </c>
    </row>
    <row r="672" spans="1:51" s="14" customFormat="1" ht="12">
      <c r="A672" s="14"/>
      <c r="B672" s="235"/>
      <c r="C672" s="236"/>
      <c r="D672" s="226" t="s">
        <v>153</v>
      </c>
      <c r="E672" s="237" t="s">
        <v>19</v>
      </c>
      <c r="F672" s="238" t="s">
        <v>951</v>
      </c>
      <c r="G672" s="236"/>
      <c r="H672" s="239">
        <v>20.304</v>
      </c>
      <c r="I672" s="240"/>
      <c r="J672" s="236"/>
      <c r="K672" s="236"/>
      <c r="L672" s="241"/>
      <c r="M672" s="242"/>
      <c r="N672" s="243"/>
      <c r="O672" s="243"/>
      <c r="P672" s="243"/>
      <c r="Q672" s="243"/>
      <c r="R672" s="243"/>
      <c r="S672" s="243"/>
      <c r="T672" s="24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45" t="s">
        <v>153</v>
      </c>
      <c r="AU672" s="245" t="s">
        <v>82</v>
      </c>
      <c r="AV672" s="14" t="s">
        <v>82</v>
      </c>
      <c r="AW672" s="14" t="s">
        <v>33</v>
      </c>
      <c r="AX672" s="14" t="s">
        <v>72</v>
      </c>
      <c r="AY672" s="245" t="s">
        <v>141</v>
      </c>
    </row>
    <row r="673" spans="1:51" s="14" customFormat="1" ht="12">
      <c r="A673" s="14"/>
      <c r="B673" s="235"/>
      <c r="C673" s="236"/>
      <c r="D673" s="226" t="s">
        <v>153</v>
      </c>
      <c r="E673" s="237" t="s">
        <v>19</v>
      </c>
      <c r="F673" s="238" t="s">
        <v>952</v>
      </c>
      <c r="G673" s="236"/>
      <c r="H673" s="239">
        <v>29.286</v>
      </c>
      <c r="I673" s="240"/>
      <c r="J673" s="236"/>
      <c r="K673" s="236"/>
      <c r="L673" s="241"/>
      <c r="M673" s="242"/>
      <c r="N673" s="243"/>
      <c r="O673" s="243"/>
      <c r="P673" s="243"/>
      <c r="Q673" s="243"/>
      <c r="R673" s="243"/>
      <c r="S673" s="243"/>
      <c r="T673" s="24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45" t="s">
        <v>153</v>
      </c>
      <c r="AU673" s="245" t="s">
        <v>82</v>
      </c>
      <c r="AV673" s="14" t="s">
        <v>82</v>
      </c>
      <c r="AW673" s="14" t="s">
        <v>33</v>
      </c>
      <c r="AX673" s="14" t="s">
        <v>72</v>
      </c>
      <c r="AY673" s="245" t="s">
        <v>141</v>
      </c>
    </row>
    <row r="674" spans="1:51" s="14" customFormat="1" ht="12">
      <c r="A674" s="14"/>
      <c r="B674" s="235"/>
      <c r="C674" s="236"/>
      <c r="D674" s="226" t="s">
        <v>153</v>
      </c>
      <c r="E674" s="237" t="s">
        <v>19</v>
      </c>
      <c r="F674" s="238" t="s">
        <v>953</v>
      </c>
      <c r="G674" s="236"/>
      <c r="H674" s="239">
        <v>11.032</v>
      </c>
      <c r="I674" s="240"/>
      <c r="J674" s="236"/>
      <c r="K674" s="236"/>
      <c r="L674" s="241"/>
      <c r="M674" s="242"/>
      <c r="N674" s="243"/>
      <c r="O674" s="243"/>
      <c r="P674" s="243"/>
      <c r="Q674" s="243"/>
      <c r="R674" s="243"/>
      <c r="S674" s="243"/>
      <c r="T674" s="24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45" t="s">
        <v>153</v>
      </c>
      <c r="AU674" s="245" t="s">
        <v>82</v>
      </c>
      <c r="AV674" s="14" t="s">
        <v>82</v>
      </c>
      <c r="AW674" s="14" t="s">
        <v>33</v>
      </c>
      <c r="AX674" s="14" t="s">
        <v>72</v>
      </c>
      <c r="AY674" s="245" t="s">
        <v>141</v>
      </c>
    </row>
    <row r="675" spans="1:51" s="14" customFormat="1" ht="12">
      <c r="A675" s="14"/>
      <c r="B675" s="235"/>
      <c r="C675" s="236"/>
      <c r="D675" s="226" t="s">
        <v>153</v>
      </c>
      <c r="E675" s="237" t="s">
        <v>19</v>
      </c>
      <c r="F675" s="238" t="s">
        <v>954</v>
      </c>
      <c r="G675" s="236"/>
      <c r="H675" s="239">
        <v>36.15</v>
      </c>
      <c r="I675" s="240"/>
      <c r="J675" s="236"/>
      <c r="K675" s="236"/>
      <c r="L675" s="241"/>
      <c r="M675" s="242"/>
      <c r="N675" s="243"/>
      <c r="O675" s="243"/>
      <c r="P675" s="243"/>
      <c r="Q675" s="243"/>
      <c r="R675" s="243"/>
      <c r="S675" s="243"/>
      <c r="T675" s="24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45" t="s">
        <v>153</v>
      </c>
      <c r="AU675" s="245" t="s">
        <v>82</v>
      </c>
      <c r="AV675" s="14" t="s">
        <v>82</v>
      </c>
      <c r="AW675" s="14" t="s">
        <v>33</v>
      </c>
      <c r="AX675" s="14" t="s">
        <v>72</v>
      </c>
      <c r="AY675" s="245" t="s">
        <v>141</v>
      </c>
    </row>
    <row r="676" spans="1:51" s="15" customFormat="1" ht="12">
      <c r="A676" s="15"/>
      <c r="B676" s="246"/>
      <c r="C676" s="247"/>
      <c r="D676" s="226" t="s">
        <v>153</v>
      </c>
      <c r="E676" s="248" t="s">
        <v>19</v>
      </c>
      <c r="F676" s="249" t="s">
        <v>181</v>
      </c>
      <c r="G676" s="247"/>
      <c r="H676" s="250">
        <v>132.727</v>
      </c>
      <c r="I676" s="251"/>
      <c r="J676" s="247"/>
      <c r="K676" s="247"/>
      <c r="L676" s="252"/>
      <c r="M676" s="253"/>
      <c r="N676" s="254"/>
      <c r="O676" s="254"/>
      <c r="P676" s="254"/>
      <c r="Q676" s="254"/>
      <c r="R676" s="254"/>
      <c r="S676" s="254"/>
      <c r="T676" s="25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T676" s="256" t="s">
        <v>153</v>
      </c>
      <c r="AU676" s="256" t="s">
        <v>82</v>
      </c>
      <c r="AV676" s="15" t="s">
        <v>149</v>
      </c>
      <c r="AW676" s="15" t="s">
        <v>33</v>
      </c>
      <c r="AX676" s="15" t="s">
        <v>80</v>
      </c>
      <c r="AY676" s="256" t="s">
        <v>141</v>
      </c>
    </row>
    <row r="677" spans="1:65" s="2" customFormat="1" ht="16.5" customHeight="1">
      <c r="A677" s="40"/>
      <c r="B677" s="41"/>
      <c r="C677" s="206" t="s">
        <v>955</v>
      </c>
      <c r="D677" s="206" t="s">
        <v>144</v>
      </c>
      <c r="E677" s="207" t="s">
        <v>956</v>
      </c>
      <c r="F677" s="208" t="s">
        <v>957</v>
      </c>
      <c r="G677" s="209" t="s">
        <v>147</v>
      </c>
      <c r="H677" s="210">
        <v>132.727</v>
      </c>
      <c r="I677" s="211"/>
      <c r="J677" s="212">
        <f>ROUND(I677*H677,2)</f>
        <v>0</v>
      </c>
      <c r="K677" s="208" t="s">
        <v>148</v>
      </c>
      <c r="L677" s="46"/>
      <c r="M677" s="213" t="s">
        <v>19</v>
      </c>
      <c r="N677" s="214" t="s">
        <v>43</v>
      </c>
      <c r="O677" s="86"/>
      <c r="P677" s="215">
        <f>O677*H677</f>
        <v>0</v>
      </c>
      <c r="Q677" s="215">
        <v>0.0003</v>
      </c>
      <c r="R677" s="215">
        <f>Q677*H677</f>
        <v>0.039818099999999995</v>
      </c>
      <c r="S677" s="215">
        <v>0</v>
      </c>
      <c r="T677" s="216">
        <f>S677*H677</f>
        <v>0</v>
      </c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R677" s="217" t="s">
        <v>184</v>
      </c>
      <c r="AT677" s="217" t="s">
        <v>144</v>
      </c>
      <c r="AU677" s="217" t="s">
        <v>82</v>
      </c>
      <c r="AY677" s="19" t="s">
        <v>141</v>
      </c>
      <c r="BE677" s="218">
        <f>IF(N677="základní",J677,0)</f>
        <v>0</v>
      </c>
      <c r="BF677" s="218">
        <f>IF(N677="snížená",J677,0)</f>
        <v>0</v>
      </c>
      <c r="BG677" s="218">
        <f>IF(N677="zákl. přenesená",J677,0)</f>
        <v>0</v>
      </c>
      <c r="BH677" s="218">
        <f>IF(N677="sníž. přenesená",J677,0)</f>
        <v>0</v>
      </c>
      <c r="BI677" s="218">
        <f>IF(N677="nulová",J677,0)</f>
        <v>0</v>
      </c>
      <c r="BJ677" s="19" t="s">
        <v>80</v>
      </c>
      <c r="BK677" s="218">
        <f>ROUND(I677*H677,2)</f>
        <v>0</v>
      </c>
      <c r="BL677" s="19" t="s">
        <v>184</v>
      </c>
      <c r="BM677" s="217" t="s">
        <v>958</v>
      </c>
    </row>
    <row r="678" spans="1:47" s="2" customFormat="1" ht="12">
      <c r="A678" s="40"/>
      <c r="B678" s="41"/>
      <c r="C678" s="42"/>
      <c r="D678" s="219" t="s">
        <v>151</v>
      </c>
      <c r="E678" s="42"/>
      <c r="F678" s="220" t="s">
        <v>959</v>
      </c>
      <c r="G678" s="42"/>
      <c r="H678" s="42"/>
      <c r="I678" s="221"/>
      <c r="J678" s="42"/>
      <c r="K678" s="42"/>
      <c r="L678" s="46"/>
      <c r="M678" s="222"/>
      <c r="N678" s="223"/>
      <c r="O678" s="86"/>
      <c r="P678" s="86"/>
      <c r="Q678" s="86"/>
      <c r="R678" s="86"/>
      <c r="S678" s="86"/>
      <c r="T678" s="87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T678" s="19" t="s">
        <v>151</v>
      </c>
      <c r="AU678" s="19" t="s">
        <v>82</v>
      </c>
    </row>
    <row r="679" spans="1:51" s="13" customFormat="1" ht="12">
      <c r="A679" s="13"/>
      <c r="B679" s="224"/>
      <c r="C679" s="225"/>
      <c r="D679" s="226" t="s">
        <v>153</v>
      </c>
      <c r="E679" s="227" t="s">
        <v>19</v>
      </c>
      <c r="F679" s="228" t="s">
        <v>947</v>
      </c>
      <c r="G679" s="225"/>
      <c r="H679" s="227" t="s">
        <v>19</v>
      </c>
      <c r="I679" s="229"/>
      <c r="J679" s="225"/>
      <c r="K679" s="225"/>
      <c r="L679" s="230"/>
      <c r="M679" s="231"/>
      <c r="N679" s="232"/>
      <c r="O679" s="232"/>
      <c r="P679" s="232"/>
      <c r="Q679" s="232"/>
      <c r="R679" s="232"/>
      <c r="S679" s="232"/>
      <c r="T679" s="23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34" t="s">
        <v>153</v>
      </c>
      <c r="AU679" s="234" t="s">
        <v>82</v>
      </c>
      <c r="AV679" s="13" t="s">
        <v>80</v>
      </c>
      <c r="AW679" s="13" t="s">
        <v>33</v>
      </c>
      <c r="AX679" s="13" t="s">
        <v>72</v>
      </c>
      <c r="AY679" s="234" t="s">
        <v>141</v>
      </c>
    </row>
    <row r="680" spans="1:51" s="14" customFormat="1" ht="12">
      <c r="A680" s="14"/>
      <c r="B680" s="235"/>
      <c r="C680" s="236"/>
      <c r="D680" s="226" t="s">
        <v>153</v>
      </c>
      <c r="E680" s="237" t="s">
        <v>19</v>
      </c>
      <c r="F680" s="238" t="s">
        <v>948</v>
      </c>
      <c r="G680" s="236"/>
      <c r="H680" s="239">
        <v>8.475</v>
      </c>
      <c r="I680" s="240"/>
      <c r="J680" s="236"/>
      <c r="K680" s="236"/>
      <c r="L680" s="241"/>
      <c r="M680" s="242"/>
      <c r="N680" s="243"/>
      <c r="O680" s="243"/>
      <c r="P680" s="243"/>
      <c r="Q680" s="243"/>
      <c r="R680" s="243"/>
      <c r="S680" s="243"/>
      <c r="T680" s="24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45" t="s">
        <v>153</v>
      </c>
      <c r="AU680" s="245" t="s">
        <v>82</v>
      </c>
      <c r="AV680" s="14" t="s">
        <v>82</v>
      </c>
      <c r="AW680" s="14" t="s">
        <v>33</v>
      </c>
      <c r="AX680" s="14" t="s">
        <v>72</v>
      </c>
      <c r="AY680" s="245" t="s">
        <v>141</v>
      </c>
    </row>
    <row r="681" spans="1:51" s="14" customFormat="1" ht="12">
      <c r="A681" s="14"/>
      <c r="B681" s="235"/>
      <c r="C681" s="236"/>
      <c r="D681" s="226" t="s">
        <v>153</v>
      </c>
      <c r="E681" s="237" t="s">
        <v>19</v>
      </c>
      <c r="F681" s="238" t="s">
        <v>949</v>
      </c>
      <c r="G681" s="236"/>
      <c r="H681" s="239">
        <v>13.142</v>
      </c>
      <c r="I681" s="240"/>
      <c r="J681" s="236"/>
      <c r="K681" s="236"/>
      <c r="L681" s="241"/>
      <c r="M681" s="242"/>
      <c r="N681" s="243"/>
      <c r="O681" s="243"/>
      <c r="P681" s="243"/>
      <c r="Q681" s="243"/>
      <c r="R681" s="243"/>
      <c r="S681" s="243"/>
      <c r="T681" s="24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45" t="s">
        <v>153</v>
      </c>
      <c r="AU681" s="245" t="s">
        <v>82</v>
      </c>
      <c r="AV681" s="14" t="s">
        <v>82</v>
      </c>
      <c r="AW681" s="14" t="s">
        <v>33</v>
      </c>
      <c r="AX681" s="14" t="s">
        <v>72</v>
      </c>
      <c r="AY681" s="245" t="s">
        <v>141</v>
      </c>
    </row>
    <row r="682" spans="1:51" s="14" customFormat="1" ht="12">
      <c r="A682" s="14"/>
      <c r="B682" s="235"/>
      <c r="C682" s="236"/>
      <c r="D682" s="226" t="s">
        <v>153</v>
      </c>
      <c r="E682" s="237" t="s">
        <v>19</v>
      </c>
      <c r="F682" s="238" t="s">
        <v>950</v>
      </c>
      <c r="G682" s="236"/>
      <c r="H682" s="239">
        <v>14.338</v>
      </c>
      <c r="I682" s="240"/>
      <c r="J682" s="236"/>
      <c r="K682" s="236"/>
      <c r="L682" s="241"/>
      <c r="M682" s="242"/>
      <c r="N682" s="243"/>
      <c r="O682" s="243"/>
      <c r="P682" s="243"/>
      <c r="Q682" s="243"/>
      <c r="R682" s="243"/>
      <c r="S682" s="243"/>
      <c r="T682" s="24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45" t="s">
        <v>153</v>
      </c>
      <c r="AU682" s="245" t="s">
        <v>82</v>
      </c>
      <c r="AV682" s="14" t="s">
        <v>82</v>
      </c>
      <c r="AW682" s="14" t="s">
        <v>33</v>
      </c>
      <c r="AX682" s="14" t="s">
        <v>72</v>
      </c>
      <c r="AY682" s="245" t="s">
        <v>141</v>
      </c>
    </row>
    <row r="683" spans="1:51" s="14" customFormat="1" ht="12">
      <c r="A683" s="14"/>
      <c r="B683" s="235"/>
      <c r="C683" s="236"/>
      <c r="D683" s="226" t="s">
        <v>153</v>
      </c>
      <c r="E683" s="237" t="s">
        <v>19</v>
      </c>
      <c r="F683" s="238" t="s">
        <v>951</v>
      </c>
      <c r="G683" s="236"/>
      <c r="H683" s="239">
        <v>20.304</v>
      </c>
      <c r="I683" s="240"/>
      <c r="J683" s="236"/>
      <c r="K683" s="236"/>
      <c r="L683" s="241"/>
      <c r="M683" s="242"/>
      <c r="N683" s="243"/>
      <c r="O683" s="243"/>
      <c r="P683" s="243"/>
      <c r="Q683" s="243"/>
      <c r="R683" s="243"/>
      <c r="S683" s="243"/>
      <c r="T683" s="24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45" t="s">
        <v>153</v>
      </c>
      <c r="AU683" s="245" t="s">
        <v>82</v>
      </c>
      <c r="AV683" s="14" t="s">
        <v>82</v>
      </c>
      <c r="AW683" s="14" t="s">
        <v>33</v>
      </c>
      <c r="AX683" s="14" t="s">
        <v>72</v>
      </c>
      <c r="AY683" s="245" t="s">
        <v>141</v>
      </c>
    </row>
    <row r="684" spans="1:51" s="14" customFormat="1" ht="12">
      <c r="A684" s="14"/>
      <c r="B684" s="235"/>
      <c r="C684" s="236"/>
      <c r="D684" s="226" t="s">
        <v>153</v>
      </c>
      <c r="E684" s="237" t="s">
        <v>19</v>
      </c>
      <c r="F684" s="238" t="s">
        <v>952</v>
      </c>
      <c r="G684" s="236"/>
      <c r="H684" s="239">
        <v>29.286</v>
      </c>
      <c r="I684" s="240"/>
      <c r="J684" s="236"/>
      <c r="K684" s="236"/>
      <c r="L684" s="241"/>
      <c r="M684" s="242"/>
      <c r="N684" s="243"/>
      <c r="O684" s="243"/>
      <c r="P684" s="243"/>
      <c r="Q684" s="243"/>
      <c r="R684" s="243"/>
      <c r="S684" s="243"/>
      <c r="T684" s="24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45" t="s">
        <v>153</v>
      </c>
      <c r="AU684" s="245" t="s">
        <v>82</v>
      </c>
      <c r="AV684" s="14" t="s">
        <v>82</v>
      </c>
      <c r="AW684" s="14" t="s">
        <v>33</v>
      </c>
      <c r="AX684" s="14" t="s">
        <v>72</v>
      </c>
      <c r="AY684" s="245" t="s">
        <v>141</v>
      </c>
    </row>
    <row r="685" spans="1:51" s="14" customFormat="1" ht="12">
      <c r="A685" s="14"/>
      <c r="B685" s="235"/>
      <c r="C685" s="236"/>
      <c r="D685" s="226" t="s">
        <v>153</v>
      </c>
      <c r="E685" s="237" t="s">
        <v>19</v>
      </c>
      <c r="F685" s="238" t="s">
        <v>953</v>
      </c>
      <c r="G685" s="236"/>
      <c r="H685" s="239">
        <v>11.032</v>
      </c>
      <c r="I685" s="240"/>
      <c r="J685" s="236"/>
      <c r="K685" s="236"/>
      <c r="L685" s="241"/>
      <c r="M685" s="242"/>
      <c r="N685" s="243"/>
      <c r="O685" s="243"/>
      <c r="P685" s="243"/>
      <c r="Q685" s="243"/>
      <c r="R685" s="243"/>
      <c r="S685" s="243"/>
      <c r="T685" s="24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45" t="s">
        <v>153</v>
      </c>
      <c r="AU685" s="245" t="s">
        <v>82</v>
      </c>
      <c r="AV685" s="14" t="s">
        <v>82</v>
      </c>
      <c r="AW685" s="14" t="s">
        <v>33</v>
      </c>
      <c r="AX685" s="14" t="s">
        <v>72</v>
      </c>
      <c r="AY685" s="245" t="s">
        <v>141</v>
      </c>
    </row>
    <row r="686" spans="1:51" s="14" customFormat="1" ht="12">
      <c r="A686" s="14"/>
      <c r="B686" s="235"/>
      <c r="C686" s="236"/>
      <c r="D686" s="226" t="s">
        <v>153</v>
      </c>
      <c r="E686" s="237" t="s">
        <v>19</v>
      </c>
      <c r="F686" s="238" t="s">
        <v>954</v>
      </c>
      <c r="G686" s="236"/>
      <c r="H686" s="239">
        <v>36.15</v>
      </c>
      <c r="I686" s="240"/>
      <c r="J686" s="236"/>
      <c r="K686" s="236"/>
      <c r="L686" s="241"/>
      <c r="M686" s="242"/>
      <c r="N686" s="243"/>
      <c r="O686" s="243"/>
      <c r="P686" s="243"/>
      <c r="Q686" s="243"/>
      <c r="R686" s="243"/>
      <c r="S686" s="243"/>
      <c r="T686" s="24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45" t="s">
        <v>153</v>
      </c>
      <c r="AU686" s="245" t="s">
        <v>82</v>
      </c>
      <c r="AV686" s="14" t="s">
        <v>82</v>
      </c>
      <c r="AW686" s="14" t="s">
        <v>33</v>
      </c>
      <c r="AX686" s="14" t="s">
        <v>72</v>
      </c>
      <c r="AY686" s="245" t="s">
        <v>141</v>
      </c>
    </row>
    <row r="687" spans="1:51" s="15" customFormat="1" ht="12">
      <c r="A687" s="15"/>
      <c r="B687" s="246"/>
      <c r="C687" s="247"/>
      <c r="D687" s="226" t="s">
        <v>153</v>
      </c>
      <c r="E687" s="248" t="s">
        <v>19</v>
      </c>
      <c r="F687" s="249" t="s">
        <v>181</v>
      </c>
      <c r="G687" s="247"/>
      <c r="H687" s="250">
        <v>132.727</v>
      </c>
      <c r="I687" s="251"/>
      <c r="J687" s="247"/>
      <c r="K687" s="247"/>
      <c r="L687" s="252"/>
      <c r="M687" s="253"/>
      <c r="N687" s="254"/>
      <c r="O687" s="254"/>
      <c r="P687" s="254"/>
      <c r="Q687" s="254"/>
      <c r="R687" s="254"/>
      <c r="S687" s="254"/>
      <c r="T687" s="25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T687" s="256" t="s">
        <v>153</v>
      </c>
      <c r="AU687" s="256" t="s">
        <v>82</v>
      </c>
      <c r="AV687" s="15" t="s">
        <v>149</v>
      </c>
      <c r="AW687" s="15" t="s">
        <v>33</v>
      </c>
      <c r="AX687" s="15" t="s">
        <v>80</v>
      </c>
      <c r="AY687" s="256" t="s">
        <v>141</v>
      </c>
    </row>
    <row r="688" spans="1:65" s="2" customFormat="1" ht="16.5" customHeight="1">
      <c r="A688" s="40"/>
      <c r="B688" s="41"/>
      <c r="C688" s="206" t="s">
        <v>960</v>
      </c>
      <c r="D688" s="206" t="s">
        <v>144</v>
      </c>
      <c r="E688" s="207" t="s">
        <v>961</v>
      </c>
      <c r="F688" s="208" t="s">
        <v>962</v>
      </c>
      <c r="G688" s="209" t="s">
        <v>147</v>
      </c>
      <c r="H688" s="210">
        <v>132.727</v>
      </c>
      <c r="I688" s="211"/>
      <c r="J688" s="212">
        <f>ROUND(I688*H688,2)</f>
        <v>0</v>
      </c>
      <c r="K688" s="208" t="s">
        <v>148</v>
      </c>
      <c r="L688" s="46"/>
      <c r="M688" s="213" t="s">
        <v>19</v>
      </c>
      <c r="N688" s="214" t="s">
        <v>43</v>
      </c>
      <c r="O688" s="86"/>
      <c r="P688" s="215">
        <f>O688*H688</f>
        <v>0</v>
      </c>
      <c r="Q688" s="215">
        <v>0.0015</v>
      </c>
      <c r="R688" s="215">
        <f>Q688*H688</f>
        <v>0.1990905</v>
      </c>
      <c r="S688" s="215">
        <v>0</v>
      </c>
      <c r="T688" s="216">
        <f>S688*H688</f>
        <v>0</v>
      </c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R688" s="217" t="s">
        <v>184</v>
      </c>
      <c r="AT688" s="217" t="s">
        <v>144</v>
      </c>
      <c r="AU688" s="217" t="s">
        <v>82</v>
      </c>
      <c r="AY688" s="19" t="s">
        <v>141</v>
      </c>
      <c r="BE688" s="218">
        <f>IF(N688="základní",J688,0)</f>
        <v>0</v>
      </c>
      <c r="BF688" s="218">
        <f>IF(N688="snížená",J688,0)</f>
        <v>0</v>
      </c>
      <c r="BG688" s="218">
        <f>IF(N688="zákl. přenesená",J688,0)</f>
        <v>0</v>
      </c>
      <c r="BH688" s="218">
        <f>IF(N688="sníž. přenesená",J688,0)</f>
        <v>0</v>
      </c>
      <c r="BI688" s="218">
        <f>IF(N688="nulová",J688,0)</f>
        <v>0</v>
      </c>
      <c r="BJ688" s="19" t="s">
        <v>80</v>
      </c>
      <c r="BK688" s="218">
        <f>ROUND(I688*H688,2)</f>
        <v>0</v>
      </c>
      <c r="BL688" s="19" t="s">
        <v>184</v>
      </c>
      <c r="BM688" s="217" t="s">
        <v>963</v>
      </c>
    </row>
    <row r="689" spans="1:47" s="2" customFormat="1" ht="12">
      <c r="A689" s="40"/>
      <c r="B689" s="41"/>
      <c r="C689" s="42"/>
      <c r="D689" s="219" t="s">
        <v>151</v>
      </c>
      <c r="E689" s="42"/>
      <c r="F689" s="220" t="s">
        <v>964</v>
      </c>
      <c r="G689" s="42"/>
      <c r="H689" s="42"/>
      <c r="I689" s="221"/>
      <c r="J689" s="42"/>
      <c r="K689" s="42"/>
      <c r="L689" s="46"/>
      <c r="M689" s="222"/>
      <c r="N689" s="223"/>
      <c r="O689" s="86"/>
      <c r="P689" s="86"/>
      <c r="Q689" s="86"/>
      <c r="R689" s="86"/>
      <c r="S689" s="86"/>
      <c r="T689" s="87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T689" s="19" t="s">
        <v>151</v>
      </c>
      <c r="AU689" s="19" t="s">
        <v>82</v>
      </c>
    </row>
    <row r="690" spans="1:51" s="13" customFormat="1" ht="12">
      <c r="A690" s="13"/>
      <c r="B690" s="224"/>
      <c r="C690" s="225"/>
      <c r="D690" s="226" t="s">
        <v>153</v>
      </c>
      <c r="E690" s="227" t="s">
        <v>19</v>
      </c>
      <c r="F690" s="228" t="s">
        <v>947</v>
      </c>
      <c r="G690" s="225"/>
      <c r="H690" s="227" t="s">
        <v>19</v>
      </c>
      <c r="I690" s="229"/>
      <c r="J690" s="225"/>
      <c r="K690" s="225"/>
      <c r="L690" s="230"/>
      <c r="M690" s="231"/>
      <c r="N690" s="232"/>
      <c r="O690" s="232"/>
      <c r="P690" s="232"/>
      <c r="Q690" s="232"/>
      <c r="R690" s="232"/>
      <c r="S690" s="232"/>
      <c r="T690" s="23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34" t="s">
        <v>153</v>
      </c>
      <c r="AU690" s="234" t="s">
        <v>82</v>
      </c>
      <c r="AV690" s="13" t="s">
        <v>80</v>
      </c>
      <c r="AW690" s="13" t="s">
        <v>33</v>
      </c>
      <c r="AX690" s="13" t="s">
        <v>72</v>
      </c>
      <c r="AY690" s="234" t="s">
        <v>141</v>
      </c>
    </row>
    <row r="691" spans="1:51" s="14" customFormat="1" ht="12">
      <c r="A691" s="14"/>
      <c r="B691" s="235"/>
      <c r="C691" s="236"/>
      <c r="D691" s="226" t="s">
        <v>153</v>
      </c>
      <c r="E691" s="237" t="s">
        <v>19</v>
      </c>
      <c r="F691" s="238" t="s">
        <v>948</v>
      </c>
      <c r="G691" s="236"/>
      <c r="H691" s="239">
        <v>8.475</v>
      </c>
      <c r="I691" s="240"/>
      <c r="J691" s="236"/>
      <c r="K691" s="236"/>
      <c r="L691" s="241"/>
      <c r="M691" s="242"/>
      <c r="N691" s="243"/>
      <c r="O691" s="243"/>
      <c r="P691" s="243"/>
      <c r="Q691" s="243"/>
      <c r="R691" s="243"/>
      <c r="S691" s="243"/>
      <c r="T691" s="24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45" t="s">
        <v>153</v>
      </c>
      <c r="AU691" s="245" t="s">
        <v>82</v>
      </c>
      <c r="AV691" s="14" t="s">
        <v>82</v>
      </c>
      <c r="AW691" s="14" t="s">
        <v>33</v>
      </c>
      <c r="AX691" s="14" t="s">
        <v>72</v>
      </c>
      <c r="AY691" s="245" t="s">
        <v>141</v>
      </c>
    </row>
    <row r="692" spans="1:51" s="14" customFormat="1" ht="12">
      <c r="A692" s="14"/>
      <c r="B692" s="235"/>
      <c r="C692" s="236"/>
      <c r="D692" s="226" t="s">
        <v>153</v>
      </c>
      <c r="E692" s="237" t="s">
        <v>19</v>
      </c>
      <c r="F692" s="238" t="s">
        <v>949</v>
      </c>
      <c r="G692" s="236"/>
      <c r="H692" s="239">
        <v>13.142</v>
      </c>
      <c r="I692" s="240"/>
      <c r="J692" s="236"/>
      <c r="K692" s="236"/>
      <c r="L692" s="241"/>
      <c r="M692" s="242"/>
      <c r="N692" s="243"/>
      <c r="O692" s="243"/>
      <c r="P692" s="243"/>
      <c r="Q692" s="243"/>
      <c r="R692" s="243"/>
      <c r="S692" s="243"/>
      <c r="T692" s="24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45" t="s">
        <v>153</v>
      </c>
      <c r="AU692" s="245" t="s">
        <v>82</v>
      </c>
      <c r="AV692" s="14" t="s">
        <v>82</v>
      </c>
      <c r="AW692" s="14" t="s">
        <v>33</v>
      </c>
      <c r="AX692" s="14" t="s">
        <v>72</v>
      </c>
      <c r="AY692" s="245" t="s">
        <v>141</v>
      </c>
    </row>
    <row r="693" spans="1:51" s="14" customFormat="1" ht="12">
      <c r="A693" s="14"/>
      <c r="B693" s="235"/>
      <c r="C693" s="236"/>
      <c r="D693" s="226" t="s">
        <v>153</v>
      </c>
      <c r="E693" s="237" t="s">
        <v>19</v>
      </c>
      <c r="F693" s="238" t="s">
        <v>950</v>
      </c>
      <c r="G693" s="236"/>
      <c r="H693" s="239">
        <v>14.338</v>
      </c>
      <c r="I693" s="240"/>
      <c r="J693" s="236"/>
      <c r="K693" s="236"/>
      <c r="L693" s="241"/>
      <c r="M693" s="242"/>
      <c r="N693" s="243"/>
      <c r="O693" s="243"/>
      <c r="P693" s="243"/>
      <c r="Q693" s="243"/>
      <c r="R693" s="243"/>
      <c r="S693" s="243"/>
      <c r="T693" s="24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45" t="s">
        <v>153</v>
      </c>
      <c r="AU693" s="245" t="s">
        <v>82</v>
      </c>
      <c r="AV693" s="14" t="s">
        <v>82</v>
      </c>
      <c r="AW693" s="14" t="s">
        <v>33</v>
      </c>
      <c r="AX693" s="14" t="s">
        <v>72</v>
      </c>
      <c r="AY693" s="245" t="s">
        <v>141</v>
      </c>
    </row>
    <row r="694" spans="1:51" s="14" customFormat="1" ht="12">
      <c r="A694" s="14"/>
      <c r="B694" s="235"/>
      <c r="C694" s="236"/>
      <c r="D694" s="226" t="s">
        <v>153</v>
      </c>
      <c r="E694" s="237" t="s">
        <v>19</v>
      </c>
      <c r="F694" s="238" t="s">
        <v>951</v>
      </c>
      <c r="G694" s="236"/>
      <c r="H694" s="239">
        <v>20.304</v>
      </c>
      <c r="I694" s="240"/>
      <c r="J694" s="236"/>
      <c r="K694" s="236"/>
      <c r="L694" s="241"/>
      <c r="M694" s="242"/>
      <c r="N694" s="243"/>
      <c r="O694" s="243"/>
      <c r="P694" s="243"/>
      <c r="Q694" s="243"/>
      <c r="R694" s="243"/>
      <c r="S694" s="243"/>
      <c r="T694" s="24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45" t="s">
        <v>153</v>
      </c>
      <c r="AU694" s="245" t="s">
        <v>82</v>
      </c>
      <c r="AV694" s="14" t="s">
        <v>82</v>
      </c>
      <c r="AW694" s="14" t="s">
        <v>33</v>
      </c>
      <c r="AX694" s="14" t="s">
        <v>72</v>
      </c>
      <c r="AY694" s="245" t="s">
        <v>141</v>
      </c>
    </row>
    <row r="695" spans="1:51" s="14" customFormat="1" ht="12">
      <c r="A695" s="14"/>
      <c r="B695" s="235"/>
      <c r="C695" s="236"/>
      <c r="D695" s="226" t="s">
        <v>153</v>
      </c>
      <c r="E695" s="237" t="s">
        <v>19</v>
      </c>
      <c r="F695" s="238" t="s">
        <v>952</v>
      </c>
      <c r="G695" s="236"/>
      <c r="H695" s="239">
        <v>29.286</v>
      </c>
      <c r="I695" s="240"/>
      <c r="J695" s="236"/>
      <c r="K695" s="236"/>
      <c r="L695" s="241"/>
      <c r="M695" s="242"/>
      <c r="N695" s="243"/>
      <c r="O695" s="243"/>
      <c r="P695" s="243"/>
      <c r="Q695" s="243"/>
      <c r="R695" s="243"/>
      <c r="S695" s="243"/>
      <c r="T695" s="24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45" t="s">
        <v>153</v>
      </c>
      <c r="AU695" s="245" t="s">
        <v>82</v>
      </c>
      <c r="AV695" s="14" t="s">
        <v>82</v>
      </c>
      <c r="AW695" s="14" t="s">
        <v>33</v>
      </c>
      <c r="AX695" s="14" t="s">
        <v>72</v>
      </c>
      <c r="AY695" s="245" t="s">
        <v>141</v>
      </c>
    </row>
    <row r="696" spans="1:51" s="14" customFormat="1" ht="12">
      <c r="A696" s="14"/>
      <c r="B696" s="235"/>
      <c r="C696" s="236"/>
      <c r="D696" s="226" t="s">
        <v>153</v>
      </c>
      <c r="E696" s="237" t="s">
        <v>19</v>
      </c>
      <c r="F696" s="238" t="s">
        <v>953</v>
      </c>
      <c r="G696" s="236"/>
      <c r="H696" s="239">
        <v>11.032</v>
      </c>
      <c r="I696" s="240"/>
      <c r="J696" s="236"/>
      <c r="K696" s="236"/>
      <c r="L696" s="241"/>
      <c r="M696" s="242"/>
      <c r="N696" s="243"/>
      <c r="O696" s="243"/>
      <c r="P696" s="243"/>
      <c r="Q696" s="243"/>
      <c r="R696" s="243"/>
      <c r="S696" s="243"/>
      <c r="T696" s="24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45" t="s">
        <v>153</v>
      </c>
      <c r="AU696" s="245" t="s">
        <v>82</v>
      </c>
      <c r="AV696" s="14" t="s">
        <v>82</v>
      </c>
      <c r="AW696" s="14" t="s">
        <v>33</v>
      </c>
      <c r="AX696" s="14" t="s">
        <v>72</v>
      </c>
      <c r="AY696" s="245" t="s">
        <v>141</v>
      </c>
    </row>
    <row r="697" spans="1:51" s="14" customFormat="1" ht="12">
      <c r="A697" s="14"/>
      <c r="B697" s="235"/>
      <c r="C697" s="236"/>
      <c r="D697" s="226" t="s">
        <v>153</v>
      </c>
      <c r="E697" s="237" t="s">
        <v>19</v>
      </c>
      <c r="F697" s="238" t="s">
        <v>954</v>
      </c>
      <c r="G697" s="236"/>
      <c r="H697" s="239">
        <v>36.15</v>
      </c>
      <c r="I697" s="240"/>
      <c r="J697" s="236"/>
      <c r="K697" s="236"/>
      <c r="L697" s="241"/>
      <c r="M697" s="242"/>
      <c r="N697" s="243"/>
      <c r="O697" s="243"/>
      <c r="P697" s="243"/>
      <c r="Q697" s="243"/>
      <c r="R697" s="243"/>
      <c r="S697" s="243"/>
      <c r="T697" s="24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45" t="s">
        <v>153</v>
      </c>
      <c r="AU697" s="245" t="s">
        <v>82</v>
      </c>
      <c r="AV697" s="14" t="s">
        <v>82</v>
      </c>
      <c r="AW697" s="14" t="s">
        <v>33</v>
      </c>
      <c r="AX697" s="14" t="s">
        <v>72</v>
      </c>
      <c r="AY697" s="245" t="s">
        <v>141</v>
      </c>
    </row>
    <row r="698" spans="1:51" s="15" customFormat="1" ht="12">
      <c r="A698" s="15"/>
      <c r="B698" s="246"/>
      <c r="C698" s="247"/>
      <c r="D698" s="226" t="s">
        <v>153</v>
      </c>
      <c r="E698" s="248" t="s">
        <v>19</v>
      </c>
      <c r="F698" s="249" t="s">
        <v>181</v>
      </c>
      <c r="G698" s="247"/>
      <c r="H698" s="250">
        <v>132.727</v>
      </c>
      <c r="I698" s="251"/>
      <c r="J698" s="247"/>
      <c r="K698" s="247"/>
      <c r="L698" s="252"/>
      <c r="M698" s="253"/>
      <c r="N698" s="254"/>
      <c r="O698" s="254"/>
      <c r="P698" s="254"/>
      <c r="Q698" s="254"/>
      <c r="R698" s="254"/>
      <c r="S698" s="254"/>
      <c r="T698" s="25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T698" s="256" t="s">
        <v>153</v>
      </c>
      <c r="AU698" s="256" t="s">
        <v>82</v>
      </c>
      <c r="AV698" s="15" t="s">
        <v>149</v>
      </c>
      <c r="AW698" s="15" t="s">
        <v>33</v>
      </c>
      <c r="AX698" s="15" t="s">
        <v>80</v>
      </c>
      <c r="AY698" s="256" t="s">
        <v>141</v>
      </c>
    </row>
    <row r="699" spans="1:65" s="2" customFormat="1" ht="16.5" customHeight="1">
      <c r="A699" s="40"/>
      <c r="B699" s="41"/>
      <c r="C699" s="206" t="s">
        <v>965</v>
      </c>
      <c r="D699" s="206" t="s">
        <v>144</v>
      </c>
      <c r="E699" s="207" t="s">
        <v>966</v>
      </c>
      <c r="F699" s="208" t="s">
        <v>967</v>
      </c>
      <c r="G699" s="209" t="s">
        <v>147</v>
      </c>
      <c r="H699" s="210">
        <v>23.487</v>
      </c>
      <c r="I699" s="211"/>
      <c r="J699" s="212">
        <f>ROUND(I699*H699,2)</f>
        <v>0</v>
      </c>
      <c r="K699" s="208" t="s">
        <v>148</v>
      </c>
      <c r="L699" s="46"/>
      <c r="M699" s="213" t="s">
        <v>19</v>
      </c>
      <c r="N699" s="214" t="s">
        <v>43</v>
      </c>
      <c r="O699" s="86"/>
      <c r="P699" s="215">
        <f>O699*H699</f>
        <v>0</v>
      </c>
      <c r="Q699" s="215">
        <v>0</v>
      </c>
      <c r="R699" s="215">
        <f>Q699*H699</f>
        <v>0</v>
      </c>
      <c r="S699" s="215">
        <v>0.0815</v>
      </c>
      <c r="T699" s="216">
        <f>S699*H699</f>
        <v>1.9141905</v>
      </c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R699" s="217" t="s">
        <v>184</v>
      </c>
      <c r="AT699" s="217" t="s">
        <v>144</v>
      </c>
      <c r="AU699" s="217" t="s">
        <v>82</v>
      </c>
      <c r="AY699" s="19" t="s">
        <v>141</v>
      </c>
      <c r="BE699" s="218">
        <f>IF(N699="základní",J699,0)</f>
        <v>0</v>
      </c>
      <c r="BF699" s="218">
        <f>IF(N699="snížená",J699,0)</f>
        <v>0</v>
      </c>
      <c r="BG699" s="218">
        <f>IF(N699="zákl. přenesená",J699,0)</f>
        <v>0</v>
      </c>
      <c r="BH699" s="218">
        <f>IF(N699="sníž. přenesená",J699,0)</f>
        <v>0</v>
      </c>
      <c r="BI699" s="218">
        <f>IF(N699="nulová",J699,0)</f>
        <v>0</v>
      </c>
      <c r="BJ699" s="19" t="s">
        <v>80</v>
      </c>
      <c r="BK699" s="218">
        <f>ROUND(I699*H699,2)</f>
        <v>0</v>
      </c>
      <c r="BL699" s="19" t="s">
        <v>184</v>
      </c>
      <c r="BM699" s="217" t="s">
        <v>968</v>
      </c>
    </row>
    <row r="700" spans="1:47" s="2" customFormat="1" ht="12">
      <c r="A700" s="40"/>
      <c r="B700" s="41"/>
      <c r="C700" s="42"/>
      <c r="D700" s="219" t="s">
        <v>151</v>
      </c>
      <c r="E700" s="42"/>
      <c r="F700" s="220" t="s">
        <v>969</v>
      </c>
      <c r="G700" s="42"/>
      <c r="H700" s="42"/>
      <c r="I700" s="221"/>
      <c r="J700" s="42"/>
      <c r="K700" s="42"/>
      <c r="L700" s="46"/>
      <c r="M700" s="222"/>
      <c r="N700" s="223"/>
      <c r="O700" s="86"/>
      <c r="P700" s="86"/>
      <c r="Q700" s="86"/>
      <c r="R700" s="86"/>
      <c r="S700" s="86"/>
      <c r="T700" s="87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T700" s="19" t="s">
        <v>151</v>
      </c>
      <c r="AU700" s="19" t="s">
        <v>82</v>
      </c>
    </row>
    <row r="701" spans="1:51" s="13" customFormat="1" ht="12">
      <c r="A701" s="13"/>
      <c r="B701" s="224"/>
      <c r="C701" s="225"/>
      <c r="D701" s="226" t="s">
        <v>153</v>
      </c>
      <c r="E701" s="227" t="s">
        <v>19</v>
      </c>
      <c r="F701" s="228" t="s">
        <v>213</v>
      </c>
      <c r="G701" s="225"/>
      <c r="H701" s="227" t="s">
        <v>19</v>
      </c>
      <c r="I701" s="229"/>
      <c r="J701" s="225"/>
      <c r="K701" s="225"/>
      <c r="L701" s="230"/>
      <c r="M701" s="231"/>
      <c r="N701" s="232"/>
      <c r="O701" s="232"/>
      <c r="P701" s="232"/>
      <c r="Q701" s="232"/>
      <c r="R701" s="232"/>
      <c r="S701" s="232"/>
      <c r="T701" s="23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34" t="s">
        <v>153</v>
      </c>
      <c r="AU701" s="234" t="s">
        <v>82</v>
      </c>
      <c r="AV701" s="13" t="s">
        <v>80</v>
      </c>
      <c r="AW701" s="13" t="s">
        <v>33</v>
      </c>
      <c r="AX701" s="13" t="s">
        <v>72</v>
      </c>
      <c r="AY701" s="234" t="s">
        <v>141</v>
      </c>
    </row>
    <row r="702" spans="1:51" s="14" customFormat="1" ht="12">
      <c r="A702" s="14"/>
      <c r="B702" s="235"/>
      <c r="C702" s="236"/>
      <c r="D702" s="226" t="s">
        <v>153</v>
      </c>
      <c r="E702" s="237" t="s">
        <v>19</v>
      </c>
      <c r="F702" s="238" t="s">
        <v>970</v>
      </c>
      <c r="G702" s="236"/>
      <c r="H702" s="239">
        <v>6.39</v>
      </c>
      <c r="I702" s="240"/>
      <c r="J702" s="236"/>
      <c r="K702" s="236"/>
      <c r="L702" s="241"/>
      <c r="M702" s="242"/>
      <c r="N702" s="243"/>
      <c r="O702" s="243"/>
      <c r="P702" s="243"/>
      <c r="Q702" s="243"/>
      <c r="R702" s="243"/>
      <c r="S702" s="243"/>
      <c r="T702" s="24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45" t="s">
        <v>153</v>
      </c>
      <c r="AU702" s="245" t="s">
        <v>82</v>
      </c>
      <c r="AV702" s="14" t="s">
        <v>82</v>
      </c>
      <c r="AW702" s="14" t="s">
        <v>33</v>
      </c>
      <c r="AX702" s="14" t="s">
        <v>72</v>
      </c>
      <c r="AY702" s="245" t="s">
        <v>141</v>
      </c>
    </row>
    <row r="703" spans="1:51" s="14" customFormat="1" ht="12">
      <c r="A703" s="14"/>
      <c r="B703" s="235"/>
      <c r="C703" s="236"/>
      <c r="D703" s="226" t="s">
        <v>153</v>
      </c>
      <c r="E703" s="237" t="s">
        <v>19</v>
      </c>
      <c r="F703" s="238" t="s">
        <v>971</v>
      </c>
      <c r="G703" s="236"/>
      <c r="H703" s="239">
        <v>2.663</v>
      </c>
      <c r="I703" s="240"/>
      <c r="J703" s="236"/>
      <c r="K703" s="236"/>
      <c r="L703" s="241"/>
      <c r="M703" s="242"/>
      <c r="N703" s="243"/>
      <c r="O703" s="243"/>
      <c r="P703" s="243"/>
      <c r="Q703" s="243"/>
      <c r="R703" s="243"/>
      <c r="S703" s="243"/>
      <c r="T703" s="24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45" t="s">
        <v>153</v>
      </c>
      <c r="AU703" s="245" t="s">
        <v>82</v>
      </c>
      <c r="AV703" s="14" t="s">
        <v>82</v>
      </c>
      <c r="AW703" s="14" t="s">
        <v>33</v>
      </c>
      <c r="AX703" s="14" t="s">
        <v>72</v>
      </c>
      <c r="AY703" s="245" t="s">
        <v>141</v>
      </c>
    </row>
    <row r="704" spans="1:51" s="14" customFormat="1" ht="12">
      <c r="A704" s="14"/>
      <c r="B704" s="235"/>
      <c r="C704" s="236"/>
      <c r="D704" s="226" t="s">
        <v>153</v>
      </c>
      <c r="E704" s="237" t="s">
        <v>19</v>
      </c>
      <c r="F704" s="238" t="s">
        <v>972</v>
      </c>
      <c r="G704" s="236"/>
      <c r="H704" s="239">
        <v>14.434</v>
      </c>
      <c r="I704" s="240"/>
      <c r="J704" s="236"/>
      <c r="K704" s="236"/>
      <c r="L704" s="241"/>
      <c r="M704" s="242"/>
      <c r="N704" s="243"/>
      <c r="O704" s="243"/>
      <c r="P704" s="243"/>
      <c r="Q704" s="243"/>
      <c r="R704" s="243"/>
      <c r="S704" s="243"/>
      <c r="T704" s="24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45" t="s">
        <v>153</v>
      </c>
      <c r="AU704" s="245" t="s">
        <v>82</v>
      </c>
      <c r="AV704" s="14" t="s">
        <v>82</v>
      </c>
      <c r="AW704" s="14" t="s">
        <v>33</v>
      </c>
      <c r="AX704" s="14" t="s">
        <v>72</v>
      </c>
      <c r="AY704" s="245" t="s">
        <v>141</v>
      </c>
    </row>
    <row r="705" spans="1:51" s="15" customFormat="1" ht="12">
      <c r="A705" s="15"/>
      <c r="B705" s="246"/>
      <c r="C705" s="247"/>
      <c r="D705" s="226" t="s">
        <v>153</v>
      </c>
      <c r="E705" s="248" t="s">
        <v>19</v>
      </c>
      <c r="F705" s="249" t="s">
        <v>181</v>
      </c>
      <c r="G705" s="247"/>
      <c r="H705" s="250">
        <v>23.487</v>
      </c>
      <c r="I705" s="251"/>
      <c r="J705" s="247"/>
      <c r="K705" s="247"/>
      <c r="L705" s="252"/>
      <c r="M705" s="253"/>
      <c r="N705" s="254"/>
      <c r="O705" s="254"/>
      <c r="P705" s="254"/>
      <c r="Q705" s="254"/>
      <c r="R705" s="254"/>
      <c r="S705" s="254"/>
      <c r="T705" s="25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T705" s="256" t="s">
        <v>153</v>
      </c>
      <c r="AU705" s="256" t="s">
        <v>82</v>
      </c>
      <c r="AV705" s="15" t="s">
        <v>149</v>
      </c>
      <c r="AW705" s="15" t="s">
        <v>33</v>
      </c>
      <c r="AX705" s="15" t="s">
        <v>80</v>
      </c>
      <c r="AY705" s="256" t="s">
        <v>141</v>
      </c>
    </row>
    <row r="706" spans="1:65" s="2" customFormat="1" ht="21.75" customHeight="1">
      <c r="A706" s="40"/>
      <c r="B706" s="41"/>
      <c r="C706" s="206" t="s">
        <v>973</v>
      </c>
      <c r="D706" s="206" t="s">
        <v>144</v>
      </c>
      <c r="E706" s="207" t="s">
        <v>974</v>
      </c>
      <c r="F706" s="208" t="s">
        <v>975</v>
      </c>
      <c r="G706" s="209" t="s">
        <v>147</v>
      </c>
      <c r="H706" s="210">
        <v>132.727</v>
      </c>
      <c r="I706" s="211"/>
      <c r="J706" s="212">
        <f>ROUND(I706*H706,2)</f>
        <v>0</v>
      </c>
      <c r="K706" s="208" t="s">
        <v>148</v>
      </c>
      <c r="L706" s="46"/>
      <c r="M706" s="213" t="s">
        <v>19</v>
      </c>
      <c r="N706" s="214" t="s">
        <v>43</v>
      </c>
      <c r="O706" s="86"/>
      <c r="P706" s="215">
        <f>O706*H706</f>
        <v>0</v>
      </c>
      <c r="Q706" s="215">
        <v>0.00903</v>
      </c>
      <c r="R706" s="215">
        <f>Q706*H706</f>
        <v>1.19852481</v>
      </c>
      <c r="S706" s="215">
        <v>0</v>
      </c>
      <c r="T706" s="216">
        <f>S706*H706</f>
        <v>0</v>
      </c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R706" s="217" t="s">
        <v>184</v>
      </c>
      <c r="AT706" s="217" t="s">
        <v>144</v>
      </c>
      <c r="AU706" s="217" t="s">
        <v>82</v>
      </c>
      <c r="AY706" s="19" t="s">
        <v>141</v>
      </c>
      <c r="BE706" s="218">
        <f>IF(N706="základní",J706,0)</f>
        <v>0</v>
      </c>
      <c r="BF706" s="218">
        <f>IF(N706="snížená",J706,0)</f>
        <v>0</v>
      </c>
      <c r="BG706" s="218">
        <f>IF(N706="zákl. přenesená",J706,0)</f>
        <v>0</v>
      </c>
      <c r="BH706" s="218">
        <f>IF(N706="sníž. přenesená",J706,0)</f>
        <v>0</v>
      </c>
      <c r="BI706" s="218">
        <f>IF(N706="nulová",J706,0)</f>
        <v>0</v>
      </c>
      <c r="BJ706" s="19" t="s">
        <v>80</v>
      </c>
      <c r="BK706" s="218">
        <f>ROUND(I706*H706,2)</f>
        <v>0</v>
      </c>
      <c r="BL706" s="19" t="s">
        <v>184</v>
      </c>
      <c r="BM706" s="217" t="s">
        <v>976</v>
      </c>
    </row>
    <row r="707" spans="1:47" s="2" customFormat="1" ht="12">
      <c r="A707" s="40"/>
      <c r="B707" s="41"/>
      <c r="C707" s="42"/>
      <c r="D707" s="219" t="s">
        <v>151</v>
      </c>
      <c r="E707" s="42"/>
      <c r="F707" s="220" t="s">
        <v>977</v>
      </c>
      <c r="G707" s="42"/>
      <c r="H707" s="42"/>
      <c r="I707" s="221"/>
      <c r="J707" s="42"/>
      <c r="K707" s="42"/>
      <c r="L707" s="46"/>
      <c r="M707" s="222"/>
      <c r="N707" s="223"/>
      <c r="O707" s="86"/>
      <c r="P707" s="86"/>
      <c r="Q707" s="86"/>
      <c r="R707" s="86"/>
      <c r="S707" s="86"/>
      <c r="T707" s="87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T707" s="19" t="s">
        <v>151</v>
      </c>
      <c r="AU707" s="19" t="s">
        <v>82</v>
      </c>
    </row>
    <row r="708" spans="1:51" s="13" customFormat="1" ht="12">
      <c r="A708" s="13"/>
      <c r="B708" s="224"/>
      <c r="C708" s="225"/>
      <c r="D708" s="226" t="s">
        <v>153</v>
      </c>
      <c r="E708" s="227" t="s">
        <v>19</v>
      </c>
      <c r="F708" s="228" t="s">
        <v>947</v>
      </c>
      <c r="G708" s="225"/>
      <c r="H708" s="227" t="s">
        <v>19</v>
      </c>
      <c r="I708" s="229"/>
      <c r="J708" s="225"/>
      <c r="K708" s="225"/>
      <c r="L708" s="230"/>
      <c r="M708" s="231"/>
      <c r="N708" s="232"/>
      <c r="O708" s="232"/>
      <c r="P708" s="232"/>
      <c r="Q708" s="232"/>
      <c r="R708" s="232"/>
      <c r="S708" s="232"/>
      <c r="T708" s="23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34" t="s">
        <v>153</v>
      </c>
      <c r="AU708" s="234" t="s">
        <v>82</v>
      </c>
      <c r="AV708" s="13" t="s">
        <v>80</v>
      </c>
      <c r="AW708" s="13" t="s">
        <v>33</v>
      </c>
      <c r="AX708" s="13" t="s">
        <v>72</v>
      </c>
      <c r="AY708" s="234" t="s">
        <v>141</v>
      </c>
    </row>
    <row r="709" spans="1:51" s="14" customFormat="1" ht="12">
      <c r="A709" s="14"/>
      <c r="B709" s="235"/>
      <c r="C709" s="236"/>
      <c r="D709" s="226" t="s">
        <v>153</v>
      </c>
      <c r="E709" s="237" t="s">
        <v>19</v>
      </c>
      <c r="F709" s="238" t="s">
        <v>948</v>
      </c>
      <c r="G709" s="236"/>
      <c r="H709" s="239">
        <v>8.475</v>
      </c>
      <c r="I709" s="240"/>
      <c r="J709" s="236"/>
      <c r="K709" s="236"/>
      <c r="L709" s="241"/>
      <c r="M709" s="242"/>
      <c r="N709" s="243"/>
      <c r="O709" s="243"/>
      <c r="P709" s="243"/>
      <c r="Q709" s="243"/>
      <c r="R709" s="243"/>
      <c r="S709" s="243"/>
      <c r="T709" s="24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45" t="s">
        <v>153</v>
      </c>
      <c r="AU709" s="245" t="s">
        <v>82</v>
      </c>
      <c r="AV709" s="14" t="s">
        <v>82</v>
      </c>
      <c r="AW709" s="14" t="s">
        <v>33</v>
      </c>
      <c r="AX709" s="14" t="s">
        <v>72</v>
      </c>
      <c r="AY709" s="245" t="s">
        <v>141</v>
      </c>
    </row>
    <row r="710" spans="1:51" s="14" customFormat="1" ht="12">
      <c r="A710" s="14"/>
      <c r="B710" s="235"/>
      <c r="C710" s="236"/>
      <c r="D710" s="226" t="s">
        <v>153</v>
      </c>
      <c r="E710" s="237" t="s">
        <v>19</v>
      </c>
      <c r="F710" s="238" t="s">
        <v>949</v>
      </c>
      <c r="G710" s="236"/>
      <c r="H710" s="239">
        <v>13.142</v>
      </c>
      <c r="I710" s="240"/>
      <c r="J710" s="236"/>
      <c r="K710" s="236"/>
      <c r="L710" s="241"/>
      <c r="M710" s="242"/>
      <c r="N710" s="243"/>
      <c r="O710" s="243"/>
      <c r="P710" s="243"/>
      <c r="Q710" s="243"/>
      <c r="R710" s="243"/>
      <c r="S710" s="243"/>
      <c r="T710" s="24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45" t="s">
        <v>153</v>
      </c>
      <c r="AU710" s="245" t="s">
        <v>82</v>
      </c>
      <c r="AV710" s="14" t="s">
        <v>82</v>
      </c>
      <c r="AW710" s="14" t="s">
        <v>33</v>
      </c>
      <c r="AX710" s="14" t="s">
        <v>72</v>
      </c>
      <c r="AY710" s="245" t="s">
        <v>141</v>
      </c>
    </row>
    <row r="711" spans="1:51" s="14" customFormat="1" ht="12">
      <c r="A711" s="14"/>
      <c r="B711" s="235"/>
      <c r="C711" s="236"/>
      <c r="D711" s="226" t="s">
        <v>153</v>
      </c>
      <c r="E711" s="237" t="s">
        <v>19</v>
      </c>
      <c r="F711" s="238" t="s">
        <v>950</v>
      </c>
      <c r="G711" s="236"/>
      <c r="H711" s="239">
        <v>14.338</v>
      </c>
      <c r="I711" s="240"/>
      <c r="J711" s="236"/>
      <c r="K711" s="236"/>
      <c r="L711" s="241"/>
      <c r="M711" s="242"/>
      <c r="N711" s="243"/>
      <c r="O711" s="243"/>
      <c r="P711" s="243"/>
      <c r="Q711" s="243"/>
      <c r="R711" s="243"/>
      <c r="S711" s="243"/>
      <c r="T711" s="24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45" t="s">
        <v>153</v>
      </c>
      <c r="AU711" s="245" t="s">
        <v>82</v>
      </c>
      <c r="AV711" s="14" t="s">
        <v>82</v>
      </c>
      <c r="AW711" s="14" t="s">
        <v>33</v>
      </c>
      <c r="AX711" s="14" t="s">
        <v>72</v>
      </c>
      <c r="AY711" s="245" t="s">
        <v>141</v>
      </c>
    </row>
    <row r="712" spans="1:51" s="14" customFormat="1" ht="12">
      <c r="A712" s="14"/>
      <c r="B712" s="235"/>
      <c r="C712" s="236"/>
      <c r="D712" s="226" t="s">
        <v>153</v>
      </c>
      <c r="E712" s="237" t="s">
        <v>19</v>
      </c>
      <c r="F712" s="238" t="s">
        <v>951</v>
      </c>
      <c r="G712" s="236"/>
      <c r="H712" s="239">
        <v>20.304</v>
      </c>
      <c r="I712" s="240"/>
      <c r="J712" s="236"/>
      <c r="K712" s="236"/>
      <c r="L712" s="241"/>
      <c r="M712" s="242"/>
      <c r="N712" s="243"/>
      <c r="O712" s="243"/>
      <c r="P712" s="243"/>
      <c r="Q712" s="243"/>
      <c r="R712" s="243"/>
      <c r="S712" s="243"/>
      <c r="T712" s="24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45" t="s">
        <v>153</v>
      </c>
      <c r="AU712" s="245" t="s">
        <v>82</v>
      </c>
      <c r="AV712" s="14" t="s">
        <v>82</v>
      </c>
      <c r="AW712" s="14" t="s">
        <v>33</v>
      </c>
      <c r="AX712" s="14" t="s">
        <v>72</v>
      </c>
      <c r="AY712" s="245" t="s">
        <v>141</v>
      </c>
    </row>
    <row r="713" spans="1:51" s="14" customFormat="1" ht="12">
      <c r="A713" s="14"/>
      <c r="B713" s="235"/>
      <c r="C713" s="236"/>
      <c r="D713" s="226" t="s">
        <v>153</v>
      </c>
      <c r="E713" s="237" t="s">
        <v>19</v>
      </c>
      <c r="F713" s="238" t="s">
        <v>952</v>
      </c>
      <c r="G713" s="236"/>
      <c r="H713" s="239">
        <v>29.286</v>
      </c>
      <c r="I713" s="240"/>
      <c r="J713" s="236"/>
      <c r="K713" s="236"/>
      <c r="L713" s="241"/>
      <c r="M713" s="242"/>
      <c r="N713" s="243"/>
      <c r="O713" s="243"/>
      <c r="P713" s="243"/>
      <c r="Q713" s="243"/>
      <c r="R713" s="243"/>
      <c r="S713" s="243"/>
      <c r="T713" s="24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45" t="s">
        <v>153</v>
      </c>
      <c r="AU713" s="245" t="s">
        <v>82</v>
      </c>
      <c r="AV713" s="14" t="s">
        <v>82</v>
      </c>
      <c r="AW713" s="14" t="s">
        <v>33</v>
      </c>
      <c r="AX713" s="14" t="s">
        <v>72</v>
      </c>
      <c r="AY713" s="245" t="s">
        <v>141</v>
      </c>
    </row>
    <row r="714" spans="1:51" s="14" customFormat="1" ht="12">
      <c r="A714" s="14"/>
      <c r="B714" s="235"/>
      <c r="C714" s="236"/>
      <c r="D714" s="226" t="s">
        <v>153</v>
      </c>
      <c r="E714" s="237" t="s">
        <v>19</v>
      </c>
      <c r="F714" s="238" t="s">
        <v>953</v>
      </c>
      <c r="G714" s="236"/>
      <c r="H714" s="239">
        <v>11.032</v>
      </c>
      <c r="I714" s="240"/>
      <c r="J714" s="236"/>
      <c r="K714" s="236"/>
      <c r="L714" s="241"/>
      <c r="M714" s="242"/>
      <c r="N714" s="243"/>
      <c r="O714" s="243"/>
      <c r="P714" s="243"/>
      <c r="Q714" s="243"/>
      <c r="R714" s="243"/>
      <c r="S714" s="243"/>
      <c r="T714" s="24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45" t="s">
        <v>153</v>
      </c>
      <c r="AU714" s="245" t="s">
        <v>82</v>
      </c>
      <c r="AV714" s="14" t="s">
        <v>82</v>
      </c>
      <c r="AW714" s="14" t="s">
        <v>33</v>
      </c>
      <c r="AX714" s="14" t="s">
        <v>72</v>
      </c>
      <c r="AY714" s="245" t="s">
        <v>141</v>
      </c>
    </row>
    <row r="715" spans="1:51" s="14" customFormat="1" ht="12">
      <c r="A715" s="14"/>
      <c r="B715" s="235"/>
      <c r="C715" s="236"/>
      <c r="D715" s="226" t="s">
        <v>153</v>
      </c>
      <c r="E715" s="237" t="s">
        <v>19</v>
      </c>
      <c r="F715" s="238" t="s">
        <v>954</v>
      </c>
      <c r="G715" s="236"/>
      <c r="H715" s="239">
        <v>36.15</v>
      </c>
      <c r="I715" s="240"/>
      <c r="J715" s="236"/>
      <c r="K715" s="236"/>
      <c r="L715" s="241"/>
      <c r="M715" s="242"/>
      <c r="N715" s="243"/>
      <c r="O715" s="243"/>
      <c r="P715" s="243"/>
      <c r="Q715" s="243"/>
      <c r="R715" s="243"/>
      <c r="S715" s="243"/>
      <c r="T715" s="24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45" t="s">
        <v>153</v>
      </c>
      <c r="AU715" s="245" t="s">
        <v>82</v>
      </c>
      <c r="AV715" s="14" t="s">
        <v>82</v>
      </c>
      <c r="AW715" s="14" t="s">
        <v>33</v>
      </c>
      <c r="AX715" s="14" t="s">
        <v>72</v>
      </c>
      <c r="AY715" s="245" t="s">
        <v>141</v>
      </c>
    </row>
    <row r="716" spans="1:51" s="15" customFormat="1" ht="12">
      <c r="A716" s="15"/>
      <c r="B716" s="246"/>
      <c r="C716" s="247"/>
      <c r="D716" s="226" t="s">
        <v>153</v>
      </c>
      <c r="E716" s="248" t="s">
        <v>19</v>
      </c>
      <c r="F716" s="249" t="s">
        <v>181</v>
      </c>
      <c r="G716" s="247"/>
      <c r="H716" s="250">
        <v>132.727</v>
      </c>
      <c r="I716" s="251"/>
      <c r="J716" s="247"/>
      <c r="K716" s="247"/>
      <c r="L716" s="252"/>
      <c r="M716" s="253"/>
      <c r="N716" s="254"/>
      <c r="O716" s="254"/>
      <c r="P716" s="254"/>
      <c r="Q716" s="254"/>
      <c r="R716" s="254"/>
      <c r="S716" s="254"/>
      <c r="T716" s="25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T716" s="256" t="s">
        <v>153</v>
      </c>
      <c r="AU716" s="256" t="s">
        <v>82</v>
      </c>
      <c r="AV716" s="15" t="s">
        <v>149</v>
      </c>
      <c r="AW716" s="15" t="s">
        <v>33</v>
      </c>
      <c r="AX716" s="15" t="s">
        <v>80</v>
      </c>
      <c r="AY716" s="256" t="s">
        <v>141</v>
      </c>
    </row>
    <row r="717" spans="1:65" s="2" customFormat="1" ht="24.15" customHeight="1">
      <c r="A717" s="40"/>
      <c r="B717" s="41"/>
      <c r="C717" s="257" t="s">
        <v>978</v>
      </c>
      <c r="D717" s="257" t="s">
        <v>188</v>
      </c>
      <c r="E717" s="258" t="s">
        <v>979</v>
      </c>
      <c r="F717" s="259" t="s">
        <v>980</v>
      </c>
      <c r="G717" s="260" t="s">
        <v>147</v>
      </c>
      <c r="H717" s="261">
        <v>152.636</v>
      </c>
      <c r="I717" s="262"/>
      <c r="J717" s="263">
        <f>ROUND(I717*H717,2)</f>
        <v>0</v>
      </c>
      <c r="K717" s="259" t="s">
        <v>148</v>
      </c>
      <c r="L717" s="264"/>
      <c r="M717" s="265" t="s">
        <v>19</v>
      </c>
      <c r="N717" s="266" t="s">
        <v>43</v>
      </c>
      <c r="O717" s="86"/>
      <c r="P717" s="215">
        <f>O717*H717</f>
        <v>0</v>
      </c>
      <c r="Q717" s="215">
        <v>0.01841</v>
      </c>
      <c r="R717" s="215">
        <f>Q717*H717</f>
        <v>2.81002876</v>
      </c>
      <c r="S717" s="215">
        <v>0</v>
      </c>
      <c r="T717" s="216">
        <f>S717*H717</f>
        <v>0</v>
      </c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R717" s="217" t="s">
        <v>192</v>
      </c>
      <c r="AT717" s="217" t="s">
        <v>188</v>
      </c>
      <c r="AU717" s="217" t="s">
        <v>82</v>
      </c>
      <c r="AY717" s="19" t="s">
        <v>141</v>
      </c>
      <c r="BE717" s="218">
        <f>IF(N717="základní",J717,0)</f>
        <v>0</v>
      </c>
      <c r="BF717" s="218">
        <f>IF(N717="snížená",J717,0)</f>
        <v>0</v>
      </c>
      <c r="BG717" s="218">
        <f>IF(N717="zákl. přenesená",J717,0)</f>
        <v>0</v>
      </c>
      <c r="BH717" s="218">
        <f>IF(N717="sníž. přenesená",J717,0)</f>
        <v>0</v>
      </c>
      <c r="BI717" s="218">
        <f>IF(N717="nulová",J717,0)</f>
        <v>0</v>
      </c>
      <c r="BJ717" s="19" t="s">
        <v>80</v>
      </c>
      <c r="BK717" s="218">
        <f>ROUND(I717*H717,2)</f>
        <v>0</v>
      </c>
      <c r="BL717" s="19" t="s">
        <v>184</v>
      </c>
      <c r="BM717" s="217" t="s">
        <v>981</v>
      </c>
    </row>
    <row r="718" spans="1:51" s="14" customFormat="1" ht="12">
      <c r="A718" s="14"/>
      <c r="B718" s="235"/>
      <c r="C718" s="236"/>
      <c r="D718" s="226" t="s">
        <v>153</v>
      </c>
      <c r="E718" s="236"/>
      <c r="F718" s="238" t="s">
        <v>982</v>
      </c>
      <c r="G718" s="236"/>
      <c r="H718" s="239">
        <v>152.636</v>
      </c>
      <c r="I718" s="240"/>
      <c r="J718" s="236"/>
      <c r="K718" s="236"/>
      <c r="L718" s="241"/>
      <c r="M718" s="242"/>
      <c r="N718" s="243"/>
      <c r="O718" s="243"/>
      <c r="P718" s="243"/>
      <c r="Q718" s="243"/>
      <c r="R718" s="243"/>
      <c r="S718" s="243"/>
      <c r="T718" s="24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45" t="s">
        <v>153</v>
      </c>
      <c r="AU718" s="245" t="s">
        <v>82</v>
      </c>
      <c r="AV718" s="14" t="s">
        <v>82</v>
      </c>
      <c r="AW718" s="14" t="s">
        <v>4</v>
      </c>
      <c r="AX718" s="14" t="s">
        <v>80</v>
      </c>
      <c r="AY718" s="245" t="s">
        <v>141</v>
      </c>
    </row>
    <row r="719" spans="1:65" s="2" customFormat="1" ht="24.15" customHeight="1">
      <c r="A719" s="40"/>
      <c r="B719" s="41"/>
      <c r="C719" s="206" t="s">
        <v>983</v>
      </c>
      <c r="D719" s="206" t="s">
        <v>144</v>
      </c>
      <c r="E719" s="207" t="s">
        <v>984</v>
      </c>
      <c r="F719" s="208" t="s">
        <v>985</v>
      </c>
      <c r="G719" s="209" t="s">
        <v>255</v>
      </c>
      <c r="H719" s="210">
        <v>4.247</v>
      </c>
      <c r="I719" s="211"/>
      <c r="J719" s="212">
        <f>ROUND(I719*H719,2)</f>
        <v>0</v>
      </c>
      <c r="K719" s="208" t="s">
        <v>148</v>
      </c>
      <c r="L719" s="46"/>
      <c r="M719" s="213" t="s">
        <v>19</v>
      </c>
      <c r="N719" s="214" t="s">
        <v>43</v>
      </c>
      <c r="O719" s="86"/>
      <c r="P719" s="215">
        <f>O719*H719</f>
        <v>0</v>
      </c>
      <c r="Q719" s="215">
        <v>0</v>
      </c>
      <c r="R719" s="215">
        <f>Q719*H719</f>
        <v>0</v>
      </c>
      <c r="S719" s="215">
        <v>0</v>
      </c>
      <c r="T719" s="216">
        <f>S719*H719</f>
        <v>0</v>
      </c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R719" s="217" t="s">
        <v>184</v>
      </c>
      <c r="AT719" s="217" t="s">
        <v>144</v>
      </c>
      <c r="AU719" s="217" t="s">
        <v>82</v>
      </c>
      <c r="AY719" s="19" t="s">
        <v>141</v>
      </c>
      <c r="BE719" s="218">
        <f>IF(N719="základní",J719,0)</f>
        <v>0</v>
      </c>
      <c r="BF719" s="218">
        <f>IF(N719="snížená",J719,0)</f>
        <v>0</v>
      </c>
      <c r="BG719" s="218">
        <f>IF(N719="zákl. přenesená",J719,0)</f>
        <v>0</v>
      </c>
      <c r="BH719" s="218">
        <f>IF(N719="sníž. přenesená",J719,0)</f>
        <v>0</v>
      </c>
      <c r="BI719" s="218">
        <f>IF(N719="nulová",J719,0)</f>
        <v>0</v>
      </c>
      <c r="BJ719" s="19" t="s">
        <v>80</v>
      </c>
      <c r="BK719" s="218">
        <f>ROUND(I719*H719,2)</f>
        <v>0</v>
      </c>
      <c r="BL719" s="19" t="s">
        <v>184</v>
      </c>
      <c r="BM719" s="217" t="s">
        <v>986</v>
      </c>
    </row>
    <row r="720" spans="1:47" s="2" customFormat="1" ht="12">
      <c r="A720" s="40"/>
      <c r="B720" s="41"/>
      <c r="C720" s="42"/>
      <c r="D720" s="219" t="s">
        <v>151</v>
      </c>
      <c r="E720" s="42"/>
      <c r="F720" s="220" t="s">
        <v>987</v>
      </c>
      <c r="G720" s="42"/>
      <c r="H720" s="42"/>
      <c r="I720" s="221"/>
      <c r="J720" s="42"/>
      <c r="K720" s="42"/>
      <c r="L720" s="46"/>
      <c r="M720" s="222"/>
      <c r="N720" s="223"/>
      <c r="O720" s="86"/>
      <c r="P720" s="86"/>
      <c r="Q720" s="86"/>
      <c r="R720" s="86"/>
      <c r="S720" s="86"/>
      <c r="T720" s="87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T720" s="19" t="s">
        <v>151</v>
      </c>
      <c r="AU720" s="19" t="s">
        <v>82</v>
      </c>
    </row>
    <row r="721" spans="1:65" s="2" customFormat="1" ht="37.8" customHeight="1">
      <c r="A721" s="40"/>
      <c r="B721" s="41"/>
      <c r="C721" s="206" t="s">
        <v>988</v>
      </c>
      <c r="D721" s="206" t="s">
        <v>144</v>
      </c>
      <c r="E721" s="207" t="s">
        <v>989</v>
      </c>
      <c r="F721" s="208" t="s">
        <v>990</v>
      </c>
      <c r="G721" s="209" t="s">
        <v>255</v>
      </c>
      <c r="H721" s="210">
        <v>4.247</v>
      </c>
      <c r="I721" s="211"/>
      <c r="J721" s="212">
        <f>ROUND(I721*H721,2)</f>
        <v>0</v>
      </c>
      <c r="K721" s="208" t="s">
        <v>148</v>
      </c>
      <c r="L721" s="46"/>
      <c r="M721" s="213" t="s">
        <v>19</v>
      </c>
      <c r="N721" s="214" t="s">
        <v>43</v>
      </c>
      <c r="O721" s="86"/>
      <c r="P721" s="215">
        <f>O721*H721</f>
        <v>0</v>
      </c>
      <c r="Q721" s="215">
        <v>0</v>
      </c>
      <c r="R721" s="215">
        <f>Q721*H721</f>
        <v>0</v>
      </c>
      <c r="S721" s="215">
        <v>0</v>
      </c>
      <c r="T721" s="216">
        <f>S721*H721</f>
        <v>0</v>
      </c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R721" s="217" t="s">
        <v>184</v>
      </c>
      <c r="AT721" s="217" t="s">
        <v>144</v>
      </c>
      <c r="AU721" s="217" t="s">
        <v>82</v>
      </c>
      <c r="AY721" s="19" t="s">
        <v>141</v>
      </c>
      <c r="BE721" s="218">
        <f>IF(N721="základní",J721,0)</f>
        <v>0</v>
      </c>
      <c r="BF721" s="218">
        <f>IF(N721="snížená",J721,0)</f>
        <v>0</v>
      </c>
      <c r="BG721" s="218">
        <f>IF(N721="zákl. přenesená",J721,0)</f>
        <v>0</v>
      </c>
      <c r="BH721" s="218">
        <f>IF(N721="sníž. přenesená",J721,0)</f>
        <v>0</v>
      </c>
      <c r="BI721" s="218">
        <f>IF(N721="nulová",J721,0)</f>
        <v>0</v>
      </c>
      <c r="BJ721" s="19" t="s">
        <v>80</v>
      </c>
      <c r="BK721" s="218">
        <f>ROUND(I721*H721,2)</f>
        <v>0</v>
      </c>
      <c r="BL721" s="19" t="s">
        <v>184</v>
      </c>
      <c r="BM721" s="217" t="s">
        <v>991</v>
      </c>
    </row>
    <row r="722" spans="1:47" s="2" customFormat="1" ht="12">
      <c r="A722" s="40"/>
      <c r="B722" s="41"/>
      <c r="C722" s="42"/>
      <c r="D722" s="219" t="s">
        <v>151</v>
      </c>
      <c r="E722" s="42"/>
      <c r="F722" s="220" t="s">
        <v>992</v>
      </c>
      <c r="G722" s="42"/>
      <c r="H722" s="42"/>
      <c r="I722" s="221"/>
      <c r="J722" s="42"/>
      <c r="K722" s="42"/>
      <c r="L722" s="46"/>
      <c r="M722" s="222"/>
      <c r="N722" s="223"/>
      <c r="O722" s="86"/>
      <c r="P722" s="86"/>
      <c r="Q722" s="86"/>
      <c r="R722" s="86"/>
      <c r="S722" s="86"/>
      <c r="T722" s="87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T722" s="19" t="s">
        <v>151</v>
      </c>
      <c r="AU722" s="19" t="s">
        <v>82</v>
      </c>
    </row>
    <row r="723" spans="1:65" s="2" customFormat="1" ht="37.8" customHeight="1">
      <c r="A723" s="40"/>
      <c r="B723" s="41"/>
      <c r="C723" s="206" t="s">
        <v>993</v>
      </c>
      <c r="D723" s="206" t="s">
        <v>144</v>
      </c>
      <c r="E723" s="207" t="s">
        <v>994</v>
      </c>
      <c r="F723" s="208" t="s">
        <v>995</v>
      </c>
      <c r="G723" s="209" t="s">
        <v>255</v>
      </c>
      <c r="H723" s="210">
        <v>84.94</v>
      </c>
      <c r="I723" s="211"/>
      <c r="J723" s="212">
        <f>ROUND(I723*H723,2)</f>
        <v>0</v>
      </c>
      <c r="K723" s="208" t="s">
        <v>148</v>
      </c>
      <c r="L723" s="46"/>
      <c r="M723" s="213" t="s">
        <v>19</v>
      </c>
      <c r="N723" s="214" t="s">
        <v>43</v>
      </c>
      <c r="O723" s="86"/>
      <c r="P723" s="215">
        <f>O723*H723</f>
        <v>0</v>
      </c>
      <c r="Q723" s="215">
        <v>0</v>
      </c>
      <c r="R723" s="215">
        <f>Q723*H723</f>
        <v>0</v>
      </c>
      <c r="S723" s="215">
        <v>0</v>
      </c>
      <c r="T723" s="216">
        <f>S723*H723</f>
        <v>0</v>
      </c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R723" s="217" t="s">
        <v>184</v>
      </c>
      <c r="AT723" s="217" t="s">
        <v>144</v>
      </c>
      <c r="AU723" s="217" t="s">
        <v>82</v>
      </c>
      <c r="AY723" s="19" t="s">
        <v>141</v>
      </c>
      <c r="BE723" s="218">
        <f>IF(N723="základní",J723,0)</f>
        <v>0</v>
      </c>
      <c r="BF723" s="218">
        <f>IF(N723="snížená",J723,0)</f>
        <v>0</v>
      </c>
      <c r="BG723" s="218">
        <f>IF(N723="zákl. přenesená",J723,0)</f>
        <v>0</v>
      </c>
      <c r="BH723" s="218">
        <f>IF(N723="sníž. přenesená",J723,0)</f>
        <v>0</v>
      </c>
      <c r="BI723" s="218">
        <f>IF(N723="nulová",J723,0)</f>
        <v>0</v>
      </c>
      <c r="BJ723" s="19" t="s">
        <v>80</v>
      </c>
      <c r="BK723" s="218">
        <f>ROUND(I723*H723,2)</f>
        <v>0</v>
      </c>
      <c r="BL723" s="19" t="s">
        <v>184</v>
      </c>
      <c r="BM723" s="217" t="s">
        <v>996</v>
      </c>
    </row>
    <row r="724" spans="1:47" s="2" customFormat="1" ht="12">
      <c r="A724" s="40"/>
      <c r="B724" s="41"/>
      <c r="C724" s="42"/>
      <c r="D724" s="219" t="s">
        <v>151</v>
      </c>
      <c r="E724" s="42"/>
      <c r="F724" s="220" t="s">
        <v>997</v>
      </c>
      <c r="G724" s="42"/>
      <c r="H724" s="42"/>
      <c r="I724" s="221"/>
      <c r="J724" s="42"/>
      <c r="K724" s="42"/>
      <c r="L724" s="46"/>
      <c r="M724" s="222"/>
      <c r="N724" s="223"/>
      <c r="O724" s="86"/>
      <c r="P724" s="86"/>
      <c r="Q724" s="86"/>
      <c r="R724" s="86"/>
      <c r="S724" s="86"/>
      <c r="T724" s="87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T724" s="19" t="s">
        <v>151</v>
      </c>
      <c r="AU724" s="19" t="s">
        <v>82</v>
      </c>
    </row>
    <row r="725" spans="1:51" s="14" customFormat="1" ht="12">
      <c r="A725" s="14"/>
      <c r="B725" s="235"/>
      <c r="C725" s="236"/>
      <c r="D725" s="226" t="s">
        <v>153</v>
      </c>
      <c r="E725" s="236"/>
      <c r="F725" s="238" t="s">
        <v>998</v>
      </c>
      <c r="G725" s="236"/>
      <c r="H725" s="239">
        <v>84.94</v>
      </c>
      <c r="I725" s="240"/>
      <c r="J725" s="236"/>
      <c r="K725" s="236"/>
      <c r="L725" s="241"/>
      <c r="M725" s="242"/>
      <c r="N725" s="243"/>
      <c r="O725" s="243"/>
      <c r="P725" s="243"/>
      <c r="Q725" s="243"/>
      <c r="R725" s="243"/>
      <c r="S725" s="243"/>
      <c r="T725" s="24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45" t="s">
        <v>153</v>
      </c>
      <c r="AU725" s="245" t="s">
        <v>82</v>
      </c>
      <c r="AV725" s="14" t="s">
        <v>82</v>
      </c>
      <c r="AW725" s="14" t="s">
        <v>4</v>
      </c>
      <c r="AX725" s="14" t="s">
        <v>80</v>
      </c>
      <c r="AY725" s="245" t="s">
        <v>141</v>
      </c>
    </row>
    <row r="726" spans="1:63" s="12" customFormat="1" ht="22.8" customHeight="1">
      <c r="A726" s="12"/>
      <c r="B726" s="190"/>
      <c r="C726" s="191"/>
      <c r="D726" s="192" t="s">
        <v>71</v>
      </c>
      <c r="E726" s="204" t="s">
        <v>999</v>
      </c>
      <c r="F726" s="204" t="s">
        <v>1000</v>
      </c>
      <c r="G726" s="191"/>
      <c r="H726" s="191"/>
      <c r="I726" s="194"/>
      <c r="J726" s="205">
        <f>BK726</f>
        <v>0</v>
      </c>
      <c r="K726" s="191"/>
      <c r="L726" s="196"/>
      <c r="M726" s="197"/>
      <c r="N726" s="198"/>
      <c r="O726" s="198"/>
      <c r="P726" s="199">
        <f>SUM(P727:P746)</f>
        <v>0</v>
      </c>
      <c r="Q726" s="198"/>
      <c r="R726" s="199">
        <f>SUM(R727:R746)</f>
        <v>0.26325869999999996</v>
      </c>
      <c r="S726" s="198"/>
      <c r="T726" s="200">
        <f>SUM(T727:T746)</f>
        <v>0</v>
      </c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R726" s="201" t="s">
        <v>82</v>
      </c>
      <c r="AT726" s="202" t="s">
        <v>71</v>
      </c>
      <c r="AU726" s="202" t="s">
        <v>80</v>
      </c>
      <c r="AY726" s="201" t="s">
        <v>141</v>
      </c>
      <c r="BK726" s="203">
        <f>SUM(BK727:BK746)</f>
        <v>0</v>
      </c>
    </row>
    <row r="727" spans="1:65" s="2" customFormat="1" ht="16.5" customHeight="1">
      <c r="A727" s="40"/>
      <c r="B727" s="41"/>
      <c r="C727" s="206" t="s">
        <v>1001</v>
      </c>
      <c r="D727" s="206" t="s">
        <v>144</v>
      </c>
      <c r="E727" s="207" t="s">
        <v>1002</v>
      </c>
      <c r="F727" s="208" t="s">
        <v>1003</v>
      </c>
      <c r="G727" s="209" t="s">
        <v>147</v>
      </c>
      <c r="H727" s="210">
        <v>747.882</v>
      </c>
      <c r="I727" s="211"/>
      <c r="J727" s="212">
        <f>ROUND(I727*H727,2)</f>
        <v>0</v>
      </c>
      <c r="K727" s="208" t="s">
        <v>148</v>
      </c>
      <c r="L727" s="46"/>
      <c r="M727" s="213" t="s">
        <v>19</v>
      </c>
      <c r="N727" s="214" t="s">
        <v>43</v>
      </c>
      <c r="O727" s="86"/>
      <c r="P727" s="215">
        <f>O727*H727</f>
        <v>0</v>
      </c>
      <c r="Q727" s="215">
        <v>0</v>
      </c>
      <c r="R727" s="215">
        <f>Q727*H727</f>
        <v>0</v>
      </c>
      <c r="S727" s="215">
        <v>0</v>
      </c>
      <c r="T727" s="216">
        <f>S727*H727</f>
        <v>0</v>
      </c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R727" s="217" t="s">
        <v>184</v>
      </c>
      <c r="AT727" s="217" t="s">
        <v>144</v>
      </c>
      <c r="AU727" s="217" t="s">
        <v>82</v>
      </c>
      <c r="AY727" s="19" t="s">
        <v>141</v>
      </c>
      <c r="BE727" s="218">
        <f>IF(N727="základní",J727,0)</f>
        <v>0</v>
      </c>
      <c r="BF727" s="218">
        <f>IF(N727="snížená",J727,0)</f>
        <v>0</v>
      </c>
      <c r="BG727" s="218">
        <f>IF(N727="zákl. přenesená",J727,0)</f>
        <v>0</v>
      </c>
      <c r="BH727" s="218">
        <f>IF(N727="sníž. přenesená",J727,0)</f>
        <v>0</v>
      </c>
      <c r="BI727" s="218">
        <f>IF(N727="nulová",J727,0)</f>
        <v>0</v>
      </c>
      <c r="BJ727" s="19" t="s">
        <v>80</v>
      </c>
      <c r="BK727" s="218">
        <f>ROUND(I727*H727,2)</f>
        <v>0</v>
      </c>
      <c r="BL727" s="19" t="s">
        <v>184</v>
      </c>
      <c r="BM727" s="217" t="s">
        <v>1004</v>
      </c>
    </row>
    <row r="728" spans="1:47" s="2" customFormat="1" ht="12">
      <c r="A728" s="40"/>
      <c r="B728" s="41"/>
      <c r="C728" s="42"/>
      <c r="D728" s="219" t="s">
        <v>151</v>
      </c>
      <c r="E728" s="42"/>
      <c r="F728" s="220" t="s">
        <v>1005</v>
      </c>
      <c r="G728" s="42"/>
      <c r="H728" s="42"/>
      <c r="I728" s="221"/>
      <c r="J728" s="42"/>
      <c r="K728" s="42"/>
      <c r="L728" s="46"/>
      <c r="M728" s="222"/>
      <c r="N728" s="223"/>
      <c r="O728" s="86"/>
      <c r="P728" s="86"/>
      <c r="Q728" s="86"/>
      <c r="R728" s="86"/>
      <c r="S728" s="86"/>
      <c r="T728" s="87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T728" s="19" t="s">
        <v>151</v>
      </c>
      <c r="AU728" s="19" t="s">
        <v>82</v>
      </c>
    </row>
    <row r="729" spans="1:51" s="13" customFormat="1" ht="12">
      <c r="A729" s="13"/>
      <c r="B729" s="224"/>
      <c r="C729" s="225"/>
      <c r="D729" s="226" t="s">
        <v>153</v>
      </c>
      <c r="E729" s="227" t="s">
        <v>19</v>
      </c>
      <c r="F729" s="228" t="s">
        <v>202</v>
      </c>
      <c r="G729" s="225"/>
      <c r="H729" s="227" t="s">
        <v>19</v>
      </c>
      <c r="I729" s="229"/>
      <c r="J729" s="225"/>
      <c r="K729" s="225"/>
      <c r="L729" s="230"/>
      <c r="M729" s="231"/>
      <c r="N729" s="232"/>
      <c r="O729" s="232"/>
      <c r="P729" s="232"/>
      <c r="Q729" s="232"/>
      <c r="R729" s="232"/>
      <c r="S729" s="232"/>
      <c r="T729" s="23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34" t="s">
        <v>153</v>
      </c>
      <c r="AU729" s="234" t="s">
        <v>82</v>
      </c>
      <c r="AV729" s="13" t="s">
        <v>80</v>
      </c>
      <c r="AW729" s="13" t="s">
        <v>33</v>
      </c>
      <c r="AX729" s="13" t="s">
        <v>72</v>
      </c>
      <c r="AY729" s="234" t="s">
        <v>141</v>
      </c>
    </row>
    <row r="730" spans="1:51" s="14" customFormat="1" ht="12">
      <c r="A730" s="14"/>
      <c r="B730" s="235"/>
      <c r="C730" s="236"/>
      <c r="D730" s="226" t="s">
        <v>153</v>
      </c>
      <c r="E730" s="237" t="s">
        <v>19</v>
      </c>
      <c r="F730" s="238" t="s">
        <v>1006</v>
      </c>
      <c r="G730" s="236"/>
      <c r="H730" s="239">
        <v>747.882</v>
      </c>
      <c r="I730" s="240"/>
      <c r="J730" s="236"/>
      <c r="K730" s="236"/>
      <c r="L730" s="241"/>
      <c r="M730" s="242"/>
      <c r="N730" s="243"/>
      <c r="O730" s="243"/>
      <c r="P730" s="243"/>
      <c r="Q730" s="243"/>
      <c r="R730" s="243"/>
      <c r="S730" s="243"/>
      <c r="T730" s="24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45" t="s">
        <v>153</v>
      </c>
      <c r="AU730" s="245" t="s">
        <v>82</v>
      </c>
      <c r="AV730" s="14" t="s">
        <v>82</v>
      </c>
      <c r="AW730" s="14" t="s">
        <v>33</v>
      </c>
      <c r="AX730" s="14" t="s">
        <v>80</v>
      </c>
      <c r="AY730" s="245" t="s">
        <v>141</v>
      </c>
    </row>
    <row r="731" spans="1:65" s="2" customFormat="1" ht="16.5" customHeight="1">
      <c r="A731" s="40"/>
      <c r="B731" s="41"/>
      <c r="C731" s="206" t="s">
        <v>1007</v>
      </c>
      <c r="D731" s="206" t="s">
        <v>144</v>
      </c>
      <c r="E731" s="207" t="s">
        <v>1008</v>
      </c>
      <c r="F731" s="208" t="s">
        <v>1009</v>
      </c>
      <c r="G731" s="209" t="s">
        <v>230</v>
      </c>
      <c r="H731" s="210">
        <v>150</v>
      </c>
      <c r="I731" s="211"/>
      <c r="J731" s="212">
        <f>ROUND(I731*H731,2)</f>
        <v>0</v>
      </c>
      <c r="K731" s="208" t="s">
        <v>148</v>
      </c>
      <c r="L731" s="46"/>
      <c r="M731" s="213" t="s">
        <v>19</v>
      </c>
      <c r="N731" s="214" t="s">
        <v>43</v>
      </c>
      <c r="O731" s="86"/>
      <c r="P731" s="215">
        <f>O731*H731</f>
        <v>0</v>
      </c>
      <c r="Q731" s="215">
        <v>1E-05</v>
      </c>
      <c r="R731" s="215">
        <f>Q731*H731</f>
        <v>0.0015</v>
      </c>
      <c r="S731" s="215">
        <v>0</v>
      </c>
      <c r="T731" s="216">
        <f>S731*H731</f>
        <v>0</v>
      </c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R731" s="217" t="s">
        <v>184</v>
      </c>
      <c r="AT731" s="217" t="s">
        <v>144</v>
      </c>
      <c r="AU731" s="217" t="s">
        <v>82</v>
      </c>
      <c r="AY731" s="19" t="s">
        <v>141</v>
      </c>
      <c r="BE731" s="218">
        <f>IF(N731="základní",J731,0)</f>
        <v>0</v>
      </c>
      <c r="BF731" s="218">
        <f>IF(N731="snížená",J731,0)</f>
        <v>0</v>
      </c>
      <c r="BG731" s="218">
        <f>IF(N731="zákl. přenesená",J731,0)</f>
        <v>0</v>
      </c>
      <c r="BH731" s="218">
        <f>IF(N731="sníž. přenesená",J731,0)</f>
        <v>0</v>
      </c>
      <c r="BI731" s="218">
        <f>IF(N731="nulová",J731,0)</f>
        <v>0</v>
      </c>
      <c r="BJ731" s="19" t="s">
        <v>80</v>
      </c>
      <c r="BK731" s="218">
        <f>ROUND(I731*H731,2)</f>
        <v>0</v>
      </c>
      <c r="BL731" s="19" t="s">
        <v>184</v>
      </c>
      <c r="BM731" s="217" t="s">
        <v>1010</v>
      </c>
    </row>
    <row r="732" spans="1:47" s="2" customFormat="1" ht="12">
      <c r="A732" s="40"/>
      <c r="B732" s="41"/>
      <c r="C732" s="42"/>
      <c r="D732" s="219" t="s">
        <v>151</v>
      </c>
      <c r="E732" s="42"/>
      <c r="F732" s="220" t="s">
        <v>1011</v>
      </c>
      <c r="G732" s="42"/>
      <c r="H732" s="42"/>
      <c r="I732" s="221"/>
      <c r="J732" s="42"/>
      <c r="K732" s="42"/>
      <c r="L732" s="46"/>
      <c r="M732" s="222"/>
      <c r="N732" s="223"/>
      <c r="O732" s="86"/>
      <c r="P732" s="86"/>
      <c r="Q732" s="86"/>
      <c r="R732" s="86"/>
      <c r="S732" s="86"/>
      <c r="T732" s="87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T732" s="19" t="s">
        <v>151</v>
      </c>
      <c r="AU732" s="19" t="s">
        <v>82</v>
      </c>
    </row>
    <row r="733" spans="1:51" s="13" customFormat="1" ht="12">
      <c r="A733" s="13"/>
      <c r="B733" s="224"/>
      <c r="C733" s="225"/>
      <c r="D733" s="226" t="s">
        <v>153</v>
      </c>
      <c r="E733" s="227" t="s">
        <v>19</v>
      </c>
      <c r="F733" s="228" t="s">
        <v>202</v>
      </c>
      <c r="G733" s="225"/>
      <c r="H733" s="227" t="s">
        <v>19</v>
      </c>
      <c r="I733" s="229"/>
      <c r="J733" s="225"/>
      <c r="K733" s="225"/>
      <c r="L733" s="230"/>
      <c r="M733" s="231"/>
      <c r="N733" s="232"/>
      <c r="O733" s="232"/>
      <c r="P733" s="232"/>
      <c r="Q733" s="232"/>
      <c r="R733" s="232"/>
      <c r="S733" s="232"/>
      <c r="T733" s="23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34" t="s">
        <v>153</v>
      </c>
      <c r="AU733" s="234" t="s">
        <v>82</v>
      </c>
      <c r="AV733" s="13" t="s">
        <v>80</v>
      </c>
      <c r="AW733" s="13" t="s">
        <v>33</v>
      </c>
      <c r="AX733" s="13" t="s">
        <v>72</v>
      </c>
      <c r="AY733" s="234" t="s">
        <v>141</v>
      </c>
    </row>
    <row r="734" spans="1:51" s="14" customFormat="1" ht="12">
      <c r="A734" s="14"/>
      <c r="B734" s="235"/>
      <c r="C734" s="236"/>
      <c r="D734" s="226" t="s">
        <v>153</v>
      </c>
      <c r="E734" s="237" t="s">
        <v>19</v>
      </c>
      <c r="F734" s="238" t="s">
        <v>1007</v>
      </c>
      <c r="G734" s="236"/>
      <c r="H734" s="239">
        <v>150</v>
      </c>
      <c r="I734" s="240"/>
      <c r="J734" s="236"/>
      <c r="K734" s="236"/>
      <c r="L734" s="241"/>
      <c r="M734" s="242"/>
      <c r="N734" s="243"/>
      <c r="O734" s="243"/>
      <c r="P734" s="243"/>
      <c r="Q734" s="243"/>
      <c r="R734" s="243"/>
      <c r="S734" s="243"/>
      <c r="T734" s="24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45" t="s">
        <v>153</v>
      </c>
      <c r="AU734" s="245" t="s">
        <v>82</v>
      </c>
      <c r="AV734" s="14" t="s">
        <v>82</v>
      </c>
      <c r="AW734" s="14" t="s">
        <v>33</v>
      </c>
      <c r="AX734" s="14" t="s">
        <v>80</v>
      </c>
      <c r="AY734" s="245" t="s">
        <v>141</v>
      </c>
    </row>
    <row r="735" spans="1:65" s="2" customFormat="1" ht="16.5" customHeight="1">
      <c r="A735" s="40"/>
      <c r="B735" s="41"/>
      <c r="C735" s="206" t="s">
        <v>1012</v>
      </c>
      <c r="D735" s="206" t="s">
        <v>144</v>
      </c>
      <c r="E735" s="207" t="s">
        <v>1013</v>
      </c>
      <c r="F735" s="208" t="s">
        <v>1014</v>
      </c>
      <c r="G735" s="209" t="s">
        <v>147</v>
      </c>
      <c r="H735" s="210">
        <v>747.882</v>
      </c>
      <c r="I735" s="211"/>
      <c r="J735" s="212">
        <f>ROUND(I735*H735,2)</f>
        <v>0</v>
      </c>
      <c r="K735" s="208" t="s">
        <v>148</v>
      </c>
      <c r="L735" s="46"/>
      <c r="M735" s="213" t="s">
        <v>19</v>
      </c>
      <c r="N735" s="214" t="s">
        <v>43</v>
      </c>
      <c r="O735" s="86"/>
      <c r="P735" s="215">
        <f>O735*H735</f>
        <v>0</v>
      </c>
      <c r="Q735" s="215">
        <v>0.0002</v>
      </c>
      <c r="R735" s="215">
        <f>Q735*H735</f>
        <v>0.1495764</v>
      </c>
      <c r="S735" s="215">
        <v>0</v>
      </c>
      <c r="T735" s="216">
        <f>S735*H735</f>
        <v>0</v>
      </c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R735" s="217" t="s">
        <v>184</v>
      </c>
      <c r="AT735" s="217" t="s">
        <v>144</v>
      </c>
      <c r="AU735" s="217" t="s">
        <v>82</v>
      </c>
      <c r="AY735" s="19" t="s">
        <v>141</v>
      </c>
      <c r="BE735" s="218">
        <f>IF(N735="základní",J735,0)</f>
        <v>0</v>
      </c>
      <c r="BF735" s="218">
        <f>IF(N735="snížená",J735,0)</f>
        <v>0</v>
      </c>
      <c r="BG735" s="218">
        <f>IF(N735="zákl. přenesená",J735,0)</f>
        <v>0</v>
      </c>
      <c r="BH735" s="218">
        <f>IF(N735="sníž. přenesená",J735,0)</f>
        <v>0</v>
      </c>
      <c r="BI735" s="218">
        <f>IF(N735="nulová",J735,0)</f>
        <v>0</v>
      </c>
      <c r="BJ735" s="19" t="s">
        <v>80</v>
      </c>
      <c r="BK735" s="218">
        <f>ROUND(I735*H735,2)</f>
        <v>0</v>
      </c>
      <c r="BL735" s="19" t="s">
        <v>184</v>
      </c>
      <c r="BM735" s="217" t="s">
        <v>1015</v>
      </c>
    </row>
    <row r="736" spans="1:47" s="2" customFormat="1" ht="12">
      <c r="A736" s="40"/>
      <c r="B736" s="41"/>
      <c r="C736" s="42"/>
      <c r="D736" s="219" t="s">
        <v>151</v>
      </c>
      <c r="E736" s="42"/>
      <c r="F736" s="220" t="s">
        <v>1016</v>
      </c>
      <c r="G736" s="42"/>
      <c r="H736" s="42"/>
      <c r="I736" s="221"/>
      <c r="J736" s="42"/>
      <c r="K736" s="42"/>
      <c r="L736" s="46"/>
      <c r="M736" s="222"/>
      <c r="N736" s="223"/>
      <c r="O736" s="86"/>
      <c r="P736" s="86"/>
      <c r="Q736" s="86"/>
      <c r="R736" s="86"/>
      <c r="S736" s="86"/>
      <c r="T736" s="87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T736" s="19" t="s">
        <v>151</v>
      </c>
      <c r="AU736" s="19" t="s">
        <v>82</v>
      </c>
    </row>
    <row r="737" spans="1:51" s="13" customFormat="1" ht="12">
      <c r="A737" s="13"/>
      <c r="B737" s="224"/>
      <c r="C737" s="225"/>
      <c r="D737" s="226" t="s">
        <v>153</v>
      </c>
      <c r="E737" s="227" t="s">
        <v>19</v>
      </c>
      <c r="F737" s="228" t="s">
        <v>202</v>
      </c>
      <c r="G737" s="225"/>
      <c r="H737" s="227" t="s">
        <v>19</v>
      </c>
      <c r="I737" s="229"/>
      <c r="J737" s="225"/>
      <c r="K737" s="225"/>
      <c r="L737" s="230"/>
      <c r="M737" s="231"/>
      <c r="N737" s="232"/>
      <c r="O737" s="232"/>
      <c r="P737" s="232"/>
      <c r="Q737" s="232"/>
      <c r="R737" s="232"/>
      <c r="S737" s="232"/>
      <c r="T737" s="23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34" t="s">
        <v>153</v>
      </c>
      <c r="AU737" s="234" t="s">
        <v>82</v>
      </c>
      <c r="AV737" s="13" t="s">
        <v>80</v>
      </c>
      <c r="AW737" s="13" t="s">
        <v>33</v>
      </c>
      <c r="AX737" s="13" t="s">
        <v>72</v>
      </c>
      <c r="AY737" s="234" t="s">
        <v>141</v>
      </c>
    </row>
    <row r="738" spans="1:51" s="14" customFormat="1" ht="12">
      <c r="A738" s="14"/>
      <c r="B738" s="235"/>
      <c r="C738" s="236"/>
      <c r="D738" s="226" t="s">
        <v>153</v>
      </c>
      <c r="E738" s="237" t="s">
        <v>19</v>
      </c>
      <c r="F738" s="238" t="s">
        <v>1006</v>
      </c>
      <c r="G738" s="236"/>
      <c r="H738" s="239">
        <v>747.882</v>
      </c>
      <c r="I738" s="240"/>
      <c r="J738" s="236"/>
      <c r="K738" s="236"/>
      <c r="L738" s="241"/>
      <c r="M738" s="242"/>
      <c r="N738" s="243"/>
      <c r="O738" s="243"/>
      <c r="P738" s="243"/>
      <c r="Q738" s="243"/>
      <c r="R738" s="243"/>
      <c r="S738" s="243"/>
      <c r="T738" s="24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45" t="s">
        <v>153</v>
      </c>
      <c r="AU738" s="245" t="s">
        <v>82</v>
      </c>
      <c r="AV738" s="14" t="s">
        <v>82</v>
      </c>
      <c r="AW738" s="14" t="s">
        <v>33</v>
      </c>
      <c r="AX738" s="14" t="s">
        <v>80</v>
      </c>
      <c r="AY738" s="245" t="s">
        <v>141</v>
      </c>
    </row>
    <row r="739" spans="1:65" s="2" customFormat="1" ht="24.15" customHeight="1">
      <c r="A739" s="40"/>
      <c r="B739" s="41"/>
      <c r="C739" s="206" t="s">
        <v>1017</v>
      </c>
      <c r="D739" s="206" t="s">
        <v>144</v>
      </c>
      <c r="E739" s="207" t="s">
        <v>1018</v>
      </c>
      <c r="F739" s="208" t="s">
        <v>1019</v>
      </c>
      <c r="G739" s="209" t="s">
        <v>147</v>
      </c>
      <c r="H739" s="210">
        <v>747.882</v>
      </c>
      <c r="I739" s="211"/>
      <c r="J739" s="212">
        <f>ROUND(I739*H739,2)</f>
        <v>0</v>
      </c>
      <c r="K739" s="208" t="s">
        <v>148</v>
      </c>
      <c r="L739" s="46"/>
      <c r="M739" s="213" t="s">
        <v>19</v>
      </c>
      <c r="N739" s="214" t="s">
        <v>43</v>
      </c>
      <c r="O739" s="86"/>
      <c r="P739" s="215">
        <f>O739*H739</f>
        <v>0</v>
      </c>
      <c r="Q739" s="215">
        <v>0.00013</v>
      </c>
      <c r="R739" s="215">
        <f>Q739*H739</f>
        <v>0.09722465999999999</v>
      </c>
      <c r="S739" s="215">
        <v>0</v>
      </c>
      <c r="T739" s="216">
        <f>S739*H739</f>
        <v>0</v>
      </c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R739" s="217" t="s">
        <v>184</v>
      </c>
      <c r="AT739" s="217" t="s">
        <v>144</v>
      </c>
      <c r="AU739" s="217" t="s">
        <v>82</v>
      </c>
      <c r="AY739" s="19" t="s">
        <v>141</v>
      </c>
      <c r="BE739" s="218">
        <f>IF(N739="základní",J739,0)</f>
        <v>0</v>
      </c>
      <c r="BF739" s="218">
        <f>IF(N739="snížená",J739,0)</f>
        <v>0</v>
      </c>
      <c r="BG739" s="218">
        <f>IF(N739="zákl. přenesená",J739,0)</f>
        <v>0</v>
      </c>
      <c r="BH739" s="218">
        <f>IF(N739="sníž. přenesená",J739,0)</f>
        <v>0</v>
      </c>
      <c r="BI739" s="218">
        <f>IF(N739="nulová",J739,0)</f>
        <v>0</v>
      </c>
      <c r="BJ739" s="19" t="s">
        <v>80</v>
      </c>
      <c r="BK739" s="218">
        <f>ROUND(I739*H739,2)</f>
        <v>0</v>
      </c>
      <c r="BL739" s="19" t="s">
        <v>184</v>
      </c>
      <c r="BM739" s="217" t="s">
        <v>1020</v>
      </c>
    </row>
    <row r="740" spans="1:47" s="2" customFormat="1" ht="12">
      <c r="A740" s="40"/>
      <c r="B740" s="41"/>
      <c r="C740" s="42"/>
      <c r="D740" s="219" t="s">
        <v>151</v>
      </c>
      <c r="E740" s="42"/>
      <c r="F740" s="220" t="s">
        <v>1021</v>
      </c>
      <c r="G740" s="42"/>
      <c r="H740" s="42"/>
      <c r="I740" s="221"/>
      <c r="J740" s="42"/>
      <c r="K740" s="42"/>
      <c r="L740" s="46"/>
      <c r="M740" s="222"/>
      <c r="N740" s="223"/>
      <c r="O740" s="86"/>
      <c r="P740" s="86"/>
      <c r="Q740" s="86"/>
      <c r="R740" s="86"/>
      <c r="S740" s="86"/>
      <c r="T740" s="87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T740" s="19" t="s">
        <v>151</v>
      </c>
      <c r="AU740" s="19" t="s">
        <v>82</v>
      </c>
    </row>
    <row r="741" spans="1:51" s="13" customFormat="1" ht="12">
      <c r="A741" s="13"/>
      <c r="B741" s="224"/>
      <c r="C741" s="225"/>
      <c r="D741" s="226" t="s">
        <v>153</v>
      </c>
      <c r="E741" s="227" t="s">
        <v>19</v>
      </c>
      <c r="F741" s="228" t="s">
        <v>202</v>
      </c>
      <c r="G741" s="225"/>
      <c r="H741" s="227" t="s">
        <v>19</v>
      </c>
      <c r="I741" s="229"/>
      <c r="J741" s="225"/>
      <c r="K741" s="225"/>
      <c r="L741" s="230"/>
      <c r="M741" s="231"/>
      <c r="N741" s="232"/>
      <c r="O741" s="232"/>
      <c r="P741" s="232"/>
      <c r="Q741" s="232"/>
      <c r="R741" s="232"/>
      <c r="S741" s="232"/>
      <c r="T741" s="23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34" t="s">
        <v>153</v>
      </c>
      <c r="AU741" s="234" t="s">
        <v>82</v>
      </c>
      <c r="AV741" s="13" t="s">
        <v>80</v>
      </c>
      <c r="AW741" s="13" t="s">
        <v>33</v>
      </c>
      <c r="AX741" s="13" t="s">
        <v>72</v>
      </c>
      <c r="AY741" s="234" t="s">
        <v>141</v>
      </c>
    </row>
    <row r="742" spans="1:51" s="14" customFormat="1" ht="12">
      <c r="A742" s="14"/>
      <c r="B742" s="235"/>
      <c r="C742" s="236"/>
      <c r="D742" s="226" t="s">
        <v>153</v>
      </c>
      <c r="E742" s="237" t="s">
        <v>19</v>
      </c>
      <c r="F742" s="238" t="s">
        <v>1006</v>
      </c>
      <c r="G742" s="236"/>
      <c r="H742" s="239">
        <v>747.882</v>
      </c>
      <c r="I742" s="240"/>
      <c r="J742" s="236"/>
      <c r="K742" s="236"/>
      <c r="L742" s="241"/>
      <c r="M742" s="242"/>
      <c r="N742" s="243"/>
      <c r="O742" s="243"/>
      <c r="P742" s="243"/>
      <c r="Q742" s="243"/>
      <c r="R742" s="243"/>
      <c r="S742" s="243"/>
      <c r="T742" s="24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45" t="s">
        <v>153</v>
      </c>
      <c r="AU742" s="245" t="s">
        <v>82</v>
      </c>
      <c r="AV742" s="14" t="s">
        <v>82</v>
      </c>
      <c r="AW742" s="14" t="s">
        <v>33</v>
      </c>
      <c r="AX742" s="14" t="s">
        <v>80</v>
      </c>
      <c r="AY742" s="245" t="s">
        <v>141</v>
      </c>
    </row>
    <row r="743" spans="1:65" s="2" customFormat="1" ht="24.15" customHeight="1">
      <c r="A743" s="40"/>
      <c r="B743" s="41"/>
      <c r="C743" s="206" t="s">
        <v>1022</v>
      </c>
      <c r="D743" s="206" t="s">
        <v>144</v>
      </c>
      <c r="E743" s="207" t="s">
        <v>1023</v>
      </c>
      <c r="F743" s="208" t="s">
        <v>1024</v>
      </c>
      <c r="G743" s="209" t="s">
        <v>147</v>
      </c>
      <c r="H743" s="210">
        <v>747.882</v>
      </c>
      <c r="I743" s="211"/>
      <c r="J743" s="212">
        <f>ROUND(I743*H743,2)</f>
        <v>0</v>
      </c>
      <c r="K743" s="208" t="s">
        <v>148</v>
      </c>
      <c r="L743" s="46"/>
      <c r="M743" s="213" t="s">
        <v>19</v>
      </c>
      <c r="N743" s="214" t="s">
        <v>43</v>
      </c>
      <c r="O743" s="86"/>
      <c r="P743" s="215">
        <f>O743*H743</f>
        <v>0</v>
      </c>
      <c r="Q743" s="215">
        <v>2E-05</v>
      </c>
      <c r="R743" s="215">
        <f>Q743*H743</f>
        <v>0.01495764</v>
      </c>
      <c r="S743" s="215">
        <v>0</v>
      </c>
      <c r="T743" s="216">
        <f>S743*H743</f>
        <v>0</v>
      </c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R743" s="217" t="s">
        <v>184</v>
      </c>
      <c r="AT743" s="217" t="s">
        <v>144</v>
      </c>
      <c r="AU743" s="217" t="s">
        <v>82</v>
      </c>
      <c r="AY743" s="19" t="s">
        <v>141</v>
      </c>
      <c r="BE743" s="218">
        <f>IF(N743="základní",J743,0)</f>
        <v>0</v>
      </c>
      <c r="BF743" s="218">
        <f>IF(N743="snížená",J743,0)</f>
        <v>0</v>
      </c>
      <c r="BG743" s="218">
        <f>IF(N743="zákl. přenesená",J743,0)</f>
        <v>0</v>
      </c>
      <c r="BH743" s="218">
        <f>IF(N743="sníž. přenesená",J743,0)</f>
        <v>0</v>
      </c>
      <c r="BI743" s="218">
        <f>IF(N743="nulová",J743,0)</f>
        <v>0</v>
      </c>
      <c r="BJ743" s="19" t="s">
        <v>80</v>
      </c>
      <c r="BK743" s="218">
        <f>ROUND(I743*H743,2)</f>
        <v>0</v>
      </c>
      <c r="BL743" s="19" t="s">
        <v>184</v>
      </c>
      <c r="BM743" s="217" t="s">
        <v>1025</v>
      </c>
    </row>
    <row r="744" spans="1:47" s="2" customFormat="1" ht="12">
      <c r="A744" s="40"/>
      <c r="B744" s="41"/>
      <c r="C744" s="42"/>
      <c r="D744" s="219" t="s">
        <v>151</v>
      </c>
      <c r="E744" s="42"/>
      <c r="F744" s="220" t="s">
        <v>1026</v>
      </c>
      <c r="G744" s="42"/>
      <c r="H744" s="42"/>
      <c r="I744" s="221"/>
      <c r="J744" s="42"/>
      <c r="K744" s="42"/>
      <c r="L744" s="46"/>
      <c r="M744" s="222"/>
      <c r="N744" s="223"/>
      <c r="O744" s="86"/>
      <c r="P744" s="86"/>
      <c r="Q744" s="86"/>
      <c r="R744" s="86"/>
      <c r="S744" s="86"/>
      <c r="T744" s="87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T744" s="19" t="s">
        <v>151</v>
      </c>
      <c r="AU744" s="19" t="s">
        <v>82</v>
      </c>
    </row>
    <row r="745" spans="1:51" s="13" customFormat="1" ht="12">
      <c r="A745" s="13"/>
      <c r="B745" s="224"/>
      <c r="C745" s="225"/>
      <c r="D745" s="226" t="s">
        <v>153</v>
      </c>
      <c r="E745" s="227" t="s">
        <v>19</v>
      </c>
      <c r="F745" s="228" t="s">
        <v>202</v>
      </c>
      <c r="G745" s="225"/>
      <c r="H745" s="227" t="s">
        <v>19</v>
      </c>
      <c r="I745" s="229"/>
      <c r="J745" s="225"/>
      <c r="K745" s="225"/>
      <c r="L745" s="230"/>
      <c r="M745" s="231"/>
      <c r="N745" s="232"/>
      <c r="O745" s="232"/>
      <c r="P745" s="232"/>
      <c r="Q745" s="232"/>
      <c r="R745" s="232"/>
      <c r="S745" s="232"/>
      <c r="T745" s="23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34" t="s">
        <v>153</v>
      </c>
      <c r="AU745" s="234" t="s">
        <v>82</v>
      </c>
      <c r="AV745" s="13" t="s">
        <v>80</v>
      </c>
      <c r="AW745" s="13" t="s">
        <v>33</v>
      </c>
      <c r="AX745" s="13" t="s">
        <v>72</v>
      </c>
      <c r="AY745" s="234" t="s">
        <v>141</v>
      </c>
    </row>
    <row r="746" spans="1:51" s="14" customFormat="1" ht="12">
      <c r="A746" s="14"/>
      <c r="B746" s="235"/>
      <c r="C746" s="236"/>
      <c r="D746" s="226" t="s">
        <v>153</v>
      </c>
      <c r="E746" s="237" t="s">
        <v>19</v>
      </c>
      <c r="F746" s="238" t="s">
        <v>1006</v>
      </c>
      <c r="G746" s="236"/>
      <c r="H746" s="239">
        <v>747.882</v>
      </c>
      <c r="I746" s="240"/>
      <c r="J746" s="236"/>
      <c r="K746" s="236"/>
      <c r="L746" s="241"/>
      <c r="M746" s="267"/>
      <c r="N746" s="268"/>
      <c r="O746" s="268"/>
      <c r="P746" s="268"/>
      <c r="Q746" s="268"/>
      <c r="R746" s="268"/>
      <c r="S746" s="268"/>
      <c r="T746" s="269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45" t="s">
        <v>153</v>
      </c>
      <c r="AU746" s="245" t="s">
        <v>82</v>
      </c>
      <c r="AV746" s="14" t="s">
        <v>82</v>
      </c>
      <c r="AW746" s="14" t="s">
        <v>33</v>
      </c>
      <c r="AX746" s="14" t="s">
        <v>80</v>
      </c>
      <c r="AY746" s="245" t="s">
        <v>141</v>
      </c>
    </row>
    <row r="747" spans="1:31" s="2" customFormat="1" ht="6.95" customHeight="1">
      <c r="A747" s="40"/>
      <c r="B747" s="61"/>
      <c r="C747" s="62"/>
      <c r="D747" s="62"/>
      <c r="E747" s="62"/>
      <c r="F747" s="62"/>
      <c r="G747" s="62"/>
      <c r="H747" s="62"/>
      <c r="I747" s="62"/>
      <c r="J747" s="62"/>
      <c r="K747" s="62"/>
      <c r="L747" s="46"/>
      <c r="M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</row>
  </sheetData>
  <sheetProtection password="CC35" sheet="1" objects="1" scenarios="1" formatColumns="0" formatRows="0" autoFilter="0"/>
  <autoFilter ref="C99:K746"/>
  <mergeCells count="9">
    <mergeCell ref="E7:H7"/>
    <mergeCell ref="E9:H9"/>
    <mergeCell ref="E18:H18"/>
    <mergeCell ref="E27:H27"/>
    <mergeCell ref="E48:H48"/>
    <mergeCell ref="E50:H50"/>
    <mergeCell ref="E90:H90"/>
    <mergeCell ref="E92:H92"/>
    <mergeCell ref="L2:V2"/>
  </mergeCells>
  <hyperlinks>
    <hyperlink ref="F104" r:id="rId1" display="https://podminky.urs.cz/item/CS_URS_2024_01/612131111"/>
    <hyperlink ref="F108" r:id="rId2" display="https://podminky.urs.cz/item/CS_URS_2024_01/612341121"/>
    <hyperlink ref="F112" r:id="rId3" display="https://podminky.urs.cz/item/CS_URS_2024_01/612341191"/>
    <hyperlink ref="F119" r:id="rId4" display="https://podminky.urs.cz/item/CS_URS_2024_01/632451107"/>
    <hyperlink ref="F129" r:id="rId5" display="https://podminky.urs.cz/item/CS_URS_2024_01/711191001"/>
    <hyperlink ref="F142" r:id="rId6" display="https://podminky.urs.cz/item/CS_URS_2024_01/949101111"/>
    <hyperlink ref="F146" r:id="rId7" display="https://podminky.urs.cz/item/CS_URS_2024_01/952901111"/>
    <hyperlink ref="F150" r:id="rId8" display="https://podminky.urs.cz/item/CS_URS_2024_01/962031133"/>
    <hyperlink ref="F154" r:id="rId9" display="https://podminky.urs.cz/item/CS_URS_2024_01/965046111"/>
    <hyperlink ref="F158" r:id="rId10" display="https://podminky.urs.cz/item/CS_URS_2024_01/968072455"/>
    <hyperlink ref="F164" r:id="rId11" display="https://podminky.urs.cz/item/CS_URS_2024_01/974031143"/>
    <hyperlink ref="F168" r:id="rId12" display="https://podminky.urs.cz/item/CS_URS_2024_01/974042564"/>
    <hyperlink ref="F172" r:id="rId13" display="https://podminky.urs.cz/item/CS_URS_2024_01/978013191"/>
    <hyperlink ref="F182" r:id="rId14" display="https://podminky.urs.cz/item/CS_URS_2024_01/997013111"/>
    <hyperlink ref="F184" r:id="rId15" display="https://podminky.urs.cz/item/CS_URS_2024_01/997013501"/>
    <hyperlink ref="F186" r:id="rId16" display="https://podminky.urs.cz/item/CS_URS_2024_01/997013509"/>
    <hyperlink ref="F189" r:id="rId17" display="https://podminky.urs.cz/item/CS_URS_2024_01/997013631"/>
    <hyperlink ref="F192" r:id="rId18" display="https://podminky.urs.cz/item/CS_URS_2024_01/998011008"/>
    <hyperlink ref="F194" r:id="rId19" display="https://podminky.urs.cz/item/CS_URS_2024_01/998011018"/>
    <hyperlink ref="F196" r:id="rId20" display="https://podminky.urs.cz/item/CS_URS_2024_01/998011019"/>
    <hyperlink ref="F201" r:id="rId21" display="https://podminky.urs.cz/item/CS_URS_2024_01/714122002"/>
    <hyperlink ref="F207" r:id="rId22" display="https://podminky.urs.cz/item/CS_URS_2024_01/998714111"/>
    <hyperlink ref="F209" r:id="rId23" display="https://podminky.urs.cz/item/CS_URS_2024_01/998714194"/>
    <hyperlink ref="F211" r:id="rId24" display="https://podminky.urs.cz/item/CS_URS_2024_01/998714199"/>
    <hyperlink ref="F215" r:id="rId25" display="https://podminky.urs.cz/item/CS_URS_2024_01/721171803"/>
    <hyperlink ref="F220" r:id="rId26" display="https://podminky.urs.cz/item/CS_URS_2024_01/722170801"/>
    <hyperlink ref="F225" r:id="rId27" display="https://podminky.urs.cz/item/CS_URS_2024_01/725210821"/>
    <hyperlink ref="F229" r:id="rId28" display="https://podminky.urs.cz/item/CS_URS_2024_01/725310823"/>
    <hyperlink ref="F233" r:id="rId29" display="https://podminky.urs.cz/item/CS_URS_2024_01/725320822"/>
    <hyperlink ref="F237" r:id="rId30" display="https://podminky.urs.cz/item/CS_URS_2024_01/725820802"/>
    <hyperlink ref="F241" r:id="rId31" display="https://podminky.urs.cz/item/CS_URS_2024_01/725860811"/>
    <hyperlink ref="F265" r:id="rId32" display="https://podminky.urs.cz/item/CS_URS_2024_01/751377824"/>
    <hyperlink ref="F270" r:id="rId33" display="https://podminky.urs.cz/item/CS_URS_2024_01/762953801"/>
    <hyperlink ref="F276" r:id="rId34" display="https://podminky.urs.cz/item/CS_URS_2024_01/762953811"/>
    <hyperlink ref="F281" r:id="rId35" display="https://podminky.urs.cz/item/CS_URS_2024_01/763111417"/>
    <hyperlink ref="F288" r:id="rId36" display="https://podminky.urs.cz/item/CS_URS_2024_01/763111431"/>
    <hyperlink ref="F294" r:id="rId37" display="https://podminky.urs.cz/item/CS_URS_2024_01/763111437"/>
    <hyperlink ref="F300" r:id="rId38" display="https://podminky.urs.cz/item/CS_URS_2024_01/763111481"/>
    <hyperlink ref="F304" r:id="rId39" display="https://podminky.urs.cz/item/CS_URS_2024_01/763111499"/>
    <hyperlink ref="F308" r:id="rId40" display="https://podminky.urs.cz/item/CS_URS_2024_01/763111717"/>
    <hyperlink ref="F312" r:id="rId41" display="https://podminky.urs.cz/item/CS_URS_2024_01/763111718"/>
    <hyperlink ref="F321" r:id="rId42" display="https://podminky.urs.cz/item/CS_URS_2024_01/763111722"/>
    <hyperlink ref="F325" r:id="rId43" display="https://podminky.urs.cz/item/CS_URS_2024_01/763111772"/>
    <hyperlink ref="F329" r:id="rId44" display="https://podminky.urs.cz/item/CS_URS_2024_01/763111812"/>
    <hyperlink ref="F341" r:id="rId45" display="https://podminky.urs.cz/item/CS_URS_2024_01/763131451"/>
    <hyperlink ref="F346" r:id="rId46" display="https://podminky.urs.cz/item/CS_URS_2024_01/763131712"/>
    <hyperlink ref="F351" r:id="rId47" display="https://podminky.urs.cz/item/CS_URS_2024_01/763131714"/>
    <hyperlink ref="F359" r:id="rId48" display="https://podminky.urs.cz/item/CS_URS_2024_01/763131761"/>
    <hyperlink ref="F364" r:id="rId49" display="https://podminky.urs.cz/item/CS_URS_2024_01/763131765"/>
    <hyperlink ref="F372" r:id="rId50" display="https://podminky.urs.cz/item/CS_URS_2024_01/763131772"/>
    <hyperlink ref="F380" r:id="rId51" display="https://podminky.urs.cz/item/CS_URS_2024_01/763131822"/>
    <hyperlink ref="F384" r:id="rId52" display="https://podminky.urs.cz/item/CS_URS_2024_01/763132985"/>
    <hyperlink ref="F388" r:id="rId53" display="https://podminky.urs.cz/item/CS_URS_2024_01/763171217"/>
    <hyperlink ref="F394" r:id="rId54" display="https://podminky.urs.cz/item/CS_URS_2024_01/763231916"/>
    <hyperlink ref="F398" r:id="rId55" display="https://podminky.urs.cz/item/CS_URS_2024_01/763431001"/>
    <hyperlink ref="F405" r:id="rId56" display="https://podminky.urs.cz/item/CS_URS_2024_01/763431041"/>
    <hyperlink ref="F410" r:id="rId57" display="https://podminky.urs.cz/item/CS_URS_2024_01/998763110"/>
    <hyperlink ref="F412" r:id="rId58" display="https://podminky.urs.cz/item/CS_URS_2024_01/998763194"/>
    <hyperlink ref="F414" r:id="rId59" display="https://podminky.urs.cz/item/CS_URS_2024_01/998763199"/>
    <hyperlink ref="F418" r:id="rId60" display="https://podminky.urs.cz/item/CS_URS_2024_01/766411821"/>
    <hyperlink ref="F424" r:id="rId61" display="https://podminky.urs.cz/item/CS_URS_2024_01/766411822"/>
    <hyperlink ref="F430" r:id="rId62" display="https://podminky.urs.cz/item/CS_URS_2024_01/766691914"/>
    <hyperlink ref="F434" r:id="rId63" display="https://podminky.urs.cz/item/CS_URS_2024_01/766812840"/>
    <hyperlink ref="F474" r:id="rId64" display="https://podminky.urs.cz/item/CS_URS_2024_01/998766111"/>
    <hyperlink ref="F476" r:id="rId65" display="https://podminky.urs.cz/item/CS_URS_2024_01/998766194"/>
    <hyperlink ref="F478" r:id="rId66" display="https://podminky.urs.cz/item/CS_URS_2024_01/998766199"/>
    <hyperlink ref="F482" r:id="rId67" display="https://podminky.urs.cz/item/CS_URS_2024_01/767114811"/>
    <hyperlink ref="F486" r:id="rId68" display="https://podminky.urs.cz/item/CS_URS_2024_01/767531215"/>
    <hyperlink ref="F493" r:id="rId69" display="https://podminky.urs.cz/item/CS_URS_2024_01/767531235"/>
    <hyperlink ref="F499" r:id="rId70" display="https://podminky.urs.cz/item/CS_URS_2024_01/767640224"/>
    <hyperlink ref="F511" r:id="rId71" display="https://podminky.urs.cz/item/CS_URS_2024_01/767642114"/>
    <hyperlink ref="F584" r:id="rId72" display="https://podminky.urs.cz/item/CS_URS_2024_01/998767111"/>
    <hyperlink ref="F586" r:id="rId73" display="https://podminky.urs.cz/item/CS_URS_2024_01/998767194"/>
    <hyperlink ref="F588" r:id="rId74" display="https://podminky.urs.cz/item/CS_URS_2024_01/998767199"/>
    <hyperlink ref="F592" r:id="rId75" display="https://podminky.urs.cz/item/CS_URS_2024_01/771111011"/>
    <hyperlink ref="F596" r:id="rId76" display="https://podminky.urs.cz/item/CS_URS_2024_01/771161021"/>
    <hyperlink ref="F602" r:id="rId77" display="https://podminky.urs.cz/item/CS_URS_2024_01/771471810"/>
    <hyperlink ref="F608" r:id="rId78" display="https://podminky.urs.cz/item/CS_URS_2024_01/771571810"/>
    <hyperlink ref="F612" r:id="rId79" display="https://podminky.urs.cz/item/CS_URS_2024_01/771574413"/>
    <hyperlink ref="F618" r:id="rId80" display="https://podminky.urs.cz/item/CS_URS_2024_01/771577211"/>
    <hyperlink ref="F622" r:id="rId81" display="https://podminky.urs.cz/item/CS_URS_2024_01/771591112"/>
    <hyperlink ref="F627" r:id="rId82" display="https://podminky.urs.cz/item/CS_URS_2024_01/776111112"/>
    <hyperlink ref="F631" r:id="rId83" display="https://podminky.urs.cz/item/CS_URS_2024_01/776111311"/>
    <hyperlink ref="F635" r:id="rId84" display="https://podminky.urs.cz/item/CS_URS_2024_01/776121112"/>
    <hyperlink ref="F639" r:id="rId85" display="https://podminky.urs.cz/item/CS_URS_2024_01/776231111"/>
    <hyperlink ref="F646" r:id="rId86" display="https://podminky.urs.cz/item/CS_URS_2024_01/776411212"/>
    <hyperlink ref="F659" r:id="rId87" display="https://podminky.urs.cz/item/CS_URS_2024_01/998776111"/>
    <hyperlink ref="F661" r:id="rId88" display="https://podminky.urs.cz/item/CS_URS_2024_01/998776194"/>
    <hyperlink ref="F663" r:id="rId89" display="https://podminky.urs.cz/item/CS_URS_2024_01/998776199"/>
    <hyperlink ref="F667" r:id="rId90" display="https://podminky.urs.cz/item/CS_URS_2024_01/781111011"/>
    <hyperlink ref="F678" r:id="rId91" display="https://podminky.urs.cz/item/CS_URS_2024_01/781121011"/>
    <hyperlink ref="F689" r:id="rId92" display="https://podminky.urs.cz/item/CS_URS_2024_01/781131112"/>
    <hyperlink ref="F700" r:id="rId93" display="https://podminky.urs.cz/item/CS_URS_2024_01/781471810"/>
    <hyperlink ref="F707" r:id="rId94" display="https://podminky.urs.cz/item/CS_URS_2024_01/781472213"/>
    <hyperlink ref="F720" r:id="rId95" display="https://podminky.urs.cz/item/CS_URS_2024_01/998781111"/>
    <hyperlink ref="F722" r:id="rId96" display="https://podminky.urs.cz/item/CS_URS_2024_01/998781194"/>
    <hyperlink ref="F724" r:id="rId97" display="https://podminky.urs.cz/item/CS_URS_2024_01/998781199"/>
    <hyperlink ref="F728" r:id="rId98" display="https://podminky.urs.cz/item/CS_URS_2024_01/784111001"/>
    <hyperlink ref="F732" r:id="rId99" display="https://podminky.urs.cz/item/CS_URS_2024_01/784161001"/>
    <hyperlink ref="F736" r:id="rId100" display="https://podminky.urs.cz/item/CS_URS_2024_01/784181121"/>
    <hyperlink ref="F740" r:id="rId101" display="https://podminky.urs.cz/item/CS_URS_2024_01/784211001"/>
    <hyperlink ref="F744" r:id="rId102" display="https://podminky.urs.cz/item/CS_URS_2024_01/78421106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Zubní ordinace v objektu Čujkovova 40a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1027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20. 3. 2024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ROUND((SUM(BE94:BE478)),2)</f>
        <v>0</v>
      </c>
      <c r="G33" s="40"/>
      <c r="H33" s="40"/>
      <c r="I33" s="150">
        <v>0.21</v>
      </c>
      <c r="J33" s="149">
        <f>ROUND(((SUM(BE94:BE478))*I33),2)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ROUND((SUM(BF94:BF478)),2)</f>
        <v>0</v>
      </c>
      <c r="G34" s="40"/>
      <c r="H34" s="40"/>
      <c r="I34" s="150">
        <v>0.12</v>
      </c>
      <c r="J34" s="149">
        <f>ROUND(((SUM(BF94:BF478))*I34),2)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ROUND((SUM(BG94:BG478)),2)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ROUND((SUM(BH94:BH478)),2)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ROUND((SUM(BI94:BI478)),2)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Zubní ordinace v objektu Čujkovova 40a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02 - ZTI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ul. Čujkovova 40a, Ostrava</v>
      </c>
      <c r="G52" s="42"/>
      <c r="H52" s="42"/>
      <c r="I52" s="34" t="s">
        <v>23</v>
      </c>
      <c r="J52" s="74" t="str">
        <f>IF(J12="","",J12)</f>
        <v>20. 3. 2024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ÚMOB Ostrava Jih</v>
      </c>
      <c r="G54" s="42"/>
      <c r="H54" s="42"/>
      <c r="I54" s="34" t="s">
        <v>31</v>
      </c>
      <c r="J54" s="38" t="str">
        <f>E21</f>
        <v>MPA Projektstav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Ing. Petr Fraš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102</v>
      </c>
      <c r="D57" s="164"/>
      <c r="E57" s="164"/>
      <c r="F57" s="164"/>
      <c r="G57" s="164"/>
      <c r="H57" s="164"/>
      <c r="I57" s="164"/>
      <c r="J57" s="165" t="s">
        <v>103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pans="1:31" s="9" customFormat="1" ht="24.95" customHeight="1">
      <c r="A60" s="9"/>
      <c r="B60" s="167"/>
      <c r="C60" s="168"/>
      <c r="D60" s="169" t="s">
        <v>105</v>
      </c>
      <c r="E60" s="170"/>
      <c r="F60" s="170"/>
      <c r="G60" s="170"/>
      <c r="H60" s="170"/>
      <c r="I60" s="170"/>
      <c r="J60" s="171">
        <f>J95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1028</v>
      </c>
      <c r="E61" s="176"/>
      <c r="F61" s="176"/>
      <c r="G61" s="176"/>
      <c r="H61" s="176"/>
      <c r="I61" s="176"/>
      <c r="J61" s="177">
        <f>J96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1029</v>
      </c>
      <c r="E62" s="176"/>
      <c r="F62" s="176"/>
      <c r="G62" s="176"/>
      <c r="H62" s="176"/>
      <c r="I62" s="176"/>
      <c r="J62" s="177">
        <f>J137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1030</v>
      </c>
      <c r="E63" s="176"/>
      <c r="F63" s="176"/>
      <c r="G63" s="176"/>
      <c r="H63" s="176"/>
      <c r="I63" s="176"/>
      <c r="J63" s="177">
        <f>J144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1031</v>
      </c>
      <c r="E64" s="176"/>
      <c r="F64" s="176"/>
      <c r="G64" s="176"/>
      <c r="H64" s="176"/>
      <c r="I64" s="176"/>
      <c r="J64" s="177">
        <f>J149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1032</v>
      </c>
      <c r="E65" s="176"/>
      <c r="F65" s="176"/>
      <c r="G65" s="176"/>
      <c r="H65" s="176"/>
      <c r="I65" s="176"/>
      <c r="J65" s="177">
        <f>J154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1033</v>
      </c>
      <c r="E66" s="176"/>
      <c r="F66" s="176"/>
      <c r="G66" s="176"/>
      <c r="H66" s="176"/>
      <c r="I66" s="176"/>
      <c r="J66" s="177">
        <f>J159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1034</v>
      </c>
      <c r="E67" s="176"/>
      <c r="F67" s="176"/>
      <c r="G67" s="176"/>
      <c r="H67" s="176"/>
      <c r="I67" s="176"/>
      <c r="J67" s="177">
        <f>J180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108</v>
      </c>
      <c r="E68" s="176"/>
      <c r="F68" s="176"/>
      <c r="G68" s="176"/>
      <c r="H68" s="176"/>
      <c r="I68" s="176"/>
      <c r="J68" s="177">
        <f>J189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7"/>
      <c r="C69" s="168"/>
      <c r="D69" s="169" t="s">
        <v>110</v>
      </c>
      <c r="E69" s="170"/>
      <c r="F69" s="170"/>
      <c r="G69" s="170"/>
      <c r="H69" s="170"/>
      <c r="I69" s="170"/>
      <c r="J69" s="171">
        <f>J206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3"/>
      <c r="C70" s="174"/>
      <c r="D70" s="175" t="s">
        <v>1035</v>
      </c>
      <c r="E70" s="176"/>
      <c r="F70" s="176"/>
      <c r="G70" s="176"/>
      <c r="H70" s="176"/>
      <c r="I70" s="176"/>
      <c r="J70" s="177">
        <f>J207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112</v>
      </c>
      <c r="E71" s="176"/>
      <c r="F71" s="176"/>
      <c r="G71" s="176"/>
      <c r="H71" s="176"/>
      <c r="I71" s="176"/>
      <c r="J71" s="177">
        <f>J214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113</v>
      </c>
      <c r="E72" s="176"/>
      <c r="F72" s="176"/>
      <c r="G72" s="176"/>
      <c r="H72" s="176"/>
      <c r="I72" s="176"/>
      <c r="J72" s="177">
        <f>J268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114</v>
      </c>
      <c r="E73" s="176"/>
      <c r="F73" s="176"/>
      <c r="G73" s="176"/>
      <c r="H73" s="176"/>
      <c r="I73" s="176"/>
      <c r="J73" s="177">
        <f>J345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1036</v>
      </c>
      <c r="E74" s="176"/>
      <c r="F74" s="176"/>
      <c r="G74" s="176"/>
      <c r="H74" s="176"/>
      <c r="I74" s="176"/>
      <c r="J74" s="177">
        <f>J448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5" t="s">
        <v>126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16</v>
      </c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62" t="str">
        <f>E7</f>
        <v>Zubní ordinace v objektu Čujkovova 40a</v>
      </c>
      <c r="F84" s="34"/>
      <c r="G84" s="34"/>
      <c r="H84" s="34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99</v>
      </c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E9</f>
        <v>02 - ZTI</v>
      </c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F12</f>
        <v>ul. Čujkovova 40a, Ostrava</v>
      </c>
      <c r="G88" s="42"/>
      <c r="H88" s="42"/>
      <c r="I88" s="34" t="s">
        <v>23</v>
      </c>
      <c r="J88" s="74" t="str">
        <f>IF(J12="","",J12)</f>
        <v>20. 3. 2024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25.65" customHeight="1">
      <c r="A90" s="40"/>
      <c r="B90" s="41"/>
      <c r="C90" s="34" t="s">
        <v>25</v>
      </c>
      <c r="D90" s="42"/>
      <c r="E90" s="42"/>
      <c r="F90" s="29" t="str">
        <f>E15</f>
        <v>ÚMOB Ostrava Jih</v>
      </c>
      <c r="G90" s="42"/>
      <c r="H90" s="42"/>
      <c r="I90" s="34" t="s">
        <v>31</v>
      </c>
      <c r="J90" s="38" t="str">
        <f>E21</f>
        <v>MPA Projektstav s.r.o.</v>
      </c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29</v>
      </c>
      <c r="D91" s="42"/>
      <c r="E91" s="42"/>
      <c r="F91" s="29" t="str">
        <f>IF(E18="","",E18)</f>
        <v>Vyplň údaj</v>
      </c>
      <c r="G91" s="42"/>
      <c r="H91" s="42"/>
      <c r="I91" s="34" t="s">
        <v>34</v>
      </c>
      <c r="J91" s="38" t="str">
        <f>E24</f>
        <v>Ing. Petr Fraš</v>
      </c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79"/>
      <c r="B93" s="180"/>
      <c r="C93" s="181" t="s">
        <v>127</v>
      </c>
      <c r="D93" s="182" t="s">
        <v>57</v>
      </c>
      <c r="E93" s="182" t="s">
        <v>53</v>
      </c>
      <c r="F93" s="182" t="s">
        <v>54</v>
      </c>
      <c r="G93" s="182" t="s">
        <v>128</v>
      </c>
      <c r="H93" s="182" t="s">
        <v>129</v>
      </c>
      <c r="I93" s="182" t="s">
        <v>130</v>
      </c>
      <c r="J93" s="182" t="s">
        <v>103</v>
      </c>
      <c r="K93" s="183" t="s">
        <v>131</v>
      </c>
      <c r="L93" s="184"/>
      <c r="M93" s="94" t="s">
        <v>19</v>
      </c>
      <c r="N93" s="95" t="s">
        <v>42</v>
      </c>
      <c r="O93" s="95" t="s">
        <v>132</v>
      </c>
      <c r="P93" s="95" t="s">
        <v>133</v>
      </c>
      <c r="Q93" s="95" t="s">
        <v>134</v>
      </c>
      <c r="R93" s="95" t="s">
        <v>135</v>
      </c>
      <c r="S93" s="95" t="s">
        <v>136</v>
      </c>
      <c r="T93" s="96" t="s">
        <v>137</v>
      </c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</row>
    <row r="94" spans="1:63" s="2" customFormat="1" ht="22.8" customHeight="1">
      <c r="A94" s="40"/>
      <c r="B94" s="41"/>
      <c r="C94" s="101" t="s">
        <v>138</v>
      </c>
      <c r="D94" s="42"/>
      <c r="E94" s="42"/>
      <c r="F94" s="42"/>
      <c r="G94" s="42"/>
      <c r="H94" s="42"/>
      <c r="I94" s="42"/>
      <c r="J94" s="185">
        <f>BK94</f>
        <v>0</v>
      </c>
      <c r="K94" s="42"/>
      <c r="L94" s="46"/>
      <c r="M94" s="97"/>
      <c r="N94" s="186"/>
      <c r="O94" s="98"/>
      <c r="P94" s="187">
        <f>P95+P206</f>
        <v>0</v>
      </c>
      <c r="Q94" s="98"/>
      <c r="R94" s="187">
        <f>R95+R206</f>
        <v>29.848651680000003</v>
      </c>
      <c r="S94" s="98"/>
      <c r="T94" s="188">
        <f>T95+T206</f>
        <v>6.960040000000001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71</v>
      </c>
      <c r="AU94" s="19" t="s">
        <v>104</v>
      </c>
      <c r="BK94" s="189">
        <f>BK95+BK206</f>
        <v>0</v>
      </c>
    </row>
    <row r="95" spans="1:63" s="12" customFormat="1" ht="25.9" customHeight="1">
      <c r="A95" s="12"/>
      <c r="B95" s="190"/>
      <c r="C95" s="191"/>
      <c r="D95" s="192" t="s">
        <v>71</v>
      </c>
      <c r="E95" s="193" t="s">
        <v>139</v>
      </c>
      <c r="F95" s="193" t="s">
        <v>140</v>
      </c>
      <c r="G95" s="191"/>
      <c r="H95" s="191"/>
      <c r="I95" s="194"/>
      <c r="J95" s="195">
        <f>BK95</f>
        <v>0</v>
      </c>
      <c r="K95" s="191"/>
      <c r="L95" s="196"/>
      <c r="M95" s="197"/>
      <c r="N95" s="198"/>
      <c r="O95" s="198"/>
      <c r="P95" s="199">
        <f>P96+P137+P144+P149+P154+P159+P180+P189</f>
        <v>0</v>
      </c>
      <c r="Q95" s="198"/>
      <c r="R95" s="199">
        <f>R96+R137+R144+R149+R154+R159+R180+R189</f>
        <v>28.897101680000002</v>
      </c>
      <c r="S95" s="198"/>
      <c r="T95" s="200">
        <f>T96+T137+T144+T149+T154+T159+T180+T189</f>
        <v>6.960000000000001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1" t="s">
        <v>80</v>
      </c>
      <c r="AT95" s="202" t="s">
        <v>71</v>
      </c>
      <c r="AU95" s="202" t="s">
        <v>72</v>
      </c>
      <c r="AY95" s="201" t="s">
        <v>141</v>
      </c>
      <c r="BK95" s="203">
        <f>BK96+BK137+BK144+BK149+BK154+BK159+BK180+BK189</f>
        <v>0</v>
      </c>
    </row>
    <row r="96" spans="1:63" s="12" customFormat="1" ht="22.8" customHeight="1">
      <c r="A96" s="12"/>
      <c r="B96" s="190"/>
      <c r="C96" s="191"/>
      <c r="D96" s="192" t="s">
        <v>71</v>
      </c>
      <c r="E96" s="204" t="s">
        <v>80</v>
      </c>
      <c r="F96" s="204" t="s">
        <v>1037</v>
      </c>
      <c r="G96" s="191"/>
      <c r="H96" s="191"/>
      <c r="I96" s="194"/>
      <c r="J96" s="205">
        <f>BK96</f>
        <v>0</v>
      </c>
      <c r="K96" s="191"/>
      <c r="L96" s="196"/>
      <c r="M96" s="197"/>
      <c r="N96" s="198"/>
      <c r="O96" s="198"/>
      <c r="P96" s="199">
        <f>SUM(P97:P136)</f>
        <v>0</v>
      </c>
      <c r="Q96" s="198"/>
      <c r="R96" s="199">
        <f>SUM(R97:R136)</f>
        <v>16.042</v>
      </c>
      <c r="S96" s="198"/>
      <c r="T96" s="200">
        <f>SUM(T97:T136)</f>
        <v>6.6000000000000005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80</v>
      </c>
      <c r="AT96" s="202" t="s">
        <v>71</v>
      </c>
      <c r="AU96" s="202" t="s">
        <v>80</v>
      </c>
      <c r="AY96" s="201" t="s">
        <v>141</v>
      </c>
      <c r="BK96" s="203">
        <f>SUM(BK97:BK136)</f>
        <v>0</v>
      </c>
    </row>
    <row r="97" spans="1:65" s="2" customFormat="1" ht="33" customHeight="1">
      <c r="A97" s="40"/>
      <c r="B97" s="41"/>
      <c r="C97" s="206" t="s">
        <v>80</v>
      </c>
      <c r="D97" s="206" t="s">
        <v>144</v>
      </c>
      <c r="E97" s="207" t="s">
        <v>1038</v>
      </c>
      <c r="F97" s="208" t="s">
        <v>1039</v>
      </c>
      <c r="G97" s="209" t="s">
        <v>147</v>
      </c>
      <c r="H97" s="210">
        <v>20</v>
      </c>
      <c r="I97" s="211"/>
      <c r="J97" s="212">
        <f>ROUND(I97*H97,2)</f>
        <v>0</v>
      </c>
      <c r="K97" s="208" t="s">
        <v>148</v>
      </c>
      <c r="L97" s="46"/>
      <c r="M97" s="213" t="s">
        <v>19</v>
      </c>
      <c r="N97" s="214" t="s">
        <v>43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0.33</v>
      </c>
      <c r="T97" s="216">
        <f>S97*H97</f>
        <v>6.6000000000000005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149</v>
      </c>
      <c r="AT97" s="217" t="s">
        <v>144</v>
      </c>
      <c r="AU97" s="217" t="s">
        <v>82</v>
      </c>
      <c r="AY97" s="19" t="s">
        <v>141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80</v>
      </c>
      <c r="BK97" s="218">
        <f>ROUND(I97*H97,2)</f>
        <v>0</v>
      </c>
      <c r="BL97" s="19" t="s">
        <v>149</v>
      </c>
      <c r="BM97" s="217" t="s">
        <v>1040</v>
      </c>
    </row>
    <row r="98" spans="1:47" s="2" customFormat="1" ht="12">
      <c r="A98" s="40"/>
      <c r="B98" s="41"/>
      <c r="C98" s="42"/>
      <c r="D98" s="219" t="s">
        <v>151</v>
      </c>
      <c r="E98" s="42"/>
      <c r="F98" s="220" t="s">
        <v>1041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151</v>
      </c>
      <c r="AU98" s="19" t="s">
        <v>82</v>
      </c>
    </row>
    <row r="99" spans="1:51" s="13" customFormat="1" ht="12">
      <c r="A99" s="13"/>
      <c r="B99" s="224"/>
      <c r="C99" s="225"/>
      <c r="D99" s="226" t="s">
        <v>153</v>
      </c>
      <c r="E99" s="227" t="s">
        <v>19</v>
      </c>
      <c r="F99" s="228" t="s">
        <v>1042</v>
      </c>
      <c r="G99" s="225"/>
      <c r="H99" s="227" t="s">
        <v>19</v>
      </c>
      <c r="I99" s="229"/>
      <c r="J99" s="225"/>
      <c r="K99" s="225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153</v>
      </c>
      <c r="AU99" s="234" t="s">
        <v>82</v>
      </c>
      <c r="AV99" s="13" t="s">
        <v>80</v>
      </c>
      <c r="AW99" s="13" t="s">
        <v>33</v>
      </c>
      <c r="AX99" s="13" t="s">
        <v>72</v>
      </c>
      <c r="AY99" s="234" t="s">
        <v>141</v>
      </c>
    </row>
    <row r="100" spans="1:51" s="14" customFormat="1" ht="12">
      <c r="A100" s="14"/>
      <c r="B100" s="235"/>
      <c r="C100" s="236"/>
      <c r="D100" s="226" t="s">
        <v>153</v>
      </c>
      <c r="E100" s="237" t="s">
        <v>19</v>
      </c>
      <c r="F100" s="238" t="s">
        <v>1043</v>
      </c>
      <c r="G100" s="236"/>
      <c r="H100" s="239">
        <v>20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5" t="s">
        <v>153</v>
      </c>
      <c r="AU100" s="245" t="s">
        <v>82</v>
      </c>
      <c r="AV100" s="14" t="s">
        <v>82</v>
      </c>
      <c r="AW100" s="14" t="s">
        <v>33</v>
      </c>
      <c r="AX100" s="14" t="s">
        <v>80</v>
      </c>
      <c r="AY100" s="245" t="s">
        <v>141</v>
      </c>
    </row>
    <row r="101" spans="1:65" s="2" customFormat="1" ht="24.15" customHeight="1">
      <c r="A101" s="40"/>
      <c r="B101" s="41"/>
      <c r="C101" s="206" t="s">
        <v>82</v>
      </c>
      <c r="D101" s="206" t="s">
        <v>144</v>
      </c>
      <c r="E101" s="207" t="s">
        <v>1044</v>
      </c>
      <c r="F101" s="208" t="s">
        <v>1045</v>
      </c>
      <c r="G101" s="209" t="s">
        <v>1046</v>
      </c>
      <c r="H101" s="210">
        <v>20</v>
      </c>
      <c r="I101" s="211"/>
      <c r="J101" s="212">
        <f>ROUND(I101*H101,2)</f>
        <v>0</v>
      </c>
      <c r="K101" s="208" t="s">
        <v>148</v>
      </c>
      <c r="L101" s="46"/>
      <c r="M101" s="213" t="s">
        <v>19</v>
      </c>
      <c r="N101" s="214" t="s">
        <v>43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149</v>
      </c>
      <c r="AT101" s="217" t="s">
        <v>144</v>
      </c>
      <c r="AU101" s="217" t="s">
        <v>82</v>
      </c>
      <c r="AY101" s="19" t="s">
        <v>141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80</v>
      </c>
      <c r="BK101" s="218">
        <f>ROUND(I101*H101,2)</f>
        <v>0</v>
      </c>
      <c r="BL101" s="19" t="s">
        <v>149</v>
      </c>
      <c r="BM101" s="217" t="s">
        <v>1047</v>
      </c>
    </row>
    <row r="102" spans="1:47" s="2" customFormat="1" ht="12">
      <c r="A102" s="40"/>
      <c r="B102" s="41"/>
      <c r="C102" s="42"/>
      <c r="D102" s="219" t="s">
        <v>151</v>
      </c>
      <c r="E102" s="42"/>
      <c r="F102" s="220" t="s">
        <v>1048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151</v>
      </c>
      <c r="AU102" s="19" t="s">
        <v>82</v>
      </c>
    </row>
    <row r="103" spans="1:51" s="13" customFormat="1" ht="12">
      <c r="A103" s="13"/>
      <c r="B103" s="224"/>
      <c r="C103" s="225"/>
      <c r="D103" s="226" t="s">
        <v>153</v>
      </c>
      <c r="E103" s="227" t="s">
        <v>19</v>
      </c>
      <c r="F103" s="228" t="s">
        <v>1049</v>
      </c>
      <c r="G103" s="225"/>
      <c r="H103" s="227" t="s">
        <v>19</v>
      </c>
      <c r="I103" s="229"/>
      <c r="J103" s="225"/>
      <c r="K103" s="225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153</v>
      </c>
      <c r="AU103" s="234" t="s">
        <v>82</v>
      </c>
      <c r="AV103" s="13" t="s">
        <v>80</v>
      </c>
      <c r="AW103" s="13" t="s">
        <v>33</v>
      </c>
      <c r="AX103" s="13" t="s">
        <v>72</v>
      </c>
      <c r="AY103" s="234" t="s">
        <v>141</v>
      </c>
    </row>
    <row r="104" spans="1:51" s="14" customFormat="1" ht="12">
      <c r="A104" s="14"/>
      <c r="B104" s="235"/>
      <c r="C104" s="236"/>
      <c r="D104" s="226" t="s">
        <v>153</v>
      </c>
      <c r="E104" s="237" t="s">
        <v>19</v>
      </c>
      <c r="F104" s="238" t="s">
        <v>1050</v>
      </c>
      <c r="G104" s="236"/>
      <c r="H104" s="239">
        <v>20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5" t="s">
        <v>153</v>
      </c>
      <c r="AU104" s="245" t="s">
        <v>82</v>
      </c>
      <c r="AV104" s="14" t="s">
        <v>82</v>
      </c>
      <c r="AW104" s="14" t="s">
        <v>33</v>
      </c>
      <c r="AX104" s="14" t="s">
        <v>80</v>
      </c>
      <c r="AY104" s="245" t="s">
        <v>141</v>
      </c>
    </row>
    <row r="105" spans="1:65" s="2" customFormat="1" ht="21.75" customHeight="1">
      <c r="A105" s="40"/>
      <c r="B105" s="41"/>
      <c r="C105" s="206" t="s">
        <v>160</v>
      </c>
      <c r="D105" s="206" t="s">
        <v>144</v>
      </c>
      <c r="E105" s="207" t="s">
        <v>1051</v>
      </c>
      <c r="F105" s="208" t="s">
        <v>1052</v>
      </c>
      <c r="G105" s="209" t="s">
        <v>147</v>
      </c>
      <c r="H105" s="210">
        <v>50</v>
      </c>
      <c r="I105" s="211"/>
      <c r="J105" s="212">
        <f>ROUND(I105*H105,2)</f>
        <v>0</v>
      </c>
      <c r="K105" s="208" t="s">
        <v>148</v>
      </c>
      <c r="L105" s="46"/>
      <c r="M105" s="213" t="s">
        <v>19</v>
      </c>
      <c r="N105" s="214" t="s">
        <v>43</v>
      </c>
      <c r="O105" s="86"/>
      <c r="P105" s="215">
        <f>O105*H105</f>
        <v>0</v>
      </c>
      <c r="Q105" s="215">
        <v>0.00084</v>
      </c>
      <c r="R105" s="215">
        <f>Q105*H105</f>
        <v>0.042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149</v>
      </c>
      <c r="AT105" s="217" t="s">
        <v>144</v>
      </c>
      <c r="AU105" s="217" t="s">
        <v>82</v>
      </c>
      <c r="AY105" s="19" t="s">
        <v>141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80</v>
      </c>
      <c r="BK105" s="218">
        <f>ROUND(I105*H105,2)</f>
        <v>0</v>
      </c>
      <c r="BL105" s="19" t="s">
        <v>149</v>
      </c>
      <c r="BM105" s="217" t="s">
        <v>1053</v>
      </c>
    </row>
    <row r="106" spans="1:47" s="2" customFormat="1" ht="12">
      <c r="A106" s="40"/>
      <c r="B106" s="41"/>
      <c r="C106" s="42"/>
      <c r="D106" s="219" t="s">
        <v>151</v>
      </c>
      <c r="E106" s="42"/>
      <c r="F106" s="220" t="s">
        <v>1054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151</v>
      </c>
      <c r="AU106" s="19" t="s">
        <v>82</v>
      </c>
    </row>
    <row r="107" spans="1:51" s="13" customFormat="1" ht="12">
      <c r="A107" s="13"/>
      <c r="B107" s="224"/>
      <c r="C107" s="225"/>
      <c r="D107" s="226" t="s">
        <v>153</v>
      </c>
      <c r="E107" s="227" t="s">
        <v>19</v>
      </c>
      <c r="F107" s="228" t="s">
        <v>1055</v>
      </c>
      <c r="G107" s="225"/>
      <c r="H107" s="227" t="s">
        <v>19</v>
      </c>
      <c r="I107" s="229"/>
      <c r="J107" s="225"/>
      <c r="K107" s="225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153</v>
      </c>
      <c r="AU107" s="234" t="s">
        <v>82</v>
      </c>
      <c r="AV107" s="13" t="s">
        <v>80</v>
      </c>
      <c r="AW107" s="13" t="s">
        <v>33</v>
      </c>
      <c r="AX107" s="13" t="s">
        <v>72</v>
      </c>
      <c r="AY107" s="234" t="s">
        <v>141</v>
      </c>
    </row>
    <row r="108" spans="1:51" s="14" customFormat="1" ht="12">
      <c r="A108" s="14"/>
      <c r="B108" s="235"/>
      <c r="C108" s="236"/>
      <c r="D108" s="226" t="s">
        <v>153</v>
      </c>
      <c r="E108" s="237" t="s">
        <v>19</v>
      </c>
      <c r="F108" s="238" t="s">
        <v>1056</v>
      </c>
      <c r="G108" s="236"/>
      <c r="H108" s="239">
        <v>50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5" t="s">
        <v>153</v>
      </c>
      <c r="AU108" s="245" t="s">
        <v>82</v>
      </c>
      <c r="AV108" s="14" t="s">
        <v>82</v>
      </c>
      <c r="AW108" s="14" t="s">
        <v>33</v>
      </c>
      <c r="AX108" s="14" t="s">
        <v>80</v>
      </c>
      <c r="AY108" s="245" t="s">
        <v>141</v>
      </c>
    </row>
    <row r="109" spans="1:65" s="2" customFormat="1" ht="24.15" customHeight="1">
      <c r="A109" s="40"/>
      <c r="B109" s="41"/>
      <c r="C109" s="206" t="s">
        <v>149</v>
      </c>
      <c r="D109" s="206" t="s">
        <v>144</v>
      </c>
      <c r="E109" s="207" t="s">
        <v>1057</v>
      </c>
      <c r="F109" s="208" t="s">
        <v>1058</v>
      </c>
      <c r="G109" s="209" t="s">
        <v>147</v>
      </c>
      <c r="H109" s="210">
        <v>50</v>
      </c>
      <c r="I109" s="211"/>
      <c r="J109" s="212">
        <f>ROUND(I109*H109,2)</f>
        <v>0</v>
      </c>
      <c r="K109" s="208" t="s">
        <v>148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149</v>
      </c>
      <c r="AT109" s="217" t="s">
        <v>144</v>
      </c>
      <c r="AU109" s="217" t="s">
        <v>82</v>
      </c>
      <c r="AY109" s="19" t="s">
        <v>141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80</v>
      </c>
      <c r="BK109" s="218">
        <f>ROUND(I109*H109,2)</f>
        <v>0</v>
      </c>
      <c r="BL109" s="19" t="s">
        <v>149</v>
      </c>
      <c r="BM109" s="217" t="s">
        <v>1059</v>
      </c>
    </row>
    <row r="110" spans="1:47" s="2" customFormat="1" ht="12">
      <c r="A110" s="40"/>
      <c r="B110" s="41"/>
      <c r="C110" s="42"/>
      <c r="D110" s="219" t="s">
        <v>151</v>
      </c>
      <c r="E110" s="42"/>
      <c r="F110" s="220" t="s">
        <v>1060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151</v>
      </c>
      <c r="AU110" s="19" t="s">
        <v>82</v>
      </c>
    </row>
    <row r="111" spans="1:47" s="2" customFormat="1" ht="12">
      <c r="A111" s="40"/>
      <c r="B111" s="41"/>
      <c r="C111" s="42"/>
      <c r="D111" s="226" t="s">
        <v>1061</v>
      </c>
      <c r="E111" s="42"/>
      <c r="F111" s="270" t="s">
        <v>1062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1061</v>
      </c>
      <c r="AU111" s="19" t="s">
        <v>82</v>
      </c>
    </row>
    <row r="112" spans="1:51" s="14" customFormat="1" ht="12">
      <c r="A112" s="14"/>
      <c r="B112" s="235"/>
      <c r="C112" s="236"/>
      <c r="D112" s="226" t="s">
        <v>153</v>
      </c>
      <c r="E112" s="237" t="s">
        <v>19</v>
      </c>
      <c r="F112" s="238" t="s">
        <v>233</v>
      </c>
      <c r="G112" s="236"/>
      <c r="H112" s="239">
        <v>50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5" t="s">
        <v>153</v>
      </c>
      <c r="AU112" s="245" t="s">
        <v>82</v>
      </c>
      <c r="AV112" s="14" t="s">
        <v>82</v>
      </c>
      <c r="AW112" s="14" t="s">
        <v>33</v>
      </c>
      <c r="AX112" s="14" t="s">
        <v>80</v>
      </c>
      <c r="AY112" s="245" t="s">
        <v>141</v>
      </c>
    </row>
    <row r="113" spans="1:65" s="2" customFormat="1" ht="16.5" customHeight="1">
      <c r="A113" s="40"/>
      <c r="B113" s="41"/>
      <c r="C113" s="206" t="s">
        <v>170</v>
      </c>
      <c r="D113" s="206" t="s">
        <v>144</v>
      </c>
      <c r="E113" s="207" t="s">
        <v>1063</v>
      </c>
      <c r="F113" s="208" t="s">
        <v>1064</v>
      </c>
      <c r="G113" s="209" t="s">
        <v>1046</v>
      </c>
      <c r="H113" s="210">
        <v>20</v>
      </c>
      <c r="I113" s="211"/>
      <c r="J113" s="212">
        <f>ROUND(I113*H113,2)</f>
        <v>0</v>
      </c>
      <c r="K113" s="208" t="s">
        <v>148</v>
      </c>
      <c r="L113" s="46"/>
      <c r="M113" s="213" t="s">
        <v>19</v>
      </c>
      <c r="N113" s="214" t="s">
        <v>43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149</v>
      </c>
      <c r="AT113" s="217" t="s">
        <v>144</v>
      </c>
      <c r="AU113" s="217" t="s">
        <v>82</v>
      </c>
      <c r="AY113" s="19" t="s">
        <v>141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80</v>
      </c>
      <c r="BK113" s="218">
        <f>ROUND(I113*H113,2)</f>
        <v>0</v>
      </c>
      <c r="BL113" s="19" t="s">
        <v>149</v>
      </c>
      <c r="BM113" s="217" t="s">
        <v>1065</v>
      </c>
    </row>
    <row r="114" spans="1:47" s="2" customFormat="1" ht="12">
      <c r="A114" s="40"/>
      <c r="B114" s="41"/>
      <c r="C114" s="42"/>
      <c r="D114" s="219" t="s">
        <v>151</v>
      </c>
      <c r="E114" s="42"/>
      <c r="F114" s="220" t="s">
        <v>1066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151</v>
      </c>
      <c r="AU114" s="19" t="s">
        <v>82</v>
      </c>
    </row>
    <row r="115" spans="1:47" s="2" customFormat="1" ht="12">
      <c r="A115" s="40"/>
      <c r="B115" s="41"/>
      <c r="C115" s="42"/>
      <c r="D115" s="226" t="s">
        <v>1061</v>
      </c>
      <c r="E115" s="42"/>
      <c r="F115" s="270" t="s">
        <v>1067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1061</v>
      </c>
      <c r="AU115" s="19" t="s">
        <v>82</v>
      </c>
    </row>
    <row r="116" spans="1:51" s="14" customFormat="1" ht="12">
      <c r="A116" s="14"/>
      <c r="B116" s="235"/>
      <c r="C116" s="236"/>
      <c r="D116" s="226" t="s">
        <v>153</v>
      </c>
      <c r="E116" s="237" t="s">
        <v>19</v>
      </c>
      <c r="F116" s="238" t="s">
        <v>269</v>
      </c>
      <c r="G116" s="236"/>
      <c r="H116" s="239">
        <v>20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5" t="s">
        <v>153</v>
      </c>
      <c r="AU116" s="245" t="s">
        <v>82</v>
      </c>
      <c r="AV116" s="14" t="s">
        <v>82</v>
      </c>
      <c r="AW116" s="14" t="s">
        <v>33</v>
      </c>
      <c r="AX116" s="14" t="s">
        <v>80</v>
      </c>
      <c r="AY116" s="245" t="s">
        <v>141</v>
      </c>
    </row>
    <row r="117" spans="1:65" s="2" customFormat="1" ht="33" customHeight="1">
      <c r="A117" s="40"/>
      <c r="B117" s="41"/>
      <c r="C117" s="206" t="s">
        <v>142</v>
      </c>
      <c r="D117" s="206" t="s">
        <v>144</v>
      </c>
      <c r="E117" s="207" t="s">
        <v>1068</v>
      </c>
      <c r="F117" s="208" t="s">
        <v>1069</v>
      </c>
      <c r="G117" s="209" t="s">
        <v>1046</v>
      </c>
      <c r="H117" s="210">
        <v>10</v>
      </c>
      <c r="I117" s="211"/>
      <c r="J117" s="212">
        <f>ROUND(I117*H117,2)</f>
        <v>0</v>
      </c>
      <c r="K117" s="208" t="s">
        <v>148</v>
      </c>
      <c r="L117" s="46"/>
      <c r="M117" s="213" t="s">
        <v>19</v>
      </c>
      <c r="N117" s="214" t="s">
        <v>43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149</v>
      </c>
      <c r="AT117" s="217" t="s">
        <v>144</v>
      </c>
      <c r="AU117" s="217" t="s">
        <v>82</v>
      </c>
      <c r="AY117" s="19" t="s">
        <v>141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80</v>
      </c>
      <c r="BK117" s="218">
        <f>ROUND(I117*H117,2)</f>
        <v>0</v>
      </c>
      <c r="BL117" s="19" t="s">
        <v>149</v>
      </c>
      <c r="BM117" s="217" t="s">
        <v>1070</v>
      </c>
    </row>
    <row r="118" spans="1:47" s="2" customFormat="1" ht="12">
      <c r="A118" s="40"/>
      <c r="B118" s="41"/>
      <c r="C118" s="42"/>
      <c r="D118" s="219" t="s">
        <v>151</v>
      </c>
      <c r="E118" s="42"/>
      <c r="F118" s="220" t="s">
        <v>1071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151</v>
      </c>
      <c r="AU118" s="19" t="s">
        <v>82</v>
      </c>
    </row>
    <row r="119" spans="1:51" s="13" customFormat="1" ht="12">
      <c r="A119" s="13"/>
      <c r="B119" s="224"/>
      <c r="C119" s="225"/>
      <c r="D119" s="226" t="s">
        <v>153</v>
      </c>
      <c r="E119" s="227" t="s">
        <v>19</v>
      </c>
      <c r="F119" s="228" t="s">
        <v>1072</v>
      </c>
      <c r="G119" s="225"/>
      <c r="H119" s="227" t="s">
        <v>19</v>
      </c>
      <c r="I119" s="229"/>
      <c r="J119" s="225"/>
      <c r="K119" s="225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153</v>
      </c>
      <c r="AU119" s="234" t="s">
        <v>82</v>
      </c>
      <c r="AV119" s="13" t="s">
        <v>80</v>
      </c>
      <c r="AW119" s="13" t="s">
        <v>33</v>
      </c>
      <c r="AX119" s="13" t="s">
        <v>72</v>
      </c>
      <c r="AY119" s="234" t="s">
        <v>141</v>
      </c>
    </row>
    <row r="120" spans="1:51" s="14" customFormat="1" ht="12">
      <c r="A120" s="14"/>
      <c r="B120" s="235"/>
      <c r="C120" s="236"/>
      <c r="D120" s="226" t="s">
        <v>153</v>
      </c>
      <c r="E120" s="237" t="s">
        <v>19</v>
      </c>
      <c r="F120" s="238" t="s">
        <v>1073</v>
      </c>
      <c r="G120" s="236"/>
      <c r="H120" s="239">
        <v>10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5" t="s">
        <v>153</v>
      </c>
      <c r="AU120" s="245" t="s">
        <v>82</v>
      </c>
      <c r="AV120" s="14" t="s">
        <v>82</v>
      </c>
      <c r="AW120" s="14" t="s">
        <v>33</v>
      </c>
      <c r="AX120" s="14" t="s">
        <v>80</v>
      </c>
      <c r="AY120" s="245" t="s">
        <v>141</v>
      </c>
    </row>
    <row r="121" spans="1:65" s="2" customFormat="1" ht="24.15" customHeight="1">
      <c r="A121" s="40"/>
      <c r="B121" s="41"/>
      <c r="C121" s="206" t="s">
        <v>187</v>
      </c>
      <c r="D121" s="206" t="s">
        <v>144</v>
      </c>
      <c r="E121" s="207" t="s">
        <v>1074</v>
      </c>
      <c r="F121" s="208" t="s">
        <v>1075</v>
      </c>
      <c r="G121" s="209" t="s">
        <v>1046</v>
      </c>
      <c r="H121" s="210">
        <v>10</v>
      </c>
      <c r="I121" s="211"/>
      <c r="J121" s="212">
        <f>ROUND(I121*H121,2)</f>
        <v>0</v>
      </c>
      <c r="K121" s="208" t="s">
        <v>148</v>
      </c>
      <c r="L121" s="46"/>
      <c r="M121" s="213" t="s">
        <v>19</v>
      </c>
      <c r="N121" s="214" t="s">
        <v>43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149</v>
      </c>
      <c r="AT121" s="217" t="s">
        <v>144</v>
      </c>
      <c r="AU121" s="217" t="s">
        <v>82</v>
      </c>
      <c r="AY121" s="19" t="s">
        <v>141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80</v>
      </c>
      <c r="BK121" s="218">
        <f>ROUND(I121*H121,2)</f>
        <v>0</v>
      </c>
      <c r="BL121" s="19" t="s">
        <v>149</v>
      </c>
      <c r="BM121" s="217" t="s">
        <v>1076</v>
      </c>
    </row>
    <row r="122" spans="1:47" s="2" customFormat="1" ht="12">
      <c r="A122" s="40"/>
      <c r="B122" s="41"/>
      <c r="C122" s="42"/>
      <c r="D122" s="219" t="s">
        <v>151</v>
      </c>
      <c r="E122" s="42"/>
      <c r="F122" s="220" t="s">
        <v>1077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151</v>
      </c>
      <c r="AU122" s="19" t="s">
        <v>82</v>
      </c>
    </row>
    <row r="123" spans="1:47" s="2" customFormat="1" ht="12">
      <c r="A123" s="40"/>
      <c r="B123" s="41"/>
      <c r="C123" s="42"/>
      <c r="D123" s="226" t="s">
        <v>1061</v>
      </c>
      <c r="E123" s="42"/>
      <c r="F123" s="270" t="s">
        <v>1078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1061</v>
      </c>
      <c r="AU123" s="19" t="s">
        <v>82</v>
      </c>
    </row>
    <row r="124" spans="1:51" s="14" customFormat="1" ht="12">
      <c r="A124" s="14"/>
      <c r="B124" s="235"/>
      <c r="C124" s="236"/>
      <c r="D124" s="226" t="s">
        <v>153</v>
      </c>
      <c r="E124" s="237" t="s">
        <v>19</v>
      </c>
      <c r="F124" s="238" t="s">
        <v>208</v>
      </c>
      <c r="G124" s="236"/>
      <c r="H124" s="239">
        <v>10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5" t="s">
        <v>153</v>
      </c>
      <c r="AU124" s="245" t="s">
        <v>82</v>
      </c>
      <c r="AV124" s="14" t="s">
        <v>82</v>
      </c>
      <c r="AW124" s="14" t="s">
        <v>33</v>
      </c>
      <c r="AX124" s="14" t="s">
        <v>80</v>
      </c>
      <c r="AY124" s="245" t="s">
        <v>141</v>
      </c>
    </row>
    <row r="125" spans="1:65" s="2" customFormat="1" ht="16.5" customHeight="1">
      <c r="A125" s="40"/>
      <c r="B125" s="41"/>
      <c r="C125" s="206" t="s">
        <v>197</v>
      </c>
      <c r="D125" s="206" t="s">
        <v>144</v>
      </c>
      <c r="E125" s="207" t="s">
        <v>1079</v>
      </c>
      <c r="F125" s="208" t="s">
        <v>1080</v>
      </c>
      <c r="G125" s="209" t="s">
        <v>1046</v>
      </c>
      <c r="H125" s="210">
        <v>10</v>
      </c>
      <c r="I125" s="211"/>
      <c r="J125" s="212">
        <f>ROUND(I125*H125,2)</f>
        <v>0</v>
      </c>
      <c r="K125" s="208" t="s">
        <v>19</v>
      </c>
      <c r="L125" s="46"/>
      <c r="M125" s="213" t="s">
        <v>19</v>
      </c>
      <c r="N125" s="214" t="s">
        <v>43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149</v>
      </c>
      <c r="AT125" s="217" t="s">
        <v>144</v>
      </c>
      <c r="AU125" s="217" t="s">
        <v>82</v>
      </c>
      <c r="AY125" s="19" t="s">
        <v>141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80</v>
      </c>
      <c r="BK125" s="218">
        <f>ROUND(I125*H125,2)</f>
        <v>0</v>
      </c>
      <c r="BL125" s="19" t="s">
        <v>149</v>
      </c>
      <c r="BM125" s="217" t="s">
        <v>1081</v>
      </c>
    </row>
    <row r="126" spans="1:51" s="13" customFormat="1" ht="12">
      <c r="A126" s="13"/>
      <c r="B126" s="224"/>
      <c r="C126" s="225"/>
      <c r="D126" s="226" t="s">
        <v>153</v>
      </c>
      <c r="E126" s="227" t="s">
        <v>19</v>
      </c>
      <c r="F126" s="228" t="s">
        <v>1082</v>
      </c>
      <c r="G126" s="225"/>
      <c r="H126" s="227" t="s">
        <v>19</v>
      </c>
      <c r="I126" s="229"/>
      <c r="J126" s="225"/>
      <c r="K126" s="225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153</v>
      </c>
      <c r="AU126" s="234" t="s">
        <v>82</v>
      </c>
      <c r="AV126" s="13" t="s">
        <v>80</v>
      </c>
      <c r="AW126" s="13" t="s">
        <v>33</v>
      </c>
      <c r="AX126" s="13" t="s">
        <v>72</v>
      </c>
      <c r="AY126" s="234" t="s">
        <v>141</v>
      </c>
    </row>
    <row r="127" spans="1:51" s="14" customFormat="1" ht="12">
      <c r="A127" s="14"/>
      <c r="B127" s="235"/>
      <c r="C127" s="236"/>
      <c r="D127" s="226" t="s">
        <v>153</v>
      </c>
      <c r="E127" s="237" t="s">
        <v>19</v>
      </c>
      <c r="F127" s="238" t="s">
        <v>1083</v>
      </c>
      <c r="G127" s="236"/>
      <c r="H127" s="239">
        <v>10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153</v>
      </c>
      <c r="AU127" s="245" t="s">
        <v>82</v>
      </c>
      <c r="AV127" s="14" t="s">
        <v>82</v>
      </c>
      <c r="AW127" s="14" t="s">
        <v>33</v>
      </c>
      <c r="AX127" s="14" t="s">
        <v>72</v>
      </c>
      <c r="AY127" s="245" t="s">
        <v>141</v>
      </c>
    </row>
    <row r="128" spans="1:51" s="15" customFormat="1" ht="12">
      <c r="A128" s="15"/>
      <c r="B128" s="246"/>
      <c r="C128" s="247"/>
      <c r="D128" s="226" t="s">
        <v>153</v>
      </c>
      <c r="E128" s="248" t="s">
        <v>19</v>
      </c>
      <c r="F128" s="249" t="s">
        <v>181</v>
      </c>
      <c r="G128" s="247"/>
      <c r="H128" s="250">
        <v>10</v>
      </c>
      <c r="I128" s="251"/>
      <c r="J128" s="247"/>
      <c r="K128" s="247"/>
      <c r="L128" s="252"/>
      <c r="M128" s="253"/>
      <c r="N128" s="254"/>
      <c r="O128" s="254"/>
      <c r="P128" s="254"/>
      <c r="Q128" s="254"/>
      <c r="R128" s="254"/>
      <c r="S128" s="254"/>
      <c r="T128" s="25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6" t="s">
        <v>153</v>
      </c>
      <c r="AU128" s="256" t="s">
        <v>82</v>
      </c>
      <c r="AV128" s="15" t="s">
        <v>149</v>
      </c>
      <c r="AW128" s="15" t="s">
        <v>4</v>
      </c>
      <c r="AX128" s="15" t="s">
        <v>80</v>
      </c>
      <c r="AY128" s="256" t="s">
        <v>141</v>
      </c>
    </row>
    <row r="129" spans="1:65" s="2" customFormat="1" ht="37.8" customHeight="1">
      <c r="A129" s="40"/>
      <c r="B129" s="41"/>
      <c r="C129" s="206" t="s">
        <v>195</v>
      </c>
      <c r="D129" s="206" t="s">
        <v>144</v>
      </c>
      <c r="E129" s="207" t="s">
        <v>1084</v>
      </c>
      <c r="F129" s="208" t="s">
        <v>1085</v>
      </c>
      <c r="G129" s="209" t="s">
        <v>1046</v>
      </c>
      <c r="H129" s="210">
        <v>8</v>
      </c>
      <c r="I129" s="211"/>
      <c r="J129" s="212">
        <f>ROUND(I129*H129,2)</f>
        <v>0</v>
      </c>
      <c r="K129" s="208" t="s">
        <v>148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149</v>
      </c>
      <c r="AT129" s="217" t="s">
        <v>144</v>
      </c>
      <c r="AU129" s="217" t="s">
        <v>82</v>
      </c>
      <c r="AY129" s="19" t="s">
        <v>141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80</v>
      </c>
      <c r="BK129" s="218">
        <f>ROUND(I129*H129,2)</f>
        <v>0</v>
      </c>
      <c r="BL129" s="19" t="s">
        <v>149</v>
      </c>
      <c r="BM129" s="217" t="s">
        <v>1086</v>
      </c>
    </row>
    <row r="130" spans="1:47" s="2" customFormat="1" ht="12">
      <c r="A130" s="40"/>
      <c r="B130" s="41"/>
      <c r="C130" s="42"/>
      <c r="D130" s="219" t="s">
        <v>151</v>
      </c>
      <c r="E130" s="42"/>
      <c r="F130" s="220" t="s">
        <v>1087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151</v>
      </c>
      <c r="AU130" s="19" t="s">
        <v>82</v>
      </c>
    </row>
    <row r="131" spans="1:51" s="13" customFormat="1" ht="12">
      <c r="A131" s="13"/>
      <c r="B131" s="224"/>
      <c r="C131" s="225"/>
      <c r="D131" s="226" t="s">
        <v>153</v>
      </c>
      <c r="E131" s="227" t="s">
        <v>19</v>
      </c>
      <c r="F131" s="228" t="s">
        <v>1088</v>
      </c>
      <c r="G131" s="225"/>
      <c r="H131" s="227" t="s">
        <v>19</v>
      </c>
      <c r="I131" s="229"/>
      <c r="J131" s="225"/>
      <c r="K131" s="225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153</v>
      </c>
      <c r="AU131" s="234" t="s">
        <v>82</v>
      </c>
      <c r="AV131" s="13" t="s">
        <v>80</v>
      </c>
      <c r="AW131" s="13" t="s">
        <v>33</v>
      </c>
      <c r="AX131" s="13" t="s">
        <v>72</v>
      </c>
      <c r="AY131" s="234" t="s">
        <v>141</v>
      </c>
    </row>
    <row r="132" spans="1:51" s="14" customFormat="1" ht="12">
      <c r="A132" s="14"/>
      <c r="B132" s="235"/>
      <c r="C132" s="236"/>
      <c r="D132" s="226" t="s">
        <v>153</v>
      </c>
      <c r="E132" s="237" t="s">
        <v>19</v>
      </c>
      <c r="F132" s="238" t="s">
        <v>1089</v>
      </c>
      <c r="G132" s="236"/>
      <c r="H132" s="239">
        <v>8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5" t="s">
        <v>153</v>
      </c>
      <c r="AU132" s="245" t="s">
        <v>82</v>
      </c>
      <c r="AV132" s="14" t="s">
        <v>82</v>
      </c>
      <c r="AW132" s="14" t="s">
        <v>33</v>
      </c>
      <c r="AX132" s="14" t="s">
        <v>80</v>
      </c>
      <c r="AY132" s="245" t="s">
        <v>141</v>
      </c>
    </row>
    <row r="133" spans="1:65" s="2" customFormat="1" ht="16.5" customHeight="1">
      <c r="A133" s="40"/>
      <c r="B133" s="41"/>
      <c r="C133" s="257" t="s">
        <v>208</v>
      </c>
      <c r="D133" s="257" t="s">
        <v>188</v>
      </c>
      <c r="E133" s="258" t="s">
        <v>1090</v>
      </c>
      <c r="F133" s="259" t="s">
        <v>1091</v>
      </c>
      <c r="G133" s="260" t="s">
        <v>255</v>
      </c>
      <c r="H133" s="261">
        <v>16</v>
      </c>
      <c r="I133" s="262"/>
      <c r="J133" s="263">
        <f>ROUND(I133*H133,2)</f>
        <v>0</v>
      </c>
      <c r="K133" s="259" t="s">
        <v>148</v>
      </c>
      <c r="L133" s="264"/>
      <c r="M133" s="265" t="s">
        <v>19</v>
      </c>
      <c r="N133" s="266" t="s">
        <v>43</v>
      </c>
      <c r="O133" s="86"/>
      <c r="P133" s="215">
        <f>O133*H133</f>
        <v>0</v>
      </c>
      <c r="Q133" s="215">
        <v>1</v>
      </c>
      <c r="R133" s="215">
        <f>Q133*H133</f>
        <v>16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197</v>
      </c>
      <c r="AT133" s="217" t="s">
        <v>188</v>
      </c>
      <c r="AU133" s="217" t="s">
        <v>82</v>
      </c>
      <c r="AY133" s="19" t="s">
        <v>141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80</v>
      </c>
      <c r="BK133" s="218">
        <f>ROUND(I133*H133,2)</f>
        <v>0</v>
      </c>
      <c r="BL133" s="19" t="s">
        <v>149</v>
      </c>
      <c r="BM133" s="217" t="s">
        <v>1092</v>
      </c>
    </row>
    <row r="134" spans="1:47" s="2" customFormat="1" ht="12">
      <c r="A134" s="40"/>
      <c r="B134" s="41"/>
      <c r="C134" s="42"/>
      <c r="D134" s="226" t="s">
        <v>1061</v>
      </c>
      <c r="E134" s="42"/>
      <c r="F134" s="270" t="s">
        <v>1093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1061</v>
      </c>
      <c r="AU134" s="19" t="s">
        <v>82</v>
      </c>
    </row>
    <row r="135" spans="1:51" s="14" customFormat="1" ht="12">
      <c r="A135" s="14"/>
      <c r="B135" s="235"/>
      <c r="C135" s="236"/>
      <c r="D135" s="226" t="s">
        <v>153</v>
      </c>
      <c r="E135" s="237" t="s">
        <v>19</v>
      </c>
      <c r="F135" s="238" t="s">
        <v>197</v>
      </c>
      <c r="G135" s="236"/>
      <c r="H135" s="239">
        <v>8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153</v>
      </c>
      <c r="AU135" s="245" t="s">
        <v>82</v>
      </c>
      <c r="AV135" s="14" t="s">
        <v>82</v>
      </c>
      <c r="AW135" s="14" t="s">
        <v>33</v>
      </c>
      <c r="AX135" s="14" t="s">
        <v>72</v>
      </c>
      <c r="AY135" s="245" t="s">
        <v>141</v>
      </c>
    </row>
    <row r="136" spans="1:51" s="14" customFormat="1" ht="12">
      <c r="A136" s="14"/>
      <c r="B136" s="235"/>
      <c r="C136" s="236"/>
      <c r="D136" s="226" t="s">
        <v>153</v>
      </c>
      <c r="E136" s="237" t="s">
        <v>19</v>
      </c>
      <c r="F136" s="238" t="s">
        <v>1094</v>
      </c>
      <c r="G136" s="236"/>
      <c r="H136" s="239">
        <v>16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5" t="s">
        <v>153</v>
      </c>
      <c r="AU136" s="245" t="s">
        <v>82</v>
      </c>
      <c r="AV136" s="14" t="s">
        <v>82</v>
      </c>
      <c r="AW136" s="14" t="s">
        <v>33</v>
      </c>
      <c r="AX136" s="14" t="s">
        <v>80</v>
      </c>
      <c r="AY136" s="245" t="s">
        <v>141</v>
      </c>
    </row>
    <row r="137" spans="1:63" s="12" customFormat="1" ht="22.8" customHeight="1">
      <c r="A137" s="12"/>
      <c r="B137" s="190"/>
      <c r="C137" s="191"/>
      <c r="D137" s="192" t="s">
        <v>71</v>
      </c>
      <c r="E137" s="204" t="s">
        <v>82</v>
      </c>
      <c r="F137" s="204" t="s">
        <v>1095</v>
      </c>
      <c r="G137" s="191"/>
      <c r="H137" s="191"/>
      <c r="I137" s="194"/>
      <c r="J137" s="205">
        <f>BK137</f>
        <v>0</v>
      </c>
      <c r="K137" s="191"/>
      <c r="L137" s="196"/>
      <c r="M137" s="197"/>
      <c r="N137" s="198"/>
      <c r="O137" s="198"/>
      <c r="P137" s="199">
        <f>SUM(P138:P143)</f>
        <v>0</v>
      </c>
      <c r="Q137" s="198"/>
      <c r="R137" s="199">
        <f>SUM(R138:R143)</f>
        <v>0.32377918</v>
      </c>
      <c r="S137" s="198"/>
      <c r="T137" s="200">
        <f>SUM(T138:T143)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1" t="s">
        <v>80</v>
      </c>
      <c r="AT137" s="202" t="s">
        <v>71</v>
      </c>
      <c r="AU137" s="202" t="s">
        <v>80</v>
      </c>
      <c r="AY137" s="201" t="s">
        <v>141</v>
      </c>
      <c r="BK137" s="203">
        <f>SUM(BK138:BK143)</f>
        <v>0</v>
      </c>
    </row>
    <row r="138" spans="1:65" s="2" customFormat="1" ht="16.5" customHeight="1">
      <c r="A138" s="40"/>
      <c r="B138" s="41"/>
      <c r="C138" s="206" t="s">
        <v>215</v>
      </c>
      <c r="D138" s="206" t="s">
        <v>144</v>
      </c>
      <c r="E138" s="207" t="s">
        <v>1096</v>
      </c>
      <c r="F138" s="208" t="s">
        <v>1097</v>
      </c>
      <c r="G138" s="209" t="s">
        <v>255</v>
      </c>
      <c r="H138" s="210">
        <v>0.157</v>
      </c>
      <c r="I138" s="211"/>
      <c r="J138" s="212">
        <f>ROUND(I138*H138,2)</f>
        <v>0</v>
      </c>
      <c r="K138" s="208" t="s">
        <v>148</v>
      </c>
      <c r="L138" s="46"/>
      <c r="M138" s="213" t="s">
        <v>19</v>
      </c>
      <c r="N138" s="214" t="s">
        <v>43</v>
      </c>
      <c r="O138" s="86"/>
      <c r="P138" s="215">
        <f>O138*H138</f>
        <v>0</v>
      </c>
      <c r="Q138" s="215">
        <v>1.05974</v>
      </c>
      <c r="R138" s="215">
        <f>Q138*H138</f>
        <v>0.16637918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149</v>
      </c>
      <c r="AT138" s="217" t="s">
        <v>144</v>
      </c>
      <c r="AU138" s="217" t="s">
        <v>82</v>
      </c>
      <c r="AY138" s="19" t="s">
        <v>141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80</v>
      </c>
      <c r="BK138" s="218">
        <f>ROUND(I138*H138,2)</f>
        <v>0</v>
      </c>
      <c r="BL138" s="19" t="s">
        <v>149</v>
      </c>
      <c r="BM138" s="217" t="s">
        <v>1098</v>
      </c>
    </row>
    <row r="139" spans="1:47" s="2" customFormat="1" ht="12">
      <c r="A139" s="40"/>
      <c r="B139" s="41"/>
      <c r="C139" s="42"/>
      <c r="D139" s="219" t="s">
        <v>151</v>
      </c>
      <c r="E139" s="42"/>
      <c r="F139" s="220" t="s">
        <v>1099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151</v>
      </c>
      <c r="AU139" s="19" t="s">
        <v>82</v>
      </c>
    </row>
    <row r="140" spans="1:47" s="2" customFormat="1" ht="12">
      <c r="A140" s="40"/>
      <c r="B140" s="41"/>
      <c r="C140" s="42"/>
      <c r="D140" s="226" t="s">
        <v>1061</v>
      </c>
      <c r="E140" s="42"/>
      <c r="F140" s="270" t="s">
        <v>1100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1061</v>
      </c>
      <c r="AU140" s="19" t="s">
        <v>82</v>
      </c>
    </row>
    <row r="141" spans="1:65" s="2" customFormat="1" ht="16.5" customHeight="1">
      <c r="A141" s="40"/>
      <c r="B141" s="41"/>
      <c r="C141" s="257" t="s">
        <v>8</v>
      </c>
      <c r="D141" s="257" t="s">
        <v>188</v>
      </c>
      <c r="E141" s="258" t="s">
        <v>1101</v>
      </c>
      <c r="F141" s="259" t="s">
        <v>1102</v>
      </c>
      <c r="G141" s="260" t="s">
        <v>147</v>
      </c>
      <c r="H141" s="261">
        <v>20</v>
      </c>
      <c r="I141" s="262"/>
      <c r="J141" s="263">
        <f>ROUND(I141*H141,2)</f>
        <v>0</v>
      </c>
      <c r="K141" s="259" t="s">
        <v>148</v>
      </c>
      <c r="L141" s="264"/>
      <c r="M141" s="265" t="s">
        <v>19</v>
      </c>
      <c r="N141" s="266" t="s">
        <v>43</v>
      </c>
      <c r="O141" s="86"/>
      <c r="P141" s="215">
        <f>O141*H141</f>
        <v>0</v>
      </c>
      <c r="Q141" s="215">
        <v>0.00787</v>
      </c>
      <c r="R141" s="215">
        <f>Q141*H141</f>
        <v>0.1574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197</v>
      </c>
      <c r="AT141" s="217" t="s">
        <v>188</v>
      </c>
      <c r="AU141" s="217" t="s">
        <v>82</v>
      </c>
      <c r="AY141" s="19" t="s">
        <v>141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80</v>
      </c>
      <c r="BK141" s="218">
        <f>ROUND(I141*H141,2)</f>
        <v>0</v>
      </c>
      <c r="BL141" s="19" t="s">
        <v>149</v>
      </c>
      <c r="BM141" s="217" t="s">
        <v>1103</v>
      </c>
    </row>
    <row r="142" spans="1:51" s="13" customFormat="1" ht="12">
      <c r="A142" s="13"/>
      <c r="B142" s="224"/>
      <c r="C142" s="225"/>
      <c r="D142" s="226" t="s">
        <v>153</v>
      </c>
      <c r="E142" s="227" t="s">
        <v>19</v>
      </c>
      <c r="F142" s="228" t="s">
        <v>1104</v>
      </c>
      <c r="G142" s="225"/>
      <c r="H142" s="227" t="s">
        <v>19</v>
      </c>
      <c r="I142" s="229"/>
      <c r="J142" s="225"/>
      <c r="K142" s="225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153</v>
      </c>
      <c r="AU142" s="234" t="s">
        <v>82</v>
      </c>
      <c r="AV142" s="13" t="s">
        <v>80</v>
      </c>
      <c r="AW142" s="13" t="s">
        <v>33</v>
      </c>
      <c r="AX142" s="13" t="s">
        <v>72</v>
      </c>
      <c r="AY142" s="234" t="s">
        <v>141</v>
      </c>
    </row>
    <row r="143" spans="1:51" s="14" customFormat="1" ht="12">
      <c r="A143" s="14"/>
      <c r="B143" s="235"/>
      <c r="C143" s="236"/>
      <c r="D143" s="226" t="s">
        <v>153</v>
      </c>
      <c r="E143" s="237" t="s">
        <v>19</v>
      </c>
      <c r="F143" s="238" t="s">
        <v>1043</v>
      </c>
      <c r="G143" s="236"/>
      <c r="H143" s="239">
        <v>20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153</v>
      </c>
      <c r="AU143" s="245" t="s">
        <v>82</v>
      </c>
      <c r="AV143" s="14" t="s">
        <v>82</v>
      </c>
      <c r="AW143" s="14" t="s">
        <v>33</v>
      </c>
      <c r="AX143" s="14" t="s">
        <v>80</v>
      </c>
      <c r="AY143" s="245" t="s">
        <v>141</v>
      </c>
    </row>
    <row r="144" spans="1:63" s="12" customFormat="1" ht="22.8" customHeight="1">
      <c r="A144" s="12"/>
      <c r="B144" s="190"/>
      <c r="C144" s="191"/>
      <c r="D144" s="192" t="s">
        <v>71</v>
      </c>
      <c r="E144" s="204" t="s">
        <v>160</v>
      </c>
      <c r="F144" s="204" t="s">
        <v>1105</v>
      </c>
      <c r="G144" s="191"/>
      <c r="H144" s="191"/>
      <c r="I144" s="194"/>
      <c r="J144" s="205">
        <f>BK144</f>
        <v>0</v>
      </c>
      <c r="K144" s="191"/>
      <c r="L144" s="196"/>
      <c r="M144" s="197"/>
      <c r="N144" s="198"/>
      <c r="O144" s="198"/>
      <c r="P144" s="199">
        <f>SUM(P145:P148)</f>
        <v>0</v>
      </c>
      <c r="Q144" s="198"/>
      <c r="R144" s="199">
        <f>SUM(R145:R148)</f>
        <v>0</v>
      </c>
      <c r="S144" s="198"/>
      <c r="T144" s="200">
        <f>SUM(T145:T148)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1" t="s">
        <v>80</v>
      </c>
      <c r="AT144" s="202" t="s">
        <v>71</v>
      </c>
      <c r="AU144" s="202" t="s">
        <v>80</v>
      </c>
      <c r="AY144" s="201" t="s">
        <v>141</v>
      </c>
      <c r="BK144" s="203">
        <f>SUM(BK145:BK148)</f>
        <v>0</v>
      </c>
    </row>
    <row r="145" spans="1:65" s="2" customFormat="1" ht="16.5" customHeight="1">
      <c r="A145" s="40"/>
      <c r="B145" s="41"/>
      <c r="C145" s="206" t="s">
        <v>227</v>
      </c>
      <c r="D145" s="206" t="s">
        <v>144</v>
      </c>
      <c r="E145" s="207" t="s">
        <v>1106</v>
      </c>
      <c r="F145" s="208" t="s">
        <v>1107</v>
      </c>
      <c r="G145" s="209" t="s">
        <v>230</v>
      </c>
      <c r="H145" s="210">
        <v>25</v>
      </c>
      <c r="I145" s="211"/>
      <c r="J145" s="212">
        <f>ROUND(I145*H145,2)</f>
        <v>0</v>
      </c>
      <c r="K145" s="208" t="s">
        <v>148</v>
      </c>
      <c r="L145" s="46"/>
      <c r="M145" s="213" t="s">
        <v>19</v>
      </c>
      <c r="N145" s="214" t="s">
        <v>43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149</v>
      </c>
      <c r="AT145" s="217" t="s">
        <v>144</v>
      </c>
      <c r="AU145" s="217" t="s">
        <v>82</v>
      </c>
      <c r="AY145" s="19" t="s">
        <v>141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80</v>
      </c>
      <c r="BK145" s="218">
        <f>ROUND(I145*H145,2)</f>
        <v>0</v>
      </c>
      <c r="BL145" s="19" t="s">
        <v>149</v>
      </c>
      <c r="BM145" s="217" t="s">
        <v>1108</v>
      </c>
    </row>
    <row r="146" spans="1:47" s="2" customFormat="1" ht="12">
      <c r="A146" s="40"/>
      <c r="B146" s="41"/>
      <c r="C146" s="42"/>
      <c r="D146" s="219" t="s">
        <v>151</v>
      </c>
      <c r="E146" s="42"/>
      <c r="F146" s="220" t="s">
        <v>1109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151</v>
      </c>
      <c r="AU146" s="19" t="s">
        <v>82</v>
      </c>
    </row>
    <row r="147" spans="1:51" s="13" customFormat="1" ht="12">
      <c r="A147" s="13"/>
      <c r="B147" s="224"/>
      <c r="C147" s="225"/>
      <c r="D147" s="226" t="s">
        <v>153</v>
      </c>
      <c r="E147" s="227" t="s">
        <v>19</v>
      </c>
      <c r="F147" s="228" t="s">
        <v>1110</v>
      </c>
      <c r="G147" s="225"/>
      <c r="H147" s="227" t="s">
        <v>19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153</v>
      </c>
      <c r="AU147" s="234" t="s">
        <v>82</v>
      </c>
      <c r="AV147" s="13" t="s">
        <v>80</v>
      </c>
      <c r="AW147" s="13" t="s">
        <v>33</v>
      </c>
      <c r="AX147" s="13" t="s">
        <v>72</v>
      </c>
      <c r="AY147" s="234" t="s">
        <v>141</v>
      </c>
    </row>
    <row r="148" spans="1:51" s="14" customFormat="1" ht="12">
      <c r="A148" s="14"/>
      <c r="B148" s="235"/>
      <c r="C148" s="236"/>
      <c r="D148" s="226" t="s">
        <v>153</v>
      </c>
      <c r="E148" s="237" t="s">
        <v>19</v>
      </c>
      <c r="F148" s="238" t="s">
        <v>303</v>
      </c>
      <c r="G148" s="236"/>
      <c r="H148" s="239">
        <v>25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5" t="s">
        <v>153</v>
      </c>
      <c r="AU148" s="245" t="s">
        <v>82</v>
      </c>
      <c r="AV148" s="14" t="s">
        <v>82</v>
      </c>
      <c r="AW148" s="14" t="s">
        <v>33</v>
      </c>
      <c r="AX148" s="14" t="s">
        <v>80</v>
      </c>
      <c r="AY148" s="245" t="s">
        <v>141</v>
      </c>
    </row>
    <row r="149" spans="1:63" s="12" customFormat="1" ht="22.8" customHeight="1">
      <c r="A149" s="12"/>
      <c r="B149" s="190"/>
      <c r="C149" s="191"/>
      <c r="D149" s="192" t="s">
        <v>71</v>
      </c>
      <c r="E149" s="204" t="s">
        <v>149</v>
      </c>
      <c r="F149" s="204" t="s">
        <v>1111</v>
      </c>
      <c r="G149" s="191"/>
      <c r="H149" s="191"/>
      <c r="I149" s="194"/>
      <c r="J149" s="205">
        <f>BK149</f>
        <v>0</v>
      </c>
      <c r="K149" s="191"/>
      <c r="L149" s="196"/>
      <c r="M149" s="197"/>
      <c r="N149" s="198"/>
      <c r="O149" s="198"/>
      <c r="P149" s="199">
        <f>SUM(P150:P153)</f>
        <v>0</v>
      </c>
      <c r="Q149" s="198"/>
      <c r="R149" s="199">
        <f>SUM(R150:R153)</f>
        <v>7.4350000000000005</v>
      </c>
      <c r="S149" s="198"/>
      <c r="T149" s="200">
        <f>SUM(T150:T153)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1" t="s">
        <v>80</v>
      </c>
      <c r="AT149" s="202" t="s">
        <v>71</v>
      </c>
      <c r="AU149" s="202" t="s">
        <v>80</v>
      </c>
      <c r="AY149" s="201" t="s">
        <v>141</v>
      </c>
      <c r="BK149" s="203">
        <f>SUM(BK150:BK153)</f>
        <v>0</v>
      </c>
    </row>
    <row r="150" spans="1:65" s="2" customFormat="1" ht="16.5" customHeight="1">
      <c r="A150" s="40"/>
      <c r="B150" s="41"/>
      <c r="C150" s="206" t="s">
        <v>234</v>
      </c>
      <c r="D150" s="206" t="s">
        <v>144</v>
      </c>
      <c r="E150" s="207" t="s">
        <v>1112</v>
      </c>
      <c r="F150" s="208" t="s">
        <v>1113</v>
      </c>
      <c r="G150" s="209" t="s">
        <v>147</v>
      </c>
      <c r="H150" s="210">
        <v>20</v>
      </c>
      <c r="I150" s="211"/>
      <c r="J150" s="212">
        <f>ROUND(I150*H150,2)</f>
        <v>0</v>
      </c>
      <c r="K150" s="208" t="s">
        <v>148</v>
      </c>
      <c r="L150" s="46"/>
      <c r="M150" s="213" t="s">
        <v>19</v>
      </c>
      <c r="N150" s="214" t="s">
        <v>43</v>
      </c>
      <c r="O150" s="86"/>
      <c r="P150" s="215">
        <f>O150*H150</f>
        <v>0</v>
      </c>
      <c r="Q150" s="215">
        <v>0.37175</v>
      </c>
      <c r="R150" s="215">
        <f>Q150*H150</f>
        <v>7.4350000000000005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149</v>
      </c>
      <c r="AT150" s="217" t="s">
        <v>144</v>
      </c>
      <c r="AU150" s="217" t="s">
        <v>82</v>
      </c>
      <c r="AY150" s="19" t="s">
        <v>141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80</v>
      </c>
      <c r="BK150" s="218">
        <f>ROUND(I150*H150,2)</f>
        <v>0</v>
      </c>
      <c r="BL150" s="19" t="s">
        <v>149</v>
      </c>
      <c r="BM150" s="217" t="s">
        <v>1114</v>
      </c>
    </row>
    <row r="151" spans="1:47" s="2" customFormat="1" ht="12">
      <c r="A151" s="40"/>
      <c r="B151" s="41"/>
      <c r="C151" s="42"/>
      <c r="D151" s="219" t="s">
        <v>151</v>
      </c>
      <c r="E151" s="42"/>
      <c r="F151" s="220" t="s">
        <v>1115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151</v>
      </c>
      <c r="AU151" s="19" t="s">
        <v>82</v>
      </c>
    </row>
    <row r="152" spans="1:51" s="13" customFormat="1" ht="12">
      <c r="A152" s="13"/>
      <c r="B152" s="224"/>
      <c r="C152" s="225"/>
      <c r="D152" s="226" t="s">
        <v>153</v>
      </c>
      <c r="E152" s="227" t="s">
        <v>19</v>
      </c>
      <c r="F152" s="228" t="s">
        <v>1116</v>
      </c>
      <c r="G152" s="225"/>
      <c r="H152" s="227" t="s">
        <v>19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153</v>
      </c>
      <c r="AU152" s="234" t="s">
        <v>82</v>
      </c>
      <c r="AV152" s="13" t="s">
        <v>80</v>
      </c>
      <c r="AW152" s="13" t="s">
        <v>33</v>
      </c>
      <c r="AX152" s="13" t="s">
        <v>72</v>
      </c>
      <c r="AY152" s="234" t="s">
        <v>141</v>
      </c>
    </row>
    <row r="153" spans="1:51" s="14" customFormat="1" ht="12">
      <c r="A153" s="14"/>
      <c r="B153" s="235"/>
      <c r="C153" s="236"/>
      <c r="D153" s="226" t="s">
        <v>153</v>
      </c>
      <c r="E153" s="237" t="s">
        <v>19</v>
      </c>
      <c r="F153" s="238" t="s">
        <v>269</v>
      </c>
      <c r="G153" s="236"/>
      <c r="H153" s="239">
        <v>20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5" t="s">
        <v>153</v>
      </c>
      <c r="AU153" s="245" t="s">
        <v>82</v>
      </c>
      <c r="AV153" s="14" t="s">
        <v>82</v>
      </c>
      <c r="AW153" s="14" t="s">
        <v>33</v>
      </c>
      <c r="AX153" s="14" t="s">
        <v>80</v>
      </c>
      <c r="AY153" s="245" t="s">
        <v>141</v>
      </c>
    </row>
    <row r="154" spans="1:63" s="12" customFormat="1" ht="22.8" customHeight="1">
      <c r="A154" s="12"/>
      <c r="B154" s="190"/>
      <c r="C154" s="191"/>
      <c r="D154" s="192" t="s">
        <v>71</v>
      </c>
      <c r="E154" s="204" t="s">
        <v>170</v>
      </c>
      <c r="F154" s="204" t="s">
        <v>1117</v>
      </c>
      <c r="G154" s="191"/>
      <c r="H154" s="191"/>
      <c r="I154" s="194"/>
      <c r="J154" s="205">
        <f>BK154</f>
        <v>0</v>
      </c>
      <c r="K154" s="191"/>
      <c r="L154" s="196"/>
      <c r="M154" s="197"/>
      <c r="N154" s="198"/>
      <c r="O154" s="198"/>
      <c r="P154" s="199">
        <f>SUM(P155:P158)</f>
        <v>0</v>
      </c>
      <c r="Q154" s="198"/>
      <c r="R154" s="199">
        <f>SUM(R155:R158)</f>
        <v>4.6000000000000005</v>
      </c>
      <c r="S154" s="198"/>
      <c r="T154" s="200">
        <f>SUM(T155:T158)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1" t="s">
        <v>80</v>
      </c>
      <c r="AT154" s="202" t="s">
        <v>71</v>
      </c>
      <c r="AU154" s="202" t="s">
        <v>80</v>
      </c>
      <c r="AY154" s="201" t="s">
        <v>141</v>
      </c>
      <c r="BK154" s="203">
        <f>SUM(BK155:BK158)</f>
        <v>0</v>
      </c>
    </row>
    <row r="155" spans="1:65" s="2" customFormat="1" ht="24.15" customHeight="1">
      <c r="A155" s="40"/>
      <c r="B155" s="41"/>
      <c r="C155" s="206" t="s">
        <v>239</v>
      </c>
      <c r="D155" s="206" t="s">
        <v>144</v>
      </c>
      <c r="E155" s="207" t="s">
        <v>1118</v>
      </c>
      <c r="F155" s="208" t="s">
        <v>1119</v>
      </c>
      <c r="G155" s="209" t="s">
        <v>147</v>
      </c>
      <c r="H155" s="210">
        <v>20</v>
      </c>
      <c r="I155" s="211"/>
      <c r="J155" s="212">
        <f>ROUND(I155*H155,2)</f>
        <v>0</v>
      </c>
      <c r="K155" s="208" t="s">
        <v>148</v>
      </c>
      <c r="L155" s="46"/>
      <c r="M155" s="213" t="s">
        <v>19</v>
      </c>
      <c r="N155" s="214" t="s">
        <v>43</v>
      </c>
      <c r="O155" s="86"/>
      <c r="P155" s="215">
        <f>O155*H155</f>
        <v>0</v>
      </c>
      <c r="Q155" s="215">
        <v>0.23</v>
      </c>
      <c r="R155" s="215">
        <f>Q155*H155</f>
        <v>4.6000000000000005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149</v>
      </c>
      <c r="AT155" s="217" t="s">
        <v>144</v>
      </c>
      <c r="AU155" s="217" t="s">
        <v>82</v>
      </c>
      <c r="AY155" s="19" t="s">
        <v>141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80</v>
      </c>
      <c r="BK155" s="218">
        <f>ROUND(I155*H155,2)</f>
        <v>0</v>
      </c>
      <c r="BL155" s="19" t="s">
        <v>149</v>
      </c>
      <c r="BM155" s="217" t="s">
        <v>1120</v>
      </c>
    </row>
    <row r="156" spans="1:47" s="2" customFormat="1" ht="12">
      <c r="A156" s="40"/>
      <c r="B156" s="41"/>
      <c r="C156" s="42"/>
      <c r="D156" s="219" t="s">
        <v>151</v>
      </c>
      <c r="E156" s="42"/>
      <c r="F156" s="220" t="s">
        <v>1121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151</v>
      </c>
      <c r="AU156" s="19" t="s">
        <v>82</v>
      </c>
    </row>
    <row r="157" spans="1:51" s="13" customFormat="1" ht="12">
      <c r="A157" s="13"/>
      <c r="B157" s="224"/>
      <c r="C157" s="225"/>
      <c r="D157" s="226" t="s">
        <v>153</v>
      </c>
      <c r="E157" s="227" t="s">
        <v>19</v>
      </c>
      <c r="F157" s="228" t="s">
        <v>1055</v>
      </c>
      <c r="G157" s="225"/>
      <c r="H157" s="227" t="s">
        <v>19</v>
      </c>
      <c r="I157" s="229"/>
      <c r="J157" s="225"/>
      <c r="K157" s="225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153</v>
      </c>
      <c r="AU157" s="234" t="s">
        <v>82</v>
      </c>
      <c r="AV157" s="13" t="s">
        <v>80</v>
      </c>
      <c r="AW157" s="13" t="s">
        <v>33</v>
      </c>
      <c r="AX157" s="13" t="s">
        <v>72</v>
      </c>
      <c r="AY157" s="234" t="s">
        <v>141</v>
      </c>
    </row>
    <row r="158" spans="1:51" s="14" customFormat="1" ht="12">
      <c r="A158" s="14"/>
      <c r="B158" s="235"/>
      <c r="C158" s="236"/>
      <c r="D158" s="226" t="s">
        <v>153</v>
      </c>
      <c r="E158" s="237" t="s">
        <v>19</v>
      </c>
      <c r="F158" s="238" t="s">
        <v>1043</v>
      </c>
      <c r="G158" s="236"/>
      <c r="H158" s="239">
        <v>20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153</v>
      </c>
      <c r="AU158" s="245" t="s">
        <v>82</v>
      </c>
      <c r="AV158" s="14" t="s">
        <v>82</v>
      </c>
      <c r="AW158" s="14" t="s">
        <v>33</v>
      </c>
      <c r="AX158" s="14" t="s">
        <v>80</v>
      </c>
      <c r="AY158" s="245" t="s">
        <v>141</v>
      </c>
    </row>
    <row r="159" spans="1:63" s="12" customFormat="1" ht="22.8" customHeight="1">
      <c r="A159" s="12"/>
      <c r="B159" s="190"/>
      <c r="C159" s="191"/>
      <c r="D159" s="192" t="s">
        <v>71</v>
      </c>
      <c r="E159" s="204" t="s">
        <v>197</v>
      </c>
      <c r="F159" s="204" t="s">
        <v>1122</v>
      </c>
      <c r="G159" s="191"/>
      <c r="H159" s="191"/>
      <c r="I159" s="194"/>
      <c r="J159" s="205">
        <f>BK159</f>
        <v>0</v>
      </c>
      <c r="K159" s="191"/>
      <c r="L159" s="196"/>
      <c r="M159" s="197"/>
      <c r="N159" s="198"/>
      <c r="O159" s="198"/>
      <c r="P159" s="199">
        <f>SUM(P160:P179)</f>
        <v>0</v>
      </c>
      <c r="Q159" s="198"/>
      <c r="R159" s="199">
        <f>SUM(R160:R179)</f>
        <v>0.4951225</v>
      </c>
      <c r="S159" s="198"/>
      <c r="T159" s="200">
        <f>SUM(T160:T179)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1" t="s">
        <v>80</v>
      </c>
      <c r="AT159" s="202" t="s">
        <v>71</v>
      </c>
      <c r="AU159" s="202" t="s">
        <v>80</v>
      </c>
      <c r="AY159" s="201" t="s">
        <v>141</v>
      </c>
      <c r="BK159" s="203">
        <f>SUM(BK160:BK179)</f>
        <v>0</v>
      </c>
    </row>
    <row r="160" spans="1:65" s="2" customFormat="1" ht="21.75" customHeight="1">
      <c r="A160" s="40"/>
      <c r="B160" s="41"/>
      <c r="C160" s="206" t="s">
        <v>184</v>
      </c>
      <c r="D160" s="206" t="s">
        <v>144</v>
      </c>
      <c r="E160" s="207" t="s">
        <v>1123</v>
      </c>
      <c r="F160" s="208" t="s">
        <v>1124</v>
      </c>
      <c r="G160" s="209" t="s">
        <v>230</v>
      </c>
      <c r="H160" s="210">
        <v>25</v>
      </c>
      <c r="I160" s="211"/>
      <c r="J160" s="212">
        <f>ROUND(I160*H160,2)</f>
        <v>0</v>
      </c>
      <c r="K160" s="208" t="s">
        <v>19</v>
      </c>
      <c r="L160" s="46"/>
      <c r="M160" s="213" t="s">
        <v>19</v>
      </c>
      <c r="N160" s="214" t="s">
        <v>43</v>
      </c>
      <c r="O160" s="86"/>
      <c r="P160" s="215">
        <f>O160*H160</f>
        <v>0</v>
      </c>
      <c r="Q160" s="215">
        <v>1E-05</v>
      </c>
      <c r="R160" s="215">
        <f>Q160*H160</f>
        <v>0.00025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149</v>
      </c>
      <c r="AT160" s="217" t="s">
        <v>144</v>
      </c>
      <c r="AU160" s="217" t="s">
        <v>82</v>
      </c>
      <c r="AY160" s="19" t="s">
        <v>141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80</v>
      </c>
      <c r="BK160" s="218">
        <f>ROUND(I160*H160,2)</f>
        <v>0</v>
      </c>
      <c r="BL160" s="19" t="s">
        <v>149</v>
      </c>
      <c r="BM160" s="217" t="s">
        <v>1125</v>
      </c>
    </row>
    <row r="161" spans="1:51" s="14" customFormat="1" ht="12">
      <c r="A161" s="14"/>
      <c r="B161" s="235"/>
      <c r="C161" s="236"/>
      <c r="D161" s="226" t="s">
        <v>153</v>
      </c>
      <c r="E161" s="237" t="s">
        <v>19</v>
      </c>
      <c r="F161" s="238" t="s">
        <v>303</v>
      </c>
      <c r="G161" s="236"/>
      <c r="H161" s="239">
        <v>25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5" t="s">
        <v>153</v>
      </c>
      <c r="AU161" s="245" t="s">
        <v>82</v>
      </c>
      <c r="AV161" s="14" t="s">
        <v>82</v>
      </c>
      <c r="AW161" s="14" t="s">
        <v>33</v>
      </c>
      <c r="AX161" s="14" t="s">
        <v>80</v>
      </c>
      <c r="AY161" s="245" t="s">
        <v>141</v>
      </c>
    </row>
    <row r="162" spans="1:65" s="2" customFormat="1" ht="16.5" customHeight="1">
      <c r="A162" s="40"/>
      <c r="B162" s="41"/>
      <c r="C162" s="257" t="s">
        <v>252</v>
      </c>
      <c r="D162" s="257" t="s">
        <v>188</v>
      </c>
      <c r="E162" s="258" t="s">
        <v>1126</v>
      </c>
      <c r="F162" s="259" t="s">
        <v>1127</v>
      </c>
      <c r="G162" s="260" t="s">
        <v>230</v>
      </c>
      <c r="H162" s="261">
        <v>25.75</v>
      </c>
      <c r="I162" s="262"/>
      <c r="J162" s="263">
        <f>ROUND(I162*H162,2)</f>
        <v>0</v>
      </c>
      <c r="K162" s="259" t="s">
        <v>148</v>
      </c>
      <c r="L162" s="264"/>
      <c r="M162" s="265" t="s">
        <v>19</v>
      </c>
      <c r="N162" s="266" t="s">
        <v>43</v>
      </c>
      <c r="O162" s="86"/>
      <c r="P162" s="215">
        <f>O162*H162</f>
        <v>0</v>
      </c>
      <c r="Q162" s="215">
        <v>0.00127</v>
      </c>
      <c r="R162" s="215">
        <f>Q162*H162</f>
        <v>0.0327025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197</v>
      </c>
      <c r="AT162" s="217" t="s">
        <v>188</v>
      </c>
      <c r="AU162" s="217" t="s">
        <v>82</v>
      </c>
      <c r="AY162" s="19" t="s">
        <v>141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80</v>
      </c>
      <c r="BK162" s="218">
        <f>ROUND(I162*H162,2)</f>
        <v>0</v>
      </c>
      <c r="BL162" s="19" t="s">
        <v>149</v>
      </c>
      <c r="BM162" s="217" t="s">
        <v>1128</v>
      </c>
    </row>
    <row r="163" spans="1:47" s="2" customFormat="1" ht="12">
      <c r="A163" s="40"/>
      <c r="B163" s="41"/>
      <c r="C163" s="42"/>
      <c r="D163" s="226" t="s">
        <v>1061</v>
      </c>
      <c r="E163" s="42"/>
      <c r="F163" s="270" t="s">
        <v>1129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1061</v>
      </c>
      <c r="AU163" s="19" t="s">
        <v>82</v>
      </c>
    </row>
    <row r="164" spans="1:51" s="14" customFormat="1" ht="12">
      <c r="A164" s="14"/>
      <c r="B164" s="235"/>
      <c r="C164" s="236"/>
      <c r="D164" s="226" t="s">
        <v>153</v>
      </c>
      <c r="E164" s="237" t="s">
        <v>19</v>
      </c>
      <c r="F164" s="238" t="s">
        <v>303</v>
      </c>
      <c r="G164" s="236"/>
      <c r="H164" s="239">
        <v>25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5" t="s">
        <v>153</v>
      </c>
      <c r="AU164" s="245" t="s">
        <v>82</v>
      </c>
      <c r="AV164" s="14" t="s">
        <v>82</v>
      </c>
      <c r="AW164" s="14" t="s">
        <v>33</v>
      </c>
      <c r="AX164" s="14" t="s">
        <v>72</v>
      </c>
      <c r="AY164" s="245" t="s">
        <v>141</v>
      </c>
    </row>
    <row r="165" spans="1:51" s="14" customFormat="1" ht="12">
      <c r="A165" s="14"/>
      <c r="B165" s="235"/>
      <c r="C165" s="236"/>
      <c r="D165" s="226" t="s">
        <v>153</v>
      </c>
      <c r="E165" s="237" t="s">
        <v>19</v>
      </c>
      <c r="F165" s="238" t="s">
        <v>1130</v>
      </c>
      <c r="G165" s="236"/>
      <c r="H165" s="239">
        <v>25.75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5" t="s">
        <v>153</v>
      </c>
      <c r="AU165" s="245" t="s">
        <v>82</v>
      </c>
      <c r="AV165" s="14" t="s">
        <v>82</v>
      </c>
      <c r="AW165" s="14" t="s">
        <v>33</v>
      </c>
      <c r="AX165" s="14" t="s">
        <v>80</v>
      </c>
      <c r="AY165" s="245" t="s">
        <v>141</v>
      </c>
    </row>
    <row r="166" spans="1:65" s="2" customFormat="1" ht="24.15" customHeight="1">
      <c r="A166" s="40"/>
      <c r="B166" s="41"/>
      <c r="C166" s="206" t="s">
        <v>258</v>
      </c>
      <c r="D166" s="206" t="s">
        <v>144</v>
      </c>
      <c r="E166" s="207" t="s">
        <v>1131</v>
      </c>
      <c r="F166" s="208" t="s">
        <v>1132</v>
      </c>
      <c r="G166" s="209" t="s">
        <v>298</v>
      </c>
      <c r="H166" s="210">
        <v>7</v>
      </c>
      <c r="I166" s="211"/>
      <c r="J166" s="212">
        <f>ROUND(I166*H166,2)</f>
        <v>0</v>
      </c>
      <c r="K166" s="208" t="s">
        <v>148</v>
      </c>
      <c r="L166" s="46"/>
      <c r="M166" s="213" t="s">
        <v>19</v>
      </c>
      <c r="N166" s="214" t="s">
        <v>43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149</v>
      </c>
      <c r="AT166" s="217" t="s">
        <v>144</v>
      </c>
      <c r="AU166" s="217" t="s">
        <v>82</v>
      </c>
      <c r="AY166" s="19" t="s">
        <v>141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80</v>
      </c>
      <c r="BK166" s="218">
        <f>ROUND(I166*H166,2)</f>
        <v>0</v>
      </c>
      <c r="BL166" s="19" t="s">
        <v>149</v>
      </c>
      <c r="BM166" s="217" t="s">
        <v>1133</v>
      </c>
    </row>
    <row r="167" spans="1:47" s="2" customFormat="1" ht="12">
      <c r="A167" s="40"/>
      <c r="B167" s="41"/>
      <c r="C167" s="42"/>
      <c r="D167" s="219" t="s">
        <v>151</v>
      </c>
      <c r="E167" s="42"/>
      <c r="F167" s="220" t="s">
        <v>1134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151</v>
      </c>
      <c r="AU167" s="19" t="s">
        <v>82</v>
      </c>
    </row>
    <row r="168" spans="1:51" s="13" customFormat="1" ht="12">
      <c r="A168" s="13"/>
      <c r="B168" s="224"/>
      <c r="C168" s="225"/>
      <c r="D168" s="226" t="s">
        <v>153</v>
      </c>
      <c r="E168" s="227" t="s">
        <v>19</v>
      </c>
      <c r="F168" s="228" t="s">
        <v>1135</v>
      </c>
      <c r="G168" s="225"/>
      <c r="H168" s="227" t="s">
        <v>19</v>
      </c>
      <c r="I168" s="229"/>
      <c r="J168" s="225"/>
      <c r="K168" s="225"/>
      <c r="L168" s="230"/>
      <c r="M168" s="231"/>
      <c r="N168" s="232"/>
      <c r="O168" s="232"/>
      <c r="P168" s="232"/>
      <c r="Q168" s="232"/>
      <c r="R168" s="232"/>
      <c r="S168" s="232"/>
      <c r="T168" s="23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4" t="s">
        <v>153</v>
      </c>
      <c r="AU168" s="234" t="s">
        <v>82</v>
      </c>
      <c r="AV168" s="13" t="s">
        <v>80</v>
      </c>
      <c r="AW168" s="13" t="s">
        <v>33</v>
      </c>
      <c r="AX168" s="13" t="s">
        <v>72</v>
      </c>
      <c r="AY168" s="234" t="s">
        <v>141</v>
      </c>
    </row>
    <row r="169" spans="1:51" s="14" customFormat="1" ht="12">
      <c r="A169" s="14"/>
      <c r="B169" s="235"/>
      <c r="C169" s="236"/>
      <c r="D169" s="226" t="s">
        <v>153</v>
      </c>
      <c r="E169" s="237" t="s">
        <v>19</v>
      </c>
      <c r="F169" s="238" t="s">
        <v>187</v>
      </c>
      <c r="G169" s="236"/>
      <c r="H169" s="239">
        <v>7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5" t="s">
        <v>153</v>
      </c>
      <c r="AU169" s="245" t="s">
        <v>82</v>
      </c>
      <c r="AV169" s="14" t="s">
        <v>82</v>
      </c>
      <c r="AW169" s="14" t="s">
        <v>33</v>
      </c>
      <c r="AX169" s="14" t="s">
        <v>80</v>
      </c>
      <c r="AY169" s="245" t="s">
        <v>141</v>
      </c>
    </row>
    <row r="170" spans="1:65" s="2" customFormat="1" ht="16.5" customHeight="1">
      <c r="A170" s="40"/>
      <c r="B170" s="41"/>
      <c r="C170" s="257" t="s">
        <v>263</v>
      </c>
      <c r="D170" s="257" t="s">
        <v>188</v>
      </c>
      <c r="E170" s="258" t="s">
        <v>1136</v>
      </c>
      <c r="F170" s="259" t="s">
        <v>1137</v>
      </c>
      <c r="G170" s="260" t="s">
        <v>298</v>
      </c>
      <c r="H170" s="261">
        <v>7</v>
      </c>
      <c r="I170" s="262"/>
      <c r="J170" s="263">
        <f>ROUND(I170*H170,2)</f>
        <v>0</v>
      </c>
      <c r="K170" s="259" t="s">
        <v>148</v>
      </c>
      <c r="L170" s="264"/>
      <c r="M170" s="265" t="s">
        <v>19</v>
      </c>
      <c r="N170" s="266" t="s">
        <v>43</v>
      </c>
      <c r="O170" s="86"/>
      <c r="P170" s="215">
        <f>O170*H170</f>
        <v>0</v>
      </c>
      <c r="Q170" s="215">
        <v>0.0004</v>
      </c>
      <c r="R170" s="215">
        <f>Q170*H170</f>
        <v>0.0028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197</v>
      </c>
      <c r="AT170" s="217" t="s">
        <v>188</v>
      </c>
      <c r="AU170" s="217" t="s">
        <v>82</v>
      </c>
      <c r="AY170" s="19" t="s">
        <v>141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80</v>
      </c>
      <c r="BK170" s="218">
        <f>ROUND(I170*H170,2)</f>
        <v>0</v>
      </c>
      <c r="BL170" s="19" t="s">
        <v>149</v>
      </c>
      <c r="BM170" s="217" t="s">
        <v>1138</v>
      </c>
    </row>
    <row r="171" spans="1:51" s="14" customFormat="1" ht="12">
      <c r="A171" s="14"/>
      <c r="B171" s="235"/>
      <c r="C171" s="236"/>
      <c r="D171" s="226" t="s">
        <v>153</v>
      </c>
      <c r="E171" s="237" t="s">
        <v>19</v>
      </c>
      <c r="F171" s="238" t="s">
        <v>187</v>
      </c>
      <c r="G171" s="236"/>
      <c r="H171" s="239">
        <v>7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5" t="s">
        <v>153</v>
      </c>
      <c r="AU171" s="245" t="s">
        <v>82</v>
      </c>
      <c r="AV171" s="14" t="s">
        <v>82</v>
      </c>
      <c r="AW171" s="14" t="s">
        <v>33</v>
      </c>
      <c r="AX171" s="14" t="s">
        <v>80</v>
      </c>
      <c r="AY171" s="245" t="s">
        <v>141</v>
      </c>
    </row>
    <row r="172" spans="1:65" s="2" customFormat="1" ht="16.5" customHeight="1">
      <c r="A172" s="40"/>
      <c r="B172" s="41"/>
      <c r="C172" s="206" t="s">
        <v>269</v>
      </c>
      <c r="D172" s="206" t="s">
        <v>144</v>
      </c>
      <c r="E172" s="207" t="s">
        <v>1139</v>
      </c>
      <c r="F172" s="208" t="s">
        <v>1140</v>
      </c>
      <c r="G172" s="209" t="s">
        <v>230</v>
      </c>
      <c r="H172" s="210">
        <v>25</v>
      </c>
      <c r="I172" s="211"/>
      <c r="J172" s="212">
        <f>ROUND(I172*H172,2)</f>
        <v>0</v>
      </c>
      <c r="K172" s="208" t="s">
        <v>148</v>
      </c>
      <c r="L172" s="46"/>
      <c r="M172" s="213" t="s">
        <v>19</v>
      </c>
      <c r="N172" s="214" t="s">
        <v>43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149</v>
      </c>
      <c r="AT172" s="217" t="s">
        <v>144</v>
      </c>
      <c r="AU172" s="217" t="s">
        <v>82</v>
      </c>
      <c r="AY172" s="19" t="s">
        <v>141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80</v>
      </c>
      <c r="BK172" s="218">
        <f>ROUND(I172*H172,2)</f>
        <v>0</v>
      </c>
      <c r="BL172" s="19" t="s">
        <v>149</v>
      </c>
      <c r="BM172" s="217" t="s">
        <v>1141</v>
      </c>
    </row>
    <row r="173" spans="1:47" s="2" customFormat="1" ht="12">
      <c r="A173" s="40"/>
      <c r="B173" s="41"/>
      <c r="C173" s="42"/>
      <c r="D173" s="219" t="s">
        <v>151</v>
      </c>
      <c r="E173" s="42"/>
      <c r="F173" s="220" t="s">
        <v>1142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151</v>
      </c>
      <c r="AU173" s="19" t="s">
        <v>82</v>
      </c>
    </row>
    <row r="174" spans="1:51" s="14" customFormat="1" ht="12">
      <c r="A174" s="14"/>
      <c r="B174" s="235"/>
      <c r="C174" s="236"/>
      <c r="D174" s="226" t="s">
        <v>153</v>
      </c>
      <c r="E174" s="237" t="s">
        <v>19</v>
      </c>
      <c r="F174" s="238" t="s">
        <v>303</v>
      </c>
      <c r="G174" s="236"/>
      <c r="H174" s="239">
        <v>25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5" t="s">
        <v>153</v>
      </c>
      <c r="AU174" s="245" t="s">
        <v>82</v>
      </c>
      <c r="AV174" s="14" t="s">
        <v>82</v>
      </c>
      <c r="AW174" s="14" t="s">
        <v>33</v>
      </c>
      <c r="AX174" s="14" t="s">
        <v>80</v>
      </c>
      <c r="AY174" s="245" t="s">
        <v>141</v>
      </c>
    </row>
    <row r="175" spans="1:65" s="2" customFormat="1" ht="16.5" customHeight="1">
      <c r="A175" s="40"/>
      <c r="B175" s="41"/>
      <c r="C175" s="206" t="s">
        <v>7</v>
      </c>
      <c r="D175" s="206" t="s">
        <v>144</v>
      </c>
      <c r="E175" s="207" t="s">
        <v>1143</v>
      </c>
      <c r="F175" s="208" t="s">
        <v>1144</v>
      </c>
      <c r="G175" s="209" t="s">
        <v>298</v>
      </c>
      <c r="H175" s="210">
        <v>1</v>
      </c>
      <c r="I175" s="211"/>
      <c r="J175" s="212">
        <f>ROUND(I175*H175,2)</f>
        <v>0</v>
      </c>
      <c r="K175" s="208" t="s">
        <v>148</v>
      </c>
      <c r="L175" s="46"/>
      <c r="M175" s="213" t="s">
        <v>19</v>
      </c>
      <c r="N175" s="214" t="s">
        <v>43</v>
      </c>
      <c r="O175" s="86"/>
      <c r="P175" s="215">
        <f>O175*H175</f>
        <v>0</v>
      </c>
      <c r="Q175" s="215">
        <v>0.45937</v>
      </c>
      <c r="R175" s="215">
        <f>Q175*H175</f>
        <v>0.45937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149</v>
      </c>
      <c r="AT175" s="217" t="s">
        <v>144</v>
      </c>
      <c r="AU175" s="217" t="s">
        <v>82</v>
      </c>
      <c r="AY175" s="19" t="s">
        <v>141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80</v>
      </c>
      <c r="BK175" s="218">
        <f>ROUND(I175*H175,2)</f>
        <v>0</v>
      </c>
      <c r="BL175" s="19" t="s">
        <v>149</v>
      </c>
      <c r="BM175" s="217" t="s">
        <v>1145</v>
      </c>
    </row>
    <row r="176" spans="1:47" s="2" customFormat="1" ht="12">
      <c r="A176" s="40"/>
      <c r="B176" s="41"/>
      <c r="C176" s="42"/>
      <c r="D176" s="219" t="s">
        <v>151</v>
      </c>
      <c r="E176" s="42"/>
      <c r="F176" s="220" t="s">
        <v>1146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151</v>
      </c>
      <c r="AU176" s="19" t="s">
        <v>82</v>
      </c>
    </row>
    <row r="177" spans="1:51" s="14" customFormat="1" ht="12">
      <c r="A177" s="14"/>
      <c r="B177" s="235"/>
      <c r="C177" s="236"/>
      <c r="D177" s="226" t="s">
        <v>153</v>
      </c>
      <c r="E177" s="237" t="s">
        <v>19</v>
      </c>
      <c r="F177" s="238" t="s">
        <v>80</v>
      </c>
      <c r="G177" s="236"/>
      <c r="H177" s="239">
        <v>1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5" t="s">
        <v>153</v>
      </c>
      <c r="AU177" s="245" t="s">
        <v>82</v>
      </c>
      <c r="AV177" s="14" t="s">
        <v>82</v>
      </c>
      <c r="AW177" s="14" t="s">
        <v>33</v>
      </c>
      <c r="AX177" s="14" t="s">
        <v>80</v>
      </c>
      <c r="AY177" s="245" t="s">
        <v>141</v>
      </c>
    </row>
    <row r="178" spans="1:65" s="2" customFormat="1" ht="24.15" customHeight="1">
      <c r="A178" s="40"/>
      <c r="B178" s="41"/>
      <c r="C178" s="206" t="s">
        <v>280</v>
      </c>
      <c r="D178" s="206" t="s">
        <v>144</v>
      </c>
      <c r="E178" s="207" t="s">
        <v>1147</v>
      </c>
      <c r="F178" s="208" t="s">
        <v>1148</v>
      </c>
      <c r="G178" s="209" t="s">
        <v>255</v>
      </c>
      <c r="H178" s="210">
        <v>0.495</v>
      </c>
      <c r="I178" s="211"/>
      <c r="J178" s="212">
        <f>ROUND(I178*H178,2)</f>
        <v>0</v>
      </c>
      <c r="K178" s="208" t="s">
        <v>148</v>
      </c>
      <c r="L178" s="46"/>
      <c r="M178" s="213" t="s">
        <v>19</v>
      </c>
      <c r="N178" s="214" t="s">
        <v>43</v>
      </c>
      <c r="O178" s="86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149</v>
      </c>
      <c r="AT178" s="217" t="s">
        <v>144</v>
      </c>
      <c r="AU178" s="217" t="s">
        <v>82</v>
      </c>
      <c r="AY178" s="19" t="s">
        <v>141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80</v>
      </c>
      <c r="BK178" s="218">
        <f>ROUND(I178*H178,2)</f>
        <v>0</v>
      </c>
      <c r="BL178" s="19" t="s">
        <v>149</v>
      </c>
      <c r="BM178" s="217" t="s">
        <v>1149</v>
      </c>
    </row>
    <row r="179" spans="1:47" s="2" customFormat="1" ht="12">
      <c r="A179" s="40"/>
      <c r="B179" s="41"/>
      <c r="C179" s="42"/>
      <c r="D179" s="219" t="s">
        <v>151</v>
      </c>
      <c r="E179" s="42"/>
      <c r="F179" s="220" t="s">
        <v>1150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151</v>
      </c>
      <c r="AU179" s="19" t="s">
        <v>82</v>
      </c>
    </row>
    <row r="180" spans="1:63" s="12" customFormat="1" ht="22.8" customHeight="1">
      <c r="A180" s="12"/>
      <c r="B180" s="190"/>
      <c r="C180" s="191"/>
      <c r="D180" s="192" t="s">
        <v>71</v>
      </c>
      <c r="E180" s="204" t="s">
        <v>195</v>
      </c>
      <c r="F180" s="204" t="s">
        <v>1151</v>
      </c>
      <c r="G180" s="191"/>
      <c r="H180" s="191"/>
      <c r="I180" s="194"/>
      <c r="J180" s="205">
        <f>BK180</f>
        <v>0</v>
      </c>
      <c r="K180" s="191"/>
      <c r="L180" s="196"/>
      <c r="M180" s="197"/>
      <c r="N180" s="198"/>
      <c r="O180" s="198"/>
      <c r="P180" s="199">
        <f>SUM(P181:P188)</f>
        <v>0</v>
      </c>
      <c r="Q180" s="198"/>
      <c r="R180" s="199">
        <f>SUM(R181:R188)</f>
        <v>0.0012000000000000001</v>
      </c>
      <c r="S180" s="198"/>
      <c r="T180" s="200">
        <f>SUM(T181:T188)</f>
        <v>0.36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1" t="s">
        <v>80</v>
      </c>
      <c r="AT180" s="202" t="s">
        <v>71</v>
      </c>
      <c r="AU180" s="202" t="s">
        <v>80</v>
      </c>
      <c r="AY180" s="201" t="s">
        <v>141</v>
      </c>
      <c r="BK180" s="203">
        <f>SUM(BK181:BK188)</f>
        <v>0</v>
      </c>
    </row>
    <row r="181" spans="1:65" s="2" customFormat="1" ht="16.5" customHeight="1">
      <c r="A181" s="40"/>
      <c r="B181" s="41"/>
      <c r="C181" s="206" t="s">
        <v>285</v>
      </c>
      <c r="D181" s="206" t="s">
        <v>144</v>
      </c>
      <c r="E181" s="207" t="s">
        <v>1152</v>
      </c>
      <c r="F181" s="208" t="s">
        <v>1153</v>
      </c>
      <c r="G181" s="209" t="s">
        <v>230</v>
      </c>
      <c r="H181" s="210">
        <v>40</v>
      </c>
      <c r="I181" s="211"/>
      <c r="J181" s="212">
        <f>ROUND(I181*H181,2)</f>
        <v>0</v>
      </c>
      <c r="K181" s="208" t="s">
        <v>148</v>
      </c>
      <c r="L181" s="46"/>
      <c r="M181" s="213" t="s">
        <v>19</v>
      </c>
      <c r="N181" s="214" t="s">
        <v>43</v>
      </c>
      <c r="O181" s="86"/>
      <c r="P181" s="215">
        <f>O181*H181</f>
        <v>0</v>
      </c>
      <c r="Q181" s="215">
        <v>3E-05</v>
      </c>
      <c r="R181" s="215">
        <f>Q181*H181</f>
        <v>0.0012000000000000001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149</v>
      </c>
      <c r="AT181" s="217" t="s">
        <v>144</v>
      </c>
      <c r="AU181" s="217" t="s">
        <v>82</v>
      </c>
      <c r="AY181" s="19" t="s">
        <v>141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80</v>
      </c>
      <c r="BK181" s="218">
        <f>ROUND(I181*H181,2)</f>
        <v>0</v>
      </c>
      <c r="BL181" s="19" t="s">
        <v>149</v>
      </c>
      <c r="BM181" s="217" t="s">
        <v>1154</v>
      </c>
    </row>
    <row r="182" spans="1:47" s="2" customFormat="1" ht="12">
      <c r="A182" s="40"/>
      <c r="B182" s="41"/>
      <c r="C182" s="42"/>
      <c r="D182" s="219" t="s">
        <v>151</v>
      </c>
      <c r="E182" s="42"/>
      <c r="F182" s="220" t="s">
        <v>1155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151</v>
      </c>
      <c r="AU182" s="19" t="s">
        <v>82</v>
      </c>
    </row>
    <row r="183" spans="1:51" s="13" customFormat="1" ht="12">
      <c r="A183" s="13"/>
      <c r="B183" s="224"/>
      <c r="C183" s="225"/>
      <c r="D183" s="226" t="s">
        <v>153</v>
      </c>
      <c r="E183" s="227" t="s">
        <v>19</v>
      </c>
      <c r="F183" s="228" t="s">
        <v>1156</v>
      </c>
      <c r="G183" s="225"/>
      <c r="H183" s="227" t="s">
        <v>19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153</v>
      </c>
      <c r="AU183" s="234" t="s">
        <v>82</v>
      </c>
      <c r="AV183" s="13" t="s">
        <v>80</v>
      </c>
      <c r="AW183" s="13" t="s">
        <v>33</v>
      </c>
      <c r="AX183" s="13" t="s">
        <v>72</v>
      </c>
      <c r="AY183" s="234" t="s">
        <v>141</v>
      </c>
    </row>
    <row r="184" spans="1:51" s="14" customFormat="1" ht="12">
      <c r="A184" s="14"/>
      <c r="B184" s="235"/>
      <c r="C184" s="236"/>
      <c r="D184" s="226" t="s">
        <v>153</v>
      </c>
      <c r="E184" s="237" t="s">
        <v>19</v>
      </c>
      <c r="F184" s="238" t="s">
        <v>1157</v>
      </c>
      <c r="G184" s="236"/>
      <c r="H184" s="239">
        <v>40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5" t="s">
        <v>153</v>
      </c>
      <c r="AU184" s="245" t="s">
        <v>82</v>
      </c>
      <c r="AV184" s="14" t="s">
        <v>82</v>
      </c>
      <c r="AW184" s="14" t="s">
        <v>33</v>
      </c>
      <c r="AX184" s="14" t="s">
        <v>80</v>
      </c>
      <c r="AY184" s="245" t="s">
        <v>141</v>
      </c>
    </row>
    <row r="185" spans="1:65" s="2" customFormat="1" ht="21.75" customHeight="1">
      <c r="A185" s="40"/>
      <c r="B185" s="41"/>
      <c r="C185" s="206" t="s">
        <v>295</v>
      </c>
      <c r="D185" s="206" t="s">
        <v>144</v>
      </c>
      <c r="E185" s="207" t="s">
        <v>1158</v>
      </c>
      <c r="F185" s="208" t="s">
        <v>1159</v>
      </c>
      <c r="G185" s="209" t="s">
        <v>230</v>
      </c>
      <c r="H185" s="210">
        <v>40</v>
      </c>
      <c r="I185" s="211"/>
      <c r="J185" s="212">
        <f>ROUND(I185*H185,2)</f>
        <v>0</v>
      </c>
      <c r="K185" s="208" t="s">
        <v>148</v>
      </c>
      <c r="L185" s="46"/>
      <c r="M185" s="213" t="s">
        <v>19</v>
      </c>
      <c r="N185" s="214" t="s">
        <v>43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0.009</v>
      </c>
      <c r="T185" s="216">
        <f>S185*H185</f>
        <v>0.36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149</v>
      </c>
      <c r="AT185" s="217" t="s">
        <v>144</v>
      </c>
      <c r="AU185" s="217" t="s">
        <v>82</v>
      </c>
      <c r="AY185" s="19" t="s">
        <v>141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80</v>
      </c>
      <c r="BK185" s="218">
        <f>ROUND(I185*H185,2)</f>
        <v>0</v>
      </c>
      <c r="BL185" s="19" t="s">
        <v>149</v>
      </c>
      <c r="BM185" s="217" t="s">
        <v>1160</v>
      </c>
    </row>
    <row r="186" spans="1:47" s="2" customFormat="1" ht="12">
      <c r="A186" s="40"/>
      <c r="B186" s="41"/>
      <c r="C186" s="42"/>
      <c r="D186" s="219" t="s">
        <v>151</v>
      </c>
      <c r="E186" s="42"/>
      <c r="F186" s="220" t="s">
        <v>1161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151</v>
      </c>
      <c r="AU186" s="19" t="s">
        <v>82</v>
      </c>
    </row>
    <row r="187" spans="1:51" s="13" customFormat="1" ht="12">
      <c r="A187" s="13"/>
      <c r="B187" s="224"/>
      <c r="C187" s="225"/>
      <c r="D187" s="226" t="s">
        <v>153</v>
      </c>
      <c r="E187" s="227" t="s">
        <v>19</v>
      </c>
      <c r="F187" s="228" t="s">
        <v>1162</v>
      </c>
      <c r="G187" s="225"/>
      <c r="H187" s="227" t="s">
        <v>19</v>
      </c>
      <c r="I187" s="229"/>
      <c r="J187" s="225"/>
      <c r="K187" s="225"/>
      <c r="L187" s="230"/>
      <c r="M187" s="231"/>
      <c r="N187" s="232"/>
      <c r="O187" s="232"/>
      <c r="P187" s="232"/>
      <c r="Q187" s="232"/>
      <c r="R187" s="232"/>
      <c r="S187" s="232"/>
      <c r="T187" s="23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4" t="s">
        <v>153</v>
      </c>
      <c r="AU187" s="234" t="s">
        <v>82</v>
      </c>
      <c r="AV187" s="13" t="s">
        <v>80</v>
      </c>
      <c r="AW187" s="13" t="s">
        <v>33</v>
      </c>
      <c r="AX187" s="13" t="s">
        <v>72</v>
      </c>
      <c r="AY187" s="234" t="s">
        <v>141</v>
      </c>
    </row>
    <row r="188" spans="1:51" s="14" customFormat="1" ht="12">
      <c r="A188" s="14"/>
      <c r="B188" s="235"/>
      <c r="C188" s="236"/>
      <c r="D188" s="226" t="s">
        <v>153</v>
      </c>
      <c r="E188" s="237" t="s">
        <v>19</v>
      </c>
      <c r="F188" s="238" t="s">
        <v>390</v>
      </c>
      <c r="G188" s="236"/>
      <c r="H188" s="239">
        <v>40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5" t="s">
        <v>153</v>
      </c>
      <c r="AU188" s="245" t="s">
        <v>82</v>
      </c>
      <c r="AV188" s="14" t="s">
        <v>82</v>
      </c>
      <c r="AW188" s="14" t="s">
        <v>33</v>
      </c>
      <c r="AX188" s="14" t="s">
        <v>80</v>
      </c>
      <c r="AY188" s="245" t="s">
        <v>141</v>
      </c>
    </row>
    <row r="189" spans="1:63" s="12" customFormat="1" ht="22.8" customHeight="1">
      <c r="A189" s="12"/>
      <c r="B189" s="190"/>
      <c r="C189" s="191"/>
      <c r="D189" s="192" t="s">
        <v>71</v>
      </c>
      <c r="E189" s="204" t="s">
        <v>250</v>
      </c>
      <c r="F189" s="204" t="s">
        <v>251</v>
      </c>
      <c r="G189" s="191"/>
      <c r="H189" s="191"/>
      <c r="I189" s="194"/>
      <c r="J189" s="205">
        <f>BK189</f>
        <v>0</v>
      </c>
      <c r="K189" s="191"/>
      <c r="L189" s="196"/>
      <c r="M189" s="197"/>
      <c r="N189" s="198"/>
      <c r="O189" s="198"/>
      <c r="P189" s="199">
        <f>SUM(P190:P205)</f>
        <v>0</v>
      </c>
      <c r="Q189" s="198"/>
      <c r="R189" s="199">
        <f>SUM(R190:R205)</f>
        <v>0</v>
      </c>
      <c r="S189" s="198"/>
      <c r="T189" s="200">
        <f>SUM(T190:T205)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1" t="s">
        <v>80</v>
      </c>
      <c r="AT189" s="202" t="s">
        <v>71</v>
      </c>
      <c r="AU189" s="202" t="s">
        <v>80</v>
      </c>
      <c r="AY189" s="201" t="s">
        <v>141</v>
      </c>
      <c r="BK189" s="203">
        <f>SUM(BK190:BK205)</f>
        <v>0</v>
      </c>
    </row>
    <row r="190" spans="1:65" s="2" customFormat="1" ht="16.5" customHeight="1">
      <c r="A190" s="40"/>
      <c r="B190" s="41"/>
      <c r="C190" s="206" t="s">
        <v>303</v>
      </c>
      <c r="D190" s="206" t="s">
        <v>144</v>
      </c>
      <c r="E190" s="207" t="s">
        <v>1163</v>
      </c>
      <c r="F190" s="208" t="s">
        <v>1164</v>
      </c>
      <c r="G190" s="209" t="s">
        <v>255</v>
      </c>
      <c r="H190" s="210">
        <v>27.5</v>
      </c>
      <c r="I190" s="211"/>
      <c r="J190" s="212">
        <f>ROUND(I190*H190,2)</f>
        <v>0</v>
      </c>
      <c r="K190" s="208" t="s">
        <v>148</v>
      </c>
      <c r="L190" s="46"/>
      <c r="M190" s="213" t="s">
        <v>19</v>
      </c>
      <c r="N190" s="214" t="s">
        <v>43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149</v>
      </c>
      <c r="AT190" s="217" t="s">
        <v>144</v>
      </c>
      <c r="AU190" s="217" t="s">
        <v>82</v>
      </c>
      <c r="AY190" s="19" t="s">
        <v>141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80</v>
      </c>
      <c r="BK190" s="218">
        <f>ROUND(I190*H190,2)</f>
        <v>0</v>
      </c>
      <c r="BL190" s="19" t="s">
        <v>149</v>
      </c>
      <c r="BM190" s="217" t="s">
        <v>1165</v>
      </c>
    </row>
    <row r="191" spans="1:47" s="2" customFormat="1" ht="12">
      <c r="A191" s="40"/>
      <c r="B191" s="41"/>
      <c r="C191" s="42"/>
      <c r="D191" s="219" t="s">
        <v>151</v>
      </c>
      <c r="E191" s="42"/>
      <c r="F191" s="220" t="s">
        <v>1166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151</v>
      </c>
      <c r="AU191" s="19" t="s">
        <v>82</v>
      </c>
    </row>
    <row r="192" spans="1:51" s="14" customFormat="1" ht="12">
      <c r="A192" s="14"/>
      <c r="B192" s="235"/>
      <c r="C192" s="236"/>
      <c r="D192" s="226" t="s">
        <v>153</v>
      </c>
      <c r="E192" s="237" t="s">
        <v>19</v>
      </c>
      <c r="F192" s="238" t="s">
        <v>1167</v>
      </c>
      <c r="G192" s="236"/>
      <c r="H192" s="239">
        <v>27.5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5" t="s">
        <v>153</v>
      </c>
      <c r="AU192" s="245" t="s">
        <v>82</v>
      </c>
      <c r="AV192" s="14" t="s">
        <v>82</v>
      </c>
      <c r="AW192" s="14" t="s">
        <v>33</v>
      </c>
      <c r="AX192" s="14" t="s">
        <v>80</v>
      </c>
      <c r="AY192" s="245" t="s">
        <v>141</v>
      </c>
    </row>
    <row r="193" spans="1:65" s="2" customFormat="1" ht="16.5" customHeight="1">
      <c r="A193" s="40"/>
      <c r="B193" s="41"/>
      <c r="C193" s="206" t="s">
        <v>307</v>
      </c>
      <c r="D193" s="206" t="s">
        <v>144</v>
      </c>
      <c r="E193" s="207" t="s">
        <v>1168</v>
      </c>
      <c r="F193" s="208" t="s">
        <v>1169</v>
      </c>
      <c r="G193" s="209" t="s">
        <v>255</v>
      </c>
      <c r="H193" s="210">
        <v>275</v>
      </c>
      <c r="I193" s="211"/>
      <c r="J193" s="212">
        <f>ROUND(I193*H193,2)</f>
        <v>0</v>
      </c>
      <c r="K193" s="208" t="s">
        <v>148</v>
      </c>
      <c r="L193" s="46"/>
      <c r="M193" s="213" t="s">
        <v>19</v>
      </c>
      <c r="N193" s="214" t="s">
        <v>43</v>
      </c>
      <c r="O193" s="86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149</v>
      </c>
      <c r="AT193" s="217" t="s">
        <v>144</v>
      </c>
      <c r="AU193" s="217" t="s">
        <v>82</v>
      </c>
      <c r="AY193" s="19" t="s">
        <v>141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80</v>
      </c>
      <c r="BK193" s="218">
        <f>ROUND(I193*H193,2)</f>
        <v>0</v>
      </c>
      <c r="BL193" s="19" t="s">
        <v>149</v>
      </c>
      <c r="BM193" s="217" t="s">
        <v>1170</v>
      </c>
    </row>
    <row r="194" spans="1:47" s="2" customFormat="1" ht="12">
      <c r="A194" s="40"/>
      <c r="B194" s="41"/>
      <c r="C194" s="42"/>
      <c r="D194" s="219" t="s">
        <v>151</v>
      </c>
      <c r="E194" s="42"/>
      <c r="F194" s="220" t="s">
        <v>1171</v>
      </c>
      <c r="G194" s="42"/>
      <c r="H194" s="42"/>
      <c r="I194" s="221"/>
      <c r="J194" s="42"/>
      <c r="K194" s="42"/>
      <c r="L194" s="46"/>
      <c r="M194" s="222"/>
      <c r="N194" s="223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151</v>
      </c>
      <c r="AU194" s="19" t="s">
        <v>82</v>
      </c>
    </row>
    <row r="195" spans="1:47" s="2" customFormat="1" ht="12">
      <c r="A195" s="40"/>
      <c r="B195" s="41"/>
      <c r="C195" s="42"/>
      <c r="D195" s="226" t="s">
        <v>1061</v>
      </c>
      <c r="E195" s="42"/>
      <c r="F195" s="270" t="s">
        <v>1172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1061</v>
      </c>
      <c r="AU195" s="19" t="s">
        <v>82</v>
      </c>
    </row>
    <row r="196" spans="1:51" s="14" customFormat="1" ht="12">
      <c r="A196" s="14"/>
      <c r="B196" s="235"/>
      <c r="C196" s="236"/>
      <c r="D196" s="226" t="s">
        <v>153</v>
      </c>
      <c r="E196" s="237" t="s">
        <v>19</v>
      </c>
      <c r="F196" s="238" t="s">
        <v>1173</v>
      </c>
      <c r="G196" s="236"/>
      <c r="H196" s="239">
        <v>275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5" t="s">
        <v>153</v>
      </c>
      <c r="AU196" s="245" t="s">
        <v>82</v>
      </c>
      <c r="AV196" s="14" t="s">
        <v>82</v>
      </c>
      <c r="AW196" s="14" t="s">
        <v>33</v>
      </c>
      <c r="AX196" s="14" t="s">
        <v>80</v>
      </c>
      <c r="AY196" s="245" t="s">
        <v>141</v>
      </c>
    </row>
    <row r="197" spans="1:65" s="2" customFormat="1" ht="24.15" customHeight="1">
      <c r="A197" s="40"/>
      <c r="B197" s="41"/>
      <c r="C197" s="206" t="s">
        <v>312</v>
      </c>
      <c r="D197" s="206" t="s">
        <v>144</v>
      </c>
      <c r="E197" s="207" t="s">
        <v>1174</v>
      </c>
      <c r="F197" s="208" t="s">
        <v>1175</v>
      </c>
      <c r="G197" s="209" t="s">
        <v>255</v>
      </c>
      <c r="H197" s="210">
        <v>7.5</v>
      </c>
      <c r="I197" s="211"/>
      <c r="J197" s="212">
        <f>ROUND(I197*H197,2)</f>
        <v>0</v>
      </c>
      <c r="K197" s="208" t="s">
        <v>148</v>
      </c>
      <c r="L197" s="46"/>
      <c r="M197" s="213" t="s">
        <v>19</v>
      </c>
      <c r="N197" s="214" t="s">
        <v>43</v>
      </c>
      <c r="O197" s="86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149</v>
      </c>
      <c r="AT197" s="217" t="s">
        <v>144</v>
      </c>
      <c r="AU197" s="217" t="s">
        <v>82</v>
      </c>
      <c r="AY197" s="19" t="s">
        <v>141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80</v>
      </c>
      <c r="BK197" s="218">
        <f>ROUND(I197*H197,2)</f>
        <v>0</v>
      </c>
      <c r="BL197" s="19" t="s">
        <v>149</v>
      </c>
      <c r="BM197" s="217" t="s">
        <v>1176</v>
      </c>
    </row>
    <row r="198" spans="1:47" s="2" customFormat="1" ht="12">
      <c r="A198" s="40"/>
      <c r="B198" s="41"/>
      <c r="C198" s="42"/>
      <c r="D198" s="219" t="s">
        <v>151</v>
      </c>
      <c r="E198" s="42"/>
      <c r="F198" s="220" t="s">
        <v>1177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151</v>
      </c>
      <c r="AU198" s="19" t="s">
        <v>82</v>
      </c>
    </row>
    <row r="199" spans="1:51" s="13" customFormat="1" ht="12">
      <c r="A199" s="13"/>
      <c r="B199" s="224"/>
      <c r="C199" s="225"/>
      <c r="D199" s="226" t="s">
        <v>153</v>
      </c>
      <c r="E199" s="227" t="s">
        <v>19</v>
      </c>
      <c r="F199" s="228" t="s">
        <v>1178</v>
      </c>
      <c r="G199" s="225"/>
      <c r="H199" s="227" t="s">
        <v>19</v>
      </c>
      <c r="I199" s="229"/>
      <c r="J199" s="225"/>
      <c r="K199" s="225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153</v>
      </c>
      <c r="AU199" s="234" t="s">
        <v>82</v>
      </c>
      <c r="AV199" s="13" t="s">
        <v>80</v>
      </c>
      <c r="AW199" s="13" t="s">
        <v>33</v>
      </c>
      <c r="AX199" s="13" t="s">
        <v>72</v>
      </c>
      <c r="AY199" s="234" t="s">
        <v>141</v>
      </c>
    </row>
    <row r="200" spans="1:51" s="14" customFormat="1" ht="12">
      <c r="A200" s="14"/>
      <c r="B200" s="235"/>
      <c r="C200" s="236"/>
      <c r="D200" s="226" t="s">
        <v>153</v>
      </c>
      <c r="E200" s="237" t="s">
        <v>19</v>
      </c>
      <c r="F200" s="238" t="s">
        <v>1179</v>
      </c>
      <c r="G200" s="236"/>
      <c r="H200" s="239">
        <v>7.5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5" t="s">
        <v>153</v>
      </c>
      <c r="AU200" s="245" t="s">
        <v>82</v>
      </c>
      <c r="AV200" s="14" t="s">
        <v>82</v>
      </c>
      <c r="AW200" s="14" t="s">
        <v>33</v>
      </c>
      <c r="AX200" s="14" t="s">
        <v>80</v>
      </c>
      <c r="AY200" s="245" t="s">
        <v>141</v>
      </c>
    </row>
    <row r="201" spans="1:65" s="2" customFormat="1" ht="24.15" customHeight="1">
      <c r="A201" s="40"/>
      <c r="B201" s="41"/>
      <c r="C201" s="206" t="s">
        <v>317</v>
      </c>
      <c r="D201" s="206" t="s">
        <v>144</v>
      </c>
      <c r="E201" s="207" t="s">
        <v>1180</v>
      </c>
      <c r="F201" s="208" t="s">
        <v>1181</v>
      </c>
      <c r="G201" s="209" t="s">
        <v>255</v>
      </c>
      <c r="H201" s="210">
        <v>20</v>
      </c>
      <c r="I201" s="211"/>
      <c r="J201" s="212">
        <f>ROUND(I201*H201,2)</f>
        <v>0</v>
      </c>
      <c r="K201" s="208" t="s">
        <v>148</v>
      </c>
      <c r="L201" s="46"/>
      <c r="M201" s="213" t="s">
        <v>19</v>
      </c>
      <c r="N201" s="214" t="s">
        <v>43</v>
      </c>
      <c r="O201" s="86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149</v>
      </c>
      <c r="AT201" s="217" t="s">
        <v>144</v>
      </c>
      <c r="AU201" s="217" t="s">
        <v>82</v>
      </c>
      <c r="AY201" s="19" t="s">
        <v>141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80</v>
      </c>
      <c r="BK201" s="218">
        <f>ROUND(I201*H201,2)</f>
        <v>0</v>
      </c>
      <c r="BL201" s="19" t="s">
        <v>149</v>
      </c>
      <c r="BM201" s="217" t="s">
        <v>1182</v>
      </c>
    </row>
    <row r="202" spans="1:47" s="2" customFormat="1" ht="12">
      <c r="A202" s="40"/>
      <c r="B202" s="41"/>
      <c r="C202" s="42"/>
      <c r="D202" s="219" t="s">
        <v>151</v>
      </c>
      <c r="E202" s="42"/>
      <c r="F202" s="220" t="s">
        <v>1183</v>
      </c>
      <c r="G202" s="42"/>
      <c r="H202" s="42"/>
      <c r="I202" s="221"/>
      <c r="J202" s="42"/>
      <c r="K202" s="42"/>
      <c r="L202" s="46"/>
      <c r="M202" s="222"/>
      <c r="N202" s="22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151</v>
      </c>
      <c r="AU202" s="19" t="s">
        <v>82</v>
      </c>
    </row>
    <row r="203" spans="1:47" s="2" customFormat="1" ht="12">
      <c r="A203" s="40"/>
      <c r="B203" s="41"/>
      <c r="C203" s="42"/>
      <c r="D203" s="226" t="s">
        <v>1061</v>
      </c>
      <c r="E203" s="42"/>
      <c r="F203" s="270" t="s">
        <v>1184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1061</v>
      </c>
      <c r="AU203" s="19" t="s">
        <v>82</v>
      </c>
    </row>
    <row r="204" spans="1:51" s="13" customFormat="1" ht="12">
      <c r="A204" s="13"/>
      <c r="B204" s="224"/>
      <c r="C204" s="225"/>
      <c r="D204" s="226" t="s">
        <v>153</v>
      </c>
      <c r="E204" s="227" t="s">
        <v>19</v>
      </c>
      <c r="F204" s="228" t="s">
        <v>1185</v>
      </c>
      <c r="G204" s="225"/>
      <c r="H204" s="227" t="s">
        <v>19</v>
      </c>
      <c r="I204" s="229"/>
      <c r="J204" s="225"/>
      <c r="K204" s="225"/>
      <c r="L204" s="230"/>
      <c r="M204" s="231"/>
      <c r="N204" s="232"/>
      <c r="O204" s="232"/>
      <c r="P204" s="232"/>
      <c r="Q204" s="232"/>
      <c r="R204" s="232"/>
      <c r="S204" s="232"/>
      <c r="T204" s="23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4" t="s">
        <v>153</v>
      </c>
      <c r="AU204" s="234" t="s">
        <v>82</v>
      </c>
      <c r="AV204" s="13" t="s">
        <v>80</v>
      </c>
      <c r="AW204" s="13" t="s">
        <v>33</v>
      </c>
      <c r="AX204" s="13" t="s">
        <v>72</v>
      </c>
      <c r="AY204" s="234" t="s">
        <v>141</v>
      </c>
    </row>
    <row r="205" spans="1:51" s="14" customFormat="1" ht="12">
      <c r="A205" s="14"/>
      <c r="B205" s="235"/>
      <c r="C205" s="236"/>
      <c r="D205" s="226" t="s">
        <v>153</v>
      </c>
      <c r="E205" s="237" t="s">
        <v>19</v>
      </c>
      <c r="F205" s="238" t="s">
        <v>1186</v>
      </c>
      <c r="G205" s="236"/>
      <c r="H205" s="239">
        <v>20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5" t="s">
        <v>153</v>
      </c>
      <c r="AU205" s="245" t="s">
        <v>82</v>
      </c>
      <c r="AV205" s="14" t="s">
        <v>82</v>
      </c>
      <c r="AW205" s="14" t="s">
        <v>33</v>
      </c>
      <c r="AX205" s="14" t="s">
        <v>80</v>
      </c>
      <c r="AY205" s="245" t="s">
        <v>141</v>
      </c>
    </row>
    <row r="206" spans="1:63" s="12" customFormat="1" ht="25.9" customHeight="1">
      <c r="A206" s="12"/>
      <c r="B206" s="190"/>
      <c r="C206" s="191"/>
      <c r="D206" s="192" t="s">
        <v>71</v>
      </c>
      <c r="E206" s="193" t="s">
        <v>291</v>
      </c>
      <c r="F206" s="193" t="s">
        <v>292</v>
      </c>
      <c r="G206" s="191"/>
      <c r="H206" s="191"/>
      <c r="I206" s="194"/>
      <c r="J206" s="195">
        <f>BK206</f>
        <v>0</v>
      </c>
      <c r="K206" s="191"/>
      <c r="L206" s="196"/>
      <c r="M206" s="197"/>
      <c r="N206" s="198"/>
      <c r="O206" s="198"/>
      <c r="P206" s="199">
        <f>P207+P214+P268+P345+P448</f>
        <v>0</v>
      </c>
      <c r="Q206" s="198"/>
      <c r="R206" s="199">
        <f>R207+R214+R268+R345+R448</f>
        <v>0.9515499999999999</v>
      </c>
      <c r="S206" s="198"/>
      <c r="T206" s="200">
        <f>T207+T214+T268+T345+T448</f>
        <v>4E-05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1" t="s">
        <v>82</v>
      </c>
      <c r="AT206" s="202" t="s">
        <v>71</v>
      </c>
      <c r="AU206" s="202" t="s">
        <v>72</v>
      </c>
      <c r="AY206" s="201" t="s">
        <v>141</v>
      </c>
      <c r="BK206" s="203">
        <f>BK207+BK214+BK268+BK345+BK448</f>
        <v>0</v>
      </c>
    </row>
    <row r="207" spans="1:63" s="12" customFormat="1" ht="22.8" customHeight="1">
      <c r="A207" s="12"/>
      <c r="B207" s="190"/>
      <c r="C207" s="191"/>
      <c r="D207" s="192" t="s">
        <v>71</v>
      </c>
      <c r="E207" s="204" t="s">
        <v>1187</v>
      </c>
      <c r="F207" s="204" t="s">
        <v>1188</v>
      </c>
      <c r="G207" s="191"/>
      <c r="H207" s="191"/>
      <c r="I207" s="194"/>
      <c r="J207" s="205">
        <f>BK207</f>
        <v>0</v>
      </c>
      <c r="K207" s="191"/>
      <c r="L207" s="196"/>
      <c r="M207" s="197"/>
      <c r="N207" s="198"/>
      <c r="O207" s="198"/>
      <c r="P207" s="199">
        <f>SUM(P208:P213)</f>
        <v>0</v>
      </c>
      <c r="Q207" s="198"/>
      <c r="R207" s="199">
        <f>SUM(R208:R213)</f>
        <v>0.10200000000000001</v>
      </c>
      <c r="S207" s="198"/>
      <c r="T207" s="200">
        <f>SUM(T208:T213)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1" t="s">
        <v>82</v>
      </c>
      <c r="AT207" s="202" t="s">
        <v>71</v>
      </c>
      <c r="AU207" s="202" t="s">
        <v>80</v>
      </c>
      <c r="AY207" s="201" t="s">
        <v>141</v>
      </c>
      <c r="BK207" s="203">
        <f>SUM(BK208:BK213)</f>
        <v>0</v>
      </c>
    </row>
    <row r="208" spans="1:65" s="2" customFormat="1" ht="16.5" customHeight="1">
      <c r="A208" s="40"/>
      <c r="B208" s="41"/>
      <c r="C208" s="206" t="s">
        <v>325</v>
      </c>
      <c r="D208" s="206" t="s">
        <v>144</v>
      </c>
      <c r="E208" s="207" t="s">
        <v>1189</v>
      </c>
      <c r="F208" s="208" t="s">
        <v>1190</v>
      </c>
      <c r="G208" s="209" t="s">
        <v>147</v>
      </c>
      <c r="H208" s="210">
        <v>20</v>
      </c>
      <c r="I208" s="211"/>
      <c r="J208" s="212">
        <f>ROUND(I208*H208,2)</f>
        <v>0</v>
      </c>
      <c r="K208" s="208" t="s">
        <v>148</v>
      </c>
      <c r="L208" s="46"/>
      <c r="M208" s="213" t="s">
        <v>19</v>
      </c>
      <c r="N208" s="214" t="s">
        <v>43</v>
      </c>
      <c r="O208" s="86"/>
      <c r="P208" s="215">
        <f>O208*H208</f>
        <v>0</v>
      </c>
      <c r="Q208" s="215">
        <v>0.0004</v>
      </c>
      <c r="R208" s="215">
        <f>Q208*H208</f>
        <v>0.008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184</v>
      </c>
      <c r="AT208" s="217" t="s">
        <v>144</v>
      </c>
      <c r="AU208" s="217" t="s">
        <v>82</v>
      </c>
      <c r="AY208" s="19" t="s">
        <v>141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80</v>
      </c>
      <c r="BK208" s="218">
        <f>ROUND(I208*H208,2)</f>
        <v>0</v>
      </c>
      <c r="BL208" s="19" t="s">
        <v>184</v>
      </c>
      <c r="BM208" s="217" t="s">
        <v>1191</v>
      </c>
    </row>
    <row r="209" spans="1:47" s="2" customFormat="1" ht="12">
      <c r="A209" s="40"/>
      <c r="B209" s="41"/>
      <c r="C209" s="42"/>
      <c r="D209" s="219" t="s">
        <v>151</v>
      </c>
      <c r="E209" s="42"/>
      <c r="F209" s="220" t="s">
        <v>1192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151</v>
      </c>
      <c r="AU209" s="19" t="s">
        <v>82</v>
      </c>
    </row>
    <row r="210" spans="1:51" s="13" customFormat="1" ht="12">
      <c r="A210" s="13"/>
      <c r="B210" s="224"/>
      <c r="C210" s="225"/>
      <c r="D210" s="226" t="s">
        <v>153</v>
      </c>
      <c r="E210" s="227" t="s">
        <v>19</v>
      </c>
      <c r="F210" s="228" t="s">
        <v>1193</v>
      </c>
      <c r="G210" s="225"/>
      <c r="H210" s="227" t="s">
        <v>19</v>
      </c>
      <c r="I210" s="229"/>
      <c r="J210" s="225"/>
      <c r="K210" s="225"/>
      <c r="L210" s="230"/>
      <c r="M210" s="231"/>
      <c r="N210" s="232"/>
      <c r="O210" s="232"/>
      <c r="P210" s="232"/>
      <c r="Q210" s="232"/>
      <c r="R210" s="232"/>
      <c r="S210" s="232"/>
      <c r="T210" s="23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4" t="s">
        <v>153</v>
      </c>
      <c r="AU210" s="234" t="s">
        <v>82</v>
      </c>
      <c r="AV210" s="13" t="s">
        <v>80</v>
      </c>
      <c r="AW210" s="13" t="s">
        <v>33</v>
      </c>
      <c r="AX210" s="13" t="s">
        <v>72</v>
      </c>
      <c r="AY210" s="234" t="s">
        <v>141</v>
      </c>
    </row>
    <row r="211" spans="1:51" s="14" customFormat="1" ht="12">
      <c r="A211" s="14"/>
      <c r="B211" s="235"/>
      <c r="C211" s="236"/>
      <c r="D211" s="226" t="s">
        <v>153</v>
      </c>
      <c r="E211" s="237" t="s">
        <v>19</v>
      </c>
      <c r="F211" s="238" t="s">
        <v>269</v>
      </c>
      <c r="G211" s="236"/>
      <c r="H211" s="239">
        <v>20</v>
      </c>
      <c r="I211" s="240"/>
      <c r="J211" s="236"/>
      <c r="K211" s="236"/>
      <c r="L211" s="241"/>
      <c r="M211" s="242"/>
      <c r="N211" s="243"/>
      <c r="O211" s="243"/>
      <c r="P211" s="243"/>
      <c r="Q211" s="243"/>
      <c r="R211" s="243"/>
      <c r="S211" s="243"/>
      <c r="T211" s="24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5" t="s">
        <v>153</v>
      </c>
      <c r="AU211" s="245" t="s">
        <v>82</v>
      </c>
      <c r="AV211" s="14" t="s">
        <v>82</v>
      </c>
      <c r="AW211" s="14" t="s">
        <v>33</v>
      </c>
      <c r="AX211" s="14" t="s">
        <v>80</v>
      </c>
      <c r="AY211" s="245" t="s">
        <v>141</v>
      </c>
    </row>
    <row r="212" spans="1:65" s="2" customFormat="1" ht="24.15" customHeight="1">
      <c r="A212" s="40"/>
      <c r="B212" s="41"/>
      <c r="C212" s="257" t="s">
        <v>332</v>
      </c>
      <c r="D212" s="257" t="s">
        <v>188</v>
      </c>
      <c r="E212" s="258" t="s">
        <v>1194</v>
      </c>
      <c r="F212" s="259" t="s">
        <v>1195</v>
      </c>
      <c r="G212" s="260" t="s">
        <v>147</v>
      </c>
      <c r="H212" s="261">
        <v>20</v>
      </c>
      <c r="I212" s="262"/>
      <c r="J212" s="263">
        <f>ROUND(I212*H212,2)</f>
        <v>0</v>
      </c>
      <c r="K212" s="259" t="s">
        <v>148</v>
      </c>
      <c r="L212" s="264"/>
      <c r="M212" s="265" t="s">
        <v>19</v>
      </c>
      <c r="N212" s="266" t="s">
        <v>43</v>
      </c>
      <c r="O212" s="86"/>
      <c r="P212" s="215">
        <f>O212*H212</f>
        <v>0</v>
      </c>
      <c r="Q212" s="215">
        <v>0.0047</v>
      </c>
      <c r="R212" s="215">
        <f>Q212*H212</f>
        <v>0.094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192</v>
      </c>
      <c r="AT212" s="217" t="s">
        <v>188</v>
      </c>
      <c r="AU212" s="217" t="s">
        <v>82</v>
      </c>
      <c r="AY212" s="19" t="s">
        <v>141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80</v>
      </c>
      <c r="BK212" s="218">
        <f>ROUND(I212*H212,2)</f>
        <v>0</v>
      </c>
      <c r="BL212" s="19" t="s">
        <v>184</v>
      </c>
      <c r="BM212" s="217" t="s">
        <v>1196</v>
      </c>
    </row>
    <row r="213" spans="1:51" s="14" customFormat="1" ht="12">
      <c r="A213" s="14"/>
      <c r="B213" s="235"/>
      <c r="C213" s="236"/>
      <c r="D213" s="226" t="s">
        <v>153</v>
      </c>
      <c r="E213" s="237" t="s">
        <v>19</v>
      </c>
      <c r="F213" s="238" t="s">
        <v>269</v>
      </c>
      <c r="G213" s="236"/>
      <c r="H213" s="239">
        <v>20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5" t="s">
        <v>153</v>
      </c>
      <c r="AU213" s="245" t="s">
        <v>82</v>
      </c>
      <c r="AV213" s="14" t="s">
        <v>82</v>
      </c>
      <c r="AW213" s="14" t="s">
        <v>33</v>
      </c>
      <c r="AX213" s="14" t="s">
        <v>80</v>
      </c>
      <c r="AY213" s="245" t="s">
        <v>141</v>
      </c>
    </row>
    <row r="214" spans="1:63" s="12" customFormat="1" ht="22.8" customHeight="1">
      <c r="A214" s="12"/>
      <c r="B214" s="190"/>
      <c r="C214" s="191"/>
      <c r="D214" s="192" t="s">
        <v>71</v>
      </c>
      <c r="E214" s="204" t="s">
        <v>323</v>
      </c>
      <c r="F214" s="204" t="s">
        <v>324</v>
      </c>
      <c r="G214" s="191"/>
      <c r="H214" s="191"/>
      <c r="I214" s="194"/>
      <c r="J214" s="205">
        <f>BK214</f>
        <v>0</v>
      </c>
      <c r="K214" s="191"/>
      <c r="L214" s="196"/>
      <c r="M214" s="197"/>
      <c r="N214" s="198"/>
      <c r="O214" s="198"/>
      <c r="P214" s="199">
        <f>SUM(P215:P267)</f>
        <v>0</v>
      </c>
      <c r="Q214" s="198"/>
      <c r="R214" s="199">
        <f>SUM(R215:R267)</f>
        <v>0.0748</v>
      </c>
      <c r="S214" s="198"/>
      <c r="T214" s="200">
        <f>SUM(T215:T267)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1" t="s">
        <v>82</v>
      </c>
      <c r="AT214" s="202" t="s">
        <v>71</v>
      </c>
      <c r="AU214" s="202" t="s">
        <v>80</v>
      </c>
      <c r="AY214" s="201" t="s">
        <v>141</v>
      </c>
      <c r="BK214" s="203">
        <f>SUM(BK215:BK267)</f>
        <v>0</v>
      </c>
    </row>
    <row r="215" spans="1:65" s="2" customFormat="1" ht="16.5" customHeight="1">
      <c r="A215" s="40"/>
      <c r="B215" s="41"/>
      <c r="C215" s="206" t="s">
        <v>340</v>
      </c>
      <c r="D215" s="206" t="s">
        <v>144</v>
      </c>
      <c r="E215" s="207" t="s">
        <v>1197</v>
      </c>
      <c r="F215" s="208" t="s">
        <v>1198</v>
      </c>
      <c r="G215" s="209" t="s">
        <v>230</v>
      </c>
      <c r="H215" s="210">
        <v>10</v>
      </c>
      <c r="I215" s="211"/>
      <c r="J215" s="212">
        <f>ROUND(I215*H215,2)</f>
        <v>0</v>
      </c>
      <c r="K215" s="208" t="s">
        <v>148</v>
      </c>
      <c r="L215" s="46"/>
      <c r="M215" s="213" t="s">
        <v>19</v>
      </c>
      <c r="N215" s="214" t="s">
        <v>43</v>
      </c>
      <c r="O215" s="86"/>
      <c r="P215" s="215">
        <f>O215*H215</f>
        <v>0</v>
      </c>
      <c r="Q215" s="215">
        <v>0.00059</v>
      </c>
      <c r="R215" s="215">
        <f>Q215*H215</f>
        <v>0.005900000000000001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184</v>
      </c>
      <c r="AT215" s="217" t="s">
        <v>144</v>
      </c>
      <c r="AU215" s="217" t="s">
        <v>82</v>
      </c>
      <c r="AY215" s="19" t="s">
        <v>141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80</v>
      </c>
      <c r="BK215" s="218">
        <f>ROUND(I215*H215,2)</f>
        <v>0</v>
      </c>
      <c r="BL215" s="19" t="s">
        <v>184</v>
      </c>
      <c r="BM215" s="217" t="s">
        <v>1199</v>
      </c>
    </row>
    <row r="216" spans="1:47" s="2" customFormat="1" ht="12">
      <c r="A216" s="40"/>
      <c r="B216" s="41"/>
      <c r="C216" s="42"/>
      <c r="D216" s="219" t="s">
        <v>151</v>
      </c>
      <c r="E216" s="42"/>
      <c r="F216" s="220" t="s">
        <v>1200</v>
      </c>
      <c r="G216" s="42"/>
      <c r="H216" s="42"/>
      <c r="I216" s="221"/>
      <c r="J216" s="42"/>
      <c r="K216" s="42"/>
      <c r="L216" s="46"/>
      <c r="M216" s="222"/>
      <c r="N216" s="22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151</v>
      </c>
      <c r="AU216" s="19" t="s">
        <v>82</v>
      </c>
    </row>
    <row r="217" spans="1:47" s="2" customFormat="1" ht="12">
      <c r="A217" s="40"/>
      <c r="B217" s="41"/>
      <c r="C217" s="42"/>
      <c r="D217" s="226" t="s">
        <v>1061</v>
      </c>
      <c r="E217" s="42"/>
      <c r="F217" s="270" t="s">
        <v>1201</v>
      </c>
      <c r="G217" s="42"/>
      <c r="H217" s="42"/>
      <c r="I217" s="221"/>
      <c r="J217" s="42"/>
      <c r="K217" s="42"/>
      <c r="L217" s="46"/>
      <c r="M217" s="222"/>
      <c r="N217" s="223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1061</v>
      </c>
      <c r="AU217" s="19" t="s">
        <v>82</v>
      </c>
    </row>
    <row r="218" spans="1:51" s="14" customFormat="1" ht="12">
      <c r="A218" s="14"/>
      <c r="B218" s="235"/>
      <c r="C218" s="236"/>
      <c r="D218" s="226" t="s">
        <v>153</v>
      </c>
      <c r="E218" s="237" t="s">
        <v>19</v>
      </c>
      <c r="F218" s="238" t="s">
        <v>208</v>
      </c>
      <c r="G218" s="236"/>
      <c r="H218" s="239">
        <v>10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5" t="s">
        <v>153</v>
      </c>
      <c r="AU218" s="245" t="s">
        <v>82</v>
      </c>
      <c r="AV218" s="14" t="s">
        <v>82</v>
      </c>
      <c r="AW218" s="14" t="s">
        <v>33</v>
      </c>
      <c r="AX218" s="14" t="s">
        <v>80</v>
      </c>
      <c r="AY218" s="245" t="s">
        <v>141</v>
      </c>
    </row>
    <row r="219" spans="1:65" s="2" customFormat="1" ht="16.5" customHeight="1">
      <c r="A219" s="40"/>
      <c r="B219" s="41"/>
      <c r="C219" s="257" t="s">
        <v>192</v>
      </c>
      <c r="D219" s="257" t="s">
        <v>188</v>
      </c>
      <c r="E219" s="258" t="s">
        <v>1202</v>
      </c>
      <c r="F219" s="259" t="s">
        <v>1203</v>
      </c>
      <c r="G219" s="260" t="s">
        <v>298</v>
      </c>
      <c r="H219" s="261">
        <v>5</v>
      </c>
      <c r="I219" s="262"/>
      <c r="J219" s="263">
        <f>ROUND(I219*H219,2)</f>
        <v>0</v>
      </c>
      <c r="K219" s="259" t="s">
        <v>148</v>
      </c>
      <c r="L219" s="264"/>
      <c r="M219" s="265" t="s">
        <v>19</v>
      </c>
      <c r="N219" s="266" t="s">
        <v>43</v>
      </c>
      <c r="O219" s="86"/>
      <c r="P219" s="215">
        <f>O219*H219</f>
        <v>0</v>
      </c>
      <c r="Q219" s="215">
        <v>0.0003</v>
      </c>
      <c r="R219" s="215">
        <f>Q219*H219</f>
        <v>0.0014999999999999998</v>
      </c>
      <c r="S219" s="215">
        <v>0</v>
      </c>
      <c r="T219" s="21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192</v>
      </c>
      <c r="AT219" s="217" t="s">
        <v>188</v>
      </c>
      <c r="AU219" s="217" t="s">
        <v>82</v>
      </c>
      <c r="AY219" s="19" t="s">
        <v>141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80</v>
      </c>
      <c r="BK219" s="218">
        <f>ROUND(I219*H219,2)</f>
        <v>0</v>
      </c>
      <c r="BL219" s="19" t="s">
        <v>184</v>
      </c>
      <c r="BM219" s="217" t="s">
        <v>1204</v>
      </c>
    </row>
    <row r="220" spans="1:51" s="14" customFormat="1" ht="12">
      <c r="A220" s="14"/>
      <c r="B220" s="235"/>
      <c r="C220" s="236"/>
      <c r="D220" s="226" t="s">
        <v>153</v>
      </c>
      <c r="E220" s="237" t="s">
        <v>19</v>
      </c>
      <c r="F220" s="238" t="s">
        <v>170</v>
      </c>
      <c r="G220" s="236"/>
      <c r="H220" s="239">
        <v>5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5" t="s">
        <v>153</v>
      </c>
      <c r="AU220" s="245" t="s">
        <v>82</v>
      </c>
      <c r="AV220" s="14" t="s">
        <v>82</v>
      </c>
      <c r="AW220" s="14" t="s">
        <v>33</v>
      </c>
      <c r="AX220" s="14" t="s">
        <v>80</v>
      </c>
      <c r="AY220" s="245" t="s">
        <v>141</v>
      </c>
    </row>
    <row r="221" spans="1:65" s="2" customFormat="1" ht="16.5" customHeight="1">
      <c r="A221" s="40"/>
      <c r="B221" s="41"/>
      <c r="C221" s="206" t="s">
        <v>350</v>
      </c>
      <c r="D221" s="206" t="s">
        <v>144</v>
      </c>
      <c r="E221" s="207" t="s">
        <v>1205</v>
      </c>
      <c r="F221" s="208" t="s">
        <v>1206</v>
      </c>
      <c r="G221" s="209" t="s">
        <v>230</v>
      </c>
      <c r="H221" s="210">
        <v>15</v>
      </c>
      <c r="I221" s="211"/>
      <c r="J221" s="212">
        <f>ROUND(I221*H221,2)</f>
        <v>0</v>
      </c>
      <c r="K221" s="208" t="s">
        <v>148</v>
      </c>
      <c r="L221" s="46"/>
      <c r="M221" s="213" t="s">
        <v>19</v>
      </c>
      <c r="N221" s="214" t="s">
        <v>43</v>
      </c>
      <c r="O221" s="86"/>
      <c r="P221" s="215">
        <f>O221*H221</f>
        <v>0</v>
      </c>
      <c r="Q221" s="215">
        <v>0.00201</v>
      </c>
      <c r="R221" s="215">
        <f>Q221*H221</f>
        <v>0.03015</v>
      </c>
      <c r="S221" s="215">
        <v>0</v>
      </c>
      <c r="T221" s="21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7" t="s">
        <v>184</v>
      </c>
      <c r="AT221" s="217" t="s">
        <v>144</v>
      </c>
      <c r="AU221" s="217" t="s">
        <v>82</v>
      </c>
      <c r="AY221" s="19" t="s">
        <v>141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9" t="s">
        <v>80</v>
      </c>
      <c r="BK221" s="218">
        <f>ROUND(I221*H221,2)</f>
        <v>0</v>
      </c>
      <c r="BL221" s="19" t="s">
        <v>184</v>
      </c>
      <c r="BM221" s="217" t="s">
        <v>1207</v>
      </c>
    </row>
    <row r="222" spans="1:47" s="2" customFormat="1" ht="12">
      <c r="A222" s="40"/>
      <c r="B222" s="41"/>
      <c r="C222" s="42"/>
      <c r="D222" s="219" t="s">
        <v>151</v>
      </c>
      <c r="E222" s="42"/>
      <c r="F222" s="220" t="s">
        <v>1208</v>
      </c>
      <c r="G222" s="42"/>
      <c r="H222" s="42"/>
      <c r="I222" s="221"/>
      <c r="J222" s="42"/>
      <c r="K222" s="42"/>
      <c r="L222" s="46"/>
      <c r="M222" s="222"/>
      <c r="N222" s="223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151</v>
      </c>
      <c r="AU222" s="19" t="s">
        <v>82</v>
      </c>
    </row>
    <row r="223" spans="1:47" s="2" customFormat="1" ht="12">
      <c r="A223" s="40"/>
      <c r="B223" s="41"/>
      <c r="C223" s="42"/>
      <c r="D223" s="226" t="s">
        <v>1061</v>
      </c>
      <c r="E223" s="42"/>
      <c r="F223" s="270" t="s">
        <v>1201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1061</v>
      </c>
      <c r="AU223" s="19" t="s">
        <v>82</v>
      </c>
    </row>
    <row r="224" spans="1:51" s="14" customFormat="1" ht="12">
      <c r="A224" s="14"/>
      <c r="B224" s="235"/>
      <c r="C224" s="236"/>
      <c r="D224" s="226" t="s">
        <v>153</v>
      </c>
      <c r="E224" s="237" t="s">
        <v>19</v>
      </c>
      <c r="F224" s="238" t="s">
        <v>239</v>
      </c>
      <c r="G224" s="236"/>
      <c r="H224" s="239">
        <v>15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5" t="s">
        <v>153</v>
      </c>
      <c r="AU224" s="245" t="s">
        <v>82</v>
      </c>
      <c r="AV224" s="14" t="s">
        <v>82</v>
      </c>
      <c r="AW224" s="14" t="s">
        <v>33</v>
      </c>
      <c r="AX224" s="14" t="s">
        <v>80</v>
      </c>
      <c r="AY224" s="245" t="s">
        <v>141</v>
      </c>
    </row>
    <row r="225" spans="1:65" s="2" customFormat="1" ht="16.5" customHeight="1">
      <c r="A225" s="40"/>
      <c r="B225" s="41"/>
      <c r="C225" s="257" t="s">
        <v>355</v>
      </c>
      <c r="D225" s="257" t="s">
        <v>188</v>
      </c>
      <c r="E225" s="258" t="s">
        <v>1209</v>
      </c>
      <c r="F225" s="259" t="s">
        <v>1210</v>
      </c>
      <c r="G225" s="260" t="s">
        <v>298</v>
      </c>
      <c r="H225" s="261">
        <v>3</v>
      </c>
      <c r="I225" s="262"/>
      <c r="J225" s="263">
        <f>ROUND(I225*H225,2)</f>
        <v>0</v>
      </c>
      <c r="K225" s="259" t="s">
        <v>148</v>
      </c>
      <c r="L225" s="264"/>
      <c r="M225" s="265" t="s">
        <v>19</v>
      </c>
      <c r="N225" s="266" t="s">
        <v>43</v>
      </c>
      <c r="O225" s="86"/>
      <c r="P225" s="215">
        <f>O225*H225</f>
        <v>0</v>
      </c>
      <c r="Q225" s="215">
        <v>0.0005</v>
      </c>
      <c r="R225" s="215">
        <f>Q225*H225</f>
        <v>0.0015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192</v>
      </c>
      <c r="AT225" s="217" t="s">
        <v>188</v>
      </c>
      <c r="AU225" s="217" t="s">
        <v>82</v>
      </c>
      <c r="AY225" s="19" t="s">
        <v>141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80</v>
      </c>
      <c r="BK225" s="218">
        <f>ROUND(I225*H225,2)</f>
        <v>0</v>
      </c>
      <c r="BL225" s="19" t="s">
        <v>184</v>
      </c>
      <c r="BM225" s="217" t="s">
        <v>1211</v>
      </c>
    </row>
    <row r="226" spans="1:51" s="14" customFormat="1" ht="12">
      <c r="A226" s="14"/>
      <c r="B226" s="235"/>
      <c r="C226" s="236"/>
      <c r="D226" s="226" t="s">
        <v>153</v>
      </c>
      <c r="E226" s="237" t="s">
        <v>19</v>
      </c>
      <c r="F226" s="238" t="s">
        <v>160</v>
      </c>
      <c r="G226" s="236"/>
      <c r="H226" s="239">
        <v>3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5" t="s">
        <v>153</v>
      </c>
      <c r="AU226" s="245" t="s">
        <v>82</v>
      </c>
      <c r="AV226" s="14" t="s">
        <v>82</v>
      </c>
      <c r="AW226" s="14" t="s">
        <v>33</v>
      </c>
      <c r="AX226" s="14" t="s">
        <v>80</v>
      </c>
      <c r="AY226" s="245" t="s">
        <v>141</v>
      </c>
    </row>
    <row r="227" spans="1:65" s="2" customFormat="1" ht="16.5" customHeight="1">
      <c r="A227" s="40"/>
      <c r="B227" s="41"/>
      <c r="C227" s="206" t="s">
        <v>360</v>
      </c>
      <c r="D227" s="206" t="s">
        <v>144</v>
      </c>
      <c r="E227" s="207" t="s">
        <v>1212</v>
      </c>
      <c r="F227" s="208" t="s">
        <v>1213</v>
      </c>
      <c r="G227" s="209" t="s">
        <v>230</v>
      </c>
      <c r="H227" s="210">
        <v>15</v>
      </c>
      <c r="I227" s="211"/>
      <c r="J227" s="212">
        <f>ROUND(I227*H227,2)</f>
        <v>0</v>
      </c>
      <c r="K227" s="208" t="s">
        <v>148</v>
      </c>
      <c r="L227" s="46"/>
      <c r="M227" s="213" t="s">
        <v>19</v>
      </c>
      <c r="N227" s="214" t="s">
        <v>43</v>
      </c>
      <c r="O227" s="86"/>
      <c r="P227" s="215">
        <f>O227*H227</f>
        <v>0</v>
      </c>
      <c r="Q227" s="215">
        <v>0.0004</v>
      </c>
      <c r="R227" s="215">
        <f>Q227*H227</f>
        <v>0.006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184</v>
      </c>
      <c r="AT227" s="217" t="s">
        <v>144</v>
      </c>
      <c r="AU227" s="217" t="s">
        <v>82</v>
      </c>
      <c r="AY227" s="19" t="s">
        <v>141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80</v>
      </c>
      <c r="BK227" s="218">
        <f>ROUND(I227*H227,2)</f>
        <v>0</v>
      </c>
      <c r="BL227" s="19" t="s">
        <v>184</v>
      </c>
      <c r="BM227" s="217" t="s">
        <v>1214</v>
      </c>
    </row>
    <row r="228" spans="1:47" s="2" customFormat="1" ht="12">
      <c r="A228" s="40"/>
      <c r="B228" s="41"/>
      <c r="C228" s="42"/>
      <c r="D228" s="219" t="s">
        <v>151</v>
      </c>
      <c r="E228" s="42"/>
      <c r="F228" s="220" t="s">
        <v>1215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151</v>
      </c>
      <c r="AU228" s="19" t="s">
        <v>82</v>
      </c>
    </row>
    <row r="229" spans="1:47" s="2" customFormat="1" ht="12">
      <c r="A229" s="40"/>
      <c r="B229" s="41"/>
      <c r="C229" s="42"/>
      <c r="D229" s="226" t="s">
        <v>1061</v>
      </c>
      <c r="E229" s="42"/>
      <c r="F229" s="270" t="s">
        <v>1201</v>
      </c>
      <c r="G229" s="42"/>
      <c r="H229" s="42"/>
      <c r="I229" s="221"/>
      <c r="J229" s="42"/>
      <c r="K229" s="42"/>
      <c r="L229" s="46"/>
      <c r="M229" s="222"/>
      <c r="N229" s="22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1061</v>
      </c>
      <c r="AU229" s="19" t="s">
        <v>82</v>
      </c>
    </row>
    <row r="230" spans="1:51" s="13" customFormat="1" ht="12">
      <c r="A230" s="13"/>
      <c r="B230" s="224"/>
      <c r="C230" s="225"/>
      <c r="D230" s="226" t="s">
        <v>153</v>
      </c>
      <c r="E230" s="227" t="s">
        <v>19</v>
      </c>
      <c r="F230" s="228" t="s">
        <v>1216</v>
      </c>
      <c r="G230" s="225"/>
      <c r="H230" s="227" t="s">
        <v>19</v>
      </c>
      <c r="I230" s="229"/>
      <c r="J230" s="225"/>
      <c r="K230" s="225"/>
      <c r="L230" s="230"/>
      <c r="M230" s="231"/>
      <c r="N230" s="232"/>
      <c r="O230" s="232"/>
      <c r="P230" s="232"/>
      <c r="Q230" s="232"/>
      <c r="R230" s="232"/>
      <c r="S230" s="232"/>
      <c r="T230" s="23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4" t="s">
        <v>153</v>
      </c>
      <c r="AU230" s="234" t="s">
        <v>82</v>
      </c>
      <c r="AV230" s="13" t="s">
        <v>80</v>
      </c>
      <c r="AW230" s="13" t="s">
        <v>33</v>
      </c>
      <c r="AX230" s="13" t="s">
        <v>72</v>
      </c>
      <c r="AY230" s="234" t="s">
        <v>141</v>
      </c>
    </row>
    <row r="231" spans="1:51" s="14" customFormat="1" ht="12">
      <c r="A231" s="14"/>
      <c r="B231" s="235"/>
      <c r="C231" s="236"/>
      <c r="D231" s="226" t="s">
        <v>153</v>
      </c>
      <c r="E231" s="237" t="s">
        <v>19</v>
      </c>
      <c r="F231" s="238" t="s">
        <v>239</v>
      </c>
      <c r="G231" s="236"/>
      <c r="H231" s="239">
        <v>15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5" t="s">
        <v>153</v>
      </c>
      <c r="AU231" s="245" t="s">
        <v>82</v>
      </c>
      <c r="AV231" s="14" t="s">
        <v>82</v>
      </c>
      <c r="AW231" s="14" t="s">
        <v>33</v>
      </c>
      <c r="AX231" s="14" t="s">
        <v>80</v>
      </c>
      <c r="AY231" s="245" t="s">
        <v>141</v>
      </c>
    </row>
    <row r="232" spans="1:65" s="2" customFormat="1" ht="16.5" customHeight="1">
      <c r="A232" s="40"/>
      <c r="B232" s="41"/>
      <c r="C232" s="206" t="s">
        <v>367</v>
      </c>
      <c r="D232" s="206" t="s">
        <v>144</v>
      </c>
      <c r="E232" s="207" t="s">
        <v>1217</v>
      </c>
      <c r="F232" s="208" t="s">
        <v>1218</v>
      </c>
      <c r="G232" s="209" t="s">
        <v>230</v>
      </c>
      <c r="H232" s="210">
        <v>20</v>
      </c>
      <c r="I232" s="211"/>
      <c r="J232" s="212">
        <f>ROUND(I232*H232,2)</f>
        <v>0</v>
      </c>
      <c r="K232" s="208" t="s">
        <v>148</v>
      </c>
      <c r="L232" s="46"/>
      <c r="M232" s="213" t="s">
        <v>19</v>
      </c>
      <c r="N232" s="214" t="s">
        <v>43</v>
      </c>
      <c r="O232" s="86"/>
      <c r="P232" s="215">
        <f>O232*H232</f>
        <v>0</v>
      </c>
      <c r="Q232" s="215">
        <v>0.00041</v>
      </c>
      <c r="R232" s="215">
        <f>Q232*H232</f>
        <v>0.008199999999999999</v>
      </c>
      <c r="S232" s="215">
        <v>0</v>
      </c>
      <c r="T232" s="21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184</v>
      </c>
      <c r="AT232" s="217" t="s">
        <v>144</v>
      </c>
      <c r="AU232" s="217" t="s">
        <v>82</v>
      </c>
      <c r="AY232" s="19" t="s">
        <v>141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80</v>
      </c>
      <c r="BK232" s="218">
        <f>ROUND(I232*H232,2)</f>
        <v>0</v>
      </c>
      <c r="BL232" s="19" t="s">
        <v>184</v>
      </c>
      <c r="BM232" s="217" t="s">
        <v>1219</v>
      </c>
    </row>
    <row r="233" spans="1:47" s="2" customFormat="1" ht="12">
      <c r="A233" s="40"/>
      <c r="B233" s="41"/>
      <c r="C233" s="42"/>
      <c r="D233" s="219" t="s">
        <v>151</v>
      </c>
      <c r="E233" s="42"/>
      <c r="F233" s="220" t="s">
        <v>1220</v>
      </c>
      <c r="G233" s="42"/>
      <c r="H233" s="42"/>
      <c r="I233" s="221"/>
      <c r="J233" s="42"/>
      <c r="K233" s="42"/>
      <c r="L233" s="46"/>
      <c r="M233" s="222"/>
      <c r="N233" s="223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151</v>
      </c>
      <c r="AU233" s="19" t="s">
        <v>82</v>
      </c>
    </row>
    <row r="234" spans="1:47" s="2" customFormat="1" ht="12">
      <c r="A234" s="40"/>
      <c r="B234" s="41"/>
      <c r="C234" s="42"/>
      <c r="D234" s="226" t="s">
        <v>1061</v>
      </c>
      <c r="E234" s="42"/>
      <c r="F234" s="270" t="s">
        <v>1201</v>
      </c>
      <c r="G234" s="42"/>
      <c r="H234" s="42"/>
      <c r="I234" s="221"/>
      <c r="J234" s="42"/>
      <c r="K234" s="42"/>
      <c r="L234" s="46"/>
      <c r="M234" s="222"/>
      <c r="N234" s="22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1061</v>
      </c>
      <c r="AU234" s="19" t="s">
        <v>82</v>
      </c>
    </row>
    <row r="235" spans="1:51" s="13" customFormat="1" ht="12">
      <c r="A235" s="13"/>
      <c r="B235" s="224"/>
      <c r="C235" s="225"/>
      <c r="D235" s="226" t="s">
        <v>153</v>
      </c>
      <c r="E235" s="227" t="s">
        <v>19</v>
      </c>
      <c r="F235" s="228" t="s">
        <v>1221</v>
      </c>
      <c r="G235" s="225"/>
      <c r="H235" s="227" t="s">
        <v>19</v>
      </c>
      <c r="I235" s="229"/>
      <c r="J235" s="225"/>
      <c r="K235" s="225"/>
      <c r="L235" s="230"/>
      <c r="M235" s="231"/>
      <c r="N235" s="232"/>
      <c r="O235" s="232"/>
      <c r="P235" s="232"/>
      <c r="Q235" s="232"/>
      <c r="R235" s="232"/>
      <c r="S235" s="232"/>
      <c r="T235" s="23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4" t="s">
        <v>153</v>
      </c>
      <c r="AU235" s="234" t="s">
        <v>82</v>
      </c>
      <c r="AV235" s="13" t="s">
        <v>80</v>
      </c>
      <c r="AW235" s="13" t="s">
        <v>33</v>
      </c>
      <c r="AX235" s="13" t="s">
        <v>72</v>
      </c>
      <c r="AY235" s="234" t="s">
        <v>141</v>
      </c>
    </row>
    <row r="236" spans="1:51" s="14" customFormat="1" ht="12">
      <c r="A236" s="14"/>
      <c r="B236" s="235"/>
      <c r="C236" s="236"/>
      <c r="D236" s="226" t="s">
        <v>153</v>
      </c>
      <c r="E236" s="237" t="s">
        <v>19</v>
      </c>
      <c r="F236" s="238" t="s">
        <v>269</v>
      </c>
      <c r="G236" s="236"/>
      <c r="H236" s="239">
        <v>20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5" t="s">
        <v>153</v>
      </c>
      <c r="AU236" s="245" t="s">
        <v>82</v>
      </c>
      <c r="AV236" s="14" t="s">
        <v>82</v>
      </c>
      <c r="AW236" s="14" t="s">
        <v>33</v>
      </c>
      <c r="AX236" s="14" t="s">
        <v>80</v>
      </c>
      <c r="AY236" s="245" t="s">
        <v>141</v>
      </c>
    </row>
    <row r="237" spans="1:65" s="2" customFormat="1" ht="16.5" customHeight="1">
      <c r="A237" s="40"/>
      <c r="B237" s="41"/>
      <c r="C237" s="206" t="s">
        <v>373</v>
      </c>
      <c r="D237" s="206" t="s">
        <v>144</v>
      </c>
      <c r="E237" s="207" t="s">
        <v>1222</v>
      </c>
      <c r="F237" s="208" t="s">
        <v>1223</v>
      </c>
      <c r="G237" s="209" t="s">
        <v>230</v>
      </c>
      <c r="H237" s="210">
        <v>30</v>
      </c>
      <c r="I237" s="211"/>
      <c r="J237" s="212">
        <f>ROUND(I237*H237,2)</f>
        <v>0</v>
      </c>
      <c r="K237" s="208" t="s">
        <v>148</v>
      </c>
      <c r="L237" s="46"/>
      <c r="M237" s="213" t="s">
        <v>19</v>
      </c>
      <c r="N237" s="214" t="s">
        <v>43</v>
      </c>
      <c r="O237" s="86"/>
      <c r="P237" s="215">
        <f>O237*H237</f>
        <v>0</v>
      </c>
      <c r="Q237" s="215">
        <v>0.00048</v>
      </c>
      <c r="R237" s="215">
        <f>Q237*H237</f>
        <v>0.0144</v>
      </c>
      <c r="S237" s="215">
        <v>0</v>
      </c>
      <c r="T237" s="21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7" t="s">
        <v>184</v>
      </c>
      <c r="AT237" s="217" t="s">
        <v>144</v>
      </c>
      <c r="AU237" s="217" t="s">
        <v>82</v>
      </c>
      <c r="AY237" s="19" t="s">
        <v>141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80</v>
      </c>
      <c r="BK237" s="218">
        <f>ROUND(I237*H237,2)</f>
        <v>0</v>
      </c>
      <c r="BL237" s="19" t="s">
        <v>184</v>
      </c>
      <c r="BM237" s="217" t="s">
        <v>1224</v>
      </c>
    </row>
    <row r="238" spans="1:47" s="2" customFormat="1" ht="12">
      <c r="A238" s="40"/>
      <c r="B238" s="41"/>
      <c r="C238" s="42"/>
      <c r="D238" s="219" t="s">
        <v>151</v>
      </c>
      <c r="E238" s="42"/>
      <c r="F238" s="220" t="s">
        <v>1225</v>
      </c>
      <c r="G238" s="42"/>
      <c r="H238" s="42"/>
      <c r="I238" s="221"/>
      <c r="J238" s="42"/>
      <c r="K238" s="42"/>
      <c r="L238" s="46"/>
      <c r="M238" s="222"/>
      <c r="N238" s="223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151</v>
      </c>
      <c r="AU238" s="19" t="s">
        <v>82</v>
      </c>
    </row>
    <row r="239" spans="1:47" s="2" customFormat="1" ht="12">
      <c r="A239" s="40"/>
      <c r="B239" s="41"/>
      <c r="C239" s="42"/>
      <c r="D239" s="226" t="s">
        <v>1061</v>
      </c>
      <c r="E239" s="42"/>
      <c r="F239" s="270" t="s">
        <v>1201</v>
      </c>
      <c r="G239" s="42"/>
      <c r="H239" s="42"/>
      <c r="I239" s="221"/>
      <c r="J239" s="42"/>
      <c r="K239" s="42"/>
      <c r="L239" s="46"/>
      <c r="M239" s="222"/>
      <c r="N239" s="223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1061</v>
      </c>
      <c r="AU239" s="19" t="s">
        <v>82</v>
      </c>
    </row>
    <row r="240" spans="1:51" s="14" customFormat="1" ht="12">
      <c r="A240" s="14"/>
      <c r="B240" s="235"/>
      <c r="C240" s="236"/>
      <c r="D240" s="226" t="s">
        <v>153</v>
      </c>
      <c r="E240" s="237" t="s">
        <v>19</v>
      </c>
      <c r="F240" s="238" t="s">
        <v>332</v>
      </c>
      <c r="G240" s="236"/>
      <c r="H240" s="239">
        <v>30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5" t="s">
        <v>153</v>
      </c>
      <c r="AU240" s="245" t="s">
        <v>82</v>
      </c>
      <c r="AV240" s="14" t="s">
        <v>82</v>
      </c>
      <c r="AW240" s="14" t="s">
        <v>33</v>
      </c>
      <c r="AX240" s="14" t="s">
        <v>80</v>
      </c>
      <c r="AY240" s="245" t="s">
        <v>141</v>
      </c>
    </row>
    <row r="241" spans="1:65" s="2" customFormat="1" ht="16.5" customHeight="1">
      <c r="A241" s="40"/>
      <c r="B241" s="41"/>
      <c r="C241" s="206" t="s">
        <v>378</v>
      </c>
      <c r="D241" s="206" t="s">
        <v>144</v>
      </c>
      <c r="E241" s="207" t="s">
        <v>1226</v>
      </c>
      <c r="F241" s="208" t="s">
        <v>1227</v>
      </c>
      <c r="G241" s="209" t="s">
        <v>298</v>
      </c>
      <c r="H241" s="210">
        <v>12</v>
      </c>
      <c r="I241" s="211"/>
      <c r="J241" s="212">
        <f>ROUND(I241*H241,2)</f>
        <v>0</v>
      </c>
      <c r="K241" s="208" t="s">
        <v>148</v>
      </c>
      <c r="L241" s="46"/>
      <c r="M241" s="213" t="s">
        <v>19</v>
      </c>
      <c r="N241" s="214" t="s">
        <v>43</v>
      </c>
      <c r="O241" s="86"/>
      <c r="P241" s="215">
        <f>O241*H241</f>
        <v>0</v>
      </c>
      <c r="Q241" s="215">
        <v>0</v>
      </c>
      <c r="R241" s="215">
        <f>Q241*H241</f>
        <v>0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184</v>
      </c>
      <c r="AT241" s="217" t="s">
        <v>144</v>
      </c>
      <c r="AU241" s="217" t="s">
        <v>82</v>
      </c>
      <c r="AY241" s="19" t="s">
        <v>141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80</v>
      </c>
      <c r="BK241" s="218">
        <f>ROUND(I241*H241,2)</f>
        <v>0</v>
      </c>
      <c r="BL241" s="19" t="s">
        <v>184</v>
      </c>
      <c r="BM241" s="217" t="s">
        <v>1228</v>
      </c>
    </row>
    <row r="242" spans="1:47" s="2" customFormat="1" ht="12">
      <c r="A242" s="40"/>
      <c r="B242" s="41"/>
      <c r="C242" s="42"/>
      <c r="D242" s="219" t="s">
        <v>151</v>
      </c>
      <c r="E242" s="42"/>
      <c r="F242" s="220" t="s">
        <v>1229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151</v>
      </c>
      <c r="AU242" s="19" t="s">
        <v>82</v>
      </c>
    </row>
    <row r="243" spans="1:51" s="14" customFormat="1" ht="12">
      <c r="A243" s="14"/>
      <c r="B243" s="235"/>
      <c r="C243" s="236"/>
      <c r="D243" s="226" t="s">
        <v>153</v>
      </c>
      <c r="E243" s="237" t="s">
        <v>19</v>
      </c>
      <c r="F243" s="238" t="s">
        <v>8</v>
      </c>
      <c r="G243" s="236"/>
      <c r="H243" s="239">
        <v>12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5" t="s">
        <v>153</v>
      </c>
      <c r="AU243" s="245" t="s">
        <v>82</v>
      </c>
      <c r="AV243" s="14" t="s">
        <v>82</v>
      </c>
      <c r="AW243" s="14" t="s">
        <v>33</v>
      </c>
      <c r="AX243" s="14" t="s">
        <v>80</v>
      </c>
      <c r="AY243" s="245" t="s">
        <v>141</v>
      </c>
    </row>
    <row r="244" spans="1:65" s="2" customFormat="1" ht="16.5" customHeight="1">
      <c r="A244" s="40"/>
      <c r="B244" s="41"/>
      <c r="C244" s="206" t="s">
        <v>383</v>
      </c>
      <c r="D244" s="206" t="s">
        <v>144</v>
      </c>
      <c r="E244" s="207" t="s">
        <v>1230</v>
      </c>
      <c r="F244" s="208" t="s">
        <v>1231</v>
      </c>
      <c r="G244" s="209" t="s">
        <v>298</v>
      </c>
      <c r="H244" s="210">
        <v>5</v>
      </c>
      <c r="I244" s="211"/>
      <c r="J244" s="212">
        <f>ROUND(I244*H244,2)</f>
        <v>0</v>
      </c>
      <c r="K244" s="208" t="s">
        <v>148</v>
      </c>
      <c r="L244" s="46"/>
      <c r="M244" s="213" t="s">
        <v>19</v>
      </c>
      <c r="N244" s="214" t="s">
        <v>43</v>
      </c>
      <c r="O244" s="86"/>
      <c r="P244" s="215">
        <f>O244*H244</f>
        <v>0</v>
      </c>
      <c r="Q244" s="215">
        <v>0</v>
      </c>
      <c r="R244" s="215">
        <f>Q244*H244</f>
        <v>0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184</v>
      </c>
      <c r="AT244" s="217" t="s">
        <v>144</v>
      </c>
      <c r="AU244" s="217" t="s">
        <v>82</v>
      </c>
      <c r="AY244" s="19" t="s">
        <v>141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80</v>
      </c>
      <c r="BK244" s="218">
        <f>ROUND(I244*H244,2)</f>
        <v>0</v>
      </c>
      <c r="BL244" s="19" t="s">
        <v>184</v>
      </c>
      <c r="BM244" s="217" t="s">
        <v>1232</v>
      </c>
    </row>
    <row r="245" spans="1:47" s="2" customFormat="1" ht="12">
      <c r="A245" s="40"/>
      <c r="B245" s="41"/>
      <c r="C245" s="42"/>
      <c r="D245" s="219" t="s">
        <v>151</v>
      </c>
      <c r="E245" s="42"/>
      <c r="F245" s="220" t="s">
        <v>1233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151</v>
      </c>
      <c r="AU245" s="19" t="s">
        <v>82</v>
      </c>
    </row>
    <row r="246" spans="1:51" s="14" customFormat="1" ht="12">
      <c r="A246" s="14"/>
      <c r="B246" s="235"/>
      <c r="C246" s="236"/>
      <c r="D246" s="226" t="s">
        <v>153</v>
      </c>
      <c r="E246" s="237" t="s">
        <v>19</v>
      </c>
      <c r="F246" s="238" t="s">
        <v>170</v>
      </c>
      <c r="G246" s="236"/>
      <c r="H246" s="239">
        <v>5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5" t="s">
        <v>153</v>
      </c>
      <c r="AU246" s="245" t="s">
        <v>82</v>
      </c>
      <c r="AV246" s="14" t="s">
        <v>82</v>
      </c>
      <c r="AW246" s="14" t="s">
        <v>33</v>
      </c>
      <c r="AX246" s="14" t="s">
        <v>80</v>
      </c>
      <c r="AY246" s="245" t="s">
        <v>141</v>
      </c>
    </row>
    <row r="247" spans="1:65" s="2" customFormat="1" ht="16.5" customHeight="1">
      <c r="A247" s="40"/>
      <c r="B247" s="41"/>
      <c r="C247" s="206" t="s">
        <v>390</v>
      </c>
      <c r="D247" s="206" t="s">
        <v>144</v>
      </c>
      <c r="E247" s="207" t="s">
        <v>1234</v>
      </c>
      <c r="F247" s="208" t="s">
        <v>1235</v>
      </c>
      <c r="G247" s="209" t="s">
        <v>298</v>
      </c>
      <c r="H247" s="210">
        <v>1</v>
      </c>
      <c r="I247" s="211"/>
      <c r="J247" s="212">
        <f>ROUND(I247*H247,2)</f>
        <v>0</v>
      </c>
      <c r="K247" s="208" t="s">
        <v>148</v>
      </c>
      <c r="L247" s="46"/>
      <c r="M247" s="213" t="s">
        <v>19</v>
      </c>
      <c r="N247" s="214" t="s">
        <v>43</v>
      </c>
      <c r="O247" s="86"/>
      <c r="P247" s="215">
        <f>O247*H247</f>
        <v>0</v>
      </c>
      <c r="Q247" s="215">
        <v>0.00077</v>
      </c>
      <c r="R247" s="215">
        <f>Q247*H247</f>
        <v>0.00077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184</v>
      </c>
      <c r="AT247" s="217" t="s">
        <v>144</v>
      </c>
      <c r="AU247" s="217" t="s">
        <v>82</v>
      </c>
      <c r="AY247" s="19" t="s">
        <v>141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80</v>
      </c>
      <c r="BK247" s="218">
        <f>ROUND(I247*H247,2)</f>
        <v>0</v>
      </c>
      <c r="BL247" s="19" t="s">
        <v>184</v>
      </c>
      <c r="BM247" s="217" t="s">
        <v>1236</v>
      </c>
    </row>
    <row r="248" spans="1:47" s="2" customFormat="1" ht="12">
      <c r="A248" s="40"/>
      <c r="B248" s="41"/>
      <c r="C248" s="42"/>
      <c r="D248" s="219" t="s">
        <v>151</v>
      </c>
      <c r="E248" s="42"/>
      <c r="F248" s="220" t="s">
        <v>1237</v>
      </c>
      <c r="G248" s="42"/>
      <c r="H248" s="42"/>
      <c r="I248" s="221"/>
      <c r="J248" s="42"/>
      <c r="K248" s="42"/>
      <c r="L248" s="46"/>
      <c r="M248" s="222"/>
      <c r="N248" s="223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151</v>
      </c>
      <c r="AU248" s="19" t="s">
        <v>82</v>
      </c>
    </row>
    <row r="249" spans="1:51" s="13" customFormat="1" ht="12">
      <c r="A249" s="13"/>
      <c r="B249" s="224"/>
      <c r="C249" s="225"/>
      <c r="D249" s="226" t="s">
        <v>153</v>
      </c>
      <c r="E249" s="227" t="s">
        <v>19</v>
      </c>
      <c r="F249" s="228" t="s">
        <v>1238</v>
      </c>
      <c r="G249" s="225"/>
      <c r="H249" s="227" t="s">
        <v>19</v>
      </c>
      <c r="I249" s="229"/>
      <c r="J249" s="225"/>
      <c r="K249" s="225"/>
      <c r="L249" s="230"/>
      <c r="M249" s="231"/>
      <c r="N249" s="232"/>
      <c r="O249" s="232"/>
      <c r="P249" s="232"/>
      <c r="Q249" s="232"/>
      <c r="R249" s="232"/>
      <c r="S249" s="232"/>
      <c r="T249" s="23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4" t="s">
        <v>153</v>
      </c>
      <c r="AU249" s="234" t="s">
        <v>82</v>
      </c>
      <c r="AV249" s="13" t="s">
        <v>80</v>
      </c>
      <c r="AW249" s="13" t="s">
        <v>33</v>
      </c>
      <c r="AX249" s="13" t="s">
        <v>72</v>
      </c>
      <c r="AY249" s="234" t="s">
        <v>141</v>
      </c>
    </row>
    <row r="250" spans="1:51" s="14" customFormat="1" ht="12">
      <c r="A250" s="14"/>
      <c r="B250" s="235"/>
      <c r="C250" s="236"/>
      <c r="D250" s="226" t="s">
        <v>153</v>
      </c>
      <c r="E250" s="237" t="s">
        <v>19</v>
      </c>
      <c r="F250" s="238" t="s">
        <v>80</v>
      </c>
      <c r="G250" s="236"/>
      <c r="H250" s="239">
        <v>1</v>
      </c>
      <c r="I250" s="240"/>
      <c r="J250" s="236"/>
      <c r="K250" s="236"/>
      <c r="L250" s="241"/>
      <c r="M250" s="242"/>
      <c r="N250" s="243"/>
      <c r="O250" s="243"/>
      <c r="P250" s="243"/>
      <c r="Q250" s="243"/>
      <c r="R250" s="243"/>
      <c r="S250" s="243"/>
      <c r="T250" s="24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5" t="s">
        <v>153</v>
      </c>
      <c r="AU250" s="245" t="s">
        <v>82</v>
      </c>
      <c r="AV250" s="14" t="s">
        <v>82</v>
      </c>
      <c r="AW250" s="14" t="s">
        <v>33</v>
      </c>
      <c r="AX250" s="14" t="s">
        <v>80</v>
      </c>
      <c r="AY250" s="245" t="s">
        <v>141</v>
      </c>
    </row>
    <row r="251" spans="1:65" s="2" customFormat="1" ht="16.5" customHeight="1">
      <c r="A251" s="40"/>
      <c r="B251" s="41"/>
      <c r="C251" s="206" t="s">
        <v>395</v>
      </c>
      <c r="D251" s="206" t="s">
        <v>144</v>
      </c>
      <c r="E251" s="207" t="s">
        <v>1239</v>
      </c>
      <c r="F251" s="208" t="s">
        <v>1240</v>
      </c>
      <c r="G251" s="209" t="s">
        <v>298</v>
      </c>
      <c r="H251" s="210">
        <v>1</v>
      </c>
      <c r="I251" s="211"/>
      <c r="J251" s="212">
        <f>ROUND(I251*H251,2)</f>
        <v>0</v>
      </c>
      <c r="K251" s="208" t="s">
        <v>148</v>
      </c>
      <c r="L251" s="46"/>
      <c r="M251" s="213" t="s">
        <v>19</v>
      </c>
      <c r="N251" s="214" t="s">
        <v>43</v>
      </c>
      <c r="O251" s="86"/>
      <c r="P251" s="215">
        <f>O251*H251</f>
        <v>0</v>
      </c>
      <c r="Q251" s="215">
        <v>0.00028</v>
      </c>
      <c r="R251" s="215">
        <f>Q251*H251</f>
        <v>0.00028</v>
      </c>
      <c r="S251" s="215">
        <v>0</v>
      </c>
      <c r="T251" s="21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184</v>
      </c>
      <c r="AT251" s="217" t="s">
        <v>144</v>
      </c>
      <c r="AU251" s="217" t="s">
        <v>82</v>
      </c>
      <c r="AY251" s="19" t="s">
        <v>141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80</v>
      </c>
      <c r="BK251" s="218">
        <f>ROUND(I251*H251,2)</f>
        <v>0</v>
      </c>
      <c r="BL251" s="19" t="s">
        <v>184</v>
      </c>
      <c r="BM251" s="217" t="s">
        <v>1241</v>
      </c>
    </row>
    <row r="252" spans="1:47" s="2" customFormat="1" ht="12">
      <c r="A252" s="40"/>
      <c r="B252" s="41"/>
      <c r="C252" s="42"/>
      <c r="D252" s="219" t="s">
        <v>151</v>
      </c>
      <c r="E252" s="42"/>
      <c r="F252" s="220" t="s">
        <v>1242</v>
      </c>
      <c r="G252" s="42"/>
      <c r="H252" s="42"/>
      <c r="I252" s="221"/>
      <c r="J252" s="42"/>
      <c r="K252" s="42"/>
      <c r="L252" s="46"/>
      <c r="M252" s="222"/>
      <c r="N252" s="223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151</v>
      </c>
      <c r="AU252" s="19" t="s">
        <v>82</v>
      </c>
    </row>
    <row r="253" spans="1:51" s="13" customFormat="1" ht="12">
      <c r="A253" s="13"/>
      <c r="B253" s="224"/>
      <c r="C253" s="225"/>
      <c r="D253" s="226" t="s">
        <v>153</v>
      </c>
      <c r="E253" s="227" t="s">
        <v>19</v>
      </c>
      <c r="F253" s="228" t="s">
        <v>1238</v>
      </c>
      <c r="G253" s="225"/>
      <c r="H253" s="227" t="s">
        <v>19</v>
      </c>
      <c r="I253" s="229"/>
      <c r="J253" s="225"/>
      <c r="K253" s="225"/>
      <c r="L253" s="230"/>
      <c r="M253" s="231"/>
      <c r="N253" s="232"/>
      <c r="O253" s="232"/>
      <c r="P253" s="232"/>
      <c r="Q253" s="232"/>
      <c r="R253" s="232"/>
      <c r="S253" s="232"/>
      <c r="T253" s="23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4" t="s">
        <v>153</v>
      </c>
      <c r="AU253" s="234" t="s">
        <v>82</v>
      </c>
      <c r="AV253" s="13" t="s">
        <v>80</v>
      </c>
      <c r="AW253" s="13" t="s">
        <v>33</v>
      </c>
      <c r="AX253" s="13" t="s">
        <v>72</v>
      </c>
      <c r="AY253" s="234" t="s">
        <v>141</v>
      </c>
    </row>
    <row r="254" spans="1:51" s="14" customFormat="1" ht="12">
      <c r="A254" s="14"/>
      <c r="B254" s="235"/>
      <c r="C254" s="236"/>
      <c r="D254" s="226" t="s">
        <v>153</v>
      </c>
      <c r="E254" s="237" t="s">
        <v>19</v>
      </c>
      <c r="F254" s="238" t="s">
        <v>80</v>
      </c>
      <c r="G254" s="236"/>
      <c r="H254" s="239">
        <v>1</v>
      </c>
      <c r="I254" s="240"/>
      <c r="J254" s="236"/>
      <c r="K254" s="236"/>
      <c r="L254" s="241"/>
      <c r="M254" s="242"/>
      <c r="N254" s="243"/>
      <c r="O254" s="243"/>
      <c r="P254" s="243"/>
      <c r="Q254" s="243"/>
      <c r="R254" s="243"/>
      <c r="S254" s="243"/>
      <c r="T254" s="24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5" t="s">
        <v>153</v>
      </c>
      <c r="AU254" s="245" t="s">
        <v>82</v>
      </c>
      <c r="AV254" s="14" t="s">
        <v>82</v>
      </c>
      <c r="AW254" s="14" t="s">
        <v>33</v>
      </c>
      <c r="AX254" s="14" t="s">
        <v>80</v>
      </c>
      <c r="AY254" s="245" t="s">
        <v>141</v>
      </c>
    </row>
    <row r="255" spans="1:65" s="2" customFormat="1" ht="16.5" customHeight="1">
      <c r="A255" s="40"/>
      <c r="B255" s="41"/>
      <c r="C255" s="206" t="s">
        <v>402</v>
      </c>
      <c r="D255" s="206" t="s">
        <v>144</v>
      </c>
      <c r="E255" s="207" t="s">
        <v>1243</v>
      </c>
      <c r="F255" s="208" t="s">
        <v>1244</v>
      </c>
      <c r="G255" s="209" t="s">
        <v>298</v>
      </c>
      <c r="H255" s="210">
        <v>1</v>
      </c>
      <c r="I255" s="211"/>
      <c r="J255" s="212">
        <f>ROUND(I255*H255,2)</f>
        <v>0</v>
      </c>
      <c r="K255" s="208" t="s">
        <v>148</v>
      </c>
      <c r="L255" s="46"/>
      <c r="M255" s="213" t="s">
        <v>19</v>
      </c>
      <c r="N255" s="214" t="s">
        <v>43</v>
      </c>
      <c r="O255" s="86"/>
      <c r="P255" s="215">
        <f>O255*H255</f>
        <v>0</v>
      </c>
      <c r="Q255" s="215">
        <v>0.00595</v>
      </c>
      <c r="R255" s="215">
        <f>Q255*H255</f>
        <v>0.00595</v>
      </c>
      <c r="S255" s="215">
        <v>0</v>
      </c>
      <c r="T255" s="216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7" t="s">
        <v>149</v>
      </c>
      <c r="AT255" s="217" t="s">
        <v>144</v>
      </c>
      <c r="AU255" s="217" t="s">
        <v>82</v>
      </c>
      <c r="AY255" s="19" t="s">
        <v>141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9" t="s">
        <v>80</v>
      </c>
      <c r="BK255" s="218">
        <f>ROUND(I255*H255,2)</f>
        <v>0</v>
      </c>
      <c r="BL255" s="19" t="s">
        <v>149</v>
      </c>
      <c r="BM255" s="217" t="s">
        <v>1245</v>
      </c>
    </row>
    <row r="256" spans="1:47" s="2" customFormat="1" ht="12">
      <c r="A256" s="40"/>
      <c r="B256" s="41"/>
      <c r="C256" s="42"/>
      <c r="D256" s="219" t="s">
        <v>151</v>
      </c>
      <c r="E256" s="42"/>
      <c r="F256" s="220" t="s">
        <v>1246</v>
      </c>
      <c r="G256" s="42"/>
      <c r="H256" s="42"/>
      <c r="I256" s="221"/>
      <c r="J256" s="42"/>
      <c r="K256" s="42"/>
      <c r="L256" s="46"/>
      <c r="M256" s="222"/>
      <c r="N256" s="223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151</v>
      </c>
      <c r="AU256" s="19" t="s">
        <v>82</v>
      </c>
    </row>
    <row r="257" spans="1:51" s="13" customFormat="1" ht="12">
      <c r="A257" s="13"/>
      <c r="B257" s="224"/>
      <c r="C257" s="225"/>
      <c r="D257" s="226" t="s">
        <v>153</v>
      </c>
      <c r="E257" s="227" t="s">
        <v>19</v>
      </c>
      <c r="F257" s="228" t="s">
        <v>1247</v>
      </c>
      <c r="G257" s="225"/>
      <c r="H257" s="227" t="s">
        <v>19</v>
      </c>
      <c r="I257" s="229"/>
      <c r="J257" s="225"/>
      <c r="K257" s="225"/>
      <c r="L257" s="230"/>
      <c r="M257" s="231"/>
      <c r="N257" s="232"/>
      <c r="O257" s="232"/>
      <c r="P257" s="232"/>
      <c r="Q257" s="232"/>
      <c r="R257" s="232"/>
      <c r="S257" s="232"/>
      <c r="T257" s="23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4" t="s">
        <v>153</v>
      </c>
      <c r="AU257" s="234" t="s">
        <v>82</v>
      </c>
      <c r="AV257" s="13" t="s">
        <v>80</v>
      </c>
      <c r="AW257" s="13" t="s">
        <v>33</v>
      </c>
      <c r="AX257" s="13" t="s">
        <v>72</v>
      </c>
      <c r="AY257" s="234" t="s">
        <v>141</v>
      </c>
    </row>
    <row r="258" spans="1:51" s="14" customFormat="1" ht="12">
      <c r="A258" s="14"/>
      <c r="B258" s="235"/>
      <c r="C258" s="236"/>
      <c r="D258" s="226" t="s">
        <v>153</v>
      </c>
      <c r="E258" s="237" t="s">
        <v>19</v>
      </c>
      <c r="F258" s="238" t="s">
        <v>80</v>
      </c>
      <c r="G258" s="236"/>
      <c r="H258" s="239">
        <v>1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5" t="s">
        <v>153</v>
      </c>
      <c r="AU258" s="245" t="s">
        <v>82</v>
      </c>
      <c r="AV258" s="14" t="s">
        <v>82</v>
      </c>
      <c r="AW258" s="14" t="s">
        <v>33</v>
      </c>
      <c r="AX258" s="14" t="s">
        <v>80</v>
      </c>
      <c r="AY258" s="245" t="s">
        <v>141</v>
      </c>
    </row>
    <row r="259" spans="1:65" s="2" customFormat="1" ht="16.5" customHeight="1">
      <c r="A259" s="40"/>
      <c r="B259" s="41"/>
      <c r="C259" s="206" t="s">
        <v>409</v>
      </c>
      <c r="D259" s="206" t="s">
        <v>144</v>
      </c>
      <c r="E259" s="207" t="s">
        <v>1248</v>
      </c>
      <c r="F259" s="208" t="s">
        <v>1249</v>
      </c>
      <c r="G259" s="209" t="s">
        <v>298</v>
      </c>
      <c r="H259" s="210">
        <v>1</v>
      </c>
      <c r="I259" s="211"/>
      <c r="J259" s="212">
        <f>ROUND(I259*H259,2)</f>
        <v>0</v>
      </c>
      <c r="K259" s="208" t="s">
        <v>148</v>
      </c>
      <c r="L259" s="46"/>
      <c r="M259" s="213" t="s">
        <v>19</v>
      </c>
      <c r="N259" s="214" t="s">
        <v>43</v>
      </c>
      <c r="O259" s="86"/>
      <c r="P259" s="215">
        <f>O259*H259</f>
        <v>0</v>
      </c>
      <c r="Q259" s="215">
        <v>0.00015</v>
      </c>
      <c r="R259" s="215">
        <f>Q259*H259</f>
        <v>0.00015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184</v>
      </c>
      <c r="AT259" s="217" t="s">
        <v>144</v>
      </c>
      <c r="AU259" s="217" t="s">
        <v>82</v>
      </c>
      <c r="AY259" s="19" t="s">
        <v>141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9" t="s">
        <v>80</v>
      </c>
      <c r="BK259" s="218">
        <f>ROUND(I259*H259,2)</f>
        <v>0</v>
      </c>
      <c r="BL259" s="19" t="s">
        <v>184</v>
      </c>
      <c r="BM259" s="217" t="s">
        <v>1250</v>
      </c>
    </row>
    <row r="260" spans="1:47" s="2" customFormat="1" ht="12">
      <c r="A260" s="40"/>
      <c r="B260" s="41"/>
      <c r="C260" s="42"/>
      <c r="D260" s="219" t="s">
        <v>151</v>
      </c>
      <c r="E260" s="42"/>
      <c r="F260" s="220" t="s">
        <v>1251</v>
      </c>
      <c r="G260" s="42"/>
      <c r="H260" s="42"/>
      <c r="I260" s="221"/>
      <c r="J260" s="42"/>
      <c r="K260" s="42"/>
      <c r="L260" s="46"/>
      <c r="M260" s="222"/>
      <c r="N260" s="223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151</v>
      </c>
      <c r="AU260" s="19" t="s">
        <v>82</v>
      </c>
    </row>
    <row r="261" spans="1:47" s="2" customFormat="1" ht="12">
      <c r="A261" s="40"/>
      <c r="B261" s="41"/>
      <c r="C261" s="42"/>
      <c r="D261" s="226" t="s">
        <v>1061</v>
      </c>
      <c r="E261" s="42"/>
      <c r="F261" s="270" t="s">
        <v>1252</v>
      </c>
      <c r="G261" s="42"/>
      <c r="H261" s="42"/>
      <c r="I261" s="221"/>
      <c r="J261" s="42"/>
      <c r="K261" s="42"/>
      <c r="L261" s="46"/>
      <c r="M261" s="222"/>
      <c r="N261" s="223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1061</v>
      </c>
      <c r="AU261" s="19" t="s">
        <v>82</v>
      </c>
    </row>
    <row r="262" spans="1:51" s="14" customFormat="1" ht="12">
      <c r="A262" s="14"/>
      <c r="B262" s="235"/>
      <c r="C262" s="236"/>
      <c r="D262" s="226" t="s">
        <v>153</v>
      </c>
      <c r="E262" s="237" t="s">
        <v>19</v>
      </c>
      <c r="F262" s="238" t="s">
        <v>80</v>
      </c>
      <c r="G262" s="236"/>
      <c r="H262" s="239">
        <v>1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5" t="s">
        <v>153</v>
      </c>
      <c r="AU262" s="245" t="s">
        <v>82</v>
      </c>
      <c r="AV262" s="14" t="s">
        <v>82</v>
      </c>
      <c r="AW262" s="14" t="s">
        <v>33</v>
      </c>
      <c r="AX262" s="14" t="s">
        <v>80</v>
      </c>
      <c r="AY262" s="245" t="s">
        <v>141</v>
      </c>
    </row>
    <row r="263" spans="1:65" s="2" customFormat="1" ht="16.5" customHeight="1">
      <c r="A263" s="40"/>
      <c r="B263" s="41"/>
      <c r="C263" s="206" t="s">
        <v>416</v>
      </c>
      <c r="D263" s="206" t="s">
        <v>144</v>
      </c>
      <c r="E263" s="207" t="s">
        <v>1253</v>
      </c>
      <c r="F263" s="208" t="s">
        <v>1254</v>
      </c>
      <c r="G263" s="209" t="s">
        <v>230</v>
      </c>
      <c r="H263" s="210">
        <v>90</v>
      </c>
      <c r="I263" s="211"/>
      <c r="J263" s="212">
        <f>ROUND(I263*H263,2)</f>
        <v>0</v>
      </c>
      <c r="K263" s="208" t="s">
        <v>148</v>
      </c>
      <c r="L263" s="46"/>
      <c r="M263" s="213" t="s">
        <v>19</v>
      </c>
      <c r="N263" s="214" t="s">
        <v>43</v>
      </c>
      <c r="O263" s="86"/>
      <c r="P263" s="215">
        <f>O263*H263</f>
        <v>0</v>
      </c>
      <c r="Q263" s="215">
        <v>0</v>
      </c>
      <c r="R263" s="215">
        <f>Q263*H263</f>
        <v>0</v>
      </c>
      <c r="S263" s="215">
        <v>0</v>
      </c>
      <c r="T263" s="21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7" t="s">
        <v>184</v>
      </c>
      <c r="AT263" s="217" t="s">
        <v>144</v>
      </c>
      <c r="AU263" s="217" t="s">
        <v>82</v>
      </c>
      <c r="AY263" s="19" t="s">
        <v>141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9" t="s">
        <v>80</v>
      </c>
      <c r="BK263" s="218">
        <f>ROUND(I263*H263,2)</f>
        <v>0</v>
      </c>
      <c r="BL263" s="19" t="s">
        <v>184</v>
      </c>
      <c r="BM263" s="217" t="s">
        <v>1255</v>
      </c>
    </row>
    <row r="264" spans="1:47" s="2" customFormat="1" ht="12">
      <c r="A264" s="40"/>
      <c r="B264" s="41"/>
      <c r="C264" s="42"/>
      <c r="D264" s="219" t="s">
        <v>151</v>
      </c>
      <c r="E264" s="42"/>
      <c r="F264" s="220" t="s">
        <v>1256</v>
      </c>
      <c r="G264" s="42"/>
      <c r="H264" s="42"/>
      <c r="I264" s="221"/>
      <c r="J264" s="42"/>
      <c r="K264" s="42"/>
      <c r="L264" s="46"/>
      <c r="M264" s="222"/>
      <c r="N264" s="223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151</v>
      </c>
      <c r="AU264" s="19" t="s">
        <v>82</v>
      </c>
    </row>
    <row r="265" spans="1:51" s="14" customFormat="1" ht="12">
      <c r="A265" s="14"/>
      <c r="B265" s="235"/>
      <c r="C265" s="236"/>
      <c r="D265" s="226" t="s">
        <v>153</v>
      </c>
      <c r="E265" s="237" t="s">
        <v>19</v>
      </c>
      <c r="F265" s="238" t="s">
        <v>667</v>
      </c>
      <c r="G265" s="236"/>
      <c r="H265" s="239">
        <v>90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5" t="s">
        <v>153</v>
      </c>
      <c r="AU265" s="245" t="s">
        <v>82</v>
      </c>
      <c r="AV265" s="14" t="s">
        <v>82</v>
      </c>
      <c r="AW265" s="14" t="s">
        <v>33</v>
      </c>
      <c r="AX265" s="14" t="s">
        <v>80</v>
      </c>
      <c r="AY265" s="245" t="s">
        <v>141</v>
      </c>
    </row>
    <row r="266" spans="1:65" s="2" customFormat="1" ht="24.15" customHeight="1">
      <c r="A266" s="40"/>
      <c r="B266" s="41"/>
      <c r="C266" s="206" t="s">
        <v>425</v>
      </c>
      <c r="D266" s="206" t="s">
        <v>144</v>
      </c>
      <c r="E266" s="207" t="s">
        <v>1257</v>
      </c>
      <c r="F266" s="208" t="s">
        <v>1258</v>
      </c>
      <c r="G266" s="209" t="s">
        <v>255</v>
      </c>
      <c r="H266" s="210">
        <v>0.069</v>
      </c>
      <c r="I266" s="211"/>
      <c r="J266" s="212">
        <f>ROUND(I266*H266,2)</f>
        <v>0</v>
      </c>
      <c r="K266" s="208" t="s">
        <v>148</v>
      </c>
      <c r="L266" s="46"/>
      <c r="M266" s="213" t="s">
        <v>19</v>
      </c>
      <c r="N266" s="214" t="s">
        <v>43</v>
      </c>
      <c r="O266" s="86"/>
      <c r="P266" s="215">
        <f>O266*H266</f>
        <v>0</v>
      </c>
      <c r="Q266" s="215">
        <v>0</v>
      </c>
      <c r="R266" s="215">
        <f>Q266*H266</f>
        <v>0</v>
      </c>
      <c r="S266" s="215">
        <v>0</v>
      </c>
      <c r="T266" s="21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7" t="s">
        <v>184</v>
      </c>
      <c r="AT266" s="217" t="s">
        <v>144</v>
      </c>
      <c r="AU266" s="217" t="s">
        <v>82</v>
      </c>
      <c r="AY266" s="19" t="s">
        <v>141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9" t="s">
        <v>80</v>
      </c>
      <c r="BK266" s="218">
        <f>ROUND(I266*H266,2)</f>
        <v>0</v>
      </c>
      <c r="BL266" s="19" t="s">
        <v>184</v>
      </c>
      <c r="BM266" s="217" t="s">
        <v>1259</v>
      </c>
    </row>
    <row r="267" spans="1:47" s="2" customFormat="1" ht="12">
      <c r="A267" s="40"/>
      <c r="B267" s="41"/>
      <c r="C267" s="42"/>
      <c r="D267" s="219" t="s">
        <v>151</v>
      </c>
      <c r="E267" s="42"/>
      <c r="F267" s="220" t="s">
        <v>1260</v>
      </c>
      <c r="G267" s="42"/>
      <c r="H267" s="42"/>
      <c r="I267" s="221"/>
      <c r="J267" s="42"/>
      <c r="K267" s="42"/>
      <c r="L267" s="46"/>
      <c r="M267" s="222"/>
      <c r="N267" s="223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151</v>
      </c>
      <c r="AU267" s="19" t="s">
        <v>82</v>
      </c>
    </row>
    <row r="268" spans="1:63" s="12" customFormat="1" ht="22.8" customHeight="1">
      <c r="A268" s="12"/>
      <c r="B268" s="190"/>
      <c r="C268" s="191"/>
      <c r="D268" s="192" t="s">
        <v>71</v>
      </c>
      <c r="E268" s="204" t="s">
        <v>330</v>
      </c>
      <c r="F268" s="204" t="s">
        <v>331</v>
      </c>
      <c r="G268" s="191"/>
      <c r="H268" s="191"/>
      <c r="I268" s="194"/>
      <c r="J268" s="205">
        <f>BK268</f>
        <v>0</v>
      </c>
      <c r="K268" s="191"/>
      <c r="L268" s="196"/>
      <c r="M268" s="197"/>
      <c r="N268" s="198"/>
      <c r="O268" s="198"/>
      <c r="P268" s="199">
        <f>SUM(P269:P344)</f>
        <v>0</v>
      </c>
      <c r="Q268" s="198"/>
      <c r="R268" s="199">
        <f>SUM(R269:R344)</f>
        <v>0.38075000000000003</v>
      </c>
      <c r="S268" s="198"/>
      <c r="T268" s="200">
        <f>SUM(T269:T344)</f>
        <v>4E-05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01" t="s">
        <v>82</v>
      </c>
      <c r="AT268" s="202" t="s">
        <v>71</v>
      </c>
      <c r="AU268" s="202" t="s">
        <v>80</v>
      </c>
      <c r="AY268" s="201" t="s">
        <v>141</v>
      </c>
      <c r="BK268" s="203">
        <f>SUM(BK269:BK344)</f>
        <v>0</v>
      </c>
    </row>
    <row r="269" spans="1:65" s="2" customFormat="1" ht="21.75" customHeight="1">
      <c r="A269" s="40"/>
      <c r="B269" s="41"/>
      <c r="C269" s="206" t="s">
        <v>432</v>
      </c>
      <c r="D269" s="206" t="s">
        <v>144</v>
      </c>
      <c r="E269" s="207" t="s">
        <v>1261</v>
      </c>
      <c r="F269" s="208" t="s">
        <v>1262</v>
      </c>
      <c r="G269" s="209" t="s">
        <v>230</v>
      </c>
      <c r="H269" s="210">
        <v>180</v>
      </c>
      <c r="I269" s="211"/>
      <c r="J269" s="212">
        <f>ROUND(I269*H269,2)</f>
        <v>0</v>
      </c>
      <c r="K269" s="208" t="s">
        <v>148</v>
      </c>
      <c r="L269" s="46"/>
      <c r="M269" s="213" t="s">
        <v>19</v>
      </c>
      <c r="N269" s="214" t="s">
        <v>43</v>
      </c>
      <c r="O269" s="86"/>
      <c r="P269" s="215">
        <f>O269*H269</f>
        <v>0</v>
      </c>
      <c r="Q269" s="215">
        <v>0.00084</v>
      </c>
      <c r="R269" s="215">
        <f>Q269*H269</f>
        <v>0.1512</v>
      </c>
      <c r="S269" s="215">
        <v>0</v>
      </c>
      <c r="T269" s="216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7" t="s">
        <v>184</v>
      </c>
      <c r="AT269" s="217" t="s">
        <v>144</v>
      </c>
      <c r="AU269" s="217" t="s">
        <v>82</v>
      </c>
      <c r="AY269" s="19" t="s">
        <v>141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9" t="s">
        <v>80</v>
      </c>
      <c r="BK269" s="218">
        <f>ROUND(I269*H269,2)</f>
        <v>0</v>
      </c>
      <c r="BL269" s="19" t="s">
        <v>184</v>
      </c>
      <c r="BM269" s="217" t="s">
        <v>1263</v>
      </c>
    </row>
    <row r="270" spans="1:47" s="2" customFormat="1" ht="12">
      <c r="A270" s="40"/>
      <c r="B270" s="41"/>
      <c r="C270" s="42"/>
      <c r="D270" s="219" t="s">
        <v>151</v>
      </c>
      <c r="E270" s="42"/>
      <c r="F270" s="220" t="s">
        <v>1264</v>
      </c>
      <c r="G270" s="42"/>
      <c r="H270" s="42"/>
      <c r="I270" s="221"/>
      <c r="J270" s="42"/>
      <c r="K270" s="42"/>
      <c r="L270" s="46"/>
      <c r="M270" s="222"/>
      <c r="N270" s="223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151</v>
      </c>
      <c r="AU270" s="19" t="s">
        <v>82</v>
      </c>
    </row>
    <row r="271" spans="1:47" s="2" customFormat="1" ht="12">
      <c r="A271" s="40"/>
      <c r="B271" s="41"/>
      <c r="C271" s="42"/>
      <c r="D271" s="226" t="s">
        <v>1061</v>
      </c>
      <c r="E271" s="42"/>
      <c r="F271" s="270" t="s">
        <v>1201</v>
      </c>
      <c r="G271" s="42"/>
      <c r="H271" s="42"/>
      <c r="I271" s="221"/>
      <c r="J271" s="42"/>
      <c r="K271" s="42"/>
      <c r="L271" s="46"/>
      <c r="M271" s="222"/>
      <c r="N271" s="223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1061</v>
      </c>
      <c r="AU271" s="19" t="s">
        <v>82</v>
      </c>
    </row>
    <row r="272" spans="1:51" s="13" customFormat="1" ht="12">
      <c r="A272" s="13"/>
      <c r="B272" s="224"/>
      <c r="C272" s="225"/>
      <c r="D272" s="226" t="s">
        <v>153</v>
      </c>
      <c r="E272" s="227" t="s">
        <v>19</v>
      </c>
      <c r="F272" s="228" t="s">
        <v>1265</v>
      </c>
      <c r="G272" s="225"/>
      <c r="H272" s="227" t="s">
        <v>19</v>
      </c>
      <c r="I272" s="229"/>
      <c r="J272" s="225"/>
      <c r="K272" s="225"/>
      <c r="L272" s="230"/>
      <c r="M272" s="231"/>
      <c r="N272" s="232"/>
      <c r="O272" s="232"/>
      <c r="P272" s="232"/>
      <c r="Q272" s="232"/>
      <c r="R272" s="232"/>
      <c r="S272" s="232"/>
      <c r="T272" s="23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4" t="s">
        <v>153</v>
      </c>
      <c r="AU272" s="234" t="s">
        <v>82</v>
      </c>
      <c r="AV272" s="13" t="s">
        <v>80</v>
      </c>
      <c r="AW272" s="13" t="s">
        <v>33</v>
      </c>
      <c r="AX272" s="13" t="s">
        <v>72</v>
      </c>
      <c r="AY272" s="234" t="s">
        <v>141</v>
      </c>
    </row>
    <row r="273" spans="1:51" s="14" customFormat="1" ht="12">
      <c r="A273" s="14"/>
      <c r="B273" s="235"/>
      <c r="C273" s="236"/>
      <c r="D273" s="226" t="s">
        <v>153</v>
      </c>
      <c r="E273" s="237" t="s">
        <v>19</v>
      </c>
      <c r="F273" s="238" t="s">
        <v>1266</v>
      </c>
      <c r="G273" s="236"/>
      <c r="H273" s="239">
        <v>180</v>
      </c>
      <c r="I273" s="240"/>
      <c r="J273" s="236"/>
      <c r="K273" s="236"/>
      <c r="L273" s="241"/>
      <c r="M273" s="242"/>
      <c r="N273" s="243"/>
      <c r="O273" s="243"/>
      <c r="P273" s="243"/>
      <c r="Q273" s="243"/>
      <c r="R273" s="243"/>
      <c r="S273" s="243"/>
      <c r="T273" s="24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5" t="s">
        <v>153</v>
      </c>
      <c r="AU273" s="245" t="s">
        <v>82</v>
      </c>
      <c r="AV273" s="14" t="s">
        <v>82</v>
      </c>
      <c r="AW273" s="14" t="s">
        <v>33</v>
      </c>
      <c r="AX273" s="14" t="s">
        <v>80</v>
      </c>
      <c r="AY273" s="245" t="s">
        <v>141</v>
      </c>
    </row>
    <row r="274" spans="1:65" s="2" customFormat="1" ht="21.75" customHeight="1">
      <c r="A274" s="40"/>
      <c r="B274" s="41"/>
      <c r="C274" s="206" t="s">
        <v>439</v>
      </c>
      <c r="D274" s="206" t="s">
        <v>144</v>
      </c>
      <c r="E274" s="207" t="s">
        <v>1267</v>
      </c>
      <c r="F274" s="208" t="s">
        <v>1268</v>
      </c>
      <c r="G274" s="209" t="s">
        <v>230</v>
      </c>
      <c r="H274" s="210">
        <v>30</v>
      </c>
      <c r="I274" s="211"/>
      <c r="J274" s="212">
        <f>ROUND(I274*H274,2)</f>
        <v>0</v>
      </c>
      <c r="K274" s="208" t="s">
        <v>148</v>
      </c>
      <c r="L274" s="46"/>
      <c r="M274" s="213" t="s">
        <v>19</v>
      </c>
      <c r="N274" s="214" t="s">
        <v>43</v>
      </c>
      <c r="O274" s="86"/>
      <c r="P274" s="215">
        <f>O274*H274</f>
        <v>0</v>
      </c>
      <c r="Q274" s="215">
        <v>0.00116</v>
      </c>
      <c r="R274" s="215">
        <f>Q274*H274</f>
        <v>0.0348</v>
      </c>
      <c r="S274" s="215">
        <v>0</v>
      </c>
      <c r="T274" s="21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7" t="s">
        <v>184</v>
      </c>
      <c r="AT274" s="217" t="s">
        <v>144</v>
      </c>
      <c r="AU274" s="217" t="s">
        <v>82</v>
      </c>
      <c r="AY274" s="19" t="s">
        <v>141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80</v>
      </c>
      <c r="BK274" s="218">
        <f>ROUND(I274*H274,2)</f>
        <v>0</v>
      </c>
      <c r="BL274" s="19" t="s">
        <v>184</v>
      </c>
      <c r="BM274" s="217" t="s">
        <v>1269</v>
      </c>
    </row>
    <row r="275" spans="1:47" s="2" customFormat="1" ht="12">
      <c r="A275" s="40"/>
      <c r="B275" s="41"/>
      <c r="C275" s="42"/>
      <c r="D275" s="219" t="s">
        <v>151</v>
      </c>
      <c r="E275" s="42"/>
      <c r="F275" s="220" t="s">
        <v>1270</v>
      </c>
      <c r="G275" s="42"/>
      <c r="H275" s="42"/>
      <c r="I275" s="221"/>
      <c r="J275" s="42"/>
      <c r="K275" s="42"/>
      <c r="L275" s="46"/>
      <c r="M275" s="222"/>
      <c r="N275" s="223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151</v>
      </c>
      <c r="AU275" s="19" t="s">
        <v>82</v>
      </c>
    </row>
    <row r="276" spans="1:47" s="2" customFormat="1" ht="12">
      <c r="A276" s="40"/>
      <c r="B276" s="41"/>
      <c r="C276" s="42"/>
      <c r="D276" s="226" t="s">
        <v>1061</v>
      </c>
      <c r="E276" s="42"/>
      <c r="F276" s="270" t="s">
        <v>1201</v>
      </c>
      <c r="G276" s="42"/>
      <c r="H276" s="42"/>
      <c r="I276" s="221"/>
      <c r="J276" s="42"/>
      <c r="K276" s="42"/>
      <c r="L276" s="46"/>
      <c r="M276" s="222"/>
      <c r="N276" s="223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1061</v>
      </c>
      <c r="AU276" s="19" t="s">
        <v>82</v>
      </c>
    </row>
    <row r="277" spans="1:51" s="14" customFormat="1" ht="12">
      <c r="A277" s="14"/>
      <c r="B277" s="235"/>
      <c r="C277" s="236"/>
      <c r="D277" s="226" t="s">
        <v>153</v>
      </c>
      <c r="E277" s="237" t="s">
        <v>19</v>
      </c>
      <c r="F277" s="238" t="s">
        <v>332</v>
      </c>
      <c r="G277" s="236"/>
      <c r="H277" s="239">
        <v>30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5" t="s">
        <v>153</v>
      </c>
      <c r="AU277" s="245" t="s">
        <v>82</v>
      </c>
      <c r="AV277" s="14" t="s">
        <v>82</v>
      </c>
      <c r="AW277" s="14" t="s">
        <v>33</v>
      </c>
      <c r="AX277" s="14" t="s">
        <v>80</v>
      </c>
      <c r="AY277" s="245" t="s">
        <v>141</v>
      </c>
    </row>
    <row r="278" spans="1:65" s="2" customFormat="1" ht="21.75" customHeight="1">
      <c r="A278" s="40"/>
      <c r="B278" s="41"/>
      <c r="C278" s="206" t="s">
        <v>445</v>
      </c>
      <c r="D278" s="206" t="s">
        <v>144</v>
      </c>
      <c r="E278" s="207" t="s">
        <v>1271</v>
      </c>
      <c r="F278" s="208" t="s">
        <v>1272</v>
      </c>
      <c r="G278" s="209" t="s">
        <v>230</v>
      </c>
      <c r="H278" s="210">
        <v>55</v>
      </c>
      <c r="I278" s="211"/>
      <c r="J278" s="212">
        <f>ROUND(I278*H278,2)</f>
        <v>0</v>
      </c>
      <c r="K278" s="208" t="s">
        <v>148</v>
      </c>
      <c r="L278" s="46"/>
      <c r="M278" s="213" t="s">
        <v>19</v>
      </c>
      <c r="N278" s="214" t="s">
        <v>43</v>
      </c>
      <c r="O278" s="86"/>
      <c r="P278" s="215">
        <f>O278*H278</f>
        <v>0</v>
      </c>
      <c r="Q278" s="215">
        <v>0.00144</v>
      </c>
      <c r="R278" s="215">
        <f>Q278*H278</f>
        <v>0.0792</v>
      </c>
      <c r="S278" s="215">
        <v>0</v>
      </c>
      <c r="T278" s="21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184</v>
      </c>
      <c r="AT278" s="217" t="s">
        <v>144</v>
      </c>
      <c r="AU278" s="217" t="s">
        <v>82</v>
      </c>
      <c r="AY278" s="19" t="s">
        <v>141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80</v>
      </c>
      <c r="BK278" s="218">
        <f>ROUND(I278*H278,2)</f>
        <v>0</v>
      </c>
      <c r="BL278" s="19" t="s">
        <v>184</v>
      </c>
      <c r="BM278" s="217" t="s">
        <v>1273</v>
      </c>
    </row>
    <row r="279" spans="1:47" s="2" customFormat="1" ht="12">
      <c r="A279" s="40"/>
      <c r="B279" s="41"/>
      <c r="C279" s="42"/>
      <c r="D279" s="219" t="s">
        <v>151</v>
      </c>
      <c r="E279" s="42"/>
      <c r="F279" s="220" t="s">
        <v>1274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151</v>
      </c>
      <c r="AU279" s="19" t="s">
        <v>82</v>
      </c>
    </row>
    <row r="280" spans="1:47" s="2" customFormat="1" ht="12">
      <c r="A280" s="40"/>
      <c r="B280" s="41"/>
      <c r="C280" s="42"/>
      <c r="D280" s="226" t="s">
        <v>1061</v>
      </c>
      <c r="E280" s="42"/>
      <c r="F280" s="270" t="s">
        <v>1201</v>
      </c>
      <c r="G280" s="42"/>
      <c r="H280" s="42"/>
      <c r="I280" s="221"/>
      <c r="J280" s="42"/>
      <c r="K280" s="42"/>
      <c r="L280" s="46"/>
      <c r="M280" s="222"/>
      <c r="N280" s="223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1061</v>
      </c>
      <c r="AU280" s="19" t="s">
        <v>82</v>
      </c>
    </row>
    <row r="281" spans="1:51" s="14" customFormat="1" ht="12">
      <c r="A281" s="14"/>
      <c r="B281" s="235"/>
      <c r="C281" s="236"/>
      <c r="D281" s="226" t="s">
        <v>153</v>
      </c>
      <c r="E281" s="237" t="s">
        <v>19</v>
      </c>
      <c r="F281" s="238" t="s">
        <v>493</v>
      </c>
      <c r="G281" s="236"/>
      <c r="H281" s="239">
        <v>55</v>
      </c>
      <c r="I281" s="240"/>
      <c r="J281" s="236"/>
      <c r="K281" s="236"/>
      <c r="L281" s="241"/>
      <c r="M281" s="242"/>
      <c r="N281" s="243"/>
      <c r="O281" s="243"/>
      <c r="P281" s="243"/>
      <c r="Q281" s="243"/>
      <c r="R281" s="243"/>
      <c r="S281" s="243"/>
      <c r="T281" s="24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5" t="s">
        <v>153</v>
      </c>
      <c r="AU281" s="245" t="s">
        <v>82</v>
      </c>
      <c r="AV281" s="14" t="s">
        <v>82</v>
      </c>
      <c r="AW281" s="14" t="s">
        <v>33</v>
      </c>
      <c r="AX281" s="14" t="s">
        <v>80</v>
      </c>
      <c r="AY281" s="245" t="s">
        <v>141</v>
      </c>
    </row>
    <row r="282" spans="1:65" s="2" customFormat="1" ht="16.5" customHeight="1">
      <c r="A282" s="40"/>
      <c r="B282" s="41"/>
      <c r="C282" s="257" t="s">
        <v>451</v>
      </c>
      <c r="D282" s="257" t="s">
        <v>188</v>
      </c>
      <c r="E282" s="258" t="s">
        <v>1275</v>
      </c>
      <c r="F282" s="259" t="s">
        <v>1276</v>
      </c>
      <c r="G282" s="260" t="s">
        <v>298</v>
      </c>
      <c r="H282" s="261">
        <v>15</v>
      </c>
      <c r="I282" s="262"/>
      <c r="J282" s="263">
        <f>ROUND(I282*H282,2)</f>
        <v>0</v>
      </c>
      <c r="K282" s="259" t="s">
        <v>148</v>
      </c>
      <c r="L282" s="264"/>
      <c r="M282" s="265" t="s">
        <v>19</v>
      </c>
      <c r="N282" s="266" t="s">
        <v>43</v>
      </c>
      <c r="O282" s="86"/>
      <c r="P282" s="215">
        <f>O282*H282</f>
        <v>0</v>
      </c>
      <c r="Q282" s="215">
        <v>0.0005</v>
      </c>
      <c r="R282" s="215">
        <f>Q282*H282</f>
        <v>0.0075</v>
      </c>
      <c r="S282" s="215">
        <v>0</v>
      </c>
      <c r="T282" s="21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7" t="s">
        <v>192</v>
      </c>
      <c r="AT282" s="217" t="s">
        <v>188</v>
      </c>
      <c r="AU282" s="217" t="s">
        <v>82</v>
      </c>
      <c r="AY282" s="19" t="s">
        <v>141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9" t="s">
        <v>80</v>
      </c>
      <c r="BK282" s="218">
        <f>ROUND(I282*H282,2)</f>
        <v>0</v>
      </c>
      <c r="BL282" s="19" t="s">
        <v>184</v>
      </c>
      <c r="BM282" s="217" t="s">
        <v>1277</v>
      </c>
    </row>
    <row r="283" spans="1:47" s="2" customFormat="1" ht="12">
      <c r="A283" s="40"/>
      <c r="B283" s="41"/>
      <c r="C283" s="42"/>
      <c r="D283" s="226" t="s">
        <v>1061</v>
      </c>
      <c r="E283" s="42"/>
      <c r="F283" s="270" t="s">
        <v>1278</v>
      </c>
      <c r="G283" s="42"/>
      <c r="H283" s="42"/>
      <c r="I283" s="221"/>
      <c r="J283" s="42"/>
      <c r="K283" s="42"/>
      <c r="L283" s="46"/>
      <c r="M283" s="222"/>
      <c r="N283" s="223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1061</v>
      </c>
      <c r="AU283" s="19" t="s">
        <v>82</v>
      </c>
    </row>
    <row r="284" spans="1:51" s="13" customFormat="1" ht="12">
      <c r="A284" s="13"/>
      <c r="B284" s="224"/>
      <c r="C284" s="225"/>
      <c r="D284" s="226" t="s">
        <v>153</v>
      </c>
      <c r="E284" s="227" t="s">
        <v>19</v>
      </c>
      <c r="F284" s="228" t="s">
        <v>1279</v>
      </c>
      <c r="G284" s="225"/>
      <c r="H284" s="227" t="s">
        <v>19</v>
      </c>
      <c r="I284" s="229"/>
      <c r="J284" s="225"/>
      <c r="K284" s="225"/>
      <c r="L284" s="230"/>
      <c r="M284" s="231"/>
      <c r="N284" s="232"/>
      <c r="O284" s="232"/>
      <c r="P284" s="232"/>
      <c r="Q284" s="232"/>
      <c r="R284" s="232"/>
      <c r="S284" s="232"/>
      <c r="T284" s="23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4" t="s">
        <v>153</v>
      </c>
      <c r="AU284" s="234" t="s">
        <v>82</v>
      </c>
      <c r="AV284" s="13" t="s">
        <v>80</v>
      </c>
      <c r="AW284" s="13" t="s">
        <v>33</v>
      </c>
      <c r="AX284" s="13" t="s">
        <v>72</v>
      </c>
      <c r="AY284" s="234" t="s">
        <v>141</v>
      </c>
    </row>
    <row r="285" spans="1:51" s="14" customFormat="1" ht="12">
      <c r="A285" s="14"/>
      <c r="B285" s="235"/>
      <c r="C285" s="236"/>
      <c r="D285" s="226" t="s">
        <v>153</v>
      </c>
      <c r="E285" s="237" t="s">
        <v>19</v>
      </c>
      <c r="F285" s="238" t="s">
        <v>239</v>
      </c>
      <c r="G285" s="236"/>
      <c r="H285" s="239">
        <v>15</v>
      </c>
      <c r="I285" s="240"/>
      <c r="J285" s="236"/>
      <c r="K285" s="236"/>
      <c r="L285" s="241"/>
      <c r="M285" s="242"/>
      <c r="N285" s="243"/>
      <c r="O285" s="243"/>
      <c r="P285" s="243"/>
      <c r="Q285" s="243"/>
      <c r="R285" s="243"/>
      <c r="S285" s="243"/>
      <c r="T285" s="24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5" t="s">
        <v>153</v>
      </c>
      <c r="AU285" s="245" t="s">
        <v>82</v>
      </c>
      <c r="AV285" s="14" t="s">
        <v>82</v>
      </c>
      <c r="AW285" s="14" t="s">
        <v>33</v>
      </c>
      <c r="AX285" s="14" t="s">
        <v>80</v>
      </c>
      <c r="AY285" s="245" t="s">
        <v>141</v>
      </c>
    </row>
    <row r="286" spans="1:65" s="2" customFormat="1" ht="24.15" customHeight="1">
      <c r="A286" s="40"/>
      <c r="B286" s="41"/>
      <c r="C286" s="206" t="s">
        <v>233</v>
      </c>
      <c r="D286" s="206" t="s">
        <v>144</v>
      </c>
      <c r="E286" s="207" t="s">
        <v>1280</v>
      </c>
      <c r="F286" s="208" t="s">
        <v>1281</v>
      </c>
      <c r="G286" s="209" t="s">
        <v>230</v>
      </c>
      <c r="H286" s="210">
        <v>90</v>
      </c>
      <c r="I286" s="211"/>
      <c r="J286" s="212">
        <f>ROUND(I286*H286,2)</f>
        <v>0</v>
      </c>
      <c r="K286" s="208" t="s">
        <v>148</v>
      </c>
      <c r="L286" s="46"/>
      <c r="M286" s="213" t="s">
        <v>19</v>
      </c>
      <c r="N286" s="214" t="s">
        <v>43</v>
      </c>
      <c r="O286" s="86"/>
      <c r="P286" s="215">
        <f>O286*H286</f>
        <v>0</v>
      </c>
      <c r="Q286" s="215">
        <v>5E-05</v>
      </c>
      <c r="R286" s="215">
        <f>Q286*H286</f>
        <v>0.0045000000000000005</v>
      </c>
      <c r="S286" s="215">
        <v>0</v>
      </c>
      <c r="T286" s="21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7" t="s">
        <v>184</v>
      </c>
      <c r="AT286" s="217" t="s">
        <v>144</v>
      </c>
      <c r="AU286" s="217" t="s">
        <v>82</v>
      </c>
      <c r="AY286" s="19" t="s">
        <v>141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9" t="s">
        <v>80</v>
      </c>
      <c r="BK286" s="218">
        <f>ROUND(I286*H286,2)</f>
        <v>0</v>
      </c>
      <c r="BL286" s="19" t="s">
        <v>184</v>
      </c>
      <c r="BM286" s="217" t="s">
        <v>1282</v>
      </c>
    </row>
    <row r="287" spans="1:47" s="2" customFormat="1" ht="12">
      <c r="A287" s="40"/>
      <c r="B287" s="41"/>
      <c r="C287" s="42"/>
      <c r="D287" s="219" t="s">
        <v>151</v>
      </c>
      <c r="E287" s="42"/>
      <c r="F287" s="220" t="s">
        <v>1283</v>
      </c>
      <c r="G287" s="42"/>
      <c r="H287" s="42"/>
      <c r="I287" s="221"/>
      <c r="J287" s="42"/>
      <c r="K287" s="42"/>
      <c r="L287" s="46"/>
      <c r="M287" s="222"/>
      <c r="N287" s="223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151</v>
      </c>
      <c r="AU287" s="19" t="s">
        <v>82</v>
      </c>
    </row>
    <row r="288" spans="1:51" s="13" customFormat="1" ht="12">
      <c r="A288" s="13"/>
      <c r="B288" s="224"/>
      <c r="C288" s="225"/>
      <c r="D288" s="226" t="s">
        <v>153</v>
      </c>
      <c r="E288" s="227" t="s">
        <v>19</v>
      </c>
      <c r="F288" s="228" t="s">
        <v>1284</v>
      </c>
      <c r="G288" s="225"/>
      <c r="H288" s="227" t="s">
        <v>19</v>
      </c>
      <c r="I288" s="229"/>
      <c r="J288" s="225"/>
      <c r="K288" s="225"/>
      <c r="L288" s="230"/>
      <c r="M288" s="231"/>
      <c r="N288" s="232"/>
      <c r="O288" s="232"/>
      <c r="P288" s="232"/>
      <c r="Q288" s="232"/>
      <c r="R288" s="232"/>
      <c r="S288" s="232"/>
      <c r="T288" s="23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4" t="s">
        <v>153</v>
      </c>
      <c r="AU288" s="234" t="s">
        <v>82</v>
      </c>
      <c r="AV288" s="13" t="s">
        <v>80</v>
      </c>
      <c r="AW288" s="13" t="s">
        <v>33</v>
      </c>
      <c r="AX288" s="13" t="s">
        <v>72</v>
      </c>
      <c r="AY288" s="234" t="s">
        <v>141</v>
      </c>
    </row>
    <row r="289" spans="1:51" s="14" customFormat="1" ht="12">
      <c r="A289" s="14"/>
      <c r="B289" s="235"/>
      <c r="C289" s="236"/>
      <c r="D289" s="226" t="s">
        <v>153</v>
      </c>
      <c r="E289" s="237" t="s">
        <v>19</v>
      </c>
      <c r="F289" s="238" t="s">
        <v>667</v>
      </c>
      <c r="G289" s="236"/>
      <c r="H289" s="239">
        <v>90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5" t="s">
        <v>153</v>
      </c>
      <c r="AU289" s="245" t="s">
        <v>82</v>
      </c>
      <c r="AV289" s="14" t="s">
        <v>82</v>
      </c>
      <c r="AW289" s="14" t="s">
        <v>33</v>
      </c>
      <c r="AX289" s="14" t="s">
        <v>80</v>
      </c>
      <c r="AY289" s="245" t="s">
        <v>141</v>
      </c>
    </row>
    <row r="290" spans="1:65" s="2" customFormat="1" ht="33" customHeight="1">
      <c r="A290" s="40"/>
      <c r="B290" s="41"/>
      <c r="C290" s="206" t="s">
        <v>466</v>
      </c>
      <c r="D290" s="206" t="s">
        <v>144</v>
      </c>
      <c r="E290" s="207" t="s">
        <v>1285</v>
      </c>
      <c r="F290" s="208" t="s">
        <v>1286</v>
      </c>
      <c r="G290" s="209" t="s">
        <v>230</v>
      </c>
      <c r="H290" s="210">
        <v>43</v>
      </c>
      <c r="I290" s="211"/>
      <c r="J290" s="212">
        <f>ROUND(I290*H290,2)</f>
        <v>0</v>
      </c>
      <c r="K290" s="208" t="s">
        <v>148</v>
      </c>
      <c r="L290" s="46"/>
      <c r="M290" s="213" t="s">
        <v>19</v>
      </c>
      <c r="N290" s="214" t="s">
        <v>43</v>
      </c>
      <c r="O290" s="86"/>
      <c r="P290" s="215">
        <f>O290*H290</f>
        <v>0</v>
      </c>
      <c r="Q290" s="215">
        <v>7E-05</v>
      </c>
      <c r="R290" s="215">
        <f>Q290*H290</f>
        <v>0.0030099999999999997</v>
      </c>
      <c r="S290" s="215">
        <v>0</v>
      </c>
      <c r="T290" s="21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7" t="s">
        <v>184</v>
      </c>
      <c r="AT290" s="217" t="s">
        <v>144</v>
      </c>
      <c r="AU290" s="217" t="s">
        <v>82</v>
      </c>
      <c r="AY290" s="19" t="s">
        <v>141</v>
      </c>
      <c r="BE290" s="218">
        <f>IF(N290="základní",J290,0)</f>
        <v>0</v>
      </c>
      <c r="BF290" s="218">
        <f>IF(N290="snížená",J290,0)</f>
        <v>0</v>
      </c>
      <c r="BG290" s="218">
        <f>IF(N290="zákl. přenesená",J290,0)</f>
        <v>0</v>
      </c>
      <c r="BH290" s="218">
        <f>IF(N290="sníž. přenesená",J290,0)</f>
        <v>0</v>
      </c>
      <c r="BI290" s="218">
        <f>IF(N290="nulová",J290,0)</f>
        <v>0</v>
      </c>
      <c r="BJ290" s="19" t="s">
        <v>80</v>
      </c>
      <c r="BK290" s="218">
        <f>ROUND(I290*H290,2)</f>
        <v>0</v>
      </c>
      <c r="BL290" s="19" t="s">
        <v>184</v>
      </c>
      <c r="BM290" s="217" t="s">
        <v>1287</v>
      </c>
    </row>
    <row r="291" spans="1:47" s="2" customFormat="1" ht="12">
      <c r="A291" s="40"/>
      <c r="B291" s="41"/>
      <c r="C291" s="42"/>
      <c r="D291" s="219" t="s">
        <v>151</v>
      </c>
      <c r="E291" s="42"/>
      <c r="F291" s="220" t="s">
        <v>1288</v>
      </c>
      <c r="G291" s="42"/>
      <c r="H291" s="42"/>
      <c r="I291" s="221"/>
      <c r="J291" s="42"/>
      <c r="K291" s="42"/>
      <c r="L291" s="46"/>
      <c r="M291" s="222"/>
      <c r="N291" s="223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151</v>
      </c>
      <c r="AU291" s="19" t="s">
        <v>82</v>
      </c>
    </row>
    <row r="292" spans="1:51" s="13" customFormat="1" ht="12">
      <c r="A292" s="13"/>
      <c r="B292" s="224"/>
      <c r="C292" s="225"/>
      <c r="D292" s="226" t="s">
        <v>153</v>
      </c>
      <c r="E292" s="227" t="s">
        <v>19</v>
      </c>
      <c r="F292" s="228" t="s">
        <v>1289</v>
      </c>
      <c r="G292" s="225"/>
      <c r="H292" s="227" t="s">
        <v>19</v>
      </c>
      <c r="I292" s="229"/>
      <c r="J292" s="225"/>
      <c r="K292" s="225"/>
      <c r="L292" s="230"/>
      <c r="M292" s="231"/>
      <c r="N292" s="232"/>
      <c r="O292" s="232"/>
      <c r="P292" s="232"/>
      <c r="Q292" s="232"/>
      <c r="R292" s="232"/>
      <c r="S292" s="232"/>
      <c r="T292" s="23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4" t="s">
        <v>153</v>
      </c>
      <c r="AU292" s="234" t="s">
        <v>82</v>
      </c>
      <c r="AV292" s="13" t="s">
        <v>80</v>
      </c>
      <c r="AW292" s="13" t="s">
        <v>33</v>
      </c>
      <c r="AX292" s="13" t="s">
        <v>72</v>
      </c>
      <c r="AY292" s="234" t="s">
        <v>141</v>
      </c>
    </row>
    <row r="293" spans="1:51" s="14" customFormat="1" ht="12">
      <c r="A293" s="14"/>
      <c r="B293" s="235"/>
      <c r="C293" s="236"/>
      <c r="D293" s="226" t="s">
        <v>153</v>
      </c>
      <c r="E293" s="237" t="s">
        <v>19</v>
      </c>
      <c r="F293" s="238" t="s">
        <v>1290</v>
      </c>
      <c r="G293" s="236"/>
      <c r="H293" s="239">
        <v>43</v>
      </c>
      <c r="I293" s="240"/>
      <c r="J293" s="236"/>
      <c r="K293" s="236"/>
      <c r="L293" s="241"/>
      <c r="M293" s="242"/>
      <c r="N293" s="243"/>
      <c r="O293" s="243"/>
      <c r="P293" s="243"/>
      <c r="Q293" s="243"/>
      <c r="R293" s="243"/>
      <c r="S293" s="243"/>
      <c r="T293" s="24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5" t="s">
        <v>153</v>
      </c>
      <c r="AU293" s="245" t="s">
        <v>82</v>
      </c>
      <c r="AV293" s="14" t="s">
        <v>82</v>
      </c>
      <c r="AW293" s="14" t="s">
        <v>33</v>
      </c>
      <c r="AX293" s="14" t="s">
        <v>80</v>
      </c>
      <c r="AY293" s="245" t="s">
        <v>141</v>
      </c>
    </row>
    <row r="294" spans="1:65" s="2" customFormat="1" ht="33" customHeight="1">
      <c r="A294" s="40"/>
      <c r="B294" s="41"/>
      <c r="C294" s="206" t="s">
        <v>472</v>
      </c>
      <c r="D294" s="206" t="s">
        <v>144</v>
      </c>
      <c r="E294" s="207" t="s">
        <v>1291</v>
      </c>
      <c r="F294" s="208" t="s">
        <v>1292</v>
      </c>
      <c r="G294" s="209" t="s">
        <v>230</v>
      </c>
      <c r="H294" s="210">
        <v>90</v>
      </c>
      <c r="I294" s="211"/>
      <c r="J294" s="212">
        <f>ROUND(I294*H294,2)</f>
        <v>0</v>
      </c>
      <c r="K294" s="208" t="s">
        <v>148</v>
      </c>
      <c r="L294" s="46"/>
      <c r="M294" s="213" t="s">
        <v>19</v>
      </c>
      <c r="N294" s="214" t="s">
        <v>43</v>
      </c>
      <c r="O294" s="86"/>
      <c r="P294" s="215">
        <f>O294*H294</f>
        <v>0</v>
      </c>
      <c r="Q294" s="215">
        <v>0.0002</v>
      </c>
      <c r="R294" s="215">
        <f>Q294*H294</f>
        <v>0.018000000000000002</v>
      </c>
      <c r="S294" s="215">
        <v>0</v>
      </c>
      <c r="T294" s="21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7" t="s">
        <v>184</v>
      </c>
      <c r="AT294" s="217" t="s">
        <v>144</v>
      </c>
      <c r="AU294" s="217" t="s">
        <v>82</v>
      </c>
      <c r="AY294" s="19" t="s">
        <v>141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9" t="s">
        <v>80</v>
      </c>
      <c r="BK294" s="218">
        <f>ROUND(I294*H294,2)</f>
        <v>0</v>
      </c>
      <c r="BL294" s="19" t="s">
        <v>184</v>
      </c>
      <c r="BM294" s="217" t="s">
        <v>1293</v>
      </c>
    </row>
    <row r="295" spans="1:47" s="2" customFormat="1" ht="12">
      <c r="A295" s="40"/>
      <c r="B295" s="41"/>
      <c r="C295" s="42"/>
      <c r="D295" s="219" t="s">
        <v>151</v>
      </c>
      <c r="E295" s="42"/>
      <c r="F295" s="220" t="s">
        <v>1294</v>
      </c>
      <c r="G295" s="42"/>
      <c r="H295" s="42"/>
      <c r="I295" s="221"/>
      <c r="J295" s="42"/>
      <c r="K295" s="42"/>
      <c r="L295" s="46"/>
      <c r="M295" s="222"/>
      <c r="N295" s="223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151</v>
      </c>
      <c r="AU295" s="19" t="s">
        <v>82</v>
      </c>
    </row>
    <row r="296" spans="1:51" s="13" customFormat="1" ht="12">
      <c r="A296" s="13"/>
      <c r="B296" s="224"/>
      <c r="C296" s="225"/>
      <c r="D296" s="226" t="s">
        <v>153</v>
      </c>
      <c r="E296" s="227" t="s">
        <v>19</v>
      </c>
      <c r="F296" s="228" t="s">
        <v>1295</v>
      </c>
      <c r="G296" s="225"/>
      <c r="H296" s="227" t="s">
        <v>19</v>
      </c>
      <c r="I296" s="229"/>
      <c r="J296" s="225"/>
      <c r="K296" s="225"/>
      <c r="L296" s="230"/>
      <c r="M296" s="231"/>
      <c r="N296" s="232"/>
      <c r="O296" s="232"/>
      <c r="P296" s="232"/>
      <c r="Q296" s="232"/>
      <c r="R296" s="232"/>
      <c r="S296" s="232"/>
      <c r="T296" s="23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4" t="s">
        <v>153</v>
      </c>
      <c r="AU296" s="234" t="s">
        <v>82</v>
      </c>
      <c r="AV296" s="13" t="s">
        <v>80</v>
      </c>
      <c r="AW296" s="13" t="s">
        <v>33</v>
      </c>
      <c r="AX296" s="13" t="s">
        <v>72</v>
      </c>
      <c r="AY296" s="234" t="s">
        <v>141</v>
      </c>
    </row>
    <row r="297" spans="1:51" s="14" customFormat="1" ht="12">
      <c r="A297" s="14"/>
      <c r="B297" s="235"/>
      <c r="C297" s="236"/>
      <c r="D297" s="226" t="s">
        <v>153</v>
      </c>
      <c r="E297" s="237" t="s">
        <v>19</v>
      </c>
      <c r="F297" s="238" t="s">
        <v>667</v>
      </c>
      <c r="G297" s="236"/>
      <c r="H297" s="239">
        <v>90</v>
      </c>
      <c r="I297" s="240"/>
      <c r="J297" s="236"/>
      <c r="K297" s="236"/>
      <c r="L297" s="241"/>
      <c r="M297" s="242"/>
      <c r="N297" s="243"/>
      <c r="O297" s="243"/>
      <c r="P297" s="243"/>
      <c r="Q297" s="243"/>
      <c r="R297" s="243"/>
      <c r="S297" s="243"/>
      <c r="T297" s="24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5" t="s">
        <v>153</v>
      </c>
      <c r="AU297" s="245" t="s">
        <v>82</v>
      </c>
      <c r="AV297" s="14" t="s">
        <v>82</v>
      </c>
      <c r="AW297" s="14" t="s">
        <v>33</v>
      </c>
      <c r="AX297" s="14" t="s">
        <v>80</v>
      </c>
      <c r="AY297" s="245" t="s">
        <v>141</v>
      </c>
    </row>
    <row r="298" spans="1:65" s="2" customFormat="1" ht="33" customHeight="1">
      <c r="A298" s="40"/>
      <c r="B298" s="41"/>
      <c r="C298" s="206" t="s">
        <v>478</v>
      </c>
      <c r="D298" s="206" t="s">
        <v>144</v>
      </c>
      <c r="E298" s="207" t="s">
        <v>1296</v>
      </c>
      <c r="F298" s="208" t="s">
        <v>1297</v>
      </c>
      <c r="G298" s="209" t="s">
        <v>230</v>
      </c>
      <c r="H298" s="210">
        <v>43</v>
      </c>
      <c r="I298" s="211"/>
      <c r="J298" s="212">
        <f>ROUND(I298*H298,2)</f>
        <v>0</v>
      </c>
      <c r="K298" s="208" t="s">
        <v>148</v>
      </c>
      <c r="L298" s="46"/>
      <c r="M298" s="213" t="s">
        <v>19</v>
      </c>
      <c r="N298" s="214" t="s">
        <v>43</v>
      </c>
      <c r="O298" s="86"/>
      <c r="P298" s="215">
        <f>O298*H298</f>
        <v>0</v>
      </c>
      <c r="Q298" s="215">
        <v>0.00024</v>
      </c>
      <c r="R298" s="215">
        <f>Q298*H298</f>
        <v>0.010320000000000001</v>
      </c>
      <c r="S298" s="215">
        <v>0</v>
      </c>
      <c r="T298" s="216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7" t="s">
        <v>184</v>
      </c>
      <c r="AT298" s="217" t="s">
        <v>144</v>
      </c>
      <c r="AU298" s="217" t="s">
        <v>82</v>
      </c>
      <c r="AY298" s="19" t="s">
        <v>141</v>
      </c>
      <c r="BE298" s="218">
        <f>IF(N298="základní",J298,0)</f>
        <v>0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9" t="s">
        <v>80</v>
      </c>
      <c r="BK298" s="218">
        <f>ROUND(I298*H298,2)</f>
        <v>0</v>
      </c>
      <c r="BL298" s="19" t="s">
        <v>184</v>
      </c>
      <c r="BM298" s="217" t="s">
        <v>1298</v>
      </c>
    </row>
    <row r="299" spans="1:47" s="2" customFormat="1" ht="12">
      <c r="A299" s="40"/>
      <c r="B299" s="41"/>
      <c r="C299" s="42"/>
      <c r="D299" s="219" t="s">
        <v>151</v>
      </c>
      <c r="E299" s="42"/>
      <c r="F299" s="220" t="s">
        <v>1299</v>
      </c>
      <c r="G299" s="42"/>
      <c r="H299" s="42"/>
      <c r="I299" s="221"/>
      <c r="J299" s="42"/>
      <c r="K299" s="42"/>
      <c r="L299" s="46"/>
      <c r="M299" s="222"/>
      <c r="N299" s="223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151</v>
      </c>
      <c r="AU299" s="19" t="s">
        <v>82</v>
      </c>
    </row>
    <row r="300" spans="1:51" s="13" customFormat="1" ht="12">
      <c r="A300" s="13"/>
      <c r="B300" s="224"/>
      <c r="C300" s="225"/>
      <c r="D300" s="226" t="s">
        <v>153</v>
      </c>
      <c r="E300" s="227" t="s">
        <v>19</v>
      </c>
      <c r="F300" s="228" t="s">
        <v>1295</v>
      </c>
      <c r="G300" s="225"/>
      <c r="H300" s="227" t="s">
        <v>19</v>
      </c>
      <c r="I300" s="229"/>
      <c r="J300" s="225"/>
      <c r="K300" s="225"/>
      <c r="L300" s="230"/>
      <c r="M300" s="231"/>
      <c r="N300" s="232"/>
      <c r="O300" s="232"/>
      <c r="P300" s="232"/>
      <c r="Q300" s="232"/>
      <c r="R300" s="232"/>
      <c r="S300" s="232"/>
      <c r="T300" s="23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4" t="s">
        <v>153</v>
      </c>
      <c r="AU300" s="234" t="s">
        <v>82</v>
      </c>
      <c r="AV300" s="13" t="s">
        <v>80</v>
      </c>
      <c r="AW300" s="13" t="s">
        <v>33</v>
      </c>
      <c r="AX300" s="13" t="s">
        <v>72</v>
      </c>
      <c r="AY300" s="234" t="s">
        <v>141</v>
      </c>
    </row>
    <row r="301" spans="1:51" s="14" customFormat="1" ht="12">
      <c r="A301" s="14"/>
      <c r="B301" s="235"/>
      <c r="C301" s="236"/>
      <c r="D301" s="226" t="s">
        <v>153</v>
      </c>
      <c r="E301" s="237" t="s">
        <v>19</v>
      </c>
      <c r="F301" s="238" t="s">
        <v>1290</v>
      </c>
      <c r="G301" s="236"/>
      <c r="H301" s="239">
        <v>43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5" t="s">
        <v>153</v>
      </c>
      <c r="AU301" s="245" t="s">
        <v>82</v>
      </c>
      <c r="AV301" s="14" t="s">
        <v>82</v>
      </c>
      <c r="AW301" s="14" t="s">
        <v>33</v>
      </c>
      <c r="AX301" s="14" t="s">
        <v>80</v>
      </c>
      <c r="AY301" s="245" t="s">
        <v>141</v>
      </c>
    </row>
    <row r="302" spans="1:65" s="2" customFormat="1" ht="16.5" customHeight="1">
      <c r="A302" s="40"/>
      <c r="B302" s="41"/>
      <c r="C302" s="206" t="s">
        <v>487</v>
      </c>
      <c r="D302" s="206" t="s">
        <v>144</v>
      </c>
      <c r="E302" s="207" t="s">
        <v>1300</v>
      </c>
      <c r="F302" s="208" t="s">
        <v>1301</v>
      </c>
      <c r="G302" s="209" t="s">
        <v>298</v>
      </c>
      <c r="H302" s="210">
        <v>22</v>
      </c>
      <c r="I302" s="211"/>
      <c r="J302" s="212">
        <f>ROUND(I302*H302,2)</f>
        <v>0</v>
      </c>
      <c r="K302" s="208" t="s">
        <v>148</v>
      </c>
      <c r="L302" s="46"/>
      <c r="M302" s="213" t="s">
        <v>19</v>
      </c>
      <c r="N302" s="214" t="s">
        <v>43</v>
      </c>
      <c r="O302" s="86"/>
      <c r="P302" s="215">
        <f>O302*H302</f>
        <v>0</v>
      </c>
      <c r="Q302" s="215">
        <v>0.00013</v>
      </c>
      <c r="R302" s="215">
        <f>Q302*H302</f>
        <v>0.0028599999999999997</v>
      </c>
      <c r="S302" s="215">
        <v>0</v>
      </c>
      <c r="T302" s="216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7" t="s">
        <v>184</v>
      </c>
      <c r="AT302" s="217" t="s">
        <v>144</v>
      </c>
      <c r="AU302" s="217" t="s">
        <v>82</v>
      </c>
      <c r="AY302" s="19" t="s">
        <v>141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9" t="s">
        <v>80</v>
      </c>
      <c r="BK302" s="218">
        <f>ROUND(I302*H302,2)</f>
        <v>0</v>
      </c>
      <c r="BL302" s="19" t="s">
        <v>184</v>
      </c>
      <c r="BM302" s="217" t="s">
        <v>1302</v>
      </c>
    </row>
    <row r="303" spans="1:47" s="2" customFormat="1" ht="12">
      <c r="A303" s="40"/>
      <c r="B303" s="41"/>
      <c r="C303" s="42"/>
      <c r="D303" s="219" t="s">
        <v>151</v>
      </c>
      <c r="E303" s="42"/>
      <c r="F303" s="220" t="s">
        <v>1303</v>
      </c>
      <c r="G303" s="42"/>
      <c r="H303" s="42"/>
      <c r="I303" s="221"/>
      <c r="J303" s="42"/>
      <c r="K303" s="42"/>
      <c r="L303" s="46"/>
      <c r="M303" s="222"/>
      <c r="N303" s="223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151</v>
      </c>
      <c r="AU303" s="19" t="s">
        <v>82</v>
      </c>
    </row>
    <row r="304" spans="1:51" s="13" customFormat="1" ht="12">
      <c r="A304" s="13"/>
      <c r="B304" s="224"/>
      <c r="C304" s="225"/>
      <c r="D304" s="226" t="s">
        <v>153</v>
      </c>
      <c r="E304" s="227" t="s">
        <v>19</v>
      </c>
      <c r="F304" s="228" t="s">
        <v>1304</v>
      </c>
      <c r="G304" s="225"/>
      <c r="H304" s="227" t="s">
        <v>19</v>
      </c>
      <c r="I304" s="229"/>
      <c r="J304" s="225"/>
      <c r="K304" s="225"/>
      <c r="L304" s="230"/>
      <c r="M304" s="231"/>
      <c r="N304" s="232"/>
      <c r="O304" s="232"/>
      <c r="P304" s="232"/>
      <c r="Q304" s="232"/>
      <c r="R304" s="232"/>
      <c r="S304" s="232"/>
      <c r="T304" s="23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4" t="s">
        <v>153</v>
      </c>
      <c r="AU304" s="234" t="s">
        <v>82</v>
      </c>
      <c r="AV304" s="13" t="s">
        <v>80</v>
      </c>
      <c r="AW304" s="13" t="s">
        <v>33</v>
      </c>
      <c r="AX304" s="13" t="s">
        <v>72</v>
      </c>
      <c r="AY304" s="234" t="s">
        <v>141</v>
      </c>
    </row>
    <row r="305" spans="1:51" s="14" customFormat="1" ht="12">
      <c r="A305" s="14"/>
      <c r="B305" s="235"/>
      <c r="C305" s="236"/>
      <c r="D305" s="226" t="s">
        <v>153</v>
      </c>
      <c r="E305" s="237" t="s">
        <v>19</v>
      </c>
      <c r="F305" s="238" t="s">
        <v>280</v>
      </c>
      <c r="G305" s="236"/>
      <c r="H305" s="239">
        <v>22</v>
      </c>
      <c r="I305" s="240"/>
      <c r="J305" s="236"/>
      <c r="K305" s="236"/>
      <c r="L305" s="241"/>
      <c r="M305" s="242"/>
      <c r="N305" s="243"/>
      <c r="O305" s="243"/>
      <c r="P305" s="243"/>
      <c r="Q305" s="243"/>
      <c r="R305" s="243"/>
      <c r="S305" s="243"/>
      <c r="T305" s="24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5" t="s">
        <v>153</v>
      </c>
      <c r="AU305" s="245" t="s">
        <v>82</v>
      </c>
      <c r="AV305" s="14" t="s">
        <v>82</v>
      </c>
      <c r="AW305" s="14" t="s">
        <v>33</v>
      </c>
      <c r="AX305" s="14" t="s">
        <v>80</v>
      </c>
      <c r="AY305" s="245" t="s">
        <v>141</v>
      </c>
    </row>
    <row r="306" spans="1:65" s="2" customFormat="1" ht="16.5" customHeight="1">
      <c r="A306" s="40"/>
      <c r="B306" s="41"/>
      <c r="C306" s="206" t="s">
        <v>493</v>
      </c>
      <c r="D306" s="206" t="s">
        <v>144</v>
      </c>
      <c r="E306" s="207" t="s">
        <v>1305</v>
      </c>
      <c r="F306" s="208" t="s">
        <v>1306</v>
      </c>
      <c r="G306" s="209" t="s">
        <v>1307</v>
      </c>
      <c r="H306" s="210">
        <v>2</v>
      </c>
      <c r="I306" s="211"/>
      <c r="J306" s="212">
        <f>ROUND(I306*H306,2)</f>
        <v>0</v>
      </c>
      <c r="K306" s="208" t="s">
        <v>148</v>
      </c>
      <c r="L306" s="46"/>
      <c r="M306" s="213" t="s">
        <v>19</v>
      </c>
      <c r="N306" s="214" t="s">
        <v>43</v>
      </c>
      <c r="O306" s="86"/>
      <c r="P306" s="215">
        <f>O306*H306</f>
        <v>0</v>
      </c>
      <c r="Q306" s="215">
        <v>0.00025</v>
      </c>
      <c r="R306" s="215">
        <f>Q306*H306</f>
        <v>0.0005</v>
      </c>
      <c r="S306" s="215">
        <v>0</v>
      </c>
      <c r="T306" s="21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184</v>
      </c>
      <c r="AT306" s="217" t="s">
        <v>144</v>
      </c>
      <c r="AU306" s="217" t="s">
        <v>82</v>
      </c>
      <c r="AY306" s="19" t="s">
        <v>141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80</v>
      </c>
      <c r="BK306" s="218">
        <f>ROUND(I306*H306,2)</f>
        <v>0</v>
      </c>
      <c r="BL306" s="19" t="s">
        <v>184</v>
      </c>
      <c r="BM306" s="217" t="s">
        <v>1308</v>
      </c>
    </row>
    <row r="307" spans="1:47" s="2" customFormat="1" ht="12">
      <c r="A307" s="40"/>
      <c r="B307" s="41"/>
      <c r="C307" s="42"/>
      <c r="D307" s="219" t="s">
        <v>151</v>
      </c>
      <c r="E307" s="42"/>
      <c r="F307" s="220" t="s">
        <v>1309</v>
      </c>
      <c r="G307" s="42"/>
      <c r="H307" s="42"/>
      <c r="I307" s="221"/>
      <c r="J307" s="42"/>
      <c r="K307" s="42"/>
      <c r="L307" s="46"/>
      <c r="M307" s="222"/>
      <c r="N307" s="223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151</v>
      </c>
      <c r="AU307" s="19" t="s">
        <v>82</v>
      </c>
    </row>
    <row r="308" spans="1:51" s="14" customFormat="1" ht="12">
      <c r="A308" s="14"/>
      <c r="B308" s="235"/>
      <c r="C308" s="236"/>
      <c r="D308" s="226" t="s">
        <v>153</v>
      </c>
      <c r="E308" s="237" t="s">
        <v>19</v>
      </c>
      <c r="F308" s="238" t="s">
        <v>82</v>
      </c>
      <c r="G308" s="236"/>
      <c r="H308" s="239">
        <v>2</v>
      </c>
      <c r="I308" s="240"/>
      <c r="J308" s="236"/>
      <c r="K308" s="236"/>
      <c r="L308" s="241"/>
      <c r="M308" s="242"/>
      <c r="N308" s="243"/>
      <c r="O308" s="243"/>
      <c r="P308" s="243"/>
      <c r="Q308" s="243"/>
      <c r="R308" s="243"/>
      <c r="S308" s="243"/>
      <c r="T308" s="24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5" t="s">
        <v>153</v>
      </c>
      <c r="AU308" s="245" t="s">
        <v>82</v>
      </c>
      <c r="AV308" s="14" t="s">
        <v>82</v>
      </c>
      <c r="AW308" s="14" t="s">
        <v>33</v>
      </c>
      <c r="AX308" s="14" t="s">
        <v>80</v>
      </c>
      <c r="AY308" s="245" t="s">
        <v>141</v>
      </c>
    </row>
    <row r="309" spans="1:65" s="2" customFormat="1" ht="16.5" customHeight="1">
      <c r="A309" s="40"/>
      <c r="B309" s="41"/>
      <c r="C309" s="206" t="s">
        <v>500</v>
      </c>
      <c r="D309" s="206" t="s">
        <v>144</v>
      </c>
      <c r="E309" s="207" t="s">
        <v>1310</v>
      </c>
      <c r="F309" s="208" t="s">
        <v>1311</v>
      </c>
      <c r="G309" s="209" t="s">
        <v>298</v>
      </c>
      <c r="H309" s="210">
        <v>6</v>
      </c>
      <c r="I309" s="211"/>
      <c r="J309" s="212">
        <f>ROUND(I309*H309,2)</f>
        <v>0</v>
      </c>
      <c r="K309" s="208" t="s">
        <v>148</v>
      </c>
      <c r="L309" s="46"/>
      <c r="M309" s="213" t="s">
        <v>19</v>
      </c>
      <c r="N309" s="214" t="s">
        <v>43</v>
      </c>
      <c r="O309" s="86"/>
      <c r="P309" s="215">
        <f>O309*H309</f>
        <v>0</v>
      </c>
      <c r="Q309" s="215">
        <v>0.00022</v>
      </c>
      <c r="R309" s="215">
        <f>Q309*H309</f>
        <v>0.00132</v>
      </c>
      <c r="S309" s="215">
        <v>0</v>
      </c>
      <c r="T309" s="21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184</v>
      </c>
      <c r="AT309" s="217" t="s">
        <v>144</v>
      </c>
      <c r="AU309" s="217" t="s">
        <v>82</v>
      </c>
      <c r="AY309" s="19" t="s">
        <v>141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80</v>
      </c>
      <c r="BK309" s="218">
        <f>ROUND(I309*H309,2)</f>
        <v>0</v>
      </c>
      <c r="BL309" s="19" t="s">
        <v>184</v>
      </c>
      <c r="BM309" s="217" t="s">
        <v>1312</v>
      </c>
    </row>
    <row r="310" spans="1:47" s="2" customFormat="1" ht="12">
      <c r="A310" s="40"/>
      <c r="B310" s="41"/>
      <c r="C310" s="42"/>
      <c r="D310" s="219" t="s">
        <v>151</v>
      </c>
      <c r="E310" s="42"/>
      <c r="F310" s="220" t="s">
        <v>1313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151</v>
      </c>
      <c r="AU310" s="19" t="s">
        <v>82</v>
      </c>
    </row>
    <row r="311" spans="1:47" s="2" customFormat="1" ht="12">
      <c r="A311" s="40"/>
      <c r="B311" s="41"/>
      <c r="C311" s="42"/>
      <c r="D311" s="226" t="s">
        <v>1061</v>
      </c>
      <c r="E311" s="42"/>
      <c r="F311" s="270" t="s">
        <v>1314</v>
      </c>
      <c r="G311" s="42"/>
      <c r="H311" s="42"/>
      <c r="I311" s="221"/>
      <c r="J311" s="42"/>
      <c r="K311" s="42"/>
      <c r="L311" s="46"/>
      <c r="M311" s="222"/>
      <c r="N311" s="223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1061</v>
      </c>
      <c r="AU311" s="19" t="s">
        <v>82</v>
      </c>
    </row>
    <row r="312" spans="1:51" s="14" customFormat="1" ht="12">
      <c r="A312" s="14"/>
      <c r="B312" s="235"/>
      <c r="C312" s="236"/>
      <c r="D312" s="226" t="s">
        <v>153</v>
      </c>
      <c r="E312" s="237" t="s">
        <v>19</v>
      </c>
      <c r="F312" s="238" t="s">
        <v>142</v>
      </c>
      <c r="G312" s="236"/>
      <c r="H312" s="239">
        <v>6</v>
      </c>
      <c r="I312" s="240"/>
      <c r="J312" s="236"/>
      <c r="K312" s="236"/>
      <c r="L312" s="241"/>
      <c r="M312" s="242"/>
      <c r="N312" s="243"/>
      <c r="O312" s="243"/>
      <c r="P312" s="243"/>
      <c r="Q312" s="243"/>
      <c r="R312" s="243"/>
      <c r="S312" s="243"/>
      <c r="T312" s="24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5" t="s">
        <v>153</v>
      </c>
      <c r="AU312" s="245" t="s">
        <v>82</v>
      </c>
      <c r="AV312" s="14" t="s">
        <v>82</v>
      </c>
      <c r="AW312" s="14" t="s">
        <v>33</v>
      </c>
      <c r="AX312" s="14" t="s">
        <v>80</v>
      </c>
      <c r="AY312" s="245" t="s">
        <v>141</v>
      </c>
    </row>
    <row r="313" spans="1:65" s="2" customFormat="1" ht="16.5" customHeight="1">
      <c r="A313" s="40"/>
      <c r="B313" s="41"/>
      <c r="C313" s="206" t="s">
        <v>506</v>
      </c>
      <c r="D313" s="206" t="s">
        <v>144</v>
      </c>
      <c r="E313" s="207" t="s">
        <v>1315</v>
      </c>
      <c r="F313" s="208" t="s">
        <v>1316</v>
      </c>
      <c r="G313" s="209" t="s">
        <v>298</v>
      </c>
      <c r="H313" s="210">
        <v>2</v>
      </c>
      <c r="I313" s="211"/>
      <c r="J313" s="212">
        <f>ROUND(I313*H313,2)</f>
        <v>0</v>
      </c>
      <c r="K313" s="208" t="s">
        <v>148</v>
      </c>
      <c r="L313" s="46"/>
      <c r="M313" s="213" t="s">
        <v>19</v>
      </c>
      <c r="N313" s="214" t="s">
        <v>43</v>
      </c>
      <c r="O313" s="86"/>
      <c r="P313" s="215">
        <f>O313*H313</f>
        <v>0</v>
      </c>
      <c r="Q313" s="215">
        <v>0.00052</v>
      </c>
      <c r="R313" s="215">
        <f>Q313*H313</f>
        <v>0.00104</v>
      </c>
      <c r="S313" s="215">
        <v>0</v>
      </c>
      <c r="T313" s="21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7" t="s">
        <v>184</v>
      </c>
      <c r="AT313" s="217" t="s">
        <v>144</v>
      </c>
      <c r="AU313" s="217" t="s">
        <v>82</v>
      </c>
      <c r="AY313" s="19" t="s">
        <v>141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9" t="s">
        <v>80</v>
      </c>
      <c r="BK313" s="218">
        <f>ROUND(I313*H313,2)</f>
        <v>0</v>
      </c>
      <c r="BL313" s="19" t="s">
        <v>184</v>
      </c>
      <c r="BM313" s="217" t="s">
        <v>1317</v>
      </c>
    </row>
    <row r="314" spans="1:47" s="2" customFormat="1" ht="12">
      <c r="A314" s="40"/>
      <c r="B314" s="41"/>
      <c r="C314" s="42"/>
      <c r="D314" s="219" t="s">
        <v>151</v>
      </c>
      <c r="E314" s="42"/>
      <c r="F314" s="220" t="s">
        <v>1318</v>
      </c>
      <c r="G314" s="42"/>
      <c r="H314" s="42"/>
      <c r="I314" s="221"/>
      <c r="J314" s="42"/>
      <c r="K314" s="42"/>
      <c r="L314" s="46"/>
      <c r="M314" s="222"/>
      <c r="N314" s="223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151</v>
      </c>
      <c r="AU314" s="19" t="s">
        <v>82</v>
      </c>
    </row>
    <row r="315" spans="1:47" s="2" customFormat="1" ht="12">
      <c r="A315" s="40"/>
      <c r="B315" s="41"/>
      <c r="C315" s="42"/>
      <c r="D315" s="226" t="s">
        <v>1061</v>
      </c>
      <c r="E315" s="42"/>
      <c r="F315" s="270" t="s">
        <v>1314</v>
      </c>
      <c r="G315" s="42"/>
      <c r="H315" s="42"/>
      <c r="I315" s="221"/>
      <c r="J315" s="42"/>
      <c r="K315" s="42"/>
      <c r="L315" s="46"/>
      <c r="M315" s="222"/>
      <c r="N315" s="223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1061</v>
      </c>
      <c r="AU315" s="19" t="s">
        <v>82</v>
      </c>
    </row>
    <row r="316" spans="1:51" s="14" customFormat="1" ht="12">
      <c r="A316" s="14"/>
      <c r="B316" s="235"/>
      <c r="C316" s="236"/>
      <c r="D316" s="226" t="s">
        <v>153</v>
      </c>
      <c r="E316" s="237" t="s">
        <v>19</v>
      </c>
      <c r="F316" s="238" t="s">
        <v>82</v>
      </c>
      <c r="G316" s="236"/>
      <c r="H316" s="239">
        <v>2</v>
      </c>
      <c r="I316" s="240"/>
      <c r="J316" s="236"/>
      <c r="K316" s="236"/>
      <c r="L316" s="241"/>
      <c r="M316" s="242"/>
      <c r="N316" s="243"/>
      <c r="O316" s="243"/>
      <c r="P316" s="243"/>
      <c r="Q316" s="243"/>
      <c r="R316" s="243"/>
      <c r="S316" s="243"/>
      <c r="T316" s="24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5" t="s">
        <v>153</v>
      </c>
      <c r="AU316" s="245" t="s">
        <v>82</v>
      </c>
      <c r="AV316" s="14" t="s">
        <v>82</v>
      </c>
      <c r="AW316" s="14" t="s">
        <v>33</v>
      </c>
      <c r="AX316" s="14" t="s">
        <v>80</v>
      </c>
      <c r="AY316" s="245" t="s">
        <v>141</v>
      </c>
    </row>
    <row r="317" spans="1:65" s="2" customFormat="1" ht="16.5" customHeight="1">
      <c r="A317" s="40"/>
      <c r="B317" s="41"/>
      <c r="C317" s="206" t="s">
        <v>511</v>
      </c>
      <c r="D317" s="206" t="s">
        <v>144</v>
      </c>
      <c r="E317" s="207" t="s">
        <v>1319</v>
      </c>
      <c r="F317" s="208" t="s">
        <v>1320</v>
      </c>
      <c r="G317" s="209" t="s">
        <v>298</v>
      </c>
      <c r="H317" s="210">
        <v>14</v>
      </c>
      <c r="I317" s="211"/>
      <c r="J317" s="212">
        <f>ROUND(I317*H317,2)</f>
        <v>0</v>
      </c>
      <c r="K317" s="208" t="s">
        <v>148</v>
      </c>
      <c r="L317" s="46"/>
      <c r="M317" s="213" t="s">
        <v>19</v>
      </c>
      <c r="N317" s="214" t="s">
        <v>43</v>
      </c>
      <c r="O317" s="86"/>
      <c r="P317" s="215">
        <f>O317*H317</f>
        <v>0</v>
      </c>
      <c r="Q317" s="215">
        <v>0.00021</v>
      </c>
      <c r="R317" s="215">
        <f>Q317*H317</f>
        <v>0.00294</v>
      </c>
      <c r="S317" s="215">
        <v>0</v>
      </c>
      <c r="T317" s="216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7" t="s">
        <v>184</v>
      </c>
      <c r="AT317" s="217" t="s">
        <v>144</v>
      </c>
      <c r="AU317" s="217" t="s">
        <v>82</v>
      </c>
      <c r="AY317" s="19" t="s">
        <v>141</v>
      </c>
      <c r="BE317" s="218">
        <f>IF(N317="základní",J317,0)</f>
        <v>0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9" t="s">
        <v>80</v>
      </c>
      <c r="BK317" s="218">
        <f>ROUND(I317*H317,2)</f>
        <v>0</v>
      </c>
      <c r="BL317" s="19" t="s">
        <v>184</v>
      </c>
      <c r="BM317" s="217" t="s">
        <v>1321</v>
      </c>
    </row>
    <row r="318" spans="1:47" s="2" customFormat="1" ht="12">
      <c r="A318" s="40"/>
      <c r="B318" s="41"/>
      <c r="C318" s="42"/>
      <c r="D318" s="219" t="s">
        <v>151</v>
      </c>
      <c r="E318" s="42"/>
      <c r="F318" s="220" t="s">
        <v>1322</v>
      </c>
      <c r="G318" s="42"/>
      <c r="H318" s="42"/>
      <c r="I318" s="221"/>
      <c r="J318" s="42"/>
      <c r="K318" s="42"/>
      <c r="L318" s="46"/>
      <c r="M318" s="222"/>
      <c r="N318" s="223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151</v>
      </c>
      <c r="AU318" s="19" t="s">
        <v>82</v>
      </c>
    </row>
    <row r="319" spans="1:47" s="2" customFormat="1" ht="12">
      <c r="A319" s="40"/>
      <c r="B319" s="41"/>
      <c r="C319" s="42"/>
      <c r="D319" s="226" t="s">
        <v>1061</v>
      </c>
      <c r="E319" s="42"/>
      <c r="F319" s="270" t="s">
        <v>1314</v>
      </c>
      <c r="G319" s="42"/>
      <c r="H319" s="42"/>
      <c r="I319" s="221"/>
      <c r="J319" s="42"/>
      <c r="K319" s="42"/>
      <c r="L319" s="46"/>
      <c r="M319" s="222"/>
      <c r="N319" s="223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1061</v>
      </c>
      <c r="AU319" s="19" t="s">
        <v>82</v>
      </c>
    </row>
    <row r="320" spans="1:51" s="14" customFormat="1" ht="12">
      <c r="A320" s="14"/>
      <c r="B320" s="235"/>
      <c r="C320" s="236"/>
      <c r="D320" s="226" t="s">
        <v>153</v>
      </c>
      <c r="E320" s="237" t="s">
        <v>19</v>
      </c>
      <c r="F320" s="238" t="s">
        <v>234</v>
      </c>
      <c r="G320" s="236"/>
      <c r="H320" s="239">
        <v>14</v>
      </c>
      <c r="I320" s="240"/>
      <c r="J320" s="236"/>
      <c r="K320" s="236"/>
      <c r="L320" s="241"/>
      <c r="M320" s="242"/>
      <c r="N320" s="243"/>
      <c r="O320" s="243"/>
      <c r="P320" s="243"/>
      <c r="Q320" s="243"/>
      <c r="R320" s="243"/>
      <c r="S320" s="243"/>
      <c r="T320" s="24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5" t="s">
        <v>153</v>
      </c>
      <c r="AU320" s="245" t="s">
        <v>82</v>
      </c>
      <c r="AV320" s="14" t="s">
        <v>82</v>
      </c>
      <c r="AW320" s="14" t="s">
        <v>33</v>
      </c>
      <c r="AX320" s="14" t="s">
        <v>80</v>
      </c>
      <c r="AY320" s="245" t="s">
        <v>141</v>
      </c>
    </row>
    <row r="321" spans="1:65" s="2" customFormat="1" ht="16.5" customHeight="1">
      <c r="A321" s="40"/>
      <c r="B321" s="41"/>
      <c r="C321" s="206" t="s">
        <v>517</v>
      </c>
      <c r="D321" s="206" t="s">
        <v>144</v>
      </c>
      <c r="E321" s="207" t="s">
        <v>1323</v>
      </c>
      <c r="F321" s="208" t="s">
        <v>1324</v>
      </c>
      <c r="G321" s="209" t="s">
        <v>298</v>
      </c>
      <c r="H321" s="210">
        <v>4</v>
      </c>
      <c r="I321" s="211"/>
      <c r="J321" s="212">
        <f>ROUND(I321*H321,2)</f>
        <v>0</v>
      </c>
      <c r="K321" s="208" t="s">
        <v>148</v>
      </c>
      <c r="L321" s="46"/>
      <c r="M321" s="213" t="s">
        <v>19</v>
      </c>
      <c r="N321" s="214" t="s">
        <v>43</v>
      </c>
      <c r="O321" s="86"/>
      <c r="P321" s="215">
        <f>O321*H321</f>
        <v>0</v>
      </c>
      <c r="Q321" s="215">
        <v>0.0005</v>
      </c>
      <c r="R321" s="215">
        <f>Q321*H321</f>
        <v>0.002</v>
      </c>
      <c r="S321" s="215">
        <v>0</v>
      </c>
      <c r="T321" s="21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7" t="s">
        <v>184</v>
      </c>
      <c r="AT321" s="217" t="s">
        <v>144</v>
      </c>
      <c r="AU321" s="217" t="s">
        <v>82</v>
      </c>
      <c r="AY321" s="19" t="s">
        <v>141</v>
      </c>
      <c r="BE321" s="218">
        <f>IF(N321="základní",J321,0)</f>
        <v>0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9" t="s">
        <v>80</v>
      </c>
      <c r="BK321" s="218">
        <f>ROUND(I321*H321,2)</f>
        <v>0</v>
      </c>
      <c r="BL321" s="19" t="s">
        <v>184</v>
      </c>
      <c r="BM321" s="217" t="s">
        <v>1325</v>
      </c>
    </row>
    <row r="322" spans="1:47" s="2" customFormat="1" ht="12">
      <c r="A322" s="40"/>
      <c r="B322" s="41"/>
      <c r="C322" s="42"/>
      <c r="D322" s="219" t="s">
        <v>151</v>
      </c>
      <c r="E322" s="42"/>
      <c r="F322" s="220" t="s">
        <v>1326</v>
      </c>
      <c r="G322" s="42"/>
      <c r="H322" s="42"/>
      <c r="I322" s="221"/>
      <c r="J322" s="42"/>
      <c r="K322" s="42"/>
      <c r="L322" s="46"/>
      <c r="M322" s="222"/>
      <c r="N322" s="223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151</v>
      </c>
      <c r="AU322" s="19" t="s">
        <v>82</v>
      </c>
    </row>
    <row r="323" spans="1:47" s="2" customFormat="1" ht="12">
      <c r="A323" s="40"/>
      <c r="B323" s="41"/>
      <c r="C323" s="42"/>
      <c r="D323" s="226" t="s">
        <v>1061</v>
      </c>
      <c r="E323" s="42"/>
      <c r="F323" s="270" t="s">
        <v>1314</v>
      </c>
      <c r="G323" s="42"/>
      <c r="H323" s="42"/>
      <c r="I323" s="221"/>
      <c r="J323" s="42"/>
      <c r="K323" s="42"/>
      <c r="L323" s="46"/>
      <c r="M323" s="222"/>
      <c r="N323" s="223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1061</v>
      </c>
      <c r="AU323" s="19" t="s">
        <v>82</v>
      </c>
    </row>
    <row r="324" spans="1:51" s="14" customFormat="1" ht="12">
      <c r="A324" s="14"/>
      <c r="B324" s="235"/>
      <c r="C324" s="236"/>
      <c r="D324" s="226" t="s">
        <v>153</v>
      </c>
      <c r="E324" s="237" t="s">
        <v>19</v>
      </c>
      <c r="F324" s="238" t="s">
        <v>149</v>
      </c>
      <c r="G324" s="236"/>
      <c r="H324" s="239">
        <v>4</v>
      </c>
      <c r="I324" s="240"/>
      <c r="J324" s="236"/>
      <c r="K324" s="236"/>
      <c r="L324" s="241"/>
      <c r="M324" s="242"/>
      <c r="N324" s="243"/>
      <c r="O324" s="243"/>
      <c r="P324" s="243"/>
      <c r="Q324" s="243"/>
      <c r="R324" s="243"/>
      <c r="S324" s="243"/>
      <c r="T324" s="24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5" t="s">
        <v>153</v>
      </c>
      <c r="AU324" s="245" t="s">
        <v>82</v>
      </c>
      <c r="AV324" s="14" t="s">
        <v>82</v>
      </c>
      <c r="AW324" s="14" t="s">
        <v>33</v>
      </c>
      <c r="AX324" s="14" t="s">
        <v>80</v>
      </c>
      <c r="AY324" s="245" t="s">
        <v>141</v>
      </c>
    </row>
    <row r="325" spans="1:65" s="2" customFormat="1" ht="21.75" customHeight="1">
      <c r="A325" s="40"/>
      <c r="B325" s="41"/>
      <c r="C325" s="206" t="s">
        <v>522</v>
      </c>
      <c r="D325" s="206" t="s">
        <v>144</v>
      </c>
      <c r="E325" s="207" t="s">
        <v>1327</v>
      </c>
      <c r="F325" s="208" t="s">
        <v>1328</v>
      </c>
      <c r="G325" s="209" t="s">
        <v>298</v>
      </c>
      <c r="H325" s="210">
        <v>22</v>
      </c>
      <c r="I325" s="211"/>
      <c r="J325" s="212">
        <f>ROUND(I325*H325,2)</f>
        <v>0</v>
      </c>
      <c r="K325" s="208" t="s">
        <v>148</v>
      </c>
      <c r="L325" s="46"/>
      <c r="M325" s="213" t="s">
        <v>19</v>
      </c>
      <c r="N325" s="214" t="s">
        <v>43</v>
      </c>
      <c r="O325" s="86"/>
      <c r="P325" s="215">
        <f>O325*H325</f>
        <v>0</v>
      </c>
      <c r="Q325" s="215">
        <v>0.00028</v>
      </c>
      <c r="R325" s="215">
        <f>Q325*H325</f>
        <v>0.00616</v>
      </c>
      <c r="S325" s="215">
        <v>0</v>
      </c>
      <c r="T325" s="216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7" t="s">
        <v>184</v>
      </c>
      <c r="AT325" s="217" t="s">
        <v>144</v>
      </c>
      <c r="AU325" s="217" t="s">
        <v>82</v>
      </c>
      <c r="AY325" s="19" t="s">
        <v>141</v>
      </c>
      <c r="BE325" s="218">
        <f>IF(N325="základní",J325,0)</f>
        <v>0</v>
      </c>
      <c r="BF325" s="218">
        <f>IF(N325="snížená",J325,0)</f>
        <v>0</v>
      </c>
      <c r="BG325" s="218">
        <f>IF(N325="zákl. přenesená",J325,0)</f>
        <v>0</v>
      </c>
      <c r="BH325" s="218">
        <f>IF(N325="sníž. přenesená",J325,0)</f>
        <v>0</v>
      </c>
      <c r="BI325" s="218">
        <f>IF(N325="nulová",J325,0)</f>
        <v>0</v>
      </c>
      <c r="BJ325" s="19" t="s">
        <v>80</v>
      </c>
      <c r="BK325" s="218">
        <f>ROUND(I325*H325,2)</f>
        <v>0</v>
      </c>
      <c r="BL325" s="19" t="s">
        <v>184</v>
      </c>
      <c r="BM325" s="217" t="s">
        <v>1329</v>
      </c>
    </row>
    <row r="326" spans="1:47" s="2" customFormat="1" ht="12">
      <c r="A326" s="40"/>
      <c r="B326" s="41"/>
      <c r="C326" s="42"/>
      <c r="D326" s="219" t="s">
        <v>151</v>
      </c>
      <c r="E326" s="42"/>
      <c r="F326" s="220" t="s">
        <v>1330</v>
      </c>
      <c r="G326" s="42"/>
      <c r="H326" s="42"/>
      <c r="I326" s="221"/>
      <c r="J326" s="42"/>
      <c r="K326" s="42"/>
      <c r="L326" s="46"/>
      <c r="M326" s="222"/>
      <c r="N326" s="223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151</v>
      </c>
      <c r="AU326" s="19" t="s">
        <v>82</v>
      </c>
    </row>
    <row r="327" spans="1:47" s="2" customFormat="1" ht="12">
      <c r="A327" s="40"/>
      <c r="B327" s="41"/>
      <c r="C327" s="42"/>
      <c r="D327" s="226" t="s">
        <v>1061</v>
      </c>
      <c r="E327" s="42"/>
      <c r="F327" s="270" t="s">
        <v>1331</v>
      </c>
      <c r="G327" s="42"/>
      <c r="H327" s="42"/>
      <c r="I327" s="221"/>
      <c r="J327" s="42"/>
      <c r="K327" s="42"/>
      <c r="L327" s="46"/>
      <c r="M327" s="222"/>
      <c r="N327" s="223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1061</v>
      </c>
      <c r="AU327" s="19" t="s">
        <v>82</v>
      </c>
    </row>
    <row r="328" spans="1:51" s="14" customFormat="1" ht="12">
      <c r="A328" s="14"/>
      <c r="B328" s="235"/>
      <c r="C328" s="236"/>
      <c r="D328" s="226" t="s">
        <v>153</v>
      </c>
      <c r="E328" s="237" t="s">
        <v>19</v>
      </c>
      <c r="F328" s="238" t="s">
        <v>280</v>
      </c>
      <c r="G328" s="236"/>
      <c r="H328" s="239">
        <v>22</v>
      </c>
      <c r="I328" s="240"/>
      <c r="J328" s="236"/>
      <c r="K328" s="236"/>
      <c r="L328" s="241"/>
      <c r="M328" s="242"/>
      <c r="N328" s="243"/>
      <c r="O328" s="243"/>
      <c r="P328" s="243"/>
      <c r="Q328" s="243"/>
      <c r="R328" s="243"/>
      <c r="S328" s="243"/>
      <c r="T328" s="24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5" t="s">
        <v>153</v>
      </c>
      <c r="AU328" s="245" t="s">
        <v>82</v>
      </c>
      <c r="AV328" s="14" t="s">
        <v>82</v>
      </c>
      <c r="AW328" s="14" t="s">
        <v>33</v>
      </c>
      <c r="AX328" s="14" t="s">
        <v>80</v>
      </c>
      <c r="AY328" s="245" t="s">
        <v>141</v>
      </c>
    </row>
    <row r="329" spans="1:65" s="2" customFormat="1" ht="16.5" customHeight="1">
      <c r="A329" s="40"/>
      <c r="B329" s="41"/>
      <c r="C329" s="206" t="s">
        <v>527</v>
      </c>
      <c r="D329" s="206" t="s">
        <v>144</v>
      </c>
      <c r="E329" s="207" t="s">
        <v>1332</v>
      </c>
      <c r="F329" s="208" t="s">
        <v>1333</v>
      </c>
      <c r="G329" s="209" t="s">
        <v>298</v>
      </c>
      <c r="H329" s="210">
        <v>2</v>
      </c>
      <c r="I329" s="211"/>
      <c r="J329" s="212">
        <f>ROUND(I329*H329,2)</f>
        <v>0</v>
      </c>
      <c r="K329" s="208" t="s">
        <v>148</v>
      </c>
      <c r="L329" s="46"/>
      <c r="M329" s="213" t="s">
        <v>19</v>
      </c>
      <c r="N329" s="214" t="s">
        <v>43</v>
      </c>
      <c r="O329" s="86"/>
      <c r="P329" s="215">
        <f>O329*H329</f>
        <v>0</v>
      </c>
      <c r="Q329" s="215">
        <v>2E-05</v>
      </c>
      <c r="R329" s="215">
        <f>Q329*H329</f>
        <v>4E-05</v>
      </c>
      <c r="S329" s="215">
        <v>2E-05</v>
      </c>
      <c r="T329" s="216">
        <f>S329*H329</f>
        <v>4E-05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17" t="s">
        <v>184</v>
      </c>
      <c r="AT329" s="217" t="s">
        <v>144</v>
      </c>
      <c r="AU329" s="217" t="s">
        <v>82</v>
      </c>
      <c r="AY329" s="19" t="s">
        <v>141</v>
      </c>
      <c r="BE329" s="218">
        <f>IF(N329="základní",J329,0)</f>
        <v>0</v>
      </c>
      <c r="BF329" s="218">
        <f>IF(N329="snížená",J329,0)</f>
        <v>0</v>
      </c>
      <c r="BG329" s="218">
        <f>IF(N329="zákl. přenesená",J329,0)</f>
        <v>0</v>
      </c>
      <c r="BH329" s="218">
        <f>IF(N329="sníž. přenesená",J329,0)</f>
        <v>0</v>
      </c>
      <c r="BI329" s="218">
        <f>IF(N329="nulová",J329,0)</f>
        <v>0</v>
      </c>
      <c r="BJ329" s="19" t="s">
        <v>80</v>
      </c>
      <c r="BK329" s="218">
        <f>ROUND(I329*H329,2)</f>
        <v>0</v>
      </c>
      <c r="BL329" s="19" t="s">
        <v>184</v>
      </c>
      <c r="BM329" s="217" t="s">
        <v>1334</v>
      </c>
    </row>
    <row r="330" spans="1:47" s="2" customFormat="1" ht="12">
      <c r="A330" s="40"/>
      <c r="B330" s="41"/>
      <c r="C330" s="42"/>
      <c r="D330" s="219" t="s">
        <v>151</v>
      </c>
      <c r="E330" s="42"/>
      <c r="F330" s="220" t="s">
        <v>1335</v>
      </c>
      <c r="G330" s="42"/>
      <c r="H330" s="42"/>
      <c r="I330" s="221"/>
      <c r="J330" s="42"/>
      <c r="K330" s="42"/>
      <c r="L330" s="46"/>
      <c r="M330" s="222"/>
      <c r="N330" s="223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151</v>
      </c>
      <c r="AU330" s="19" t="s">
        <v>82</v>
      </c>
    </row>
    <row r="331" spans="1:47" s="2" customFormat="1" ht="12">
      <c r="A331" s="40"/>
      <c r="B331" s="41"/>
      <c r="C331" s="42"/>
      <c r="D331" s="226" t="s">
        <v>1061</v>
      </c>
      <c r="E331" s="42"/>
      <c r="F331" s="270" t="s">
        <v>1336</v>
      </c>
      <c r="G331" s="42"/>
      <c r="H331" s="42"/>
      <c r="I331" s="221"/>
      <c r="J331" s="42"/>
      <c r="K331" s="42"/>
      <c r="L331" s="46"/>
      <c r="M331" s="222"/>
      <c r="N331" s="223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1061</v>
      </c>
      <c r="AU331" s="19" t="s">
        <v>82</v>
      </c>
    </row>
    <row r="332" spans="1:51" s="14" customFormat="1" ht="12">
      <c r="A332" s="14"/>
      <c r="B332" s="235"/>
      <c r="C332" s="236"/>
      <c r="D332" s="226" t="s">
        <v>153</v>
      </c>
      <c r="E332" s="237" t="s">
        <v>19</v>
      </c>
      <c r="F332" s="238" t="s">
        <v>82</v>
      </c>
      <c r="G332" s="236"/>
      <c r="H332" s="239">
        <v>2</v>
      </c>
      <c r="I332" s="240"/>
      <c r="J332" s="236"/>
      <c r="K332" s="236"/>
      <c r="L332" s="241"/>
      <c r="M332" s="242"/>
      <c r="N332" s="243"/>
      <c r="O332" s="243"/>
      <c r="P332" s="243"/>
      <c r="Q332" s="243"/>
      <c r="R332" s="243"/>
      <c r="S332" s="243"/>
      <c r="T332" s="24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5" t="s">
        <v>153</v>
      </c>
      <c r="AU332" s="245" t="s">
        <v>82</v>
      </c>
      <c r="AV332" s="14" t="s">
        <v>82</v>
      </c>
      <c r="AW332" s="14" t="s">
        <v>33</v>
      </c>
      <c r="AX332" s="14" t="s">
        <v>80</v>
      </c>
      <c r="AY332" s="245" t="s">
        <v>141</v>
      </c>
    </row>
    <row r="333" spans="1:65" s="2" customFormat="1" ht="24.15" customHeight="1">
      <c r="A333" s="40"/>
      <c r="B333" s="41"/>
      <c r="C333" s="206" t="s">
        <v>532</v>
      </c>
      <c r="D333" s="206" t="s">
        <v>144</v>
      </c>
      <c r="E333" s="207" t="s">
        <v>1337</v>
      </c>
      <c r="F333" s="208" t="s">
        <v>1338</v>
      </c>
      <c r="G333" s="209" t="s">
        <v>298</v>
      </c>
      <c r="H333" s="210">
        <v>2</v>
      </c>
      <c r="I333" s="211"/>
      <c r="J333" s="212">
        <f>ROUND(I333*H333,2)</f>
        <v>0</v>
      </c>
      <c r="K333" s="208" t="s">
        <v>148</v>
      </c>
      <c r="L333" s="46"/>
      <c r="M333" s="213" t="s">
        <v>19</v>
      </c>
      <c r="N333" s="214" t="s">
        <v>43</v>
      </c>
      <c r="O333" s="86"/>
      <c r="P333" s="215">
        <f>O333*H333</f>
        <v>0</v>
      </c>
      <c r="Q333" s="215">
        <v>0.00118</v>
      </c>
      <c r="R333" s="215">
        <f>Q333*H333</f>
        <v>0.00236</v>
      </c>
      <c r="S333" s="215">
        <v>0</v>
      </c>
      <c r="T333" s="216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7" t="s">
        <v>184</v>
      </c>
      <c r="AT333" s="217" t="s">
        <v>144</v>
      </c>
      <c r="AU333" s="217" t="s">
        <v>82</v>
      </c>
      <c r="AY333" s="19" t="s">
        <v>141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9" t="s">
        <v>80</v>
      </c>
      <c r="BK333" s="218">
        <f>ROUND(I333*H333,2)</f>
        <v>0</v>
      </c>
      <c r="BL333" s="19" t="s">
        <v>184</v>
      </c>
      <c r="BM333" s="217" t="s">
        <v>1339</v>
      </c>
    </row>
    <row r="334" spans="1:47" s="2" customFormat="1" ht="12">
      <c r="A334" s="40"/>
      <c r="B334" s="41"/>
      <c r="C334" s="42"/>
      <c r="D334" s="219" t="s">
        <v>151</v>
      </c>
      <c r="E334" s="42"/>
      <c r="F334" s="220" t="s">
        <v>1340</v>
      </c>
      <c r="G334" s="42"/>
      <c r="H334" s="42"/>
      <c r="I334" s="221"/>
      <c r="J334" s="42"/>
      <c r="K334" s="42"/>
      <c r="L334" s="46"/>
      <c r="M334" s="222"/>
      <c r="N334" s="223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151</v>
      </c>
      <c r="AU334" s="19" t="s">
        <v>82</v>
      </c>
    </row>
    <row r="335" spans="1:47" s="2" customFormat="1" ht="12">
      <c r="A335" s="40"/>
      <c r="B335" s="41"/>
      <c r="C335" s="42"/>
      <c r="D335" s="226" t="s">
        <v>1061</v>
      </c>
      <c r="E335" s="42"/>
      <c r="F335" s="270" t="s">
        <v>1336</v>
      </c>
      <c r="G335" s="42"/>
      <c r="H335" s="42"/>
      <c r="I335" s="221"/>
      <c r="J335" s="42"/>
      <c r="K335" s="42"/>
      <c r="L335" s="46"/>
      <c r="M335" s="222"/>
      <c r="N335" s="223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1061</v>
      </c>
      <c r="AU335" s="19" t="s">
        <v>82</v>
      </c>
    </row>
    <row r="336" spans="1:51" s="14" customFormat="1" ht="12">
      <c r="A336" s="14"/>
      <c r="B336" s="235"/>
      <c r="C336" s="236"/>
      <c r="D336" s="226" t="s">
        <v>153</v>
      </c>
      <c r="E336" s="237" t="s">
        <v>19</v>
      </c>
      <c r="F336" s="238" t="s">
        <v>82</v>
      </c>
      <c r="G336" s="236"/>
      <c r="H336" s="239">
        <v>2</v>
      </c>
      <c r="I336" s="240"/>
      <c r="J336" s="236"/>
      <c r="K336" s="236"/>
      <c r="L336" s="241"/>
      <c r="M336" s="242"/>
      <c r="N336" s="243"/>
      <c r="O336" s="243"/>
      <c r="P336" s="243"/>
      <c r="Q336" s="243"/>
      <c r="R336" s="243"/>
      <c r="S336" s="243"/>
      <c r="T336" s="24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5" t="s">
        <v>153</v>
      </c>
      <c r="AU336" s="245" t="s">
        <v>82</v>
      </c>
      <c r="AV336" s="14" t="s">
        <v>82</v>
      </c>
      <c r="AW336" s="14" t="s">
        <v>33</v>
      </c>
      <c r="AX336" s="14" t="s">
        <v>80</v>
      </c>
      <c r="AY336" s="245" t="s">
        <v>141</v>
      </c>
    </row>
    <row r="337" spans="1:65" s="2" customFormat="1" ht="24.15" customHeight="1">
      <c r="A337" s="40"/>
      <c r="B337" s="41"/>
      <c r="C337" s="206" t="s">
        <v>537</v>
      </c>
      <c r="D337" s="206" t="s">
        <v>144</v>
      </c>
      <c r="E337" s="207" t="s">
        <v>1341</v>
      </c>
      <c r="F337" s="208" t="s">
        <v>1342</v>
      </c>
      <c r="G337" s="209" t="s">
        <v>230</v>
      </c>
      <c r="H337" s="210">
        <v>265</v>
      </c>
      <c r="I337" s="211"/>
      <c r="J337" s="212">
        <f>ROUND(I337*H337,2)</f>
        <v>0</v>
      </c>
      <c r="K337" s="208" t="s">
        <v>148</v>
      </c>
      <c r="L337" s="46"/>
      <c r="M337" s="213" t="s">
        <v>19</v>
      </c>
      <c r="N337" s="214" t="s">
        <v>43</v>
      </c>
      <c r="O337" s="86"/>
      <c r="P337" s="215">
        <f>O337*H337</f>
        <v>0</v>
      </c>
      <c r="Q337" s="215">
        <v>0.00019</v>
      </c>
      <c r="R337" s="215">
        <f>Q337*H337</f>
        <v>0.050350000000000006</v>
      </c>
      <c r="S337" s="215">
        <v>0</v>
      </c>
      <c r="T337" s="216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17" t="s">
        <v>184</v>
      </c>
      <c r="AT337" s="217" t="s">
        <v>144</v>
      </c>
      <c r="AU337" s="217" t="s">
        <v>82</v>
      </c>
      <c r="AY337" s="19" t="s">
        <v>141</v>
      </c>
      <c r="BE337" s="218">
        <f>IF(N337="základní",J337,0)</f>
        <v>0</v>
      </c>
      <c r="BF337" s="218">
        <f>IF(N337="snížená",J337,0)</f>
        <v>0</v>
      </c>
      <c r="BG337" s="218">
        <f>IF(N337="zákl. přenesená",J337,0)</f>
        <v>0</v>
      </c>
      <c r="BH337" s="218">
        <f>IF(N337="sníž. přenesená",J337,0)</f>
        <v>0</v>
      </c>
      <c r="BI337" s="218">
        <f>IF(N337="nulová",J337,0)</f>
        <v>0</v>
      </c>
      <c r="BJ337" s="19" t="s">
        <v>80</v>
      </c>
      <c r="BK337" s="218">
        <f>ROUND(I337*H337,2)</f>
        <v>0</v>
      </c>
      <c r="BL337" s="19" t="s">
        <v>184</v>
      </c>
      <c r="BM337" s="217" t="s">
        <v>1343</v>
      </c>
    </row>
    <row r="338" spans="1:47" s="2" customFormat="1" ht="12">
      <c r="A338" s="40"/>
      <c r="B338" s="41"/>
      <c r="C338" s="42"/>
      <c r="D338" s="219" t="s">
        <v>151</v>
      </c>
      <c r="E338" s="42"/>
      <c r="F338" s="220" t="s">
        <v>1344</v>
      </c>
      <c r="G338" s="42"/>
      <c r="H338" s="42"/>
      <c r="I338" s="221"/>
      <c r="J338" s="42"/>
      <c r="K338" s="42"/>
      <c r="L338" s="46"/>
      <c r="M338" s="222"/>
      <c r="N338" s="223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151</v>
      </c>
      <c r="AU338" s="19" t="s">
        <v>82</v>
      </c>
    </row>
    <row r="339" spans="1:51" s="14" customFormat="1" ht="12">
      <c r="A339" s="14"/>
      <c r="B339" s="235"/>
      <c r="C339" s="236"/>
      <c r="D339" s="226" t="s">
        <v>153</v>
      </c>
      <c r="E339" s="237" t="s">
        <v>19</v>
      </c>
      <c r="F339" s="238" t="s">
        <v>1345</v>
      </c>
      <c r="G339" s="236"/>
      <c r="H339" s="239">
        <v>265</v>
      </c>
      <c r="I339" s="240"/>
      <c r="J339" s="236"/>
      <c r="K339" s="236"/>
      <c r="L339" s="241"/>
      <c r="M339" s="242"/>
      <c r="N339" s="243"/>
      <c r="O339" s="243"/>
      <c r="P339" s="243"/>
      <c r="Q339" s="243"/>
      <c r="R339" s="243"/>
      <c r="S339" s="243"/>
      <c r="T339" s="24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5" t="s">
        <v>153</v>
      </c>
      <c r="AU339" s="245" t="s">
        <v>82</v>
      </c>
      <c r="AV339" s="14" t="s">
        <v>82</v>
      </c>
      <c r="AW339" s="14" t="s">
        <v>33</v>
      </c>
      <c r="AX339" s="14" t="s">
        <v>80</v>
      </c>
      <c r="AY339" s="245" t="s">
        <v>141</v>
      </c>
    </row>
    <row r="340" spans="1:65" s="2" customFormat="1" ht="21.75" customHeight="1">
      <c r="A340" s="40"/>
      <c r="B340" s="41"/>
      <c r="C340" s="206" t="s">
        <v>543</v>
      </c>
      <c r="D340" s="206" t="s">
        <v>144</v>
      </c>
      <c r="E340" s="207" t="s">
        <v>1346</v>
      </c>
      <c r="F340" s="208" t="s">
        <v>1347</v>
      </c>
      <c r="G340" s="209" t="s">
        <v>230</v>
      </c>
      <c r="H340" s="210">
        <v>265</v>
      </c>
      <c r="I340" s="211"/>
      <c r="J340" s="212">
        <f>ROUND(I340*H340,2)</f>
        <v>0</v>
      </c>
      <c r="K340" s="208" t="s">
        <v>148</v>
      </c>
      <c r="L340" s="46"/>
      <c r="M340" s="213" t="s">
        <v>19</v>
      </c>
      <c r="N340" s="214" t="s">
        <v>43</v>
      </c>
      <c r="O340" s="86"/>
      <c r="P340" s="215">
        <f>O340*H340</f>
        <v>0</v>
      </c>
      <c r="Q340" s="215">
        <v>1E-05</v>
      </c>
      <c r="R340" s="215">
        <f>Q340*H340</f>
        <v>0.00265</v>
      </c>
      <c r="S340" s="215">
        <v>0</v>
      </c>
      <c r="T340" s="216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17" t="s">
        <v>184</v>
      </c>
      <c r="AT340" s="217" t="s">
        <v>144</v>
      </c>
      <c r="AU340" s="217" t="s">
        <v>82</v>
      </c>
      <c r="AY340" s="19" t="s">
        <v>141</v>
      </c>
      <c r="BE340" s="218">
        <f>IF(N340="základní",J340,0)</f>
        <v>0</v>
      </c>
      <c r="BF340" s="218">
        <f>IF(N340="snížená",J340,0)</f>
        <v>0</v>
      </c>
      <c r="BG340" s="218">
        <f>IF(N340="zákl. přenesená",J340,0)</f>
        <v>0</v>
      </c>
      <c r="BH340" s="218">
        <f>IF(N340="sníž. přenesená",J340,0)</f>
        <v>0</v>
      </c>
      <c r="BI340" s="218">
        <f>IF(N340="nulová",J340,0)</f>
        <v>0</v>
      </c>
      <c r="BJ340" s="19" t="s">
        <v>80</v>
      </c>
      <c r="BK340" s="218">
        <f>ROUND(I340*H340,2)</f>
        <v>0</v>
      </c>
      <c r="BL340" s="19" t="s">
        <v>184</v>
      </c>
      <c r="BM340" s="217" t="s">
        <v>1348</v>
      </c>
    </row>
    <row r="341" spans="1:47" s="2" customFormat="1" ht="12">
      <c r="A341" s="40"/>
      <c r="B341" s="41"/>
      <c r="C341" s="42"/>
      <c r="D341" s="219" t="s">
        <v>151</v>
      </c>
      <c r="E341" s="42"/>
      <c r="F341" s="220" t="s">
        <v>1349</v>
      </c>
      <c r="G341" s="42"/>
      <c r="H341" s="42"/>
      <c r="I341" s="221"/>
      <c r="J341" s="42"/>
      <c r="K341" s="42"/>
      <c r="L341" s="46"/>
      <c r="M341" s="222"/>
      <c r="N341" s="223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151</v>
      </c>
      <c r="AU341" s="19" t="s">
        <v>82</v>
      </c>
    </row>
    <row r="342" spans="1:51" s="14" customFormat="1" ht="12">
      <c r="A342" s="14"/>
      <c r="B342" s="235"/>
      <c r="C342" s="236"/>
      <c r="D342" s="226" t="s">
        <v>153</v>
      </c>
      <c r="E342" s="237" t="s">
        <v>19</v>
      </c>
      <c r="F342" s="238" t="s">
        <v>1345</v>
      </c>
      <c r="G342" s="236"/>
      <c r="H342" s="239">
        <v>265</v>
      </c>
      <c r="I342" s="240"/>
      <c r="J342" s="236"/>
      <c r="K342" s="236"/>
      <c r="L342" s="241"/>
      <c r="M342" s="242"/>
      <c r="N342" s="243"/>
      <c r="O342" s="243"/>
      <c r="P342" s="243"/>
      <c r="Q342" s="243"/>
      <c r="R342" s="243"/>
      <c r="S342" s="243"/>
      <c r="T342" s="24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5" t="s">
        <v>153</v>
      </c>
      <c r="AU342" s="245" t="s">
        <v>82</v>
      </c>
      <c r="AV342" s="14" t="s">
        <v>82</v>
      </c>
      <c r="AW342" s="14" t="s">
        <v>33</v>
      </c>
      <c r="AX342" s="14" t="s">
        <v>80</v>
      </c>
      <c r="AY342" s="245" t="s">
        <v>141</v>
      </c>
    </row>
    <row r="343" spans="1:65" s="2" customFormat="1" ht="24.15" customHeight="1">
      <c r="A343" s="40"/>
      <c r="B343" s="41"/>
      <c r="C343" s="206" t="s">
        <v>547</v>
      </c>
      <c r="D343" s="206" t="s">
        <v>144</v>
      </c>
      <c r="E343" s="207" t="s">
        <v>1350</v>
      </c>
      <c r="F343" s="208" t="s">
        <v>1351</v>
      </c>
      <c r="G343" s="209" t="s">
        <v>255</v>
      </c>
      <c r="H343" s="210">
        <v>0.381</v>
      </c>
      <c r="I343" s="211"/>
      <c r="J343" s="212">
        <f>ROUND(I343*H343,2)</f>
        <v>0</v>
      </c>
      <c r="K343" s="208" t="s">
        <v>148</v>
      </c>
      <c r="L343" s="46"/>
      <c r="M343" s="213" t="s">
        <v>19</v>
      </c>
      <c r="N343" s="214" t="s">
        <v>43</v>
      </c>
      <c r="O343" s="86"/>
      <c r="P343" s="215">
        <f>O343*H343</f>
        <v>0</v>
      </c>
      <c r="Q343" s="215">
        <v>0</v>
      </c>
      <c r="R343" s="215">
        <f>Q343*H343</f>
        <v>0</v>
      </c>
      <c r="S343" s="215">
        <v>0</v>
      </c>
      <c r="T343" s="21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7" t="s">
        <v>184</v>
      </c>
      <c r="AT343" s="217" t="s">
        <v>144</v>
      </c>
      <c r="AU343" s="217" t="s">
        <v>82</v>
      </c>
      <c r="AY343" s="19" t="s">
        <v>141</v>
      </c>
      <c r="BE343" s="218">
        <f>IF(N343="základní",J343,0)</f>
        <v>0</v>
      </c>
      <c r="BF343" s="218">
        <f>IF(N343="snížená",J343,0)</f>
        <v>0</v>
      </c>
      <c r="BG343" s="218">
        <f>IF(N343="zákl. přenesená",J343,0)</f>
        <v>0</v>
      </c>
      <c r="BH343" s="218">
        <f>IF(N343="sníž. přenesená",J343,0)</f>
        <v>0</v>
      </c>
      <c r="BI343" s="218">
        <f>IF(N343="nulová",J343,0)</f>
        <v>0</v>
      </c>
      <c r="BJ343" s="19" t="s">
        <v>80</v>
      </c>
      <c r="BK343" s="218">
        <f>ROUND(I343*H343,2)</f>
        <v>0</v>
      </c>
      <c r="BL343" s="19" t="s">
        <v>184</v>
      </c>
      <c r="BM343" s="217" t="s">
        <v>1352</v>
      </c>
    </row>
    <row r="344" spans="1:47" s="2" customFormat="1" ht="12">
      <c r="A344" s="40"/>
      <c r="B344" s="41"/>
      <c r="C344" s="42"/>
      <c r="D344" s="219" t="s">
        <v>151</v>
      </c>
      <c r="E344" s="42"/>
      <c r="F344" s="220" t="s">
        <v>1353</v>
      </c>
      <c r="G344" s="42"/>
      <c r="H344" s="42"/>
      <c r="I344" s="221"/>
      <c r="J344" s="42"/>
      <c r="K344" s="42"/>
      <c r="L344" s="46"/>
      <c r="M344" s="222"/>
      <c r="N344" s="223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151</v>
      </c>
      <c r="AU344" s="19" t="s">
        <v>82</v>
      </c>
    </row>
    <row r="345" spans="1:63" s="12" customFormat="1" ht="22.8" customHeight="1">
      <c r="A345" s="12"/>
      <c r="B345" s="190"/>
      <c r="C345" s="191"/>
      <c r="D345" s="192" t="s">
        <v>71</v>
      </c>
      <c r="E345" s="204" t="s">
        <v>338</v>
      </c>
      <c r="F345" s="204" t="s">
        <v>339</v>
      </c>
      <c r="G345" s="191"/>
      <c r="H345" s="191"/>
      <c r="I345" s="194"/>
      <c r="J345" s="205">
        <f>BK345</f>
        <v>0</v>
      </c>
      <c r="K345" s="191"/>
      <c r="L345" s="196"/>
      <c r="M345" s="197"/>
      <c r="N345" s="198"/>
      <c r="O345" s="198"/>
      <c r="P345" s="199">
        <f>SUM(P346:P447)</f>
        <v>0</v>
      </c>
      <c r="Q345" s="198"/>
      <c r="R345" s="199">
        <f>SUM(R346:R447)</f>
        <v>0.23444999999999996</v>
      </c>
      <c r="S345" s="198"/>
      <c r="T345" s="200">
        <f>SUM(T346:T447)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01" t="s">
        <v>82</v>
      </c>
      <c r="AT345" s="202" t="s">
        <v>71</v>
      </c>
      <c r="AU345" s="202" t="s">
        <v>80</v>
      </c>
      <c r="AY345" s="201" t="s">
        <v>141</v>
      </c>
      <c r="BK345" s="203">
        <f>SUM(BK346:BK447)</f>
        <v>0</v>
      </c>
    </row>
    <row r="346" spans="1:65" s="2" customFormat="1" ht="21.75" customHeight="1">
      <c r="A346" s="40"/>
      <c r="B346" s="41"/>
      <c r="C346" s="206" t="s">
        <v>552</v>
      </c>
      <c r="D346" s="206" t="s">
        <v>144</v>
      </c>
      <c r="E346" s="207" t="s">
        <v>1354</v>
      </c>
      <c r="F346" s="208" t="s">
        <v>1355</v>
      </c>
      <c r="G346" s="209" t="s">
        <v>343</v>
      </c>
      <c r="H346" s="210">
        <v>4</v>
      </c>
      <c r="I346" s="211"/>
      <c r="J346" s="212">
        <f>ROUND(I346*H346,2)</f>
        <v>0</v>
      </c>
      <c r="K346" s="208" t="s">
        <v>148</v>
      </c>
      <c r="L346" s="46"/>
      <c r="M346" s="213" t="s">
        <v>19</v>
      </c>
      <c r="N346" s="214" t="s">
        <v>43</v>
      </c>
      <c r="O346" s="86"/>
      <c r="P346" s="215">
        <f>O346*H346</f>
        <v>0</v>
      </c>
      <c r="Q346" s="215">
        <v>0.01697</v>
      </c>
      <c r="R346" s="215">
        <f>Q346*H346</f>
        <v>0.06788</v>
      </c>
      <c r="S346" s="215">
        <v>0</v>
      </c>
      <c r="T346" s="216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7" t="s">
        <v>184</v>
      </c>
      <c r="AT346" s="217" t="s">
        <v>144</v>
      </c>
      <c r="AU346" s="217" t="s">
        <v>82</v>
      </c>
      <c r="AY346" s="19" t="s">
        <v>141</v>
      </c>
      <c r="BE346" s="218">
        <f>IF(N346="základní",J346,0)</f>
        <v>0</v>
      </c>
      <c r="BF346" s="218">
        <f>IF(N346="snížená",J346,0)</f>
        <v>0</v>
      </c>
      <c r="BG346" s="218">
        <f>IF(N346="zákl. přenesená",J346,0)</f>
        <v>0</v>
      </c>
      <c r="BH346" s="218">
        <f>IF(N346="sníž. přenesená",J346,0)</f>
        <v>0</v>
      </c>
      <c r="BI346" s="218">
        <f>IF(N346="nulová",J346,0)</f>
        <v>0</v>
      </c>
      <c r="BJ346" s="19" t="s">
        <v>80</v>
      </c>
      <c r="BK346" s="218">
        <f>ROUND(I346*H346,2)</f>
        <v>0</v>
      </c>
      <c r="BL346" s="19" t="s">
        <v>184</v>
      </c>
      <c r="BM346" s="217" t="s">
        <v>1356</v>
      </c>
    </row>
    <row r="347" spans="1:47" s="2" customFormat="1" ht="12">
      <c r="A347" s="40"/>
      <c r="B347" s="41"/>
      <c r="C347" s="42"/>
      <c r="D347" s="219" t="s">
        <v>151</v>
      </c>
      <c r="E347" s="42"/>
      <c r="F347" s="220" t="s">
        <v>1357</v>
      </c>
      <c r="G347" s="42"/>
      <c r="H347" s="42"/>
      <c r="I347" s="221"/>
      <c r="J347" s="42"/>
      <c r="K347" s="42"/>
      <c r="L347" s="46"/>
      <c r="M347" s="222"/>
      <c r="N347" s="223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151</v>
      </c>
      <c r="AU347" s="19" t="s">
        <v>82</v>
      </c>
    </row>
    <row r="348" spans="1:51" s="13" customFormat="1" ht="12">
      <c r="A348" s="13"/>
      <c r="B348" s="224"/>
      <c r="C348" s="225"/>
      <c r="D348" s="226" t="s">
        <v>153</v>
      </c>
      <c r="E348" s="227" t="s">
        <v>19</v>
      </c>
      <c r="F348" s="228" t="s">
        <v>1358</v>
      </c>
      <c r="G348" s="225"/>
      <c r="H348" s="227" t="s">
        <v>19</v>
      </c>
      <c r="I348" s="229"/>
      <c r="J348" s="225"/>
      <c r="K348" s="225"/>
      <c r="L348" s="230"/>
      <c r="M348" s="231"/>
      <c r="N348" s="232"/>
      <c r="O348" s="232"/>
      <c r="P348" s="232"/>
      <c r="Q348" s="232"/>
      <c r="R348" s="232"/>
      <c r="S348" s="232"/>
      <c r="T348" s="23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4" t="s">
        <v>153</v>
      </c>
      <c r="AU348" s="234" t="s">
        <v>82</v>
      </c>
      <c r="AV348" s="13" t="s">
        <v>80</v>
      </c>
      <c r="AW348" s="13" t="s">
        <v>33</v>
      </c>
      <c r="AX348" s="13" t="s">
        <v>72</v>
      </c>
      <c r="AY348" s="234" t="s">
        <v>141</v>
      </c>
    </row>
    <row r="349" spans="1:51" s="14" customFormat="1" ht="12">
      <c r="A349" s="14"/>
      <c r="B349" s="235"/>
      <c r="C349" s="236"/>
      <c r="D349" s="226" t="s">
        <v>153</v>
      </c>
      <c r="E349" s="237" t="s">
        <v>19</v>
      </c>
      <c r="F349" s="238" t="s">
        <v>160</v>
      </c>
      <c r="G349" s="236"/>
      <c r="H349" s="239">
        <v>3</v>
      </c>
      <c r="I349" s="240"/>
      <c r="J349" s="236"/>
      <c r="K349" s="236"/>
      <c r="L349" s="241"/>
      <c r="M349" s="242"/>
      <c r="N349" s="243"/>
      <c r="O349" s="243"/>
      <c r="P349" s="243"/>
      <c r="Q349" s="243"/>
      <c r="R349" s="243"/>
      <c r="S349" s="243"/>
      <c r="T349" s="24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5" t="s">
        <v>153</v>
      </c>
      <c r="AU349" s="245" t="s">
        <v>82</v>
      </c>
      <c r="AV349" s="14" t="s">
        <v>82</v>
      </c>
      <c r="AW349" s="14" t="s">
        <v>33</v>
      </c>
      <c r="AX349" s="14" t="s">
        <v>72</v>
      </c>
      <c r="AY349" s="245" t="s">
        <v>141</v>
      </c>
    </row>
    <row r="350" spans="1:51" s="13" customFormat="1" ht="12">
      <c r="A350" s="13"/>
      <c r="B350" s="224"/>
      <c r="C350" s="225"/>
      <c r="D350" s="226" t="s">
        <v>153</v>
      </c>
      <c r="E350" s="227" t="s">
        <v>19</v>
      </c>
      <c r="F350" s="228" t="s">
        <v>1359</v>
      </c>
      <c r="G350" s="225"/>
      <c r="H350" s="227" t="s">
        <v>19</v>
      </c>
      <c r="I350" s="229"/>
      <c r="J350" s="225"/>
      <c r="K350" s="225"/>
      <c r="L350" s="230"/>
      <c r="M350" s="231"/>
      <c r="N350" s="232"/>
      <c r="O350" s="232"/>
      <c r="P350" s="232"/>
      <c r="Q350" s="232"/>
      <c r="R350" s="232"/>
      <c r="S350" s="232"/>
      <c r="T350" s="23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4" t="s">
        <v>153</v>
      </c>
      <c r="AU350" s="234" t="s">
        <v>82</v>
      </c>
      <c r="AV350" s="13" t="s">
        <v>80</v>
      </c>
      <c r="AW350" s="13" t="s">
        <v>33</v>
      </c>
      <c r="AX350" s="13" t="s">
        <v>72</v>
      </c>
      <c r="AY350" s="234" t="s">
        <v>141</v>
      </c>
    </row>
    <row r="351" spans="1:51" s="14" customFormat="1" ht="12">
      <c r="A351" s="14"/>
      <c r="B351" s="235"/>
      <c r="C351" s="236"/>
      <c r="D351" s="226" t="s">
        <v>153</v>
      </c>
      <c r="E351" s="237" t="s">
        <v>19</v>
      </c>
      <c r="F351" s="238" t="s">
        <v>80</v>
      </c>
      <c r="G351" s="236"/>
      <c r="H351" s="239">
        <v>1</v>
      </c>
      <c r="I351" s="240"/>
      <c r="J351" s="236"/>
      <c r="K351" s="236"/>
      <c r="L351" s="241"/>
      <c r="M351" s="242"/>
      <c r="N351" s="243"/>
      <c r="O351" s="243"/>
      <c r="P351" s="243"/>
      <c r="Q351" s="243"/>
      <c r="R351" s="243"/>
      <c r="S351" s="243"/>
      <c r="T351" s="24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5" t="s">
        <v>153</v>
      </c>
      <c r="AU351" s="245" t="s">
        <v>82</v>
      </c>
      <c r="AV351" s="14" t="s">
        <v>82</v>
      </c>
      <c r="AW351" s="14" t="s">
        <v>33</v>
      </c>
      <c r="AX351" s="14" t="s">
        <v>72</v>
      </c>
      <c r="AY351" s="245" t="s">
        <v>141</v>
      </c>
    </row>
    <row r="352" spans="1:51" s="15" customFormat="1" ht="12">
      <c r="A352" s="15"/>
      <c r="B352" s="246"/>
      <c r="C352" s="247"/>
      <c r="D352" s="226" t="s">
        <v>153</v>
      </c>
      <c r="E352" s="248" t="s">
        <v>19</v>
      </c>
      <c r="F352" s="249" t="s">
        <v>181</v>
      </c>
      <c r="G352" s="247"/>
      <c r="H352" s="250">
        <v>4</v>
      </c>
      <c r="I352" s="251"/>
      <c r="J352" s="247"/>
      <c r="K352" s="247"/>
      <c r="L352" s="252"/>
      <c r="M352" s="253"/>
      <c r="N352" s="254"/>
      <c r="O352" s="254"/>
      <c r="P352" s="254"/>
      <c r="Q352" s="254"/>
      <c r="R352" s="254"/>
      <c r="S352" s="254"/>
      <c r="T352" s="25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56" t="s">
        <v>153</v>
      </c>
      <c r="AU352" s="256" t="s">
        <v>82</v>
      </c>
      <c r="AV352" s="15" t="s">
        <v>149</v>
      </c>
      <c r="AW352" s="15" t="s">
        <v>33</v>
      </c>
      <c r="AX352" s="15" t="s">
        <v>80</v>
      </c>
      <c r="AY352" s="256" t="s">
        <v>141</v>
      </c>
    </row>
    <row r="353" spans="1:65" s="2" customFormat="1" ht="16.5" customHeight="1">
      <c r="A353" s="40"/>
      <c r="B353" s="41"/>
      <c r="C353" s="257" t="s">
        <v>559</v>
      </c>
      <c r="D353" s="257" t="s">
        <v>188</v>
      </c>
      <c r="E353" s="258" t="s">
        <v>1360</v>
      </c>
      <c r="F353" s="259" t="s">
        <v>1361</v>
      </c>
      <c r="G353" s="260" t="s">
        <v>298</v>
      </c>
      <c r="H353" s="261">
        <v>4</v>
      </c>
      <c r="I353" s="262"/>
      <c r="J353" s="263">
        <f>ROUND(I353*H353,2)</f>
        <v>0</v>
      </c>
      <c r="K353" s="259" t="s">
        <v>148</v>
      </c>
      <c r="L353" s="264"/>
      <c r="M353" s="265" t="s">
        <v>19</v>
      </c>
      <c r="N353" s="266" t="s">
        <v>43</v>
      </c>
      <c r="O353" s="86"/>
      <c r="P353" s="215">
        <f>O353*H353</f>
        <v>0</v>
      </c>
      <c r="Q353" s="215">
        <v>0.00128</v>
      </c>
      <c r="R353" s="215">
        <f>Q353*H353</f>
        <v>0.00512</v>
      </c>
      <c r="S353" s="215">
        <v>0</v>
      </c>
      <c r="T353" s="216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7" t="s">
        <v>192</v>
      </c>
      <c r="AT353" s="217" t="s">
        <v>188</v>
      </c>
      <c r="AU353" s="217" t="s">
        <v>82</v>
      </c>
      <c r="AY353" s="19" t="s">
        <v>141</v>
      </c>
      <c r="BE353" s="218">
        <f>IF(N353="základní",J353,0)</f>
        <v>0</v>
      </c>
      <c r="BF353" s="218">
        <f>IF(N353="snížená",J353,0)</f>
        <v>0</v>
      </c>
      <c r="BG353" s="218">
        <f>IF(N353="zákl. přenesená",J353,0)</f>
        <v>0</v>
      </c>
      <c r="BH353" s="218">
        <f>IF(N353="sníž. přenesená",J353,0)</f>
        <v>0</v>
      </c>
      <c r="BI353" s="218">
        <f>IF(N353="nulová",J353,0)</f>
        <v>0</v>
      </c>
      <c r="BJ353" s="19" t="s">
        <v>80</v>
      </c>
      <c r="BK353" s="218">
        <f>ROUND(I353*H353,2)</f>
        <v>0</v>
      </c>
      <c r="BL353" s="19" t="s">
        <v>184</v>
      </c>
      <c r="BM353" s="217" t="s">
        <v>1362</v>
      </c>
    </row>
    <row r="354" spans="1:51" s="13" customFormat="1" ht="12">
      <c r="A354" s="13"/>
      <c r="B354" s="224"/>
      <c r="C354" s="225"/>
      <c r="D354" s="226" t="s">
        <v>153</v>
      </c>
      <c r="E354" s="227" t="s">
        <v>19</v>
      </c>
      <c r="F354" s="228" t="s">
        <v>1363</v>
      </c>
      <c r="G354" s="225"/>
      <c r="H354" s="227" t="s">
        <v>19</v>
      </c>
      <c r="I354" s="229"/>
      <c r="J354" s="225"/>
      <c r="K354" s="225"/>
      <c r="L354" s="230"/>
      <c r="M354" s="231"/>
      <c r="N354" s="232"/>
      <c r="O354" s="232"/>
      <c r="P354" s="232"/>
      <c r="Q354" s="232"/>
      <c r="R354" s="232"/>
      <c r="S354" s="232"/>
      <c r="T354" s="23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4" t="s">
        <v>153</v>
      </c>
      <c r="AU354" s="234" t="s">
        <v>82</v>
      </c>
      <c r="AV354" s="13" t="s">
        <v>80</v>
      </c>
      <c r="AW354" s="13" t="s">
        <v>33</v>
      </c>
      <c r="AX354" s="13" t="s">
        <v>72</v>
      </c>
      <c r="AY354" s="234" t="s">
        <v>141</v>
      </c>
    </row>
    <row r="355" spans="1:51" s="14" customFormat="1" ht="12">
      <c r="A355" s="14"/>
      <c r="B355" s="235"/>
      <c r="C355" s="236"/>
      <c r="D355" s="226" t="s">
        <v>153</v>
      </c>
      <c r="E355" s="237" t="s">
        <v>19</v>
      </c>
      <c r="F355" s="238" t="s">
        <v>160</v>
      </c>
      <c r="G355" s="236"/>
      <c r="H355" s="239">
        <v>3</v>
      </c>
      <c r="I355" s="240"/>
      <c r="J355" s="236"/>
      <c r="K355" s="236"/>
      <c r="L355" s="241"/>
      <c r="M355" s="242"/>
      <c r="N355" s="243"/>
      <c r="O355" s="243"/>
      <c r="P355" s="243"/>
      <c r="Q355" s="243"/>
      <c r="R355" s="243"/>
      <c r="S355" s="243"/>
      <c r="T355" s="24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5" t="s">
        <v>153</v>
      </c>
      <c r="AU355" s="245" t="s">
        <v>82</v>
      </c>
      <c r="AV355" s="14" t="s">
        <v>82</v>
      </c>
      <c r="AW355" s="14" t="s">
        <v>33</v>
      </c>
      <c r="AX355" s="14" t="s">
        <v>72</v>
      </c>
      <c r="AY355" s="245" t="s">
        <v>141</v>
      </c>
    </row>
    <row r="356" spans="1:51" s="13" customFormat="1" ht="12">
      <c r="A356" s="13"/>
      <c r="B356" s="224"/>
      <c r="C356" s="225"/>
      <c r="D356" s="226" t="s">
        <v>153</v>
      </c>
      <c r="E356" s="227" t="s">
        <v>19</v>
      </c>
      <c r="F356" s="228" t="s">
        <v>1364</v>
      </c>
      <c r="G356" s="225"/>
      <c r="H356" s="227" t="s">
        <v>19</v>
      </c>
      <c r="I356" s="229"/>
      <c r="J356" s="225"/>
      <c r="K356" s="225"/>
      <c r="L356" s="230"/>
      <c r="M356" s="231"/>
      <c r="N356" s="232"/>
      <c r="O356" s="232"/>
      <c r="P356" s="232"/>
      <c r="Q356" s="232"/>
      <c r="R356" s="232"/>
      <c r="S356" s="232"/>
      <c r="T356" s="23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4" t="s">
        <v>153</v>
      </c>
      <c r="AU356" s="234" t="s">
        <v>82</v>
      </c>
      <c r="AV356" s="13" t="s">
        <v>80</v>
      </c>
      <c r="AW356" s="13" t="s">
        <v>33</v>
      </c>
      <c r="AX356" s="13" t="s">
        <v>72</v>
      </c>
      <c r="AY356" s="234" t="s">
        <v>141</v>
      </c>
    </row>
    <row r="357" spans="1:51" s="14" customFormat="1" ht="12">
      <c r="A357" s="14"/>
      <c r="B357" s="235"/>
      <c r="C357" s="236"/>
      <c r="D357" s="226" t="s">
        <v>153</v>
      </c>
      <c r="E357" s="237" t="s">
        <v>19</v>
      </c>
      <c r="F357" s="238" t="s">
        <v>80</v>
      </c>
      <c r="G357" s="236"/>
      <c r="H357" s="239">
        <v>1</v>
      </c>
      <c r="I357" s="240"/>
      <c r="J357" s="236"/>
      <c r="K357" s="236"/>
      <c r="L357" s="241"/>
      <c r="M357" s="242"/>
      <c r="N357" s="243"/>
      <c r="O357" s="243"/>
      <c r="P357" s="243"/>
      <c r="Q357" s="243"/>
      <c r="R357" s="243"/>
      <c r="S357" s="243"/>
      <c r="T357" s="24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5" t="s">
        <v>153</v>
      </c>
      <c r="AU357" s="245" t="s">
        <v>82</v>
      </c>
      <c r="AV357" s="14" t="s">
        <v>82</v>
      </c>
      <c r="AW357" s="14" t="s">
        <v>33</v>
      </c>
      <c r="AX357" s="14" t="s">
        <v>72</v>
      </c>
      <c r="AY357" s="245" t="s">
        <v>141</v>
      </c>
    </row>
    <row r="358" spans="1:51" s="15" customFormat="1" ht="12">
      <c r="A358" s="15"/>
      <c r="B358" s="246"/>
      <c r="C358" s="247"/>
      <c r="D358" s="226" t="s">
        <v>153</v>
      </c>
      <c r="E358" s="248" t="s">
        <v>19</v>
      </c>
      <c r="F358" s="249" t="s">
        <v>181</v>
      </c>
      <c r="G358" s="247"/>
      <c r="H358" s="250">
        <v>4</v>
      </c>
      <c r="I358" s="251"/>
      <c r="J358" s="247"/>
      <c r="K358" s="247"/>
      <c r="L358" s="252"/>
      <c r="M358" s="253"/>
      <c r="N358" s="254"/>
      <c r="O358" s="254"/>
      <c r="P358" s="254"/>
      <c r="Q358" s="254"/>
      <c r="R358" s="254"/>
      <c r="S358" s="254"/>
      <c r="T358" s="25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56" t="s">
        <v>153</v>
      </c>
      <c r="AU358" s="256" t="s">
        <v>82</v>
      </c>
      <c r="AV358" s="15" t="s">
        <v>149</v>
      </c>
      <c r="AW358" s="15" t="s">
        <v>33</v>
      </c>
      <c r="AX358" s="15" t="s">
        <v>80</v>
      </c>
      <c r="AY358" s="256" t="s">
        <v>141</v>
      </c>
    </row>
    <row r="359" spans="1:65" s="2" customFormat="1" ht="16.5" customHeight="1">
      <c r="A359" s="40"/>
      <c r="B359" s="41"/>
      <c r="C359" s="206" t="s">
        <v>564</v>
      </c>
      <c r="D359" s="206" t="s">
        <v>144</v>
      </c>
      <c r="E359" s="207" t="s">
        <v>1365</v>
      </c>
      <c r="F359" s="208" t="s">
        <v>1366</v>
      </c>
      <c r="G359" s="209" t="s">
        <v>343</v>
      </c>
      <c r="H359" s="210">
        <v>1</v>
      </c>
      <c r="I359" s="211"/>
      <c r="J359" s="212">
        <f>ROUND(I359*H359,2)</f>
        <v>0</v>
      </c>
      <c r="K359" s="208" t="s">
        <v>148</v>
      </c>
      <c r="L359" s="46"/>
      <c r="M359" s="213" t="s">
        <v>19</v>
      </c>
      <c r="N359" s="214" t="s">
        <v>43</v>
      </c>
      <c r="O359" s="86"/>
      <c r="P359" s="215">
        <f>O359*H359</f>
        <v>0</v>
      </c>
      <c r="Q359" s="215">
        <v>0.01808</v>
      </c>
      <c r="R359" s="215">
        <f>Q359*H359</f>
        <v>0.01808</v>
      </c>
      <c r="S359" s="215">
        <v>0</v>
      </c>
      <c r="T359" s="216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7" t="s">
        <v>184</v>
      </c>
      <c r="AT359" s="217" t="s">
        <v>144</v>
      </c>
      <c r="AU359" s="217" t="s">
        <v>82</v>
      </c>
      <c r="AY359" s="19" t="s">
        <v>141</v>
      </c>
      <c r="BE359" s="218">
        <f>IF(N359="základní",J359,0)</f>
        <v>0</v>
      </c>
      <c r="BF359" s="218">
        <f>IF(N359="snížená",J359,0)</f>
        <v>0</v>
      </c>
      <c r="BG359" s="218">
        <f>IF(N359="zákl. přenesená",J359,0)</f>
        <v>0</v>
      </c>
      <c r="BH359" s="218">
        <f>IF(N359="sníž. přenesená",J359,0)</f>
        <v>0</v>
      </c>
      <c r="BI359" s="218">
        <f>IF(N359="nulová",J359,0)</f>
        <v>0</v>
      </c>
      <c r="BJ359" s="19" t="s">
        <v>80</v>
      </c>
      <c r="BK359" s="218">
        <f>ROUND(I359*H359,2)</f>
        <v>0</v>
      </c>
      <c r="BL359" s="19" t="s">
        <v>184</v>
      </c>
      <c r="BM359" s="217" t="s">
        <v>1367</v>
      </c>
    </row>
    <row r="360" spans="1:47" s="2" customFormat="1" ht="12">
      <c r="A360" s="40"/>
      <c r="B360" s="41"/>
      <c r="C360" s="42"/>
      <c r="D360" s="219" t="s">
        <v>151</v>
      </c>
      <c r="E360" s="42"/>
      <c r="F360" s="220" t="s">
        <v>1368</v>
      </c>
      <c r="G360" s="42"/>
      <c r="H360" s="42"/>
      <c r="I360" s="221"/>
      <c r="J360" s="42"/>
      <c r="K360" s="42"/>
      <c r="L360" s="46"/>
      <c r="M360" s="222"/>
      <c r="N360" s="223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151</v>
      </c>
      <c r="AU360" s="19" t="s">
        <v>82</v>
      </c>
    </row>
    <row r="361" spans="1:47" s="2" customFormat="1" ht="12">
      <c r="A361" s="40"/>
      <c r="B361" s="41"/>
      <c r="C361" s="42"/>
      <c r="D361" s="226" t="s">
        <v>1061</v>
      </c>
      <c r="E361" s="42"/>
      <c r="F361" s="270" t="s">
        <v>1369</v>
      </c>
      <c r="G361" s="42"/>
      <c r="H361" s="42"/>
      <c r="I361" s="221"/>
      <c r="J361" s="42"/>
      <c r="K361" s="42"/>
      <c r="L361" s="46"/>
      <c r="M361" s="222"/>
      <c r="N361" s="223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1061</v>
      </c>
      <c r="AU361" s="19" t="s">
        <v>82</v>
      </c>
    </row>
    <row r="362" spans="1:51" s="13" customFormat="1" ht="12">
      <c r="A362" s="13"/>
      <c r="B362" s="224"/>
      <c r="C362" s="225"/>
      <c r="D362" s="226" t="s">
        <v>153</v>
      </c>
      <c r="E362" s="227" t="s">
        <v>19</v>
      </c>
      <c r="F362" s="228" t="s">
        <v>1370</v>
      </c>
      <c r="G362" s="225"/>
      <c r="H362" s="227" t="s">
        <v>19</v>
      </c>
      <c r="I362" s="229"/>
      <c r="J362" s="225"/>
      <c r="K362" s="225"/>
      <c r="L362" s="230"/>
      <c r="M362" s="231"/>
      <c r="N362" s="232"/>
      <c r="O362" s="232"/>
      <c r="P362" s="232"/>
      <c r="Q362" s="232"/>
      <c r="R362" s="232"/>
      <c r="S362" s="232"/>
      <c r="T362" s="23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4" t="s">
        <v>153</v>
      </c>
      <c r="AU362" s="234" t="s">
        <v>82</v>
      </c>
      <c r="AV362" s="13" t="s">
        <v>80</v>
      </c>
      <c r="AW362" s="13" t="s">
        <v>33</v>
      </c>
      <c r="AX362" s="13" t="s">
        <v>72</v>
      </c>
      <c r="AY362" s="234" t="s">
        <v>141</v>
      </c>
    </row>
    <row r="363" spans="1:51" s="14" customFormat="1" ht="12">
      <c r="A363" s="14"/>
      <c r="B363" s="235"/>
      <c r="C363" s="236"/>
      <c r="D363" s="226" t="s">
        <v>153</v>
      </c>
      <c r="E363" s="237" t="s">
        <v>19</v>
      </c>
      <c r="F363" s="238" t="s">
        <v>80</v>
      </c>
      <c r="G363" s="236"/>
      <c r="H363" s="239">
        <v>1</v>
      </c>
      <c r="I363" s="240"/>
      <c r="J363" s="236"/>
      <c r="K363" s="236"/>
      <c r="L363" s="241"/>
      <c r="M363" s="242"/>
      <c r="N363" s="243"/>
      <c r="O363" s="243"/>
      <c r="P363" s="243"/>
      <c r="Q363" s="243"/>
      <c r="R363" s="243"/>
      <c r="S363" s="243"/>
      <c r="T363" s="24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5" t="s">
        <v>153</v>
      </c>
      <c r="AU363" s="245" t="s">
        <v>82</v>
      </c>
      <c r="AV363" s="14" t="s">
        <v>82</v>
      </c>
      <c r="AW363" s="14" t="s">
        <v>33</v>
      </c>
      <c r="AX363" s="14" t="s">
        <v>80</v>
      </c>
      <c r="AY363" s="245" t="s">
        <v>141</v>
      </c>
    </row>
    <row r="364" spans="1:65" s="2" customFormat="1" ht="24.15" customHeight="1">
      <c r="A364" s="40"/>
      <c r="B364" s="41"/>
      <c r="C364" s="206" t="s">
        <v>569</v>
      </c>
      <c r="D364" s="206" t="s">
        <v>144</v>
      </c>
      <c r="E364" s="207" t="s">
        <v>1371</v>
      </c>
      <c r="F364" s="208" t="s">
        <v>1372</v>
      </c>
      <c r="G364" s="209" t="s">
        <v>343</v>
      </c>
      <c r="H364" s="210">
        <v>3</v>
      </c>
      <c r="I364" s="211"/>
      <c r="J364" s="212">
        <f>ROUND(I364*H364,2)</f>
        <v>0</v>
      </c>
      <c r="K364" s="208" t="s">
        <v>148</v>
      </c>
      <c r="L364" s="46"/>
      <c r="M364" s="213" t="s">
        <v>19</v>
      </c>
      <c r="N364" s="214" t="s">
        <v>43</v>
      </c>
      <c r="O364" s="86"/>
      <c r="P364" s="215">
        <f>O364*H364</f>
        <v>0</v>
      </c>
      <c r="Q364" s="215">
        <v>0.02073</v>
      </c>
      <c r="R364" s="215">
        <f>Q364*H364</f>
        <v>0.062189999999999995</v>
      </c>
      <c r="S364" s="215">
        <v>0</v>
      </c>
      <c r="T364" s="216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17" t="s">
        <v>184</v>
      </c>
      <c r="AT364" s="217" t="s">
        <v>144</v>
      </c>
      <c r="AU364" s="217" t="s">
        <v>82</v>
      </c>
      <c r="AY364" s="19" t="s">
        <v>141</v>
      </c>
      <c r="BE364" s="218">
        <f>IF(N364="základní",J364,0)</f>
        <v>0</v>
      </c>
      <c r="BF364" s="218">
        <f>IF(N364="snížená",J364,0)</f>
        <v>0</v>
      </c>
      <c r="BG364" s="218">
        <f>IF(N364="zákl. přenesená",J364,0)</f>
        <v>0</v>
      </c>
      <c r="BH364" s="218">
        <f>IF(N364="sníž. přenesená",J364,0)</f>
        <v>0</v>
      </c>
      <c r="BI364" s="218">
        <f>IF(N364="nulová",J364,0)</f>
        <v>0</v>
      </c>
      <c r="BJ364" s="19" t="s">
        <v>80</v>
      </c>
      <c r="BK364" s="218">
        <f>ROUND(I364*H364,2)</f>
        <v>0</v>
      </c>
      <c r="BL364" s="19" t="s">
        <v>184</v>
      </c>
      <c r="BM364" s="217" t="s">
        <v>1373</v>
      </c>
    </row>
    <row r="365" spans="1:47" s="2" customFormat="1" ht="12">
      <c r="A365" s="40"/>
      <c r="B365" s="41"/>
      <c r="C365" s="42"/>
      <c r="D365" s="219" t="s">
        <v>151</v>
      </c>
      <c r="E365" s="42"/>
      <c r="F365" s="220" t="s">
        <v>1374</v>
      </c>
      <c r="G365" s="42"/>
      <c r="H365" s="42"/>
      <c r="I365" s="221"/>
      <c r="J365" s="42"/>
      <c r="K365" s="42"/>
      <c r="L365" s="46"/>
      <c r="M365" s="222"/>
      <c r="N365" s="223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151</v>
      </c>
      <c r="AU365" s="19" t="s">
        <v>82</v>
      </c>
    </row>
    <row r="366" spans="1:51" s="13" customFormat="1" ht="12">
      <c r="A366" s="13"/>
      <c r="B366" s="224"/>
      <c r="C366" s="225"/>
      <c r="D366" s="226" t="s">
        <v>153</v>
      </c>
      <c r="E366" s="227" t="s">
        <v>19</v>
      </c>
      <c r="F366" s="228" t="s">
        <v>1375</v>
      </c>
      <c r="G366" s="225"/>
      <c r="H366" s="227" t="s">
        <v>19</v>
      </c>
      <c r="I366" s="229"/>
      <c r="J366" s="225"/>
      <c r="K366" s="225"/>
      <c r="L366" s="230"/>
      <c r="M366" s="231"/>
      <c r="N366" s="232"/>
      <c r="O366" s="232"/>
      <c r="P366" s="232"/>
      <c r="Q366" s="232"/>
      <c r="R366" s="232"/>
      <c r="S366" s="232"/>
      <c r="T366" s="23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4" t="s">
        <v>153</v>
      </c>
      <c r="AU366" s="234" t="s">
        <v>82</v>
      </c>
      <c r="AV366" s="13" t="s">
        <v>80</v>
      </c>
      <c r="AW366" s="13" t="s">
        <v>33</v>
      </c>
      <c r="AX366" s="13" t="s">
        <v>72</v>
      </c>
      <c r="AY366" s="234" t="s">
        <v>141</v>
      </c>
    </row>
    <row r="367" spans="1:51" s="14" customFormat="1" ht="12">
      <c r="A367" s="14"/>
      <c r="B367" s="235"/>
      <c r="C367" s="236"/>
      <c r="D367" s="226" t="s">
        <v>153</v>
      </c>
      <c r="E367" s="237" t="s">
        <v>19</v>
      </c>
      <c r="F367" s="238" t="s">
        <v>160</v>
      </c>
      <c r="G367" s="236"/>
      <c r="H367" s="239">
        <v>3</v>
      </c>
      <c r="I367" s="240"/>
      <c r="J367" s="236"/>
      <c r="K367" s="236"/>
      <c r="L367" s="241"/>
      <c r="M367" s="242"/>
      <c r="N367" s="243"/>
      <c r="O367" s="243"/>
      <c r="P367" s="243"/>
      <c r="Q367" s="243"/>
      <c r="R367" s="243"/>
      <c r="S367" s="243"/>
      <c r="T367" s="24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5" t="s">
        <v>153</v>
      </c>
      <c r="AU367" s="245" t="s">
        <v>82</v>
      </c>
      <c r="AV367" s="14" t="s">
        <v>82</v>
      </c>
      <c r="AW367" s="14" t="s">
        <v>33</v>
      </c>
      <c r="AX367" s="14" t="s">
        <v>80</v>
      </c>
      <c r="AY367" s="245" t="s">
        <v>141</v>
      </c>
    </row>
    <row r="368" spans="1:65" s="2" customFormat="1" ht="24.15" customHeight="1">
      <c r="A368" s="40"/>
      <c r="B368" s="41"/>
      <c r="C368" s="206" t="s">
        <v>574</v>
      </c>
      <c r="D368" s="206" t="s">
        <v>144</v>
      </c>
      <c r="E368" s="207" t="s">
        <v>1376</v>
      </c>
      <c r="F368" s="208" t="s">
        <v>1377</v>
      </c>
      <c r="G368" s="209" t="s">
        <v>343</v>
      </c>
      <c r="H368" s="210">
        <v>1</v>
      </c>
      <c r="I368" s="211"/>
      <c r="J368" s="212">
        <f>ROUND(I368*H368,2)</f>
        <v>0</v>
      </c>
      <c r="K368" s="208" t="s">
        <v>148</v>
      </c>
      <c r="L368" s="46"/>
      <c r="M368" s="213" t="s">
        <v>19</v>
      </c>
      <c r="N368" s="214" t="s">
        <v>43</v>
      </c>
      <c r="O368" s="86"/>
      <c r="P368" s="215">
        <f>O368*H368</f>
        <v>0</v>
      </c>
      <c r="Q368" s="215">
        <v>0.01921</v>
      </c>
      <c r="R368" s="215">
        <f>Q368*H368</f>
        <v>0.01921</v>
      </c>
      <c r="S368" s="215">
        <v>0</v>
      </c>
      <c r="T368" s="216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7" t="s">
        <v>184</v>
      </c>
      <c r="AT368" s="217" t="s">
        <v>144</v>
      </c>
      <c r="AU368" s="217" t="s">
        <v>82</v>
      </c>
      <c r="AY368" s="19" t="s">
        <v>141</v>
      </c>
      <c r="BE368" s="218">
        <f>IF(N368="základní",J368,0)</f>
        <v>0</v>
      </c>
      <c r="BF368" s="218">
        <f>IF(N368="snížená",J368,0)</f>
        <v>0</v>
      </c>
      <c r="BG368" s="218">
        <f>IF(N368="zákl. přenesená",J368,0)</f>
        <v>0</v>
      </c>
      <c r="BH368" s="218">
        <f>IF(N368="sníž. přenesená",J368,0)</f>
        <v>0</v>
      </c>
      <c r="BI368" s="218">
        <f>IF(N368="nulová",J368,0)</f>
        <v>0</v>
      </c>
      <c r="BJ368" s="19" t="s">
        <v>80</v>
      </c>
      <c r="BK368" s="218">
        <f>ROUND(I368*H368,2)</f>
        <v>0</v>
      </c>
      <c r="BL368" s="19" t="s">
        <v>184</v>
      </c>
      <c r="BM368" s="217" t="s">
        <v>1378</v>
      </c>
    </row>
    <row r="369" spans="1:47" s="2" customFormat="1" ht="12">
      <c r="A369" s="40"/>
      <c r="B369" s="41"/>
      <c r="C369" s="42"/>
      <c r="D369" s="219" t="s">
        <v>151</v>
      </c>
      <c r="E369" s="42"/>
      <c r="F369" s="220" t="s">
        <v>1379</v>
      </c>
      <c r="G369" s="42"/>
      <c r="H369" s="42"/>
      <c r="I369" s="221"/>
      <c r="J369" s="42"/>
      <c r="K369" s="42"/>
      <c r="L369" s="46"/>
      <c r="M369" s="222"/>
      <c r="N369" s="223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151</v>
      </c>
      <c r="AU369" s="19" t="s">
        <v>82</v>
      </c>
    </row>
    <row r="370" spans="1:51" s="13" customFormat="1" ht="12">
      <c r="A370" s="13"/>
      <c r="B370" s="224"/>
      <c r="C370" s="225"/>
      <c r="D370" s="226" t="s">
        <v>153</v>
      </c>
      <c r="E370" s="227" t="s">
        <v>19</v>
      </c>
      <c r="F370" s="228" t="s">
        <v>1380</v>
      </c>
      <c r="G370" s="225"/>
      <c r="H370" s="227" t="s">
        <v>19</v>
      </c>
      <c r="I370" s="229"/>
      <c r="J370" s="225"/>
      <c r="K370" s="225"/>
      <c r="L370" s="230"/>
      <c r="M370" s="231"/>
      <c r="N370" s="232"/>
      <c r="O370" s="232"/>
      <c r="P370" s="232"/>
      <c r="Q370" s="232"/>
      <c r="R370" s="232"/>
      <c r="S370" s="232"/>
      <c r="T370" s="23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4" t="s">
        <v>153</v>
      </c>
      <c r="AU370" s="234" t="s">
        <v>82</v>
      </c>
      <c r="AV370" s="13" t="s">
        <v>80</v>
      </c>
      <c r="AW370" s="13" t="s">
        <v>33</v>
      </c>
      <c r="AX370" s="13" t="s">
        <v>72</v>
      </c>
      <c r="AY370" s="234" t="s">
        <v>141</v>
      </c>
    </row>
    <row r="371" spans="1:51" s="14" customFormat="1" ht="12">
      <c r="A371" s="14"/>
      <c r="B371" s="235"/>
      <c r="C371" s="236"/>
      <c r="D371" s="226" t="s">
        <v>153</v>
      </c>
      <c r="E371" s="237" t="s">
        <v>19</v>
      </c>
      <c r="F371" s="238" t="s">
        <v>80</v>
      </c>
      <c r="G371" s="236"/>
      <c r="H371" s="239">
        <v>1</v>
      </c>
      <c r="I371" s="240"/>
      <c r="J371" s="236"/>
      <c r="K371" s="236"/>
      <c r="L371" s="241"/>
      <c r="M371" s="242"/>
      <c r="N371" s="243"/>
      <c r="O371" s="243"/>
      <c r="P371" s="243"/>
      <c r="Q371" s="243"/>
      <c r="R371" s="243"/>
      <c r="S371" s="243"/>
      <c r="T371" s="24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5" t="s">
        <v>153</v>
      </c>
      <c r="AU371" s="245" t="s">
        <v>82</v>
      </c>
      <c r="AV371" s="14" t="s">
        <v>82</v>
      </c>
      <c r="AW371" s="14" t="s">
        <v>33</v>
      </c>
      <c r="AX371" s="14" t="s">
        <v>80</v>
      </c>
      <c r="AY371" s="245" t="s">
        <v>141</v>
      </c>
    </row>
    <row r="372" spans="1:65" s="2" customFormat="1" ht="24.15" customHeight="1">
      <c r="A372" s="40"/>
      <c r="B372" s="41"/>
      <c r="C372" s="206" t="s">
        <v>579</v>
      </c>
      <c r="D372" s="206" t="s">
        <v>144</v>
      </c>
      <c r="E372" s="207" t="s">
        <v>1381</v>
      </c>
      <c r="F372" s="208" t="s">
        <v>1382</v>
      </c>
      <c r="G372" s="209" t="s">
        <v>343</v>
      </c>
      <c r="H372" s="210">
        <v>1</v>
      </c>
      <c r="I372" s="211"/>
      <c r="J372" s="212">
        <f>ROUND(I372*H372,2)</f>
        <v>0</v>
      </c>
      <c r="K372" s="208" t="s">
        <v>148</v>
      </c>
      <c r="L372" s="46"/>
      <c r="M372" s="213" t="s">
        <v>19</v>
      </c>
      <c r="N372" s="214" t="s">
        <v>43</v>
      </c>
      <c r="O372" s="86"/>
      <c r="P372" s="215">
        <f>O372*H372</f>
        <v>0</v>
      </c>
      <c r="Q372" s="215">
        <v>0.00946</v>
      </c>
      <c r="R372" s="215">
        <f>Q372*H372</f>
        <v>0.00946</v>
      </c>
      <c r="S372" s="215">
        <v>0</v>
      </c>
      <c r="T372" s="216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7" t="s">
        <v>184</v>
      </c>
      <c r="AT372" s="217" t="s">
        <v>144</v>
      </c>
      <c r="AU372" s="217" t="s">
        <v>82</v>
      </c>
      <c r="AY372" s="19" t="s">
        <v>141</v>
      </c>
      <c r="BE372" s="218">
        <f>IF(N372="základní",J372,0)</f>
        <v>0</v>
      </c>
      <c r="BF372" s="218">
        <f>IF(N372="snížená",J372,0)</f>
        <v>0</v>
      </c>
      <c r="BG372" s="218">
        <f>IF(N372="zákl. přenesená",J372,0)</f>
        <v>0</v>
      </c>
      <c r="BH372" s="218">
        <f>IF(N372="sníž. přenesená",J372,0)</f>
        <v>0</v>
      </c>
      <c r="BI372" s="218">
        <f>IF(N372="nulová",J372,0)</f>
        <v>0</v>
      </c>
      <c r="BJ372" s="19" t="s">
        <v>80</v>
      </c>
      <c r="BK372" s="218">
        <f>ROUND(I372*H372,2)</f>
        <v>0</v>
      </c>
      <c r="BL372" s="19" t="s">
        <v>184</v>
      </c>
      <c r="BM372" s="217" t="s">
        <v>1383</v>
      </c>
    </row>
    <row r="373" spans="1:47" s="2" customFormat="1" ht="12">
      <c r="A373" s="40"/>
      <c r="B373" s="41"/>
      <c r="C373" s="42"/>
      <c r="D373" s="219" t="s">
        <v>151</v>
      </c>
      <c r="E373" s="42"/>
      <c r="F373" s="220" t="s">
        <v>1384</v>
      </c>
      <c r="G373" s="42"/>
      <c r="H373" s="42"/>
      <c r="I373" s="221"/>
      <c r="J373" s="42"/>
      <c r="K373" s="42"/>
      <c r="L373" s="46"/>
      <c r="M373" s="222"/>
      <c r="N373" s="223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151</v>
      </c>
      <c r="AU373" s="19" t="s">
        <v>82</v>
      </c>
    </row>
    <row r="374" spans="1:51" s="13" customFormat="1" ht="12">
      <c r="A374" s="13"/>
      <c r="B374" s="224"/>
      <c r="C374" s="225"/>
      <c r="D374" s="226" t="s">
        <v>153</v>
      </c>
      <c r="E374" s="227" t="s">
        <v>19</v>
      </c>
      <c r="F374" s="228" t="s">
        <v>1385</v>
      </c>
      <c r="G374" s="225"/>
      <c r="H374" s="227" t="s">
        <v>19</v>
      </c>
      <c r="I374" s="229"/>
      <c r="J374" s="225"/>
      <c r="K374" s="225"/>
      <c r="L374" s="230"/>
      <c r="M374" s="231"/>
      <c r="N374" s="232"/>
      <c r="O374" s="232"/>
      <c r="P374" s="232"/>
      <c r="Q374" s="232"/>
      <c r="R374" s="232"/>
      <c r="S374" s="232"/>
      <c r="T374" s="23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4" t="s">
        <v>153</v>
      </c>
      <c r="AU374" s="234" t="s">
        <v>82</v>
      </c>
      <c r="AV374" s="13" t="s">
        <v>80</v>
      </c>
      <c r="AW374" s="13" t="s">
        <v>33</v>
      </c>
      <c r="AX374" s="13" t="s">
        <v>72</v>
      </c>
      <c r="AY374" s="234" t="s">
        <v>141</v>
      </c>
    </row>
    <row r="375" spans="1:51" s="14" customFormat="1" ht="12">
      <c r="A375" s="14"/>
      <c r="B375" s="235"/>
      <c r="C375" s="236"/>
      <c r="D375" s="226" t="s">
        <v>153</v>
      </c>
      <c r="E375" s="237" t="s">
        <v>19</v>
      </c>
      <c r="F375" s="238" t="s">
        <v>80</v>
      </c>
      <c r="G375" s="236"/>
      <c r="H375" s="239">
        <v>1</v>
      </c>
      <c r="I375" s="240"/>
      <c r="J375" s="236"/>
      <c r="K375" s="236"/>
      <c r="L375" s="241"/>
      <c r="M375" s="242"/>
      <c r="N375" s="243"/>
      <c r="O375" s="243"/>
      <c r="P375" s="243"/>
      <c r="Q375" s="243"/>
      <c r="R375" s="243"/>
      <c r="S375" s="243"/>
      <c r="T375" s="24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5" t="s">
        <v>153</v>
      </c>
      <c r="AU375" s="245" t="s">
        <v>82</v>
      </c>
      <c r="AV375" s="14" t="s">
        <v>82</v>
      </c>
      <c r="AW375" s="14" t="s">
        <v>33</v>
      </c>
      <c r="AX375" s="14" t="s">
        <v>80</v>
      </c>
      <c r="AY375" s="245" t="s">
        <v>141</v>
      </c>
    </row>
    <row r="376" spans="1:65" s="2" customFormat="1" ht="16.5" customHeight="1">
      <c r="A376" s="40"/>
      <c r="B376" s="41"/>
      <c r="C376" s="206" t="s">
        <v>587</v>
      </c>
      <c r="D376" s="206" t="s">
        <v>144</v>
      </c>
      <c r="E376" s="207" t="s">
        <v>1386</v>
      </c>
      <c r="F376" s="208" t="s">
        <v>1387</v>
      </c>
      <c r="G376" s="209" t="s">
        <v>298</v>
      </c>
      <c r="H376" s="210">
        <v>3</v>
      </c>
      <c r="I376" s="211"/>
      <c r="J376" s="212">
        <f>ROUND(I376*H376,2)</f>
        <v>0</v>
      </c>
      <c r="K376" s="208" t="s">
        <v>148</v>
      </c>
      <c r="L376" s="46"/>
      <c r="M376" s="213" t="s">
        <v>19</v>
      </c>
      <c r="N376" s="214" t="s">
        <v>43</v>
      </c>
      <c r="O376" s="86"/>
      <c r="P376" s="215">
        <f>O376*H376</f>
        <v>0</v>
      </c>
      <c r="Q376" s="215">
        <v>0</v>
      </c>
      <c r="R376" s="215">
        <f>Q376*H376</f>
        <v>0</v>
      </c>
      <c r="S376" s="215">
        <v>0</v>
      </c>
      <c r="T376" s="216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17" t="s">
        <v>184</v>
      </c>
      <c r="AT376" s="217" t="s">
        <v>144</v>
      </c>
      <c r="AU376" s="217" t="s">
        <v>82</v>
      </c>
      <c r="AY376" s="19" t="s">
        <v>141</v>
      </c>
      <c r="BE376" s="218">
        <f>IF(N376="základní",J376,0)</f>
        <v>0</v>
      </c>
      <c r="BF376" s="218">
        <f>IF(N376="snížená",J376,0)</f>
        <v>0</v>
      </c>
      <c r="BG376" s="218">
        <f>IF(N376="zákl. přenesená",J376,0)</f>
        <v>0</v>
      </c>
      <c r="BH376" s="218">
        <f>IF(N376="sníž. přenesená",J376,0)</f>
        <v>0</v>
      </c>
      <c r="BI376" s="218">
        <f>IF(N376="nulová",J376,0)</f>
        <v>0</v>
      </c>
      <c r="BJ376" s="19" t="s">
        <v>80</v>
      </c>
      <c r="BK376" s="218">
        <f>ROUND(I376*H376,2)</f>
        <v>0</v>
      </c>
      <c r="BL376" s="19" t="s">
        <v>184</v>
      </c>
      <c r="BM376" s="217" t="s">
        <v>1388</v>
      </c>
    </row>
    <row r="377" spans="1:47" s="2" customFormat="1" ht="12">
      <c r="A377" s="40"/>
      <c r="B377" s="41"/>
      <c r="C377" s="42"/>
      <c r="D377" s="219" t="s">
        <v>151</v>
      </c>
      <c r="E377" s="42"/>
      <c r="F377" s="220" t="s">
        <v>1389</v>
      </c>
      <c r="G377" s="42"/>
      <c r="H377" s="42"/>
      <c r="I377" s="221"/>
      <c r="J377" s="42"/>
      <c r="K377" s="42"/>
      <c r="L377" s="46"/>
      <c r="M377" s="222"/>
      <c r="N377" s="223"/>
      <c r="O377" s="86"/>
      <c r="P377" s="86"/>
      <c r="Q377" s="86"/>
      <c r="R377" s="86"/>
      <c r="S377" s="86"/>
      <c r="T377" s="87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9" t="s">
        <v>151</v>
      </c>
      <c r="AU377" s="19" t="s">
        <v>82</v>
      </c>
    </row>
    <row r="378" spans="1:51" s="13" customFormat="1" ht="12">
      <c r="A378" s="13"/>
      <c r="B378" s="224"/>
      <c r="C378" s="225"/>
      <c r="D378" s="226" t="s">
        <v>153</v>
      </c>
      <c r="E378" s="227" t="s">
        <v>19</v>
      </c>
      <c r="F378" s="228" t="s">
        <v>1380</v>
      </c>
      <c r="G378" s="225"/>
      <c r="H378" s="227" t="s">
        <v>19</v>
      </c>
      <c r="I378" s="229"/>
      <c r="J378" s="225"/>
      <c r="K378" s="225"/>
      <c r="L378" s="230"/>
      <c r="M378" s="231"/>
      <c r="N378" s="232"/>
      <c r="O378" s="232"/>
      <c r="P378" s="232"/>
      <c r="Q378" s="232"/>
      <c r="R378" s="232"/>
      <c r="S378" s="232"/>
      <c r="T378" s="23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4" t="s">
        <v>153</v>
      </c>
      <c r="AU378" s="234" t="s">
        <v>82</v>
      </c>
      <c r="AV378" s="13" t="s">
        <v>80</v>
      </c>
      <c r="AW378" s="13" t="s">
        <v>33</v>
      </c>
      <c r="AX378" s="13" t="s">
        <v>72</v>
      </c>
      <c r="AY378" s="234" t="s">
        <v>141</v>
      </c>
    </row>
    <row r="379" spans="1:51" s="14" customFormat="1" ht="12">
      <c r="A379" s="14"/>
      <c r="B379" s="235"/>
      <c r="C379" s="236"/>
      <c r="D379" s="226" t="s">
        <v>153</v>
      </c>
      <c r="E379" s="237" t="s">
        <v>19</v>
      </c>
      <c r="F379" s="238" t="s">
        <v>82</v>
      </c>
      <c r="G379" s="236"/>
      <c r="H379" s="239">
        <v>2</v>
      </c>
      <c r="I379" s="240"/>
      <c r="J379" s="236"/>
      <c r="K379" s="236"/>
      <c r="L379" s="241"/>
      <c r="M379" s="242"/>
      <c r="N379" s="243"/>
      <c r="O379" s="243"/>
      <c r="P379" s="243"/>
      <c r="Q379" s="243"/>
      <c r="R379" s="243"/>
      <c r="S379" s="243"/>
      <c r="T379" s="24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5" t="s">
        <v>153</v>
      </c>
      <c r="AU379" s="245" t="s">
        <v>82</v>
      </c>
      <c r="AV379" s="14" t="s">
        <v>82</v>
      </c>
      <c r="AW379" s="14" t="s">
        <v>33</v>
      </c>
      <c r="AX379" s="14" t="s">
        <v>72</v>
      </c>
      <c r="AY379" s="245" t="s">
        <v>141</v>
      </c>
    </row>
    <row r="380" spans="1:51" s="13" customFormat="1" ht="12">
      <c r="A380" s="13"/>
      <c r="B380" s="224"/>
      <c r="C380" s="225"/>
      <c r="D380" s="226" t="s">
        <v>153</v>
      </c>
      <c r="E380" s="227" t="s">
        <v>19</v>
      </c>
      <c r="F380" s="228" t="s">
        <v>1359</v>
      </c>
      <c r="G380" s="225"/>
      <c r="H380" s="227" t="s">
        <v>19</v>
      </c>
      <c r="I380" s="229"/>
      <c r="J380" s="225"/>
      <c r="K380" s="225"/>
      <c r="L380" s="230"/>
      <c r="M380" s="231"/>
      <c r="N380" s="232"/>
      <c r="O380" s="232"/>
      <c r="P380" s="232"/>
      <c r="Q380" s="232"/>
      <c r="R380" s="232"/>
      <c r="S380" s="232"/>
      <c r="T380" s="23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4" t="s">
        <v>153</v>
      </c>
      <c r="AU380" s="234" t="s">
        <v>82</v>
      </c>
      <c r="AV380" s="13" t="s">
        <v>80</v>
      </c>
      <c r="AW380" s="13" t="s">
        <v>33</v>
      </c>
      <c r="AX380" s="13" t="s">
        <v>72</v>
      </c>
      <c r="AY380" s="234" t="s">
        <v>141</v>
      </c>
    </row>
    <row r="381" spans="1:51" s="14" customFormat="1" ht="12">
      <c r="A381" s="14"/>
      <c r="B381" s="235"/>
      <c r="C381" s="236"/>
      <c r="D381" s="226" t="s">
        <v>153</v>
      </c>
      <c r="E381" s="237" t="s">
        <v>19</v>
      </c>
      <c r="F381" s="238" t="s">
        <v>80</v>
      </c>
      <c r="G381" s="236"/>
      <c r="H381" s="239">
        <v>1</v>
      </c>
      <c r="I381" s="240"/>
      <c r="J381" s="236"/>
      <c r="K381" s="236"/>
      <c r="L381" s="241"/>
      <c r="M381" s="242"/>
      <c r="N381" s="243"/>
      <c r="O381" s="243"/>
      <c r="P381" s="243"/>
      <c r="Q381" s="243"/>
      <c r="R381" s="243"/>
      <c r="S381" s="243"/>
      <c r="T381" s="24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5" t="s">
        <v>153</v>
      </c>
      <c r="AU381" s="245" t="s">
        <v>82</v>
      </c>
      <c r="AV381" s="14" t="s">
        <v>82</v>
      </c>
      <c r="AW381" s="14" t="s">
        <v>33</v>
      </c>
      <c r="AX381" s="14" t="s">
        <v>72</v>
      </c>
      <c r="AY381" s="245" t="s">
        <v>141</v>
      </c>
    </row>
    <row r="382" spans="1:51" s="15" customFormat="1" ht="12">
      <c r="A382" s="15"/>
      <c r="B382" s="246"/>
      <c r="C382" s="247"/>
      <c r="D382" s="226" t="s">
        <v>153</v>
      </c>
      <c r="E382" s="248" t="s">
        <v>19</v>
      </c>
      <c r="F382" s="249" t="s">
        <v>181</v>
      </c>
      <c r="G382" s="247"/>
      <c r="H382" s="250">
        <v>3</v>
      </c>
      <c r="I382" s="251"/>
      <c r="J382" s="247"/>
      <c r="K382" s="247"/>
      <c r="L382" s="252"/>
      <c r="M382" s="253"/>
      <c r="N382" s="254"/>
      <c r="O382" s="254"/>
      <c r="P382" s="254"/>
      <c r="Q382" s="254"/>
      <c r="R382" s="254"/>
      <c r="S382" s="254"/>
      <c r="T382" s="25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56" t="s">
        <v>153</v>
      </c>
      <c r="AU382" s="256" t="s">
        <v>82</v>
      </c>
      <c r="AV382" s="15" t="s">
        <v>149</v>
      </c>
      <c r="AW382" s="15" t="s">
        <v>33</v>
      </c>
      <c r="AX382" s="15" t="s">
        <v>80</v>
      </c>
      <c r="AY382" s="256" t="s">
        <v>141</v>
      </c>
    </row>
    <row r="383" spans="1:65" s="2" customFormat="1" ht="16.5" customHeight="1">
      <c r="A383" s="40"/>
      <c r="B383" s="41"/>
      <c r="C383" s="257" t="s">
        <v>594</v>
      </c>
      <c r="D383" s="257" t="s">
        <v>188</v>
      </c>
      <c r="E383" s="258" t="s">
        <v>1390</v>
      </c>
      <c r="F383" s="259" t="s">
        <v>1391</v>
      </c>
      <c r="G383" s="260" t="s">
        <v>298</v>
      </c>
      <c r="H383" s="261">
        <v>3</v>
      </c>
      <c r="I383" s="262"/>
      <c r="J383" s="263">
        <f>ROUND(I383*H383,2)</f>
        <v>0</v>
      </c>
      <c r="K383" s="259" t="s">
        <v>148</v>
      </c>
      <c r="L383" s="264"/>
      <c r="M383" s="265" t="s">
        <v>19</v>
      </c>
      <c r="N383" s="266" t="s">
        <v>43</v>
      </c>
      <c r="O383" s="86"/>
      <c r="P383" s="215">
        <f>O383*H383</f>
        <v>0</v>
      </c>
      <c r="Q383" s="215">
        <v>0.0013</v>
      </c>
      <c r="R383" s="215">
        <f>Q383*H383</f>
        <v>0.0039</v>
      </c>
      <c r="S383" s="215">
        <v>0</v>
      </c>
      <c r="T383" s="216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7" t="s">
        <v>192</v>
      </c>
      <c r="AT383" s="217" t="s">
        <v>188</v>
      </c>
      <c r="AU383" s="217" t="s">
        <v>82</v>
      </c>
      <c r="AY383" s="19" t="s">
        <v>141</v>
      </c>
      <c r="BE383" s="218">
        <f>IF(N383="základní",J383,0)</f>
        <v>0</v>
      </c>
      <c r="BF383" s="218">
        <f>IF(N383="snížená",J383,0)</f>
        <v>0</v>
      </c>
      <c r="BG383" s="218">
        <f>IF(N383="zákl. přenesená",J383,0)</f>
        <v>0</v>
      </c>
      <c r="BH383" s="218">
        <f>IF(N383="sníž. přenesená",J383,0)</f>
        <v>0</v>
      </c>
      <c r="BI383" s="218">
        <f>IF(N383="nulová",J383,0)</f>
        <v>0</v>
      </c>
      <c r="BJ383" s="19" t="s">
        <v>80</v>
      </c>
      <c r="BK383" s="218">
        <f>ROUND(I383*H383,2)</f>
        <v>0</v>
      </c>
      <c r="BL383" s="19" t="s">
        <v>184</v>
      </c>
      <c r="BM383" s="217" t="s">
        <v>1392</v>
      </c>
    </row>
    <row r="384" spans="1:51" s="14" customFormat="1" ht="12">
      <c r="A384" s="14"/>
      <c r="B384" s="235"/>
      <c r="C384" s="236"/>
      <c r="D384" s="226" t="s">
        <v>153</v>
      </c>
      <c r="E384" s="237" t="s">
        <v>19</v>
      </c>
      <c r="F384" s="238" t="s">
        <v>160</v>
      </c>
      <c r="G384" s="236"/>
      <c r="H384" s="239">
        <v>3</v>
      </c>
      <c r="I384" s="240"/>
      <c r="J384" s="236"/>
      <c r="K384" s="236"/>
      <c r="L384" s="241"/>
      <c r="M384" s="242"/>
      <c r="N384" s="243"/>
      <c r="O384" s="243"/>
      <c r="P384" s="243"/>
      <c r="Q384" s="243"/>
      <c r="R384" s="243"/>
      <c r="S384" s="243"/>
      <c r="T384" s="24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5" t="s">
        <v>153</v>
      </c>
      <c r="AU384" s="245" t="s">
        <v>82</v>
      </c>
      <c r="AV384" s="14" t="s">
        <v>82</v>
      </c>
      <c r="AW384" s="14" t="s">
        <v>33</v>
      </c>
      <c r="AX384" s="14" t="s">
        <v>80</v>
      </c>
      <c r="AY384" s="245" t="s">
        <v>141</v>
      </c>
    </row>
    <row r="385" spans="1:65" s="2" customFormat="1" ht="16.5" customHeight="1">
      <c r="A385" s="40"/>
      <c r="B385" s="41"/>
      <c r="C385" s="206" t="s">
        <v>599</v>
      </c>
      <c r="D385" s="206" t="s">
        <v>144</v>
      </c>
      <c r="E385" s="207" t="s">
        <v>1393</v>
      </c>
      <c r="F385" s="208" t="s">
        <v>1394</v>
      </c>
      <c r="G385" s="209" t="s">
        <v>298</v>
      </c>
      <c r="H385" s="210">
        <v>1</v>
      </c>
      <c r="I385" s="211"/>
      <c r="J385" s="212">
        <f>ROUND(I385*H385,2)</f>
        <v>0</v>
      </c>
      <c r="K385" s="208" t="s">
        <v>148</v>
      </c>
      <c r="L385" s="46"/>
      <c r="M385" s="213" t="s">
        <v>19</v>
      </c>
      <c r="N385" s="214" t="s">
        <v>43</v>
      </c>
      <c r="O385" s="86"/>
      <c r="P385" s="215">
        <f>O385*H385</f>
        <v>0</v>
      </c>
      <c r="Q385" s="215">
        <v>0</v>
      </c>
      <c r="R385" s="215">
        <f>Q385*H385</f>
        <v>0</v>
      </c>
      <c r="S385" s="215">
        <v>0</v>
      </c>
      <c r="T385" s="216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17" t="s">
        <v>184</v>
      </c>
      <c r="AT385" s="217" t="s">
        <v>144</v>
      </c>
      <c r="AU385" s="217" t="s">
        <v>82</v>
      </c>
      <c r="AY385" s="19" t="s">
        <v>141</v>
      </c>
      <c r="BE385" s="218">
        <f>IF(N385="základní",J385,0)</f>
        <v>0</v>
      </c>
      <c r="BF385" s="218">
        <f>IF(N385="snížená",J385,0)</f>
        <v>0</v>
      </c>
      <c r="BG385" s="218">
        <f>IF(N385="zákl. přenesená",J385,0)</f>
        <v>0</v>
      </c>
      <c r="BH385" s="218">
        <f>IF(N385="sníž. přenesená",J385,0)</f>
        <v>0</v>
      </c>
      <c r="BI385" s="218">
        <f>IF(N385="nulová",J385,0)</f>
        <v>0</v>
      </c>
      <c r="BJ385" s="19" t="s">
        <v>80</v>
      </c>
      <c r="BK385" s="218">
        <f>ROUND(I385*H385,2)</f>
        <v>0</v>
      </c>
      <c r="BL385" s="19" t="s">
        <v>184</v>
      </c>
      <c r="BM385" s="217" t="s">
        <v>1395</v>
      </c>
    </row>
    <row r="386" spans="1:47" s="2" customFormat="1" ht="12">
      <c r="A386" s="40"/>
      <c r="B386" s="41"/>
      <c r="C386" s="42"/>
      <c r="D386" s="219" t="s">
        <v>151</v>
      </c>
      <c r="E386" s="42"/>
      <c r="F386" s="220" t="s">
        <v>1396</v>
      </c>
      <c r="G386" s="42"/>
      <c r="H386" s="42"/>
      <c r="I386" s="221"/>
      <c r="J386" s="42"/>
      <c r="K386" s="42"/>
      <c r="L386" s="46"/>
      <c r="M386" s="222"/>
      <c r="N386" s="223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9" t="s">
        <v>151</v>
      </c>
      <c r="AU386" s="19" t="s">
        <v>82</v>
      </c>
    </row>
    <row r="387" spans="1:51" s="13" customFormat="1" ht="12">
      <c r="A387" s="13"/>
      <c r="B387" s="224"/>
      <c r="C387" s="225"/>
      <c r="D387" s="226" t="s">
        <v>153</v>
      </c>
      <c r="E387" s="227" t="s">
        <v>19</v>
      </c>
      <c r="F387" s="228" t="s">
        <v>1359</v>
      </c>
      <c r="G387" s="225"/>
      <c r="H387" s="227" t="s">
        <v>19</v>
      </c>
      <c r="I387" s="229"/>
      <c r="J387" s="225"/>
      <c r="K387" s="225"/>
      <c r="L387" s="230"/>
      <c r="M387" s="231"/>
      <c r="N387" s="232"/>
      <c r="O387" s="232"/>
      <c r="P387" s="232"/>
      <c r="Q387" s="232"/>
      <c r="R387" s="232"/>
      <c r="S387" s="232"/>
      <c r="T387" s="23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4" t="s">
        <v>153</v>
      </c>
      <c r="AU387" s="234" t="s">
        <v>82</v>
      </c>
      <c r="AV387" s="13" t="s">
        <v>80</v>
      </c>
      <c r="AW387" s="13" t="s">
        <v>33</v>
      </c>
      <c r="AX387" s="13" t="s">
        <v>72</v>
      </c>
      <c r="AY387" s="234" t="s">
        <v>141</v>
      </c>
    </row>
    <row r="388" spans="1:51" s="14" customFormat="1" ht="12">
      <c r="A388" s="14"/>
      <c r="B388" s="235"/>
      <c r="C388" s="236"/>
      <c r="D388" s="226" t="s">
        <v>153</v>
      </c>
      <c r="E388" s="237" t="s">
        <v>19</v>
      </c>
      <c r="F388" s="238" t="s">
        <v>80</v>
      </c>
      <c r="G388" s="236"/>
      <c r="H388" s="239">
        <v>1</v>
      </c>
      <c r="I388" s="240"/>
      <c r="J388" s="236"/>
      <c r="K388" s="236"/>
      <c r="L388" s="241"/>
      <c r="M388" s="242"/>
      <c r="N388" s="243"/>
      <c r="O388" s="243"/>
      <c r="P388" s="243"/>
      <c r="Q388" s="243"/>
      <c r="R388" s="243"/>
      <c r="S388" s="243"/>
      <c r="T388" s="24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5" t="s">
        <v>153</v>
      </c>
      <c r="AU388" s="245" t="s">
        <v>82</v>
      </c>
      <c r="AV388" s="14" t="s">
        <v>82</v>
      </c>
      <c r="AW388" s="14" t="s">
        <v>33</v>
      </c>
      <c r="AX388" s="14" t="s">
        <v>80</v>
      </c>
      <c r="AY388" s="245" t="s">
        <v>141</v>
      </c>
    </row>
    <row r="389" spans="1:65" s="2" customFormat="1" ht="16.5" customHeight="1">
      <c r="A389" s="40"/>
      <c r="B389" s="41"/>
      <c r="C389" s="257" t="s">
        <v>604</v>
      </c>
      <c r="D389" s="257" t="s">
        <v>188</v>
      </c>
      <c r="E389" s="258" t="s">
        <v>1397</v>
      </c>
      <c r="F389" s="259" t="s">
        <v>1398</v>
      </c>
      <c r="G389" s="260" t="s">
        <v>298</v>
      </c>
      <c r="H389" s="261">
        <v>1</v>
      </c>
      <c r="I389" s="262"/>
      <c r="J389" s="263">
        <f>ROUND(I389*H389,2)</f>
        <v>0</v>
      </c>
      <c r="K389" s="259" t="s">
        <v>148</v>
      </c>
      <c r="L389" s="264"/>
      <c r="M389" s="265" t="s">
        <v>19</v>
      </c>
      <c r="N389" s="266" t="s">
        <v>43</v>
      </c>
      <c r="O389" s="86"/>
      <c r="P389" s="215">
        <f>O389*H389</f>
        <v>0</v>
      </c>
      <c r="Q389" s="215">
        <v>0.00085</v>
      </c>
      <c r="R389" s="215">
        <f>Q389*H389</f>
        <v>0.00085</v>
      </c>
      <c r="S389" s="215">
        <v>0</v>
      </c>
      <c r="T389" s="216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7" t="s">
        <v>192</v>
      </c>
      <c r="AT389" s="217" t="s">
        <v>188</v>
      </c>
      <c r="AU389" s="217" t="s">
        <v>82</v>
      </c>
      <c r="AY389" s="19" t="s">
        <v>141</v>
      </c>
      <c r="BE389" s="218">
        <f>IF(N389="základní",J389,0)</f>
        <v>0</v>
      </c>
      <c r="BF389" s="218">
        <f>IF(N389="snížená",J389,0)</f>
        <v>0</v>
      </c>
      <c r="BG389" s="218">
        <f>IF(N389="zákl. přenesená",J389,0)</f>
        <v>0</v>
      </c>
      <c r="BH389" s="218">
        <f>IF(N389="sníž. přenesená",J389,0)</f>
        <v>0</v>
      </c>
      <c r="BI389" s="218">
        <f>IF(N389="nulová",J389,0)</f>
        <v>0</v>
      </c>
      <c r="BJ389" s="19" t="s">
        <v>80</v>
      </c>
      <c r="BK389" s="218">
        <f>ROUND(I389*H389,2)</f>
        <v>0</v>
      </c>
      <c r="BL389" s="19" t="s">
        <v>184</v>
      </c>
      <c r="BM389" s="217" t="s">
        <v>1399</v>
      </c>
    </row>
    <row r="390" spans="1:51" s="14" customFormat="1" ht="12">
      <c r="A390" s="14"/>
      <c r="B390" s="235"/>
      <c r="C390" s="236"/>
      <c r="D390" s="226" t="s">
        <v>153</v>
      </c>
      <c r="E390" s="237" t="s">
        <v>19</v>
      </c>
      <c r="F390" s="238" t="s">
        <v>80</v>
      </c>
      <c r="G390" s="236"/>
      <c r="H390" s="239">
        <v>1</v>
      </c>
      <c r="I390" s="240"/>
      <c r="J390" s="236"/>
      <c r="K390" s="236"/>
      <c r="L390" s="241"/>
      <c r="M390" s="242"/>
      <c r="N390" s="243"/>
      <c r="O390" s="243"/>
      <c r="P390" s="243"/>
      <c r="Q390" s="243"/>
      <c r="R390" s="243"/>
      <c r="S390" s="243"/>
      <c r="T390" s="24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5" t="s">
        <v>153</v>
      </c>
      <c r="AU390" s="245" t="s">
        <v>82</v>
      </c>
      <c r="AV390" s="14" t="s">
        <v>82</v>
      </c>
      <c r="AW390" s="14" t="s">
        <v>33</v>
      </c>
      <c r="AX390" s="14" t="s">
        <v>80</v>
      </c>
      <c r="AY390" s="245" t="s">
        <v>141</v>
      </c>
    </row>
    <row r="391" spans="1:65" s="2" customFormat="1" ht="21.75" customHeight="1">
      <c r="A391" s="40"/>
      <c r="B391" s="41"/>
      <c r="C391" s="206" t="s">
        <v>610</v>
      </c>
      <c r="D391" s="206" t="s">
        <v>144</v>
      </c>
      <c r="E391" s="207" t="s">
        <v>1400</v>
      </c>
      <c r="F391" s="208" t="s">
        <v>1401</v>
      </c>
      <c r="G391" s="209" t="s">
        <v>343</v>
      </c>
      <c r="H391" s="210">
        <v>1</v>
      </c>
      <c r="I391" s="211"/>
      <c r="J391" s="212">
        <f>ROUND(I391*H391,2)</f>
        <v>0</v>
      </c>
      <c r="K391" s="208" t="s">
        <v>148</v>
      </c>
      <c r="L391" s="46"/>
      <c r="M391" s="213" t="s">
        <v>19</v>
      </c>
      <c r="N391" s="214" t="s">
        <v>43</v>
      </c>
      <c r="O391" s="86"/>
      <c r="P391" s="215">
        <f>O391*H391</f>
        <v>0</v>
      </c>
      <c r="Q391" s="215">
        <v>0.01475</v>
      </c>
      <c r="R391" s="215">
        <f>Q391*H391</f>
        <v>0.01475</v>
      </c>
      <c r="S391" s="215">
        <v>0</v>
      </c>
      <c r="T391" s="216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7" t="s">
        <v>184</v>
      </c>
      <c r="AT391" s="217" t="s">
        <v>144</v>
      </c>
      <c r="AU391" s="217" t="s">
        <v>82</v>
      </c>
      <c r="AY391" s="19" t="s">
        <v>141</v>
      </c>
      <c r="BE391" s="218">
        <f>IF(N391="základní",J391,0)</f>
        <v>0</v>
      </c>
      <c r="BF391" s="218">
        <f>IF(N391="snížená",J391,0)</f>
        <v>0</v>
      </c>
      <c r="BG391" s="218">
        <f>IF(N391="zákl. přenesená",J391,0)</f>
        <v>0</v>
      </c>
      <c r="BH391" s="218">
        <f>IF(N391="sníž. přenesená",J391,0)</f>
        <v>0</v>
      </c>
      <c r="BI391" s="218">
        <f>IF(N391="nulová",J391,0)</f>
        <v>0</v>
      </c>
      <c r="BJ391" s="19" t="s">
        <v>80</v>
      </c>
      <c r="BK391" s="218">
        <f>ROUND(I391*H391,2)</f>
        <v>0</v>
      </c>
      <c r="BL391" s="19" t="s">
        <v>184</v>
      </c>
      <c r="BM391" s="217" t="s">
        <v>1402</v>
      </c>
    </row>
    <row r="392" spans="1:47" s="2" customFormat="1" ht="12">
      <c r="A392" s="40"/>
      <c r="B392" s="41"/>
      <c r="C392" s="42"/>
      <c r="D392" s="219" t="s">
        <v>151</v>
      </c>
      <c r="E392" s="42"/>
      <c r="F392" s="220" t="s">
        <v>1403</v>
      </c>
      <c r="G392" s="42"/>
      <c r="H392" s="42"/>
      <c r="I392" s="221"/>
      <c r="J392" s="42"/>
      <c r="K392" s="42"/>
      <c r="L392" s="46"/>
      <c r="M392" s="222"/>
      <c r="N392" s="223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151</v>
      </c>
      <c r="AU392" s="19" t="s">
        <v>82</v>
      </c>
    </row>
    <row r="393" spans="1:51" s="13" customFormat="1" ht="12">
      <c r="A393" s="13"/>
      <c r="B393" s="224"/>
      <c r="C393" s="225"/>
      <c r="D393" s="226" t="s">
        <v>153</v>
      </c>
      <c r="E393" s="227" t="s">
        <v>19</v>
      </c>
      <c r="F393" s="228" t="s">
        <v>1404</v>
      </c>
      <c r="G393" s="225"/>
      <c r="H393" s="227" t="s">
        <v>19</v>
      </c>
      <c r="I393" s="229"/>
      <c r="J393" s="225"/>
      <c r="K393" s="225"/>
      <c r="L393" s="230"/>
      <c r="M393" s="231"/>
      <c r="N393" s="232"/>
      <c r="O393" s="232"/>
      <c r="P393" s="232"/>
      <c r="Q393" s="232"/>
      <c r="R393" s="232"/>
      <c r="S393" s="232"/>
      <c r="T393" s="23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4" t="s">
        <v>153</v>
      </c>
      <c r="AU393" s="234" t="s">
        <v>82</v>
      </c>
      <c r="AV393" s="13" t="s">
        <v>80</v>
      </c>
      <c r="AW393" s="13" t="s">
        <v>33</v>
      </c>
      <c r="AX393" s="13" t="s">
        <v>72</v>
      </c>
      <c r="AY393" s="234" t="s">
        <v>141</v>
      </c>
    </row>
    <row r="394" spans="1:51" s="14" customFormat="1" ht="12">
      <c r="A394" s="14"/>
      <c r="B394" s="235"/>
      <c r="C394" s="236"/>
      <c r="D394" s="226" t="s">
        <v>153</v>
      </c>
      <c r="E394" s="237" t="s">
        <v>19</v>
      </c>
      <c r="F394" s="238" t="s">
        <v>80</v>
      </c>
      <c r="G394" s="236"/>
      <c r="H394" s="239">
        <v>1</v>
      </c>
      <c r="I394" s="240"/>
      <c r="J394" s="236"/>
      <c r="K394" s="236"/>
      <c r="L394" s="241"/>
      <c r="M394" s="242"/>
      <c r="N394" s="243"/>
      <c r="O394" s="243"/>
      <c r="P394" s="243"/>
      <c r="Q394" s="243"/>
      <c r="R394" s="243"/>
      <c r="S394" s="243"/>
      <c r="T394" s="24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5" t="s">
        <v>153</v>
      </c>
      <c r="AU394" s="245" t="s">
        <v>82</v>
      </c>
      <c r="AV394" s="14" t="s">
        <v>82</v>
      </c>
      <c r="AW394" s="14" t="s">
        <v>33</v>
      </c>
      <c r="AX394" s="14" t="s">
        <v>80</v>
      </c>
      <c r="AY394" s="245" t="s">
        <v>141</v>
      </c>
    </row>
    <row r="395" spans="1:65" s="2" customFormat="1" ht="16.5" customHeight="1">
      <c r="A395" s="40"/>
      <c r="B395" s="41"/>
      <c r="C395" s="206" t="s">
        <v>614</v>
      </c>
      <c r="D395" s="206" t="s">
        <v>144</v>
      </c>
      <c r="E395" s="207" t="s">
        <v>1405</v>
      </c>
      <c r="F395" s="208" t="s">
        <v>1406</v>
      </c>
      <c r="G395" s="209" t="s">
        <v>343</v>
      </c>
      <c r="H395" s="210">
        <v>1</v>
      </c>
      <c r="I395" s="211"/>
      <c r="J395" s="212">
        <f>ROUND(I395*H395,2)</f>
        <v>0</v>
      </c>
      <c r="K395" s="208" t="s">
        <v>148</v>
      </c>
      <c r="L395" s="46"/>
      <c r="M395" s="213" t="s">
        <v>19</v>
      </c>
      <c r="N395" s="214" t="s">
        <v>43</v>
      </c>
      <c r="O395" s="86"/>
      <c r="P395" s="215">
        <f>O395*H395</f>
        <v>0</v>
      </c>
      <c r="Q395" s="215">
        <v>0.00172</v>
      </c>
      <c r="R395" s="215">
        <f>Q395*H395</f>
        <v>0.00172</v>
      </c>
      <c r="S395" s="215">
        <v>0</v>
      </c>
      <c r="T395" s="216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17" t="s">
        <v>184</v>
      </c>
      <c r="AT395" s="217" t="s">
        <v>144</v>
      </c>
      <c r="AU395" s="217" t="s">
        <v>82</v>
      </c>
      <c r="AY395" s="19" t="s">
        <v>141</v>
      </c>
      <c r="BE395" s="218">
        <f>IF(N395="základní",J395,0)</f>
        <v>0</v>
      </c>
      <c r="BF395" s="218">
        <f>IF(N395="snížená",J395,0)</f>
        <v>0</v>
      </c>
      <c r="BG395" s="218">
        <f>IF(N395="zákl. přenesená",J395,0)</f>
        <v>0</v>
      </c>
      <c r="BH395" s="218">
        <f>IF(N395="sníž. přenesená",J395,0)</f>
        <v>0</v>
      </c>
      <c r="BI395" s="218">
        <f>IF(N395="nulová",J395,0)</f>
        <v>0</v>
      </c>
      <c r="BJ395" s="19" t="s">
        <v>80</v>
      </c>
      <c r="BK395" s="218">
        <f>ROUND(I395*H395,2)</f>
        <v>0</v>
      </c>
      <c r="BL395" s="19" t="s">
        <v>184</v>
      </c>
      <c r="BM395" s="217" t="s">
        <v>1407</v>
      </c>
    </row>
    <row r="396" spans="1:47" s="2" customFormat="1" ht="12">
      <c r="A396" s="40"/>
      <c r="B396" s="41"/>
      <c r="C396" s="42"/>
      <c r="D396" s="219" t="s">
        <v>151</v>
      </c>
      <c r="E396" s="42"/>
      <c r="F396" s="220" t="s">
        <v>1408</v>
      </c>
      <c r="G396" s="42"/>
      <c r="H396" s="42"/>
      <c r="I396" s="221"/>
      <c r="J396" s="42"/>
      <c r="K396" s="42"/>
      <c r="L396" s="46"/>
      <c r="M396" s="222"/>
      <c r="N396" s="223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151</v>
      </c>
      <c r="AU396" s="19" t="s">
        <v>82</v>
      </c>
    </row>
    <row r="397" spans="1:51" s="13" customFormat="1" ht="12">
      <c r="A397" s="13"/>
      <c r="B397" s="224"/>
      <c r="C397" s="225"/>
      <c r="D397" s="226" t="s">
        <v>153</v>
      </c>
      <c r="E397" s="227" t="s">
        <v>19</v>
      </c>
      <c r="F397" s="228" t="s">
        <v>1404</v>
      </c>
      <c r="G397" s="225"/>
      <c r="H397" s="227" t="s">
        <v>19</v>
      </c>
      <c r="I397" s="229"/>
      <c r="J397" s="225"/>
      <c r="K397" s="225"/>
      <c r="L397" s="230"/>
      <c r="M397" s="231"/>
      <c r="N397" s="232"/>
      <c r="O397" s="232"/>
      <c r="P397" s="232"/>
      <c r="Q397" s="232"/>
      <c r="R397" s="232"/>
      <c r="S397" s="232"/>
      <c r="T397" s="23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4" t="s">
        <v>153</v>
      </c>
      <c r="AU397" s="234" t="s">
        <v>82</v>
      </c>
      <c r="AV397" s="13" t="s">
        <v>80</v>
      </c>
      <c r="AW397" s="13" t="s">
        <v>33</v>
      </c>
      <c r="AX397" s="13" t="s">
        <v>72</v>
      </c>
      <c r="AY397" s="234" t="s">
        <v>141</v>
      </c>
    </row>
    <row r="398" spans="1:51" s="14" customFormat="1" ht="12">
      <c r="A398" s="14"/>
      <c r="B398" s="235"/>
      <c r="C398" s="236"/>
      <c r="D398" s="226" t="s">
        <v>153</v>
      </c>
      <c r="E398" s="237" t="s">
        <v>19</v>
      </c>
      <c r="F398" s="238" t="s">
        <v>80</v>
      </c>
      <c r="G398" s="236"/>
      <c r="H398" s="239">
        <v>1</v>
      </c>
      <c r="I398" s="240"/>
      <c r="J398" s="236"/>
      <c r="K398" s="236"/>
      <c r="L398" s="241"/>
      <c r="M398" s="242"/>
      <c r="N398" s="243"/>
      <c r="O398" s="243"/>
      <c r="P398" s="243"/>
      <c r="Q398" s="243"/>
      <c r="R398" s="243"/>
      <c r="S398" s="243"/>
      <c r="T398" s="24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5" t="s">
        <v>153</v>
      </c>
      <c r="AU398" s="245" t="s">
        <v>82</v>
      </c>
      <c r="AV398" s="14" t="s">
        <v>82</v>
      </c>
      <c r="AW398" s="14" t="s">
        <v>33</v>
      </c>
      <c r="AX398" s="14" t="s">
        <v>80</v>
      </c>
      <c r="AY398" s="245" t="s">
        <v>141</v>
      </c>
    </row>
    <row r="399" spans="1:65" s="2" customFormat="1" ht="16.5" customHeight="1">
      <c r="A399" s="40"/>
      <c r="B399" s="41"/>
      <c r="C399" s="206" t="s">
        <v>618</v>
      </c>
      <c r="D399" s="206" t="s">
        <v>144</v>
      </c>
      <c r="E399" s="207" t="s">
        <v>1409</v>
      </c>
      <c r="F399" s="208" t="s">
        <v>1410</v>
      </c>
      <c r="G399" s="209" t="s">
        <v>343</v>
      </c>
      <c r="H399" s="210">
        <v>6</v>
      </c>
      <c r="I399" s="211"/>
      <c r="J399" s="212">
        <f>ROUND(I399*H399,2)</f>
        <v>0</v>
      </c>
      <c r="K399" s="208" t="s">
        <v>148</v>
      </c>
      <c r="L399" s="46"/>
      <c r="M399" s="213" t="s">
        <v>19</v>
      </c>
      <c r="N399" s="214" t="s">
        <v>43</v>
      </c>
      <c r="O399" s="86"/>
      <c r="P399" s="215">
        <f>O399*H399</f>
        <v>0</v>
      </c>
      <c r="Q399" s="215">
        <v>0.0018</v>
      </c>
      <c r="R399" s="215">
        <f>Q399*H399</f>
        <v>0.0108</v>
      </c>
      <c r="S399" s="215">
        <v>0</v>
      </c>
      <c r="T399" s="216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17" t="s">
        <v>184</v>
      </c>
      <c r="AT399" s="217" t="s">
        <v>144</v>
      </c>
      <c r="AU399" s="217" t="s">
        <v>82</v>
      </c>
      <c r="AY399" s="19" t="s">
        <v>141</v>
      </c>
      <c r="BE399" s="218">
        <f>IF(N399="základní",J399,0)</f>
        <v>0</v>
      </c>
      <c r="BF399" s="218">
        <f>IF(N399="snížená",J399,0)</f>
        <v>0</v>
      </c>
      <c r="BG399" s="218">
        <f>IF(N399="zákl. přenesená",J399,0)</f>
        <v>0</v>
      </c>
      <c r="BH399" s="218">
        <f>IF(N399="sníž. přenesená",J399,0)</f>
        <v>0</v>
      </c>
      <c r="BI399" s="218">
        <f>IF(N399="nulová",J399,0)</f>
        <v>0</v>
      </c>
      <c r="BJ399" s="19" t="s">
        <v>80</v>
      </c>
      <c r="BK399" s="218">
        <f>ROUND(I399*H399,2)</f>
        <v>0</v>
      </c>
      <c r="BL399" s="19" t="s">
        <v>184</v>
      </c>
      <c r="BM399" s="217" t="s">
        <v>1411</v>
      </c>
    </row>
    <row r="400" spans="1:47" s="2" customFormat="1" ht="12">
      <c r="A400" s="40"/>
      <c r="B400" s="41"/>
      <c r="C400" s="42"/>
      <c r="D400" s="219" t="s">
        <v>151</v>
      </c>
      <c r="E400" s="42"/>
      <c r="F400" s="220" t="s">
        <v>1412</v>
      </c>
      <c r="G400" s="42"/>
      <c r="H400" s="42"/>
      <c r="I400" s="221"/>
      <c r="J400" s="42"/>
      <c r="K400" s="42"/>
      <c r="L400" s="46"/>
      <c r="M400" s="222"/>
      <c r="N400" s="223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151</v>
      </c>
      <c r="AU400" s="19" t="s">
        <v>82</v>
      </c>
    </row>
    <row r="401" spans="1:51" s="13" customFormat="1" ht="12">
      <c r="A401" s="13"/>
      <c r="B401" s="224"/>
      <c r="C401" s="225"/>
      <c r="D401" s="226" t="s">
        <v>153</v>
      </c>
      <c r="E401" s="227" t="s">
        <v>19</v>
      </c>
      <c r="F401" s="228" t="s">
        <v>1413</v>
      </c>
      <c r="G401" s="225"/>
      <c r="H401" s="227" t="s">
        <v>19</v>
      </c>
      <c r="I401" s="229"/>
      <c r="J401" s="225"/>
      <c r="K401" s="225"/>
      <c r="L401" s="230"/>
      <c r="M401" s="231"/>
      <c r="N401" s="232"/>
      <c r="O401" s="232"/>
      <c r="P401" s="232"/>
      <c r="Q401" s="232"/>
      <c r="R401" s="232"/>
      <c r="S401" s="232"/>
      <c r="T401" s="23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4" t="s">
        <v>153</v>
      </c>
      <c r="AU401" s="234" t="s">
        <v>82</v>
      </c>
      <c r="AV401" s="13" t="s">
        <v>80</v>
      </c>
      <c r="AW401" s="13" t="s">
        <v>33</v>
      </c>
      <c r="AX401" s="13" t="s">
        <v>72</v>
      </c>
      <c r="AY401" s="234" t="s">
        <v>141</v>
      </c>
    </row>
    <row r="402" spans="1:51" s="14" customFormat="1" ht="12">
      <c r="A402" s="14"/>
      <c r="B402" s="235"/>
      <c r="C402" s="236"/>
      <c r="D402" s="226" t="s">
        <v>153</v>
      </c>
      <c r="E402" s="237" t="s">
        <v>19</v>
      </c>
      <c r="F402" s="238" t="s">
        <v>142</v>
      </c>
      <c r="G402" s="236"/>
      <c r="H402" s="239">
        <v>6</v>
      </c>
      <c r="I402" s="240"/>
      <c r="J402" s="236"/>
      <c r="K402" s="236"/>
      <c r="L402" s="241"/>
      <c r="M402" s="242"/>
      <c r="N402" s="243"/>
      <c r="O402" s="243"/>
      <c r="P402" s="243"/>
      <c r="Q402" s="243"/>
      <c r="R402" s="243"/>
      <c r="S402" s="243"/>
      <c r="T402" s="24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5" t="s">
        <v>153</v>
      </c>
      <c r="AU402" s="245" t="s">
        <v>82</v>
      </c>
      <c r="AV402" s="14" t="s">
        <v>82</v>
      </c>
      <c r="AW402" s="14" t="s">
        <v>33</v>
      </c>
      <c r="AX402" s="14" t="s">
        <v>80</v>
      </c>
      <c r="AY402" s="245" t="s">
        <v>141</v>
      </c>
    </row>
    <row r="403" spans="1:65" s="2" customFormat="1" ht="16.5" customHeight="1">
      <c r="A403" s="40"/>
      <c r="B403" s="41"/>
      <c r="C403" s="206" t="s">
        <v>622</v>
      </c>
      <c r="D403" s="206" t="s">
        <v>144</v>
      </c>
      <c r="E403" s="207" t="s">
        <v>1414</v>
      </c>
      <c r="F403" s="208" t="s">
        <v>1415</v>
      </c>
      <c r="G403" s="209" t="s">
        <v>343</v>
      </c>
      <c r="H403" s="210">
        <v>5</v>
      </c>
      <c r="I403" s="211"/>
      <c r="J403" s="212">
        <f>ROUND(I403*H403,2)</f>
        <v>0</v>
      </c>
      <c r="K403" s="208" t="s">
        <v>19</v>
      </c>
      <c r="L403" s="46"/>
      <c r="M403" s="213" t="s">
        <v>19</v>
      </c>
      <c r="N403" s="214" t="s">
        <v>43</v>
      </c>
      <c r="O403" s="86"/>
      <c r="P403" s="215">
        <f>O403*H403</f>
        <v>0</v>
      </c>
      <c r="Q403" s="215">
        <v>0.00184</v>
      </c>
      <c r="R403" s="215">
        <f>Q403*H403</f>
        <v>0.0092</v>
      </c>
      <c r="S403" s="215">
        <v>0</v>
      </c>
      <c r="T403" s="216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17" t="s">
        <v>184</v>
      </c>
      <c r="AT403" s="217" t="s">
        <v>144</v>
      </c>
      <c r="AU403" s="217" t="s">
        <v>82</v>
      </c>
      <c r="AY403" s="19" t="s">
        <v>141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9" t="s">
        <v>80</v>
      </c>
      <c r="BK403" s="218">
        <f>ROUND(I403*H403,2)</f>
        <v>0</v>
      </c>
      <c r="BL403" s="19" t="s">
        <v>184</v>
      </c>
      <c r="BM403" s="217" t="s">
        <v>1416</v>
      </c>
    </row>
    <row r="404" spans="1:47" s="2" customFormat="1" ht="12">
      <c r="A404" s="40"/>
      <c r="B404" s="41"/>
      <c r="C404" s="42"/>
      <c r="D404" s="226" t="s">
        <v>1061</v>
      </c>
      <c r="E404" s="42"/>
      <c r="F404" s="270" t="s">
        <v>1417</v>
      </c>
      <c r="G404" s="42"/>
      <c r="H404" s="42"/>
      <c r="I404" s="221"/>
      <c r="J404" s="42"/>
      <c r="K404" s="42"/>
      <c r="L404" s="46"/>
      <c r="M404" s="222"/>
      <c r="N404" s="223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1061</v>
      </c>
      <c r="AU404" s="19" t="s">
        <v>82</v>
      </c>
    </row>
    <row r="405" spans="1:51" s="13" customFormat="1" ht="12">
      <c r="A405" s="13"/>
      <c r="B405" s="224"/>
      <c r="C405" s="225"/>
      <c r="D405" s="226" t="s">
        <v>153</v>
      </c>
      <c r="E405" s="227" t="s">
        <v>19</v>
      </c>
      <c r="F405" s="228" t="s">
        <v>1375</v>
      </c>
      <c r="G405" s="225"/>
      <c r="H405" s="227" t="s">
        <v>19</v>
      </c>
      <c r="I405" s="229"/>
      <c r="J405" s="225"/>
      <c r="K405" s="225"/>
      <c r="L405" s="230"/>
      <c r="M405" s="231"/>
      <c r="N405" s="232"/>
      <c r="O405" s="232"/>
      <c r="P405" s="232"/>
      <c r="Q405" s="232"/>
      <c r="R405" s="232"/>
      <c r="S405" s="232"/>
      <c r="T405" s="23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4" t="s">
        <v>153</v>
      </c>
      <c r="AU405" s="234" t="s">
        <v>82</v>
      </c>
      <c r="AV405" s="13" t="s">
        <v>80</v>
      </c>
      <c r="AW405" s="13" t="s">
        <v>33</v>
      </c>
      <c r="AX405" s="13" t="s">
        <v>72</v>
      </c>
      <c r="AY405" s="234" t="s">
        <v>141</v>
      </c>
    </row>
    <row r="406" spans="1:51" s="14" customFormat="1" ht="12">
      <c r="A406" s="14"/>
      <c r="B406" s="235"/>
      <c r="C406" s="236"/>
      <c r="D406" s="226" t="s">
        <v>153</v>
      </c>
      <c r="E406" s="237" t="s">
        <v>19</v>
      </c>
      <c r="F406" s="238" t="s">
        <v>160</v>
      </c>
      <c r="G406" s="236"/>
      <c r="H406" s="239">
        <v>3</v>
      </c>
      <c r="I406" s="240"/>
      <c r="J406" s="236"/>
      <c r="K406" s="236"/>
      <c r="L406" s="241"/>
      <c r="M406" s="242"/>
      <c r="N406" s="243"/>
      <c r="O406" s="243"/>
      <c r="P406" s="243"/>
      <c r="Q406" s="243"/>
      <c r="R406" s="243"/>
      <c r="S406" s="243"/>
      <c r="T406" s="24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5" t="s">
        <v>153</v>
      </c>
      <c r="AU406" s="245" t="s">
        <v>82</v>
      </c>
      <c r="AV406" s="14" t="s">
        <v>82</v>
      </c>
      <c r="AW406" s="14" t="s">
        <v>33</v>
      </c>
      <c r="AX406" s="14" t="s">
        <v>72</v>
      </c>
      <c r="AY406" s="245" t="s">
        <v>141</v>
      </c>
    </row>
    <row r="407" spans="1:51" s="13" customFormat="1" ht="12">
      <c r="A407" s="13"/>
      <c r="B407" s="224"/>
      <c r="C407" s="225"/>
      <c r="D407" s="226" t="s">
        <v>153</v>
      </c>
      <c r="E407" s="227" t="s">
        <v>19</v>
      </c>
      <c r="F407" s="228" t="s">
        <v>1385</v>
      </c>
      <c r="G407" s="225"/>
      <c r="H407" s="227" t="s">
        <v>19</v>
      </c>
      <c r="I407" s="229"/>
      <c r="J407" s="225"/>
      <c r="K407" s="225"/>
      <c r="L407" s="230"/>
      <c r="M407" s="231"/>
      <c r="N407" s="232"/>
      <c r="O407" s="232"/>
      <c r="P407" s="232"/>
      <c r="Q407" s="232"/>
      <c r="R407" s="232"/>
      <c r="S407" s="232"/>
      <c r="T407" s="23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4" t="s">
        <v>153</v>
      </c>
      <c r="AU407" s="234" t="s">
        <v>82</v>
      </c>
      <c r="AV407" s="13" t="s">
        <v>80</v>
      </c>
      <c r="AW407" s="13" t="s">
        <v>33</v>
      </c>
      <c r="AX407" s="13" t="s">
        <v>72</v>
      </c>
      <c r="AY407" s="234" t="s">
        <v>141</v>
      </c>
    </row>
    <row r="408" spans="1:51" s="14" customFormat="1" ht="12">
      <c r="A408" s="14"/>
      <c r="B408" s="235"/>
      <c r="C408" s="236"/>
      <c r="D408" s="226" t="s">
        <v>153</v>
      </c>
      <c r="E408" s="237" t="s">
        <v>19</v>
      </c>
      <c r="F408" s="238" t="s">
        <v>80</v>
      </c>
      <c r="G408" s="236"/>
      <c r="H408" s="239">
        <v>1</v>
      </c>
      <c r="I408" s="240"/>
      <c r="J408" s="236"/>
      <c r="K408" s="236"/>
      <c r="L408" s="241"/>
      <c r="M408" s="242"/>
      <c r="N408" s="243"/>
      <c r="O408" s="243"/>
      <c r="P408" s="243"/>
      <c r="Q408" s="243"/>
      <c r="R408" s="243"/>
      <c r="S408" s="243"/>
      <c r="T408" s="24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5" t="s">
        <v>153</v>
      </c>
      <c r="AU408" s="245" t="s">
        <v>82</v>
      </c>
      <c r="AV408" s="14" t="s">
        <v>82</v>
      </c>
      <c r="AW408" s="14" t="s">
        <v>33</v>
      </c>
      <c r="AX408" s="14" t="s">
        <v>72</v>
      </c>
      <c r="AY408" s="245" t="s">
        <v>141</v>
      </c>
    </row>
    <row r="409" spans="1:51" s="13" customFormat="1" ht="12">
      <c r="A409" s="13"/>
      <c r="B409" s="224"/>
      <c r="C409" s="225"/>
      <c r="D409" s="226" t="s">
        <v>153</v>
      </c>
      <c r="E409" s="227" t="s">
        <v>19</v>
      </c>
      <c r="F409" s="228" t="s">
        <v>1418</v>
      </c>
      <c r="G409" s="225"/>
      <c r="H409" s="227" t="s">
        <v>19</v>
      </c>
      <c r="I409" s="229"/>
      <c r="J409" s="225"/>
      <c r="K409" s="225"/>
      <c r="L409" s="230"/>
      <c r="M409" s="231"/>
      <c r="N409" s="232"/>
      <c r="O409" s="232"/>
      <c r="P409" s="232"/>
      <c r="Q409" s="232"/>
      <c r="R409" s="232"/>
      <c r="S409" s="232"/>
      <c r="T409" s="23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4" t="s">
        <v>153</v>
      </c>
      <c r="AU409" s="234" t="s">
        <v>82</v>
      </c>
      <c r="AV409" s="13" t="s">
        <v>80</v>
      </c>
      <c r="AW409" s="13" t="s">
        <v>33</v>
      </c>
      <c r="AX409" s="13" t="s">
        <v>72</v>
      </c>
      <c r="AY409" s="234" t="s">
        <v>141</v>
      </c>
    </row>
    <row r="410" spans="1:51" s="14" customFormat="1" ht="12">
      <c r="A410" s="14"/>
      <c r="B410" s="235"/>
      <c r="C410" s="236"/>
      <c r="D410" s="226" t="s">
        <v>153</v>
      </c>
      <c r="E410" s="237" t="s">
        <v>19</v>
      </c>
      <c r="F410" s="238" t="s">
        <v>80</v>
      </c>
      <c r="G410" s="236"/>
      <c r="H410" s="239">
        <v>1</v>
      </c>
      <c r="I410" s="240"/>
      <c r="J410" s="236"/>
      <c r="K410" s="236"/>
      <c r="L410" s="241"/>
      <c r="M410" s="242"/>
      <c r="N410" s="243"/>
      <c r="O410" s="243"/>
      <c r="P410" s="243"/>
      <c r="Q410" s="243"/>
      <c r="R410" s="243"/>
      <c r="S410" s="243"/>
      <c r="T410" s="24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5" t="s">
        <v>153</v>
      </c>
      <c r="AU410" s="245" t="s">
        <v>82</v>
      </c>
      <c r="AV410" s="14" t="s">
        <v>82</v>
      </c>
      <c r="AW410" s="14" t="s">
        <v>33</v>
      </c>
      <c r="AX410" s="14" t="s">
        <v>72</v>
      </c>
      <c r="AY410" s="245" t="s">
        <v>141</v>
      </c>
    </row>
    <row r="411" spans="1:51" s="15" customFormat="1" ht="12">
      <c r="A411" s="15"/>
      <c r="B411" s="246"/>
      <c r="C411" s="247"/>
      <c r="D411" s="226" t="s">
        <v>153</v>
      </c>
      <c r="E411" s="248" t="s">
        <v>19</v>
      </c>
      <c r="F411" s="249" t="s">
        <v>181</v>
      </c>
      <c r="G411" s="247"/>
      <c r="H411" s="250">
        <v>5</v>
      </c>
      <c r="I411" s="251"/>
      <c r="J411" s="247"/>
      <c r="K411" s="247"/>
      <c r="L411" s="252"/>
      <c r="M411" s="253"/>
      <c r="N411" s="254"/>
      <c r="O411" s="254"/>
      <c r="P411" s="254"/>
      <c r="Q411" s="254"/>
      <c r="R411" s="254"/>
      <c r="S411" s="254"/>
      <c r="T411" s="25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56" t="s">
        <v>153</v>
      </c>
      <c r="AU411" s="256" t="s">
        <v>82</v>
      </c>
      <c r="AV411" s="15" t="s">
        <v>149</v>
      </c>
      <c r="AW411" s="15" t="s">
        <v>33</v>
      </c>
      <c r="AX411" s="15" t="s">
        <v>80</v>
      </c>
      <c r="AY411" s="256" t="s">
        <v>141</v>
      </c>
    </row>
    <row r="412" spans="1:65" s="2" customFormat="1" ht="16.5" customHeight="1">
      <c r="A412" s="40"/>
      <c r="B412" s="41"/>
      <c r="C412" s="206" t="s">
        <v>626</v>
      </c>
      <c r="D412" s="206" t="s">
        <v>144</v>
      </c>
      <c r="E412" s="207" t="s">
        <v>1419</v>
      </c>
      <c r="F412" s="208" t="s">
        <v>1420</v>
      </c>
      <c r="G412" s="209" t="s">
        <v>343</v>
      </c>
      <c r="H412" s="210">
        <v>1</v>
      </c>
      <c r="I412" s="211"/>
      <c r="J412" s="212">
        <f>ROUND(I412*H412,2)</f>
        <v>0</v>
      </c>
      <c r="K412" s="208" t="s">
        <v>148</v>
      </c>
      <c r="L412" s="46"/>
      <c r="M412" s="213" t="s">
        <v>19</v>
      </c>
      <c r="N412" s="214" t="s">
        <v>43</v>
      </c>
      <c r="O412" s="86"/>
      <c r="P412" s="215">
        <f>O412*H412</f>
        <v>0</v>
      </c>
      <c r="Q412" s="215">
        <v>0.00211</v>
      </c>
      <c r="R412" s="215">
        <f>Q412*H412</f>
        <v>0.00211</v>
      </c>
      <c r="S412" s="215">
        <v>0</v>
      </c>
      <c r="T412" s="216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17" t="s">
        <v>184</v>
      </c>
      <c r="AT412" s="217" t="s">
        <v>144</v>
      </c>
      <c r="AU412" s="217" t="s">
        <v>82</v>
      </c>
      <c r="AY412" s="19" t="s">
        <v>141</v>
      </c>
      <c r="BE412" s="218">
        <f>IF(N412="základní",J412,0)</f>
        <v>0</v>
      </c>
      <c r="BF412" s="218">
        <f>IF(N412="snížená",J412,0)</f>
        <v>0</v>
      </c>
      <c r="BG412" s="218">
        <f>IF(N412="zákl. přenesená",J412,0)</f>
        <v>0</v>
      </c>
      <c r="BH412" s="218">
        <f>IF(N412="sníž. přenesená",J412,0)</f>
        <v>0</v>
      </c>
      <c r="BI412" s="218">
        <f>IF(N412="nulová",J412,0)</f>
        <v>0</v>
      </c>
      <c r="BJ412" s="19" t="s">
        <v>80</v>
      </c>
      <c r="BK412" s="218">
        <f>ROUND(I412*H412,2)</f>
        <v>0</v>
      </c>
      <c r="BL412" s="19" t="s">
        <v>184</v>
      </c>
      <c r="BM412" s="217" t="s">
        <v>1421</v>
      </c>
    </row>
    <row r="413" spans="1:47" s="2" customFormat="1" ht="12">
      <c r="A413" s="40"/>
      <c r="B413" s="41"/>
      <c r="C413" s="42"/>
      <c r="D413" s="219" t="s">
        <v>151</v>
      </c>
      <c r="E413" s="42"/>
      <c r="F413" s="220" t="s">
        <v>1422</v>
      </c>
      <c r="G413" s="42"/>
      <c r="H413" s="42"/>
      <c r="I413" s="221"/>
      <c r="J413" s="42"/>
      <c r="K413" s="42"/>
      <c r="L413" s="46"/>
      <c r="M413" s="222"/>
      <c r="N413" s="223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151</v>
      </c>
      <c r="AU413" s="19" t="s">
        <v>82</v>
      </c>
    </row>
    <row r="414" spans="1:51" s="13" customFormat="1" ht="12">
      <c r="A414" s="13"/>
      <c r="B414" s="224"/>
      <c r="C414" s="225"/>
      <c r="D414" s="226" t="s">
        <v>153</v>
      </c>
      <c r="E414" s="227" t="s">
        <v>19</v>
      </c>
      <c r="F414" s="228" t="s">
        <v>1247</v>
      </c>
      <c r="G414" s="225"/>
      <c r="H414" s="227" t="s">
        <v>19</v>
      </c>
      <c r="I414" s="229"/>
      <c r="J414" s="225"/>
      <c r="K414" s="225"/>
      <c r="L414" s="230"/>
      <c r="M414" s="231"/>
      <c r="N414" s="232"/>
      <c r="O414" s="232"/>
      <c r="P414" s="232"/>
      <c r="Q414" s="232"/>
      <c r="R414" s="232"/>
      <c r="S414" s="232"/>
      <c r="T414" s="23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4" t="s">
        <v>153</v>
      </c>
      <c r="AU414" s="234" t="s">
        <v>82</v>
      </c>
      <c r="AV414" s="13" t="s">
        <v>80</v>
      </c>
      <c r="AW414" s="13" t="s">
        <v>33</v>
      </c>
      <c r="AX414" s="13" t="s">
        <v>72</v>
      </c>
      <c r="AY414" s="234" t="s">
        <v>141</v>
      </c>
    </row>
    <row r="415" spans="1:51" s="14" customFormat="1" ht="12">
      <c r="A415" s="14"/>
      <c r="B415" s="235"/>
      <c r="C415" s="236"/>
      <c r="D415" s="226" t="s">
        <v>153</v>
      </c>
      <c r="E415" s="237" t="s">
        <v>19</v>
      </c>
      <c r="F415" s="238" t="s">
        <v>80</v>
      </c>
      <c r="G415" s="236"/>
      <c r="H415" s="239">
        <v>1</v>
      </c>
      <c r="I415" s="240"/>
      <c r="J415" s="236"/>
      <c r="K415" s="236"/>
      <c r="L415" s="241"/>
      <c r="M415" s="242"/>
      <c r="N415" s="243"/>
      <c r="O415" s="243"/>
      <c r="P415" s="243"/>
      <c r="Q415" s="243"/>
      <c r="R415" s="243"/>
      <c r="S415" s="243"/>
      <c r="T415" s="24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5" t="s">
        <v>153</v>
      </c>
      <c r="AU415" s="245" t="s">
        <v>82</v>
      </c>
      <c r="AV415" s="14" t="s">
        <v>82</v>
      </c>
      <c r="AW415" s="14" t="s">
        <v>33</v>
      </c>
      <c r="AX415" s="14" t="s">
        <v>80</v>
      </c>
      <c r="AY415" s="245" t="s">
        <v>141</v>
      </c>
    </row>
    <row r="416" spans="1:65" s="2" customFormat="1" ht="16.5" customHeight="1">
      <c r="A416" s="40"/>
      <c r="B416" s="41"/>
      <c r="C416" s="206" t="s">
        <v>630</v>
      </c>
      <c r="D416" s="206" t="s">
        <v>144</v>
      </c>
      <c r="E416" s="207" t="s">
        <v>1423</v>
      </c>
      <c r="F416" s="208" t="s">
        <v>1424</v>
      </c>
      <c r="G416" s="209" t="s">
        <v>298</v>
      </c>
      <c r="H416" s="210">
        <v>4</v>
      </c>
      <c r="I416" s="211"/>
      <c r="J416" s="212">
        <f>ROUND(I416*H416,2)</f>
        <v>0</v>
      </c>
      <c r="K416" s="208" t="s">
        <v>148</v>
      </c>
      <c r="L416" s="46"/>
      <c r="M416" s="213" t="s">
        <v>19</v>
      </c>
      <c r="N416" s="214" t="s">
        <v>43</v>
      </c>
      <c r="O416" s="86"/>
      <c r="P416" s="215">
        <f>O416*H416</f>
        <v>0</v>
      </c>
      <c r="Q416" s="215">
        <v>0.00024</v>
      </c>
      <c r="R416" s="215">
        <f>Q416*H416</f>
        <v>0.00096</v>
      </c>
      <c r="S416" s="215">
        <v>0</v>
      </c>
      <c r="T416" s="216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7" t="s">
        <v>184</v>
      </c>
      <c r="AT416" s="217" t="s">
        <v>144</v>
      </c>
      <c r="AU416" s="217" t="s">
        <v>82</v>
      </c>
      <c r="AY416" s="19" t="s">
        <v>141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9" t="s">
        <v>80</v>
      </c>
      <c r="BK416" s="218">
        <f>ROUND(I416*H416,2)</f>
        <v>0</v>
      </c>
      <c r="BL416" s="19" t="s">
        <v>184</v>
      </c>
      <c r="BM416" s="217" t="s">
        <v>1425</v>
      </c>
    </row>
    <row r="417" spans="1:47" s="2" customFormat="1" ht="12">
      <c r="A417" s="40"/>
      <c r="B417" s="41"/>
      <c r="C417" s="42"/>
      <c r="D417" s="219" t="s">
        <v>151</v>
      </c>
      <c r="E417" s="42"/>
      <c r="F417" s="220" t="s">
        <v>1426</v>
      </c>
      <c r="G417" s="42"/>
      <c r="H417" s="42"/>
      <c r="I417" s="221"/>
      <c r="J417" s="42"/>
      <c r="K417" s="42"/>
      <c r="L417" s="46"/>
      <c r="M417" s="222"/>
      <c r="N417" s="223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151</v>
      </c>
      <c r="AU417" s="19" t="s">
        <v>82</v>
      </c>
    </row>
    <row r="418" spans="1:51" s="13" customFormat="1" ht="12">
      <c r="A418" s="13"/>
      <c r="B418" s="224"/>
      <c r="C418" s="225"/>
      <c r="D418" s="226" t="s">
        <v>153</v>
      </c>
      <c r="E418" s="227" t="s">
        <v>19</v>
      </c>
      <c r="F418" s="228" t="s">
        <v>1375</v>
      </c>
      <c r="G418" s="225"/>
      <c r="H418" s="227" t="s">
        <v>19</v>
      </c>
      <c r="I418" s="229"/>
      <c r="J418" s="225"/>
      <c r="K418" s="225"/>
      <c r="L418" s="230"/>
      <c r="M418" s="231"/>
      <c r="N418" s="232"/>
      <c r="O418" s="232"/>
      <c r="P418" s="232"/>
      <c r="Q418" s="232"/>
      <c r="R418" s="232"/>
      <c r="S418" s="232"/>
      <c r="T418" s="23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4" t="s">
        <v>153</v>
      </c>
      <c r="AU418" s="234" t="s">
        <v>82</v>
      </c>
      <c r="AV418" s="13" t="s">
        <v>80</v>
      </c>
      <c r="AW418" s="13" t="s">
        <v>33</v>
      </c>
      <c r="AX418" s="13" t="s">
        <v>72</v>
      </c>
      <c r="AY418" s="234" t="s">
        <v>141</v>
      </c>
    </row>
    <row r="419" spans="1:51" s="14" customFormat="1" ht="12">
      <c r="A419" s="14"/>
      <c r="B419" s="235"/>
      <c r="C419" s="236"/>
      <c r="D419" s="226" t="s">
        <v>153</v>
      </c>
      <c r="E419" s="237" t="s">
        <v>19</v>
      </c>
      <c r="F419" s="238" t="s">
        <v>160</v>
      </c>
      <c r="G419" s="236"/>
      <c r="H419" s="239">
        <v>3</v>
      </c>
      <c r="I419" s="240"/>
      <c r="J419" s="236"/>
      <c r="K419" s="236"/>
      <c r="L419" s="241"/>
      <c r="M419" s="242"/>
      <c r="N419" s="243"/>
      <c r="O419" s="243"/>
      <c r="P419" s="243"/>
      <c r="Q419" s="243"/>
      <c r="R419" s="243"/>
      <c r="S419" s="243"/>
      <c r="T419" s="24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5" t="s">
        <v>153</v>
      </c>
      <c r="AU419" s="245" t="s">
        <v>82</v>
      </c>
      <c r="AV419" s="14" t="s">
        <v>82</v>
      </c>
      <c r="AW419" s="14" t="s">
        <v>33</v>
      </c>
      <c r="AX419" s="14" t="s">
        <v>72</v>
      </c>
      <c r="AY419" s="245" t="s">
        <v>141</v>
      </c>
    </row>
    <row r="420" spans="1:51" s="13" customFormat="1" ht="12">
      <c r="A420" s="13"/>
      <c r="B420" s="224"/>
      <c r="C420" s="225"/>
      <c r="D420" s="226" t="s">
        <v>153</v>
      </c>
      <c r="E420" s="227" t="s">
        <v>19</v>
      </c>
      <c r="F420" s="228" t="s">
        <v>1385</v>
      </c>
      <c r="G420" s="225"/>
      <c r="H420" s="227" t="s">
        <v>19</v>
      </c>
      <c r="I420" s="229"/>
      <c r="J420" s="225"/>
      <c r="K420" s="225"/>
      <c r="L420" s="230"/>
      <c r="M420" s="231"/>
      <c r="N420" s="232"/>
      <c r="O420" s="232"/>
      <c r="P420" s="232"/>
      <c r="Q420" s="232"/>
      <c r="R420" s="232"/>
      <c r="S420" s="232"/>
      <c r="T420" s="23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4" t="s">
        <v>153</v>
      </c>
      <c r="AU420" s="234" t="s">
        <v>82</v>
      </c>
      <c r="AV420" s="13" t="s">
        <v>80</v>
      </c>
      <c r="AW420" s="13" t="s">
        <v>33</v>
      </c>
      <c r="AX420" s="13" t="s">
        <v>72</v>
      </c>
      <c r="AY420" s="234" t="s">
        <v>141</v>
      </c>
    </row>
    <row r="421" spans="1:51" s="14" customFormat="1" ht="12">
      <c r="A421" s="14"/>
      <c r="B421" s="235"/>
      <c r="C421" s="236"/>
      <c r="D421" s="226" t="s">
        <v>153</v>
      </c>
      <c r="E421" s="237" t="s">
        <v>19</v>
      </c>
      <c r="F421" s="238" t="s">
        <v>80</v>
      </c>
      <c r="G421" s="236"/>
      <c r="H421" s="239">
        <v>1</v>
      </c>
      <c r="I421" s="240"/>
      <c r="J421" s="236"/>
      <c r="K421" s="236"/>
      <c r="L421" s="241"/>
      <c r="M421" s="242"/>
      <c r="N421" s="243"/>
      <c r="O421" s="243"/>
      <c r="P421" s="243"/>
      <c r="Q421" s="243"/>
      <c r="R421" s="243"/>
      <c r="S421" s="243"/>
      <c r="T421" s="24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5" t="s">
        <v>153</v>
      </c>
      <c r="AU421" s="245" t="s">
        <v>82</v>
      </c>
      <c r="AV421" s="14" t="s">
        <v>82</v>
      </c>
      <c r="AW421" s="14" t="s">
        <v>33</v>
      </c>
      <c r="AX421" s="14" t="s">
        <v>72</v>
      </c>
      <c r="AY421" s="245" t="s">
        <v>141</v>
      </c>
    </row>
    <row r="422" spans="1:51" s="15" customFormat="1" ht="12">
      <c r="A422" s="15"/>
      <c r="B422" s="246"/>
      <c r="C422" s="247"/>
      <c r="D422" s="226" t="s">
        <v>153</v>
      </c>
      <c r="E422" s="248" t="s">
        <v>19</v>
      </c>
      <c r="F422" s="249" t="s">
        <v>181</v>
      </c>
      <c r="G422" s="247"/>
      <c r="H422" s="250">
        <v>4</v>
      </c>
      <c r="I422" s="251"/>
      <c r="J422" s="247"/>
      <c r="K422" s="247"/>
      <c r="L422" s="252"/>
      <c r="M422" s="253"/>
      <c r="N422" s="254"/>
      <c r="O422" s="254"/>
      <c r="P422" s="254"/>
      <c r="Q422" s="254"/>
      <c r="R422" s="254"/>
      <c r="S422" s="254"/>
      <c r="T422" s="25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56" t="s">
        <v>153</v>
      </c>
      <c r="AU422" s="256" t="s">
        <v>82</v>
      </c>
      <c r="AV422" s="15" t="s">
        <v>149</v>
      </c>
      <c r="AW422" s="15" t="s">
        <v>33</v>
      </c>
      <c r="AX422" s="15" t="s">
        <v>80</v>
      </c>
      <c r="AY422" s="256" t="s">
        <v>141</v>
      </c>
    </row>
    <row r="423" spans="1:65" s="2" customFormat="1" ht="16.5" customHeight="1">
      <c r="A423" s="40"/>
      <c r="B423" s="41"/>
      <c r="C423" s="206" t="s">
        <v>634</v>
      </c>
      <c r="D423" s="206" t="s">
        <v>144</v>
      </c>
      <c r="E423" s="207" t="s">
        <v>1427</v>
      </c>
      <c r="F423" s="208" t="s">
        <v>1428</v>
      </c>
      <c r="G423" s="209" t="s">
        <v>298</v>
      </c>
      <c r="H423" s="210">
        <v>1</v>
      </c>
      <c r="I423" s="211"/>
      <c r="J423" s="212">
        <f>ROUND(I423*H423,2)</f>
        <v>0</v>
      </c>
      <c r="K423" s="208" t="s">
        <v>148</v>
      </c>
      <c r="L423" s="46"/>
      <c r="M423" s="213" t="s">
        <v>19</v>
      </c>
      <c r="N423" s="214" t="s">
        <v>43</v>
      </c>
      <c r="O423" s="86"/>
      <c r="P423" s="215">
        <f>O423*H423</f>
        <v>0</v>
      </c>
      <c r="Q423" s="215">
        <v>0.00055</v>
      </c>
      <c r="R423" s="215">
        <f>Q423*H423</f>
        <v>0.00055</v>
      </c>
      <c r="S423" s="215">
        <v>0</v>
      </c>
      <c r="T423" s="216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17" t="s">
        <v>184</v>
      </c>
      <c r="AT423" s="217" t="s">
        <v>144</v>
      </c>
      <c r="AU423" s="217" t="s">
        <v>82</v>
      </c>
      <c r="AY423" s="19" t="s">
        <v>141</v>
      </c>
      <c r="BE423" s="218">
        <f>IF(N423="základní",J423,0)</f>
        <v>0</v>
      </c>
      <c r="BF423" s="218">
        <f>IF(N423="snížená",J423,0)</f>
        <v>0</v>
      </c>
      <c r="BG423" s="218">
        <f>IF(N423="zákl. přenesená",J423,0)</f>
        <v>0</v>
      </c>
      <c r="BH423" s="218">
        <f>IF(N423="sníž. přenesená",J423,0)</f>
        <v>0</v>
      </c>
      <c r="BI423" s="218">
        <f>IF(N423="nulová",J423,0)</f>
        <v>0</v>
      </c>
      <c r="BJ423" s="19" t="s">
        <v>80</v>
      </c>
      <c r="BK423" s="218">
        <f>ROUND(I423*H423,2)</f>
        <v>0</v>
      </c>
      <c r="BL423" s="19" t="s">
        <v>184</v>
      </c>
      <c r="BM423" s="217" t="s">
        <v>1429</v>
      </c>
    </row>
    <row r="424" spans="1:47" s="2" customFormat="1" ht="12">
      <c r="A424" s="40"/>
      <c r="B424" s="41"/>
      <c r="C424" s="42"/>
      <c r="D424" s="219" t="s">
        <v>151</v>
      </c>
      <c r="E424" s="42"/>
      <c r="F424" s="220" t="s">
        <v>1430</v>
      </c>
      <c r="G424" s="42"/>
      <c r="H424" s="42"/>
      <c r="I424" s="221"/>
      <c r="J424" s="42"/>
      <c r="K424" s="42"/>
      <c r="L424" s="46"/>
      <c r="M424" s="222"/>
      <c r="N424" s="223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151</v>
      </c>
      <c r="AU424" s="19" t="s">
        <v>82</v>
      </c>
    </row>
    <row r="425" spans="1:51" s="13" customFormat="1" ht="12">
      <c r="A425" s="13"/>
      <c r="B425" s="224"/>
      <c r="C425" s="225"/>
      <c r="D425" s="226" t="s">
        <v>153</v>
      </c>
      <c r="E425" s="227" t="s">
        <v>19</v>
      </c>
      <c r="F425" s="228" t="s">
        <v>1380</v>
      </c>
      <c r="G425" s="225"/>
      <c r="H425" s="227" t="s">
        <v>19</v>
      </c>
      <c r="I425" s="229"/>
      <c r="J425" s="225"/>
      <c r="K425" s="225"/>
      <c r="L425" s="230"/>
      <c r="M425" s="231"/>
      <c r="N425" s="232"/>
      <c r="O425" s="232"/>
      <c r="P425" s="232"/>
      <c r="Q425" s="232"/>
      <c r="R425" s="232"/>
      <c r="S425" s="232"/>
      <c r="T425" s="23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4" t="s">
        <v>153</v>
      </c>
      <c r="AU425" s="234" t="s">
        <v>82</v>
      </c>
      <c r="AV425" s="13" t="s">
        <v>80</v>
      </c>
      <c r="AW425" s="13" t="s">
        <v>33</v>
      </c>
      <c r="AX425" s="13" t="s">
        <v>72</v>
      </c>
      <c r="AY425" s="234" t="s">
        <v>141</v>
      </c>
    </row>
    <row r="426" spans="1:51" s="14" customFormat="1" ht="12">
      <c r="A426" s="14"/>
      <c r="B426" s="235"/>
      <c r="C426" s="236"/>
      <c r="D426" s="226" t="s">
        <v>153</v>
      </c>
      <c r="E426" s="237" t="s">
        <v>19</v>
      </c>
      <c r="F426" s="238" t="s">
        <v>80</v>
      </c>
      <c r="G426" s="236"/>
      <c r="H426" s="239">
        <v>1</v>
      </c>
      <c r="I426" s="240"/>
      <c r="J426" s="236"/>
      <c r="K426" s="236"/>
      <c r="L426" s="241"/>
      <c r="M426" s="242"/>
      <c r="N426" s="243"/>
      <c r="O426" s="243"/>
      <c r="P426" s="243"/>
      <c r="Q426" s="243"/>
      <c r="R426" s="243"/>
      <c r="S426" s="243"/>
      <c r="T426" s="24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5" t="s">
        <v>153</v>
      </c>
      <c r="AU426" s="245" t="s">
        <v>82</v>
      </c>
      <c r="AV426" s="14" t="s">
        <v>82</v>
      </c>
      <c r="AW426" s="14" t="s">
        <v>33</v>
      </c>
      <c r="AX426" s="14" t="s">
        <v>80</v>
      </c>
      <c r="AY426" s="245" t="s">
        <v>141</v>
      </c>
    </row>
    <row r="427" spans="1:65" s="2" customFormat="1" ht="16.5" customHeight="1">
      <c r="A427" s="40"/>
      <c r="B427" s="41"/>
      <c r="C427" s="206" t="s">
        <v>638</v>
      </c>
      <c r="D427" s="206" t="s">
        <v>144</v>
      </c>
      <c r="E427" s="207" t="s">
        <v>1431</v>
      </c>
      <c r="F427" s="208" t="s">
        <v>1432</v>
      </c>
      <c r="G427" s="209" t="s">
        <v>298</v>
      </c>
      <c r="H427" s="210">
        <v>6</v>
      </c>
      <c r="I427" s="211"/>
      <c r="J427" s="212">
        <f>ROUND(I427*H427,2)</f>
        <v>0</v>
      </c>
      <c r="K427" s="208" t="s">
        <v>148</v>
      </c>
      <c r="L427" s="46"/>
      <c r="M427" s="213" t="s">
        <v>19</v>
      </c>
      <c r="N427" s="214" t="s">
        <v>43</v>
      </c>
      <c r="O427" s="86"/>
      <c r="P427" s="215">
        <f>O427*H427</f>
        <v>0</v>
      </c>
      <c r="Q427" s="215">
        <v>0.00028</v>
      </c>
      <c r="R427" s="215">
        <f>Q427*H427</f>
        <v>0.0016799999999999999</v>
      </c>
      <c r="S427" s="215">
        <v>0</v>
      </c>
      <c r="T427" s="216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17" t="s">
        <v>184</v>
      </c>
      <c r="AT427" s="217" t="s">
        <v>144</v>
      </c>
      <c r="AU427" s="217" t="s">
        <v>82</v>
      </c>
      <c r="AY427" s="19" t="s">
        <v>141</v>
      </c>
      <c r="BE427" s="218">
        <f>IF(N427="základní",J427,0)</f>
        <v>0</v>
      </c>
      <c r="BF427" s="218">
        <f>IF(N427="snížená",J427,0)</f>
        <v>0</v>
      </c>
      <c r="BG427" s="218">
        <f>IF(N427="zákl. přenesená",J427,0)</f>
        <v>0</v>
      </c>
      <c r="BH427" s="218">
        <f>IF(N427="sníž. přenesená",J427,0)</f>
        <v>0</v>
      </c>
      <c r="BI427" s="218">
        <f>IF(N427="nulová",J427,0)</f>
        <v>0</v>
      </c>
      <c r="BJ427" s="19" t="s">
        <v>80</v>
      </c>
      <c r="BK427" s="218">
        <f>ROUND(I427*H427,2)</f>
        <v>0</v>
      </c>
      <c r="BL427" s="19" t="s">
        <v>184</v>
      </c>
      <c r="BM427" s="217" t="s">
        <v>1433</v>
      </c>
    </row>
    <row r="428" spans="1:47" s="2" customFormat="1" ht="12">
      <c r="A428" s="40"/>
      <c r="B428" s="41"/>
      <c r="C428" s="42"/>
      <c r="D428" s="219" t="s">
        <v>151</v>
      </c>
      <c r="E428" s="42"/>
      <c r="F428" s="220" t="s">
        <v>1434</v>
      </c>
      <c r="G428" s="42"/>
      <c r="H428" s="42"/>
      <c r="I428" s="221"/>
      <c r="J428" s="42"/>
      <c r="K428" s="42"/>
      <c r="L428" s="46"/>
      <c r="M428" s="222"/>
      <c r="N428" s="223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151</v>
      </c>
      <c r="AU428" s="19" t="s">
        <v>82</v>
      </c>
    </row>
    <row r="429" spans="1:51" s="14" customFormat="1" ht="12">
      <c r="A429" s="14"/>
      <c r="B429" s="235"/>
      <c r="C429" s="236"/>
      <c r="D429" s="226" t="s">
        <v>153</v>
      </c>
      <c r="E429" s="237" t="s">
        <v>19</v>
      </c>
      <c r="F429" s="238" t="s">
        <v>142</v>
      </c>
      <c r="G429" s="236"/>
      <c r="H429" s="239">
        <v>6</v>
      </c>
      <c r="I429" s="240"/>
      <c r="J429" s="236"/>
      <c r="K429" s="236"/>
      <c r="L429" s="241"/>
      <c r="M429" s="242"/>
      <c r="N429" s="243"/>
      <c r="O429" s="243"/>
      <c r="P429" s="243"/>
      <c r="Q429" s="243"/>
      <c r="R429" s="243"/>
      <c r="S429" s="243"/>
      <c r="T429" s="24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5" t="s">
        <v>153</v>
      </c>
      <c r="AU429" s="245" t="s">
        <v>82</v>
      </c>
      <c r="AV429" s="14" t="s">
        <v>82</v>
      </c>
      <c r="AW429" s="14" t="s">
        <v>33</v>
      </c>
      <c r="AX429" s="14" t="s">
        <v>80</v>
      </c>
      <c r="AY429" s="245" t="s">
        <v>141</v>
      </c>
    </row>
    <row r="430" spans="1:65" s="2" customFormat="1" ht="21.75" customHeight="1">
      <c r="A430" s="40"/>
      <c r="B430" s="41"/>
      <c r="C430" s="206" t="s">
        <v>641</v>
      </c>
      <c r="D430" s="206" t="s">
        <v>144</v>
      </c>
      <c r="E430" s="207" t="s">
        <v>1435</v>
      </c>
      <c r="F430" s="208" t="s">
        <v>1436</v>
      </c>
      <c r="G430" s="209" t="s">
        <v>298</v>
      </c>
      <c r="H430" s="210">
        <v>1</v>
      </c>
      <c r="I430" s="211"/>
      <c r="J430" s="212">
        <f>ROUND(I430*H430,2)</f>
        <v>0</v>
      </c>
      <c r="K430" s="208" t="s">
        <v>148</v>
      </c>
      <c r="L430" s="46"/>
      <c r="M430" s="213" t="s">
        <v>19</v>
      </c>
      <c r="N430" s="214" t="s">
        <v>43</v>
      </c>
      <c r="O430" s="86"/>
      <c r="P430" s="215">
        <f>O430*H430</f>
        <v>0</v>
      </c>
      <c r="Q430" s="215">
        <v>0.00075</v>
      </c>
      <c r="R430" s="215">
        <f>Q430*H430</f>
        <v>0.00075</v>
      </c>
      <c r="S430" s="215">
        <v>0</v>
      </c>
      <c r="T430" s="216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17" t="s">
        <v>184</v>
      </c>
      <c r="AT430" s="217" t="s">
        <v>144</v>
      </c>
      <c r="AU430" s="217" t="s">
        <v>82</v>
      </c>
      <c r="AY430" s="19" t="s">
        <v>141</v>
      </c>
      <c r="BE430" s="218">
        <f>IF(N430="základní",J430,0)</f>
        <v>0</v>
      </c>
      <c r="BF430" s="218">
        <f>IF(N430="snížená",J430,0)</f>
        <v>0</v>
      </c>
      <c r="BG430" s="218">
        <f>IF(N430="zákl. přenesená",J430,0)</f>
        <v>0</v>
      </c>
      <c r="BH430" s="218">
        <f>IF(N430="sníž. přenesená",J430,0)</f>
        <v>0</v>
      </c>
      <c r="BI430" s="218">
        <f>IF(N430="nulová",J430,0)</f>
        <v>0</v>
      </c>
      <c r="BJ430" s="19" t="s">
        <v>80</v>
      </c>
      <c r="BK430" s="218">
        <f>ROUND(I430*H430,2)</f>
        <v>0</v>
      </c>
      <c r="BL430" s="19" t="s">
        <v>184</v>
      </c>
      <c r="BM430" s="217" t="s">
        <v>1437</v>
      </c>
    </row>
    <row r="431" spans="1:47" s="2" customFormat="1" ht="12">
      <c r="A431" s="40"/>
      <c r="B431" s="41"/>
      <c r="C431" s="42"/>
      <c r="D431" s="219" t="s">
        <v>151</v>
      </c>
      <c r="E431" s="42"/>
      <c r="F431" s="220" t="s">
        <v>1438</v>
      </c>
      <c r="G431" s="42"/>
      <c r="H431" s="42"/>
      <c r="I431" s="221"/>
      <c r="J431" s="42"/>
      <c r="K431" s="42"/>
      <c r="L431" s="46"/>
      <c r="M431" s="222"/>
      <c r="N431" s="223"/>
      <c r="O431" s="86"/>
      <c r="P431" s="86"/>
      <c r="Q431" s="86"/>
      <c r="R431" s="86"/>
      <c r="S431" s="86"/>
      <c r="T431" s="87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9" t="s">
        <v>151</v>
      </c>
      <c r="AU431" s="19" t="s">
        <v>82</v>
      </c>
    </row>
    <row r="432" spans="1:51" s="13" customFormat="1" ht="12">
      <c r="A432" s="13"/>
      <c r="B432" s="224"/>
      <c r="C432" s="225"/>
      <c r="D432" s="226" t="s">
        <v>153</v>
      </c>
      <c r="E432" s="227" t="s">
        <v>19</v>
      </c>
      <c r="F432" s="228" t="s">
        <v>1247</v>
      </c>
      <c r="G432" s="225"/>
      <c r="H432" s="227" t="s">
        <v>19</v>
      </c>
      <c r="I432" s="229"/>
      <c r="J432" s="225"/>
      <c r="K432" s="225"/>
      <c r="L432" s="230"/>
      <c r="M432" s="231"/>
      <c r="N432" s="232"/>
      <c r="O432" s="232"/>
      <c r="P432" s="232"/>
      <c r="Q432" s="232"/>
      <c r="R432" s="232"/>
      <c r="S432" s="232"/>
      <c r="T432" s="23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4" t="s">
        <v>153</v>
      </c>
      <c r="AU432" s="234" t="s">
        <v>82</v>
      </c>
      <c r="AV432" s="13" t="s">
        <v>80</v>
      </c>
      <c r="AW432" s="13" t="s">
        <v>33</v>
      </c>
      <c r="AX432" s="13" t="s">
        <v>72</v>
      </c>
      <c r="AY432" s="234" t="s">
        <v>141</v>
      </c>
    </row>
    <row r="433" spans="1:51" s="14" customFormat="1" ht="12">
      <c r="A433" s="14"/>
      <c r="B433" s="235"/>
      <c r="C433" s="236"/>
      <c r="D433" s="226" t="s">
        <v>153</v>
      </c>
      <c r="E433" s="237" t="s">
        <v>19</v>
      </c>
      <c r="F433" s="238" t="s">
        <v>80</v>
      </c>
      <c r="G433" s="236"/>
      <c r="H433" s="239">
        <v>1</v>
      </c>
      <c r="I433" s="240"/>
      <c r="J433" s="236"/>
      <c r="K433" s="236"/>
      <c r="L433" s="241"/>
      <c r="M433" s="242"/>
      <c r="N433" s="243"/>
      <c r="O433" s="243"/>
      <c r="P433" s="243"/>
      <c r="Q433" s="243"/>
      <c r="R433" s="243"/>
      <c r="S433" s="243"/>
      <c r="T433" s="24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5" t="s">
        <v>153</v>
      </c>
      <c r="AU433" s="245" t="s">
        <v>82</v>
      </c>
      <c r="AV433" s="14" t="s">
        <v>82</v>
      </c>
      <c r="AW433" s="14" t="s">
        <v>33</v>
      </c>
      <c r="AX433" s="14" t="s">
        <v>80</v>
      </c>
      <c r="AY433" s="245" t="s">
        <v>141</v>
      </c>
    </row>
    <row r="434" spans="1:65" s="2" customFormat="1" ht="16.5" customHeight="1">
      <c r="A434" s="40"/>
      <c r="B434" s="41"/>
      <c r="C434" s="206" t="s">
        <v>645</v>
      </c>
      <c r="D434" s="206" t="s">
        <v>144</v>
      </c>
      <c r="E434" s="207" t="s">
        <v>1439</v>
      </c>
      <c r="F434" s="208" t="s">
        <v>1440</v>
      </c>
      <c r="G434" s="209" t="s">
        <v>298</v>
      </c>
      <c r="H434" s="210">
        <v>3</v>
      </c>
      <c r="I434" s="211"/>
      <c r="J434" s="212">
        <f>ROUND(I434*H434,2)</f>
        <v>0</v>
      </c>
      <c r="K434" s="208" t="s">
        <v>148</v>
      </c>
      <c r="L434" s="46"/>
      <c r="M434" s="213" t="s">
        <v>19</v>
      </c>
      <c r="N434" s="214" t="s">
        <v>43</v>
      </c>
      <c r="O434" s="86"/>
      <c r="P434" s="215">
        <f>O434*H434</f>
        <v>0</v>
      </c>
      <c r="Q434" s="215">
        <v>0.00128</v>
      </c>
      <c r="R434" s="215">
        <f>Q434*H434</f>
        <v>0.0038400000000000005</v>
      </c>
      <c r="S434" s="215">
        <v>0</v>
      </c>
      <c r="T434" s="216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17" t="s">
        <v>184</v>
      </c>
      <c r="AT434" s="217" t="s">
        <v>144</v>
      </c>
      <c r="AU434" s="217" t="s">
        <v>82</v>
      </c>
      <c r="AY434" s="19" t="s">
        <v>141</v>
      </c>
      <c r="BE434" s="218">
        <f>IF(N434="základní",J434,0)</f>
        <v>0</v>
      </c>
      <c r="BF434" s="218">
        <f>IF(N434="snížená",J434,0)</f>
        <v>0</v>
      </c>
      <c r="BG434" s="218">
        <f>IF(N434="zákl. přenesená",J434,0)</f>
        <v>0</v>
      </c>
      <c r="BH434" s="218">
        <f>IF(N434="sníž. přenesená",J434,0)</f>
        <v>0</v>
      </c>
      <c r="BI434" s="218">
        <f>IF(N434="nulová",J434,0)</f>
        <v>0</v>
      </c>
      <c r="BJ434" s="19" t="s">
        <v>80</v>
      </c>
      <c r="BK434" s="218">
        <f>ROUND(I434*H434,2)</f>
        <v>0</v>
      </c>
      <c r="BL434" s="19" t="s">
        <v>184</v>
      </c>
      <c r="BM434" s="217" t="s">
        <v>1441</v>
      </c>
    </row>
    <row r="435" spans="1:47" s="2" customFormat="1" ht="12">
      <c r="A435" s="40"/>
      <c r="B435" s="41"/>
      <c r="C435" s="42"/>
      <c r="D435" s="219" t="s">
        <v>151</v>
      </c>
      <c r="E435" s="42"/>
      <c r="F435" s="220" t="s">
        <v>1442</v>
      </c>
      <c r="G435" s="42"/>
      <c r="H435" s="42"/>
      <c r="I435" s="221"/>
      <c r="J435" s="42"/>
      <c r="K435" s="42"/>
      <c r="L435" s="46"/>
      <c r="M435" s="222"/>
      <c r="N435" s="223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151</v>
      </c>
      <c r="AU435" s="19" t="s">
        <v>82</v>
      </c>
    </row>
    <row r="436" spans="1:51" s="13" customFormat="1" ht="12">
      <c r="A436" s="13"/>
      <c r="B436" s="224"/>
      <c r="C436" s="225"/>
      <c r="D436" s="226" t="s">
        <v>153</v>
      </c>
      <c r="E436" s="227" t="s">
        <v>19</v>
      </c>
      <c r="F436" s="228" t="s">
        <v>1216</v>
      </c>
      <c r="G436" s="225"/>
      <c r="H436" s="227" t="s">
        <v>19</v>
      </c>
      <c r="I436" s="229"/>
      <c r="J436" s="225"/>
      <c r="K436" s="225"/>
      <c r="L436" s="230"/>
      <c r="M436" s="231"/>
      <c r="N436" s="232"/>
      <c r="O436" s="232"/>
      <c r="P436" s="232"/>
      <c r="Q436" s="232"/>
      <c r="R436" s="232"/>
      <c r="S436" s="232"/>
      <c r="T436" s="23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4" t="s">
        <v>153</v>
      </c>
      <c r="AU436" s="234" t="s">
        <v>82</v>
      </c>
      <c r="AV436" s="13" t="s">
        <v>80</v>
      </c>
      <c r="AW436" s="13" t="s">
        <v>33</v>
      </c>
      <c r="AX436" s="13" t="s">
        <v>72</v>
      </c>
      <c r="AY436" s="234" t="s">
        <v>141</v>
      </c>
    </row>
    <row r="437" spans="1:51" s="14" customFormat="1" ht="12">
      <c r="A437" s="14"/>
      <c r="B437" s="235"/>
      <c r="C437" s="236"/>
      <c r="D437" s="226" t="s">
        <v>153</v>
      </c>
      <c r="E437" s="237" t="s">
        <v>19</v>
      </c>
      <c r="F437" s="238" t="s">
        <v>82</v>
      </c>
      <c r="G437" s="236"/>
      <c r="H437" s="239">
        <v>2</v>
      </c>
      <c r="I437" s="240"/>
      <c r="J437" s="236"/>
      <c r="K437" s="236"/>
      <c r="L437" s="241"/>
      <c r="M437" s="242"/>
      <c r="N437" s="243"/>
      <c r="O437" s="243"/>
      <c r="P437" s="243"/>
      <c r="Q437" s="243"/>
      <c r="R437" s="243"/>
      <c r="S437" s="243"/>
      <c r="T437" s="24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5" t="s">
        <v>153</v>
      </c>
      <c r="AU437" s="245" t="s">
        <v>82</v>
      </c>
      <c r="AV437" s="14" t="s">
        <v>82</v>
      </c>
      <c r="AW437" s="14" t="s">
        <v>33</v>
      </c>
      <c r="AX437" s="14" t="s">
        <v>72</v>
      </c>
      <c r="AY437" s="245" t="s">
        <v>141</v>
      </c>
    </row>
    <row r="438" spans="1:51" s="13" customFormat="1" ht="12">
      <c r="A438" s="13"/>
      <c r="B438" s="224"/>
      <c r="C438" s="225"/>
      <c r="D438" s="226" t="s">
        <v>153</v>
      </c>
      <c r="E438" s="227" t="s">
        <v>19</v>
      </c>
      <c r="F438" s="228" t="s">
        <v>1443</v>
      </c>
      <c r="G438" s="225"/>
      <c r="H438" s="227" t="s">
        <v>19</v>
      </c>
      <c r="I438" s="229"/>
      <c r="J438" s="225"/>
      <c r="K438" s="225"/>
      <c r="L438" s="230"/>
      <c r="M438" s="231"/>
      <c r="N438" s="232"/>
      <c r="O438" s="232"/>
      <c r="P438" s="232"/>
      <c r="Q438" s="232"/>
      <c r="R438" s="232"/>
      <c r="S438" s="232"/>
      <c r="T438" s="23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4" t="s">
        <v>153</v>
      </c>
      <c r="AU438" s="234" t="s">
        <v>82</v>
      </c>
      <c r="AV438" s="13" t="s">
        <v>80</v>
      </c>
      <c r="AW438" s="13" t="s">
        <v>33</v>
      </c>
      <c r="AX438" s="13" t="s">
        <v>72</v>
      </c>
      <c r="AY438" s="234" t="s">
        <v>141</v>
      </c>
    </row>
    <row r="439" spans="1:51" s="14" customFormat="1" ht="12">
      <c r="A439" s="14"/>
      <c r="B439" s="235"/>
      <c r="C439" s="236"/>
      <c r="D439" s="226" t="s">
        <v>153</v>
      </c>
      <c r="E439" s="237" t="s">
        <v>19</v>
      </c>
      <c r="F439" s="238" t="s">
        <v>80</v>
      </c>
      <c r="G439" s="236"/>
      <c r="H439" s="239">
        <v>1</v>
      </c>
      <c r="I439" s="240"/>
      <c r="J439" s="236"/>
      <c r="K439" s="236"/>
      <c r="L439" s="241"/>
      <c r="M439" s="242"/>
      <c r="N439" s="243"/>
      <c r="O439" s="243"/>
      <c r="P439" s="243"/>
      <c r="Q439" s="243"/>
      <c r="R439" s="243"/>
      <c r="S439" s="243"/>
      <c r="T439" s="24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5" t="s">
        <v>153</v>
      </c>
      <c r="AU439" s="245" t="s">
        <v>82</v>
      </c>
      <c r="AV439" s="14" t="s">
        <v>82</v>
      </c>
      <c r="AW439" s="14" t="s">
        <v>33</v>
      </c>
      <c r="AX439" s="14" t="s">
        <v>72</v>
      </c>
      <c r="AY439" s="245" t="s">
        <v>141</v>
      </c>
    </row>
    <row r="440" spans="1:51" s="15" customFormat="1" ht="12">
      <c r="A440" s="15"/>
      <c r="B440" s="246"/>
      <c r="C440" s="247"/>
      <c r="D440" s="226" t="s">
        <v>153</v>
      </c>
      <c r="E440" s="248" t="s">
        <v>19</v>
      </c>
      <c r="F440" s="249" t="s">
        <v>181</v>
      </c>
      <c r="G440" s="247"/>
      <c r="H440" s="250">
        <v>3</v>
      </c>
      <c r="I440" s="251"/>
      <c r="J440" s="247"/>
      <c r="K440" s="247"/>
      <c r="L440" s="252"/>
      <c r="M440" s="253"/>
      <c r="N440" s="254"/>
      <c r="O440" s="254"/>
      <c r="P440" s="254"/>
      <c r="Q440" s="254"/>
      <c r="R440" s="254"/>
      <c r="S440" s="254"/>
      <c r="T440" s="25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56" t="s">
        <v>153</v>
      </c>
      <c r="AU440" s="256" t="s">
        <v>82</v>
      </c>
      <c r="AV440" s="15" t="s">
        <v>149</v>
      </c>
      <c r="AW440" s="15" t="s">
        <v>33</v>
      </c>
      <c r="AX440" s="15" t="s">
        <v>80</v>
      </c>
      <c r="AY440" s="256" t="s">
        <v>141</v>
      </c>
    </row>
    <row r="441" spans="1:65" s="2" customFormat="1" ht="16.5" customHeight="1">
      <c r="A441" s="40"/>
      <c r="B441" s="41"/>
      <c r="C441" s="206" t="s">
        <v>649</v>
      </c>
      <c r="D441" s="206" t="s">
        <v>144</v>
      </c>
      <c r="E441" s="207" t="s">
        <v>1444</v>
      </c>
      <c r="F441" s="208" t="s">
        <v>1445</v>
      </c>
      <c r="G441" s="209" t="s">
        <v>298</v>
      </c>
      <c r="H441" s="210">
        <v>20</v>
      </c>
      <c r="I441" s="211"/>
      <c r="J441" s="212">
        <f>ROUND(I441*H441,2)</f>
        <v>0</v>
      </c>
      <c r="K441" s="208" t="s">
        <v>148</v>
      </c>
      <c r="L441" s="46"/>
      <c r="M441" s="213" t="s">
        <v>19</v>
      </c>
      <c r="N441" s="214" t="s">
        <v>43</v>
      </c>
      <c r="O441" s="86"/>
      <c r="P441" s="215">
        <f>O441*H441</f>
        <v>0</v>
      </c>
      <c r="Q441" s="215">
        <v>7E-05</v>
      </c>
      <c r="R441" s="215">
        <f>Q441*H441</f>
        <v>0.0013999999999999998</v>
      </c>
      <c r="S441" s="215">
        <v>0</v>
      </c>
      <c r="T441" s="216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17" t="s">
        <v>184</v>
      </c>
      <c r="AT441" s="217" t="s">
        <v>144</v>
      </c>
      <c r="AU441" s="217" t="s">
        <v>82</v>
      </c>
      <c r="AY441" s="19" t="s">
        <v>141</v>
      </c>
      <c r="BE441" s="218">
        <f>IF(N441="základní",J441,0)</f>
        <v>0</v>
      </c>
      <c r="BF441" s="218">
        <f>IF(N441="snížená",J441,0)</f>
        <v>0</v>
      </c>
      <c r="BG441" s="218">
        <f>IF(N441="zákl. přenesená",J441,0)</f>
        <v>0</v>
      </c>
      <c r="BH441" s="218">
        <f>IF(N441="sníž. přenesená",J441,0)</f>
        <v>0</v>
      </c>
      <c r="BI441" s="218">
        <f>IF(N441="nulová",J441,0)</f>
        <v>0</v>
      </c>
      <c r="BJ441" s="19" t="s">
        <v>80</v>
      </c>
      <c r="BK441" s="218">
        <f>ROUND(I441*H441,2)</f>
        <v>0</v>
      </c>
      <c r="BL441" s="19" t="s">
        <v>184</v>
      </c>
      <c r="BM441" s="217" t="s">
        <v>1446</v>
      </c>
    </row>
    <row r="442" spans="1:47" s="2" customFormat="1" ht="12">
      <c r="A442" s="40"/>
      <c r="B442" s="41"/>
      <c r="C442" s="42"/>
      <c r="D442" s="219" t="s">
        <v>151</v>
      </c>
      <c r="E442" s="42"/>
      <c r="F442" s="220" t="s">
        <v>1447</v>
      </c>
      <c r="G442" s="42"/>
      <c r="H442" s="42"/>
      <c r="I442" s="221"/>
      <c r="J442" s="42"/>
      <c r="K442" s="42"/>
      <c r="L442" s="46"/>
      <c r="M442" s="222"/>
      <c r="N442" s="223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151</v>
      </c>
      <c r="AU442" s="19" t="s">
        <v>82</v>
      </c>
    </row>
    <row r="443" spans="1:47" s="2" customFormat="1" ht="12">
      <c r="A443" s="40"/>
      <c r="B443" s="41"/>
      <c r="C443" s="42"/>
      <c r="D443" s="226" t="s">
        <v>1061</v>
      </c>
      <c r="E443" s="42"/>
      <c r="F443" s="270" t="s">
        <v>1448</v>
      </c>
      <c r="G443" s="42"/>
      <c r="H443" s="42"/>
      <c r="I443" s="221"/>
      <c r="J443" s="42"/>
      <c r="K443" s="42"/>
      <c r="L443" s="46"/>
      <c r="M443" s="222"/>
      <c r="N443" s="223"/>
      <c r="O443" s="86"/>
      <c r="P443" s="86"/>
      <c r="Q443" s="86"/>
      <c r="R443" s="86"/>
      <c r="S443" s="86"/>
      <c r="T443" s="87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9" t="s">
        <v>1061</v>
      </c>
      <c r="AU443" s="19" t="s">
        <v>82</v>
      </c>
    </row>
    <row r="444" spans="1:51" s="13" customFormat="1" ht="12">
      <c r="A444" s="13"/>
      <c r="B444" s="224"/>
      <c r="C444" s="225"/>
      <c r="D444" s="226" t="s">
        <v>153</v>
      </c>
      <c r="E444" s="227" t="s">
        <v>19</v>
      </c>
      <c r="F444" s="228" t="s">
        <v>1449</v>
      </c>
      <c r="G444" s="225"/>
      <c r="H444" s="227" t="s">
        <v>19</v>
      </c>
      <c r="I444" s="229"/>
      <c r="J444" s="225"/>
      <c r="K444" s="225"/>
      <c r="L444" s="230"/>
      <c r="M444" s="231"/>
      <c r="N444" s="232"/>
      <c r="O444" s="232"/>
      <c r="P444" s="232"/>
      <c r="Q444" s="232"/>
      <c r="R444" s="232"/>
      <c r="S444" s="232"/>
      <c r="T444" s="23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4" t="s">
        <v>153</v>
      </c>
      <c r="AU444" s="234" t="s">
        <v>82</v>
      </c>
      <c r="AV444" s="13" t="s">
        <v>80</v>
      </c>
      <c r="AW444" s="13" t="s">
        <v>33</v>
      </c>
      <c r="AX444" s="13" t="s">
        <v>72</v>
      </c>
      <c r="AY444" s="234" t="s">
        <v>141</v>
      </c>
    </row>
    <row r="445" spans="1:51" s="14" customFormat="1" ht="12">
      <c r="A445" s="14"/>
      <c r="B445" s="235"/>
      <c r="C445" s="236"/>
      <c r="D445" s="226" t="s">
        <v>153</v>
      </c>
      <c r="E445" s="237" t="s">
        <v>19</v>
      </c>
      <c r="F445" s="238" t="s">
        <v>269</v>
      </c>
      <c r="G445" s="236"/>
      <c r="H445" s="239">
        <v>20</v>
      </c>
      <c r="I445" s="240"/>
      <c r="J445" s="236"/>
      <c r="K445" s="236"/>
      <c r="L445" s="241"/>
      <c r="M445" s="242"/>
      <c r="N445" s="243"/>
      <c r="O445" s="243"/>
      <c r="P445" s="243"/>
      <c r="Q445" s="243"/>
      <c r="R445" s="243"/>
      <c r="S445" s="243"/>
      <c r="T445" s="24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5" t="s">
        <v>153</v>
      </c>
      <c r="AU445" s="245" t="s">
        <v>82</v>
      </c>
      <c r="AV445" s="14" t="s">
        <v>82</v>
      </c>
      <c r="AW445" s="14" t="s">
        <v>33</v>
      </c>
      <c r="AX445" s="14" t="s">
        <v>80</v>
      </c>
      <c r="AY445" s="245" t="s">
        <v>141</v>
      </c>
    </row>
    <row r="446" spans="1:65" s="2" customFormat="1" ht="24.15" customHeight="1">
      <c r="A446" s="40"/>
      <c r="B446" s="41"/>
      <c r="C446" s="206" t="s">
        <v>653</v>
      </c>
      <c r="D446" s="206" t="s">
        <v>144</v>
      </c>
      <c r="E446" s="207" t="s">
        <v>1450</v>
      </c>
      <c r="F446" s="208" t="s">
        <v>1451</v>
      </c>
      <c r="G446" s="209" t="s">
        <v>255</v>
      </c>
      <c r="H446" s="210">
        <v>0.234</v>
      </c>
      <c r="I446" s="211"/>
      <c r="J446" s="212">
        <f>ROUND(I446*H446,2)</f>
        <v>0</v>
      </c>
      <c r="K446" s="208" t="s">
        <v>148</v>
      </c>
      <c r="L446" s="46"/>
      <c r="M446" s="213" t="s">
        <v>19</v>
      </c>
      <c r="N446" s="214" t="s">
        <v>43</v>
      </c>
      <c r="O446" s="86"/>
      <c r="P446" s="215">
        <f>O446*H446</f>
        <v>0</v>
      </c>
      <c r="Q446" s="215">
        <v>0</v>
      </c>
      <c r="R446" s="215">
        <f>Q446*H446</f>
        <v>0</v>
      </c>
      <c r="S446" s="215">
        <v>0</v>
      </c>
      <c r="T446" s="216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17" t="s">
        <v>184</v>
      </c>
      <c r="AT446" s="217" t="s">
        <v>144</v>
      </c>
      <c r="AU446" s="217" t="s">
        <v>82</v>
      </c>
      <c r="AY446" s="19" t="s">
        <v>141</v>
      </c>
      <c r="BE446" s="218">
        <f>IF(N446="základní",J446,0)</f>
        <v>0</v>
      </c>
      <c r="BF446" s="218">
        <f>IF(N446="snížená",J446,0)</f>
        <v>0</v>
      </c>
      <c r="BG446" s="218">
        <f>IF(N446="zákl. přenesená",J446,0)</f>
        <v>0</v>
      </c>
      <c r="BH446" s="218">
        <f>IF(N446="sníž. přenesená",J446,0)</f>
        <v>0</v>
      </c>
      <c r="BI446" s="218">
        <f>IF(N446="nulová",J446,0)</f>
        <v>0</v>
      </c>
      <c r="BJ446" s="19" t="s">
        <v>80</v>
      </c>
      <c r="BK446" s="218">
        <f>ROUND(I446*H446,2)</f>
        <v>0</v>
      </c>
      <c r="BL446" s="19" t="s">
        <v>184</v>
      </c>
      <c r="BM446" s="217" t="s">
        <v>1452</v>
      </c>
    </row>
    <row r="447" spans="1:47" s="2" customFormat="1" ht="12">
      <c r="A447" s="40"/>
      <c r="B447" s="41"/>
      <c r="C447" s="42"/>
      <c r="D447" s="219" t="s">
        <v>151</v>
      </c>
      <c r="E447" s="42"/>
      <c r="F447" s="220" t="s">
        <v>1453</v>
      </c>
      <c r="G447" s="42"/>
      <c r="H447" s="42"/>
      <c r="I447" s="221"/>
      <c r="J447" s="42"/>
      <c r="K447" s="42"/>
      <c r="L447" s="46"/>
      <c r="M447" s="222"/>
      <c r="N447" s="223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151</v>
      </c>
      <c r="AU447" s="19" t="s">
        <v>82</v>
      </c>
    </row>
    <row r="448" spans="1:63" s="12" customFormat="1" ht="22.8" customHeight="1">
      <c r="A448" s="12"/>
      <c r="B448" s="190"/>
      <c r="C448" s="191"/>
      <c r="D448" s="192" t="s">
        <v>71</v>
      </c>
      <c r="E448" s="204" t="s">
        <v>1454</v>
      </c>
      <c r="F448" s="204" t="s">
        <v>1455</v>
      </c>
      <c r="G448" s="191"/>
      <c r="H448" s="191"/>
      <c r="I448" s="194"/>
      <c r="J448" s="205">
        <f>BK448</f>
        <v>0</v>
      </c>
      <c r="K448" s="191"/>
      <c r="L448" s="196"/>
      <c r="M448" s="197"/>
      <c r="N448" s="198"/>
      <c r="O448" s="198"/>
      <c r="P448" s="199">
        <f>SUM(P449:P478)</f>
        <v>0</v>
      </c>
      <c r="Q448" s="198"/>
      <c r="R448" s="199">
        <f>SUM(R449:R478)</f>
        <v>0.15955000000000003</v>
      </c>
      <c r="S448" s="198"/>
      <c r="T448" s="200">
        <f>SUM(T449:T478)</f>
        <v>0</v>
      </c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R448" s="201" t="s">
        <v>82</v>
      </c>
      <c r="AT448" s="202" t="s">
        <v>71</v>
      </c>
      <c r="AU448" s="202" t="s">
        <v>80</v>
      </c>
      <c r="AY448" s="201" t="s">
        <v>141</v>
      </c>
      <c r="BK448" s="203">
        <f>SUM(BK449:BK478)</f>
        <v>0</v>
      </c>
    </row>
    <row r="449" spans="1:65" s="2" customFormat="1" ht="24.15" customHeight="1">
      <c r="A449" s="40"/>
      <c r="B449" s="41"/>
      <c r="C449" s="206" t="s">
        <v>657</v>
      </c>
      <c r="D449" s="206" t="s">
        <v>144</v>
      </c>
      <c r="E449" s="207" t="s">
        <v>1456</v>
      </c>
      <c r="F449" s="208" t="s">
        <v>1457</v>
      </c>
      <c r="G449" s="209" t="s">
        <v>343</v>
      </c>
      <c r="H449" s="210">
        <v>4</v>
      </c>
      <c r="I449" s="211"/>
      <c r="J449" s="212">
        <f>ROUND(I449*H449,2)</f>
        <v>0</v>
      </c>
      <c r="K449" s="208" t="s">
        <v>148</v>
      </c>
      <c r="L449" s="46"/>
      <c r="M449" s="213" t="s">
        <v>19</v>
      </c>
      <c r="N449" s="214" t="s">
        <v>43</v>
      </c>
      <c r="O449" s="86"/>
      <c r="P449" s="215">
        <f>O449*H449</f>
        <v>0</v>
      </c>
      <c r="Q449" s="215">
        <v>0.012</v>
      </c>
      <c r="R449" s="215">
        <f>Q449*H449</f>
        <v>0.048</v>
      </c>
      <c r="S449" s="215">
        <v>0</v>
      </c>
      <c r="T449" s="216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17" t="s">
        <v>184</v>
      </c>
      <c r="AT449" s="217" t="s">
        <v>144</v>
      </c>
      <c r="AU449" s="217" t="s">
        <v>82</v>
      </c>
      <c r="AY449" s="19" t="s">
        <v>141</v>
      </c>
      <c r="BE449" s="218">
        <f>IF(N449="základní",J449,0)</f>
        <v>0</v>
      </c>
      <c r="BF449" s="218">
        <f>IF(N449="snížená",J449,0)</f>
        <v>0</v>
      </c>
      <c r="BG449" s="218">
        <f>IF(N449="zákl. přenesená",J449,0)</f>
        <v>0</v>
      </c>
      <c r="BH449" s="218">
        <f>IF(N449="sníž. přenesená",J449,0)</f>
        <v>0</v>
      </c>
      <c r="BI449" s="218">
        <f>IF(N449="nulová",J449,0)</f>
        <v>0</v>
      </c>
      <c r="BJ449" s="19" t="s">
        <v>80</v>
      </c>
      <c r="BK449" s="218">
        <f>ROUND(I449*H449,2)</f>
        <v>0</v>
      </c>
      <c r="BL449" s="19" t="s">
        <v>184</v>
      </c>
      <c r="BM449" s="217" t="s">
        <v>1458</v>
      </c>
    </row>
    <row r="450" spans="1:47" s="2" customFormat="1" ht="12">
      <c r="A450" s="40"/>
      <c r="B450" s="41"/>
      <c r="C450" s="42"/>
      <c r="D450" s="219" t="s">
        <v>151</v>
      </c>
      <c r="E450" s="42"/>
      <c r="F450" s="220" t="s">
        <v>1459</v>
      </c>
      <c r="G450" s="42"/>
      <c r="H450" s="42"/>
      <c r="I450" s="221"/>
      <c r="J450" s="42"/>
      <c r="K450" s="42"/>
      <c r="L450" s="46"/>
      <c r="M450" s="222"/>
      <c r="N450" s="223"/>
      <c r="O450" s="86"/>
      <c r="P450" s="86"/>
      <c r="Q450" s="86"/>
      <c r="R450" s="86"/>
      <c r="S450" s="86"/>
      <c r="T450" s="87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T450" s="19" t="s">
        <v>151</v>
      </c>
      <c r="AU450" s="19" t="s">
        <v>82</v>
      </c>
    </row>
    <row r="451" spans="1:51" s="13" customFormat="1" ht="12">
      <c r="A451" s="13"/>
      <c r="B451" s="224"/>
      <c r="C451" s="225"/>
      <c r="D451" s="226" t="s">
        <v>153</v>
      </c>
      <c r="E451" s="227" t="s">
        <v>19</v>
      </c>
      <c r="F451" s="228" t="s">
        <v>1375</v>
      </c>
      <c r="G451" s="225"/>
      <c r="H451" s="227" t="s">
        <v>19</v>
      </c>
      <c r="I451" s="229"/>
      <c r="J451" s="225"/>
      <c r="K451" s="225"/>
      <c r="L451" s="230"/>
      <c r="M451" s="231"/>
      <c r="N451" s="232"/>
      <c r="O451" s="232"/>
      <c r="P451" s="232"/>
      <c r="Q451" s="232"/>
      <c r="R451" s="232"/>
      <c r="S451" s="232"/>
      <c r="T451" s="23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4" t="s">
        <v>153</v>
      </c>
      <c r="AU451" s="234" t="s">
        <v>82</v>
      </c>
      <c r="AV451" s="13" t="s">
        <v>80</v>
      </c>
      <c r="AW451" s="13" t="s">
        <v>33</v>
      </c>
      <c r="AX451" s="13" t="s">
        <v>72</v>
      </c>
      <c r="AY451" s="234" t="s">
        <v>141</v>
      </c>
    </row>
    <row r="452" spans="1:51" s="14" customFormat="1" ht="12">
      <c r="A452" s="14"/>
      <c r="B452" s="235"/>
      <c r="C452" s="236"/>
      <c r="D452" s="226" t="s">
        <v>153</v>
      </c>
      <c r="E452" s="237" t="s">
        <v>19</v>
      </c>
      <c r="F452" s="238" t="s">
        <v>160</v>
      </c>
      <c r="G452" s="236"/>
      <c r="H452" s="239">
        <v>3</v>
      </c>
      <c r="I452" s="240"/>
      <c r="J452" s="236"/>
      <c r="K452" s="236"/>
      <c r="L452" s="241"/>
      <c r="M452" s="242"/>
      <c r="N452" s="243"/>
      <c r="O452" s="243"/>
      <c r="P452" s="243"/>
      <c r="Q452" s="243"/>
      <c r="R452" s="243"/>
      <c r="S452" s="243"/>
      <c r="T452" s="24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5" t="s">
        <v>153</v>
      </c>
      <c r="AU452" s="245" t="s">
        <v>82</v>
      </c>
      <c r="AV452" s="14" t="s">
        <v>82</v>
      </c>
      <c r="AW452" s="14" t="s">
        <v>33</v>
      </c>
      <c r="AX452" s="14" t="s">
        <v>72</v>
      </c>
      <c r="AY452" s="245" t="s">
        <v>141</v>
      </c>
    </row>
    <row r="453" spans="1:51" s="13" customFormat="1" ht="12">
      <c r="A453" s="13"/>
      <c r="B453" s="224"/>
      <c r="C453" s="225"/>
      <c r="D453" s="226" t="s">
        <v>153</v>
      </c>
      <c r="E453" s="227" t="s">
        <v>19</v>
      </c>
      <c r="F453" s="228" t="s">
        <v>1380</v>
      </c>
      <c r="G453" s="225"/>
      <c r="H453" s="227" t="s">
        <v>19</v>
      </c>
      <c r="I453" s="229"/>
      <c r="J453" s="225"/>
      <c r="K453" s="225"/>
      <c r="L453" s="230"/>
      <c r="M453" s="231"/>
      <c r="N453" s="232"/>
      <c r="O453" s="232"/>
      <c r="P453" s="232"/>
      <c r="Q453" s="232"/>
      <c r="R453" s="232"/>
      <c r="S453" s="232"/>
      <c r="T453" s="23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4" t="s">
        <v>153</v>
      </c>
      <c r="AU453" s="234" t="s">
        <v>82</v>
      </c>
      <c r="AV453" s="13" t="s">
        <v>80</v>
      </c>
      <c r="AW453" s="13" t="s">
        <v>33</v>
      </c>
      <c r="AX453" s="13" t="s">
        <v>72</v>
      </c>
      <c r="AY453" s="234" t="s">
        <v>141</v>
      </c>
    </row>
    <row r="454" spans="1:51" s="14" customFormat="1" ht="12">
      <c r="A454" s="14"/>
      <c r="B454" s="235"/>
      <c r="C454" s="236"/>
      <c r="D454" s="226" t="s">
        <v>153</v>
      </c>
      <c r="E454" s="237" t="s">
        <v>19</v>
      </c>
      <c r="F454" s="238" t="s">
        <v>80</v>
      </c>
      <c r="G454" s="236"/>
      <c r="H454" s="239">
        <v>1</v>
      </c>
      <c r="I454" s="240"/>
      <c r="J454" s="236"/>
      <c r="K454" s="236"/>
      <c r="L454" s="241"/>
      <c r="M454" s="242"/>
      <c r="N454" s="243"/>
      <c r="O454" s="243"/>
      <c r="P454" s="243"/>
      <c r="Q454" s="243"/>
      <c r="R454" s="243"/>
      <c r="S454" s="243"/>
      <c r="T454" s="24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5" t="s">
        <v>153</v>
      </c>
      <c r="AU454" s="245" t="s">
        <v>82</v>
      </c>
      <c r="AV454" s="14" t="s">
        <v>82</v>
      </c>
      <c r="AW454" s="14" t="s">
        <v>33</v>
      </c>
      <c r="AX454" s="14" t="s">
        <v>72</v>
      </c>
      <c r="AY454" s="245" t="s">
        <v>141</v>
      </c>
    </row>
    <row r="455" spans="1:51" s="15" customFormat="1" ht="12">
      <c r="A455" s="15"/>
      <c r="B455" s="246"/>
      <c r="C455" s="247"/>
      <c r="D455" s="226" t="s">
        <v>153</v>
      </c>
      <c r="E455" s="248" t="s">
        <v>19</v>
      </c>
      <c r="F455" s="249" t="s">
        <v>181</v>
      </c>
      <c r="G455" s="247"/>
      <c r="H455" s="250">
        <v>4</v>
      </c>
      <c r="I455" s="251"/>
      <c r="J455" s="247"/>
      <c r="K455" s="247"/>
      <c r="L455" s="252"/>
      <c r="M455" s="253"/>
      <c r="N455" s="254"/>
      <c r="O455" s="254"/>
      <c r="P455" s="254"/>
      <c r="Q455" s="254"/>
      <c r="R455" s="254"/>
      <c r="S455" s="254"/>
      <c r="T455" s="25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56" t="s">
        <v>153</v>
      </c>
      <c r="AU455" s="256" t="s">
        <v>82</v>
      </c>
      <c r="AV455" s="15" t="s">
        <v>149</v>
      </c>
      <c r="AW455" s="15" t="s">
        <v>33</v>
      </c>
      <c r="AX455" s="15" t="s">
        <v>80</v>
      </c>
      <c r="AY455" s="256" t="s">
        <v>141</v>
      </c>
    </row>
    <row r="456" spans="1:65" s="2" customFormat="1" ht="21.75" customHeight="1">
      <c r="A456" s="40"/>
      <c r="B456" s="41"/>
      <c r="C456" s="206" t="s">
        <v>662</v>
      </c>
      <c r="D456" s="206" t="s">
        <v>144</v>
      </c>
      <c r="E456" s="207" t="s">
        <v>1460</v>
      </c>
      <c r="F456" s="208" t="s">
        <v>1461</v>
      </c>
      <c r="G456" s="209" t="s">
        <v>343</v>
      </c>
      <c r="H456" s="210">
        <v>1</v>
      </c>
      <c r="I456" s="211"/>
      <c r="J456" s="212">
        <f>ROUND(I456*H456,2)</f>
        <v>0</v>
      </c>
      <c r="K456" s="208" t="s">
        <v>148</v>
      </c>
      <c r="L456" s="46"/>
      <c r="M456" s="213" t="s">
        <v>19</v>
      </c>
      <c r="N456" s="214" t="s">
        <v>43</v>
      </c>
      <c r="O456" s="86"/>
      <c r="P456" s="215">
        <f>O456*H456</f>
        <v>0</v>
      </c>
      <c r="Q456" s="215">
        <v>0.0156</v>
      </c>
      <c r="R456" s="215">
        <f>Q456*H456</f>
        <v>0.0156</v>
      </c>
      <c r="S456" s="215">
        <v>0</v>
      </c>
      <c r="T456" s="216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17" t="s">
        <v>184</v>
      </c>
      <c r="AT456" s="217" t="s">
        <v>144</v>
      </c>
      <c r="AU456" s="217" t="s">
        <v>82</v>
      </c>
      <c r="AY456" s="19" t="s">
        <v>141</v>
      </c>
      <c r="BE456" s="218">
        <f>IF(N456="základní",J456,0)</f>
        <v>0</v>
      </c>
      <c r="BF456" s="218">
        <f>IF(N456="snížená",J456,0)</f>
        <v>0</v>
      </c>
      <c r="BG456" s="218">
        <f>IF(N456="zákl. přenesená",J456,0)</f>
        <v>0</v>
      </c>
      <c r="BH456" s="218">
        <f>IF(N456="sníž. přenesená",J456,0)</f>
        <v>0</v>
      </c>
      <c r="BI456" s="218">
        <f>IF(N456="nulová",J456,0)</f>
        <v>0</v>
      </c>
      <c r="BJ456" s="19" t="s">
        <v>80</v>
      </c>
      <c r="BK456" s="218">
        <f>ROUND(I456*H456,2)</f>
        <v>0</v>
      </c>
      <c r="BL456" s="19" t="s">
        <v>184</v>
      </c>
      <c r="BM456" s="217" t="s">
        <v>1462</v>
      </c>
    </row>
    <row r="457" spans="1:47" s="2" customFormat="1" ht="12">
      <c r="A457" s="40"/>
      <c r="B457" s="41"/>
      <c r="C457" s="42"/>
      <c r="D457" s="219" t="s">
        <v>151</v>
      </c>
      <c r="E457" s="42"/>
      <c r="F457" s="220" t="s">
        <v>1463</v>
      </c>
      <c r="G457" s="42"/>
      <c r="H457" s="42"/>
      <c r="I457" s="221"/>
      <c r="J457" s="42"/>
      <c r="K457" s="42"/>
      <c r="L457" s="46"/>
      <c r="M457" s="222"/>
      <c r="N457" s="223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151</v>
      </c>
      <c r="AU457" s="19" t="s">
        <v>82</v>
      </c>
    </row>
    <row r="458" spans="1:51" s="13" customFormat="1" ht="12">
      <c r="A458" s="13"/>
      <c r="B458" s="224"/>
      <c r="C458" s="225"/>
      <c r="D458" s="226" t="s">
        <v>153</v>
      </c>
      <c r="E458" s="227" t="s">
        <v>19</v>
      </c>
      <c r="F458" s="228" t="s">
        <v>1370</v>
      </c>
      <c r="G458" s="225"/>
      <c r="H458" s="227" t="s">
        <v>19</v>
      </c>
      <c r="I458" s="229"/>
      <c r="J458" s="225"/>
      <c r="K458" s="225"/>
      <c r="L458" s="230"/>
      <c r="M458" s="231"/>
      <c r="N458" s="232"/>
      <c r="O458" s="232"/>
      <c r="P458" s="232"/>
      <c r="Q458" s="232"/>
      <c r="R458" s="232"/>
      <c r="S458" s="232"/>
      <c r="T458" s="23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4" t="s">
        <v>153</v>
      </c>
      <c r="AU458" s="234" t="s">
        <v>82</v>
      </c>
      <c r="AV458" s="13" t="s">
        <v>80</v>
      </c>
      <c r="AW458" s="13" t="s">
        <v>33</v>
      </c>
      <c r="AX458" s="13" t="s">
        <v>72</v>
      </c>
      <c r="AY458" s="234" t="s">
        <v>141</v>
      </c>
    </row>
    <row r="459" spans="1:51" s="14" customFormat="1" ht="12">
      <c r="A459" s="14"/>
      <c r="B459" s="235"/>
      <c r="C459" s="236"/>
      <c r="D459" s="226" t="s">
        <v>153</v>
      </c>
      <c r="E459" s="237" t="s">
        <v>19</v>
      </c>
      <c r="F459" s="238" t="s">
        <v>80</v>
      </c>
      <c r="G459" s="236"/>
      <c r="H459" s="239">
        <v>1</v>
      </c>
      <c r="I459" s="240"/>
      <c r="J459" s="236"/>
      <c r="K459" s="236"/>
      <c r="L459" s="241"/>
      <c r="M459" s="242"/>
      <c r="N459" s="243"/>
      <c r="O459" s="243"/>
      <c r="P459" s="243"/>
      <c r="Q459" s="243"/>
      <c r="R459" s="243"/>
      <c r="S459" s="243"/>
      <c r="T459" s="24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5" t="s">
        <v>153</v>
      </c>
      <c r="AU459" s="245" t="s">
        <v>82</v>
      </c>
      <c r="AV459" s="14" t="s">
        <v>82</v>
      </c>
      <c r="AW459" s="14" t="s">
        <v>33</v>
      </c>
      <c r="AX459" s="14" t="s">
        <v>80</v>
      </c>
      <c r="AY459" s="245" t="s">
        <v>141</v>
      </c>
    </row>
    <row r="460" spans="1:65" s="2" customFormat="1" ht="24.15" customHeight="1">
      <c r="A460" s="40"/>
      <c r="B460" s="41"/>
      <c r="C460" s="206" t="s">
        <v>667</v>
      </c>
      <c r="D460" s="206" t="s">
        <v>144</v>
      </c>
      <c r="E460" s="207" t="s">
        <v>1464</v>
      </c>
      <c r="F460" s="208" t="s">
        <v>1465</v>
      </c>
      <c r="G460" s="209" t="s">
        <v>343</v>
      </c>
      <c r="H460" s="210">
        <v>1</v>
      </c>
      <c r="I460" s="211"/>
      <c r="J460" s="212">
        <f>ROUND(I460*H460,2)</f>
        <v>0</v>
      </c>
      <c r="K460" s="208" t="s">
        <v>148</v>
      </c>
      <c r="L460" s="46"/>
      <c r="M460" s="213" t="s">
        <v>19</v>
      </c>
      <c r="N460" s="214" t="s">
        <v>43</v>
      </c>
      <c r="O460" s="86"/>
      <c r="P460" s="215">
        <f>O460*H460</f>
        <v>0</v>
      </c>
      <c r="Q460" s="215">
        <v>0.0117</v>
      </c>
      <c r="R460" s="215">
        <f>Q460*H460</f>
        <v>0.0117</v>
      </c>
      <c r="S460" s="215">
        <v>0</v>
      </c>
      <c r="T460" s="216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17" t="s">
        <v>184</v>
      </c>
      <c r="AT460" s="217" t="s">
        <v>144</v>
      </c>
      <c r="AU460" s="217" t="s">
        <v>82</v>
      </c>
      <c r="AY460" s="19" t="s">
        <v>141</v>
      </c>
      <c r="BE460" s="218">
        <f>IF(N460="základní",J460,0)</f>
        <v>0</v>
      </c>
      <c r="BF460" s="218">
        <f>IF(N460="snížená",J460,0)</f>
        <v>0</v>
      </c>
      <c r="BG460" s="218">
        <f>IF(N460="zákl. přenesená",J460,0)</f>
        <v>0</v>
      </c>
      <c r="BH460" s="218">
        <f>IF(N460="sníž. přenesená",J460,0)</f>
        <v>0</v>
      </c>
      <c r="BI460" s="218">
        <f>IF(N460="nulová",J460,0)</f>
        <v>0</v>
      </c>
      <c r="BJ460" s="19" t="s">
        <v>80</v>
      </c>
      <c r="BK460" s="218">
        <f>ROUND(I460*H460,2)</f>
        <v>0</v>
      </c>
      <c r="BL460" s="19" t="s">
        <v>184</v>
      </c>
      <c r="BM460" s="217" t="s">
        <v>1466</v>
      </c>
    </row>
    <row r="461" spans="1:47" s="2" customFormat="1" ht="12">
      <c r="A461" s="40"/>
      <c r="B461" s="41"/>
      <c r="C461" s="42"/>
      <c r="D461" s="219" t="s">
        <v>151</v>
      </c>
      <c r="E461" s="42"/>
      <c r="F461" s="220" t="s">
        <v>1467</v>
      </c>
      <c r="G461" s="42"/>
      <c r="H461" s="42"/>
      <c r="I461" s="221"/>
      <c r="J461" s="42"/>
      <c r="K461" s="42"/>
      <c r="L461" s="46"/>
      <c r="M461" s="222"/>
      <c r="N461" s="223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151</v>
      </c>
      <c r="AU461" s="19" t="s">
        <v>82</v>
      </c>
    </row>
    <row r="462" spans="1:51" s="13" customFormat="1" ht="12">
      <c r="A462" s="13"/>
      <c r="B462" s="224"/>
      <c r="C462" s="225"/>
      <c r="D462" s="226" t="s">
        <v>153</v>
      </c>
      <c r="E462" s="227" t="s">
        <v>19</v>
      </c>
      <c r="F462" s="228" t="s">
        <v>1359</v>
      </c>
      <c r="G462" s="225"/>
      <c r="H462" s="227" t="s">
        <v>19</v>
      </c>
      <c r="I462" s="229"/>
      <c r="J462" s="225"/>
      <c r="K462" s="225"/>
      <c r="L462" s="230"/>
      <c r="M462" s="231"/>
      <c r="N462" s="232"/>
      <c r="O462" s="232"/>
      <c r="P462" s="232"/>
      <c r="Q462" s="232"/>
      <c r="R462" s="232"/>
      <c r="S462" s="232"/>
      <c r="T462" s="23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4" t="s">
        <v>153</v>
      </c>
      <c r="AU462" s="234" t="s">
        <v>82</v>
      </c>
      <c r="AV462" s="13" t="s">
        <v>80</v>
      </c>
      <c r="AW462" s="13" t="s">
        <v>33</v>
      </c>
      <c r="AX462" s="13" t="s">
        <v>72</v>
      </c>
      <c r="AY462" s="234" t="s">
        <v>141</v>
      </c>
    </row>
    <row r="463" spans="1:51" s="14" customFormat="1" ht="12">
      <c r="A463" s="14"/>
      <c r="B463" s="235"/>
      <c r="C463" s="236"/>
      <c r="D463" s="226" t="s">
        <v>153</v>
      </c>
      <c r="E463" s="237" t="s">
        <v>19</v>
      </c>
      <c r="F463" s="238" t="s">
        <v>80</v>
      </c>
      <c r="G463" s="236"/>
      <c r="H463" s="239">
        <v>1</v>
      </c>
      <c r="I463" s="240"/>
      <c r="J463" s="236"/>
      <c r="K463" s="236"/>
      <c r="L463" s="241"/>
      <c r="M463" s="242"/>
      <c r="N463" s="243"/>
      <c r="O463" s="243"/>
      <c r="P463" s="243"/>
      <c r="Q463" s="243"/>
      <c r="R463" s="243"/>
      <c r="S463" s="243"/>
      <c r="T463" s="24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5" t="s">
        <v>153</v>
      </c>
      <c r="AU463" s="245" t="s">
        <v>82</v>
      </c>
      <c r="AV463" s="14" t="s">
        <v>82</v>
      </c>
      <c r="AW463" s="14" t="s">
        <v>33</v>
      </c>
      <c r="AX463" s="14" t="s">
        <v>80</v>
      </c>
      <c r="AY463" s="245" t="s">
        <v>141</v>
      </c>
    </row>
    <row r="464" spans="1:65" s="2" customFormat="1" ht="24.15" customHeight="1">
      <c r="A464" s="40"/>
      <c r="B464" s="41"/>
      <c r="C464" s="206" t="s">
        <v>675</v>
      </c>
      <c r="D464" s="206" t="s">
        <v>144</v>
      </c>
      <c r="E464" s="207" t="s">
        <v>1468</v>
      </c>
      <c r="F464" s="208" t="s">
        <v>1469</v>
      </c>
      <c r="G464" s="209" t="s">
        <v>343</v>
      </c>
      <c r="H464" s="210">
        <v>4</v>
      </c>
      <c r="I464" s="211"/>
      <c r="J464" s="212">
        <f>ROUND(I464*H464,2)</f>
        <v>0</v>
      </c>
      <c r="K464" s="208" t="s">
        <v>148</v>
      </c>
      <c r="L464" s="46"/>
      <c r="M464" s="213" t="s">
        <v>19</v>
      </c>
      <c r="N464" s="214" t="s">
        <v>43</v>
      </c>
      <c r="O464" s="86"/>
      <c r="P464" s="215">
        <f>O464*H464</f>
        <v>0</v>
      </c>
      <c r="Q464" s="215">
        <v>0.01665</v>
      </c>
      <c r="R464" s="215">
        <f>Q464*H464</f>
        <v>0.0666</v>
      </c>
      <c r="S464" s="215">
        <v>0</v>
      </c>
      <c r="T464" s="216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17" t="s">
        <v>184</v>
      </c>
      <c r="AT464" s="217" t="s">
        <v>144</v>
      </c>
      <c r="AU464" s="217" t="s">
        <v>82</v>
      </c>
      <c r="AY464" s="19" t="s">
        <v>141</v>
      </c>
      <c r="BE464" s="218">
        <f>IF(N464="základní",J464,0)</f>
        <v>0</v>
      </c>
      <c r="BF464" s="218">
        <f>IF(N464="snížená",J464,0)</f>
        <v>0</v>
      </c>
      <c r="BG464" s="218">
        <f>IF(N464="zákl. přenesená",J464,0)</f>
        <v>0</v>
      </c>
      <c r="BH464" s="218">
        <f>IF(N464="sníž. přenesená",J464,0)</f>
        <v>0</v>
      </c>
      <c r="BI464" s="218">
        <f>IF(N464="nulová",J464,0)</f>
        <v>0</v>
      </c>
      <c r="BJ464" s="19" t="s">
        <v>80</v>
      </c>
      <c r="BK464" s="218">
        <f>ROUND(I464*H464,2)</f>
        <v>0</v>
      </c>
      <c r="BL464" s="19" t="s">
        <v>184</v>
      </c>
      <c r="BM464" s="217" t="s">
        <v>1470</v>
      </c>
    </row>
    <row r="465" spans="1:47" s="2" customFormat="1" ht="12">
      <c r="A465" s="40"/>
      <c r="B465" s="41"/>
      <c r="C465" s="42"/>
      <c r="D465" s="219" t="s">
        <v>151</v>
      </c>
      <c r="E465" s="42"/>
      <c r="F465" s="220" t="s">
        <v>1471</v>
      </c>
      <c r="G465" s="42"/>
      <c r="H465" s="42"/>
      <c r="I465" s="221"/>
      <c r="J465" s="42"/>
      <c r="K465" s="42"/>
      <c r="L465" s="46"/>
      <c r="M465" s="222"/>
      <c r="N465" s="223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151</v>
      </c>
      <c r="AU465" s="19" t="s">
        <v>82</v>
      </c>
    </row>
    <row r="466" spans="1:47" s="2" customFormat="1" ht="12">
      <c r="A466" s="40"/>
      <c r="B466" s="41"/>
      <c r="C466" s="42"/>
      <c r="D466" s="226" t="s">
        <v>1061</v>
      </c>
      <c r="E466" s="42"/>
      <c r="F466" s="270" t="s">
        <v>1472</v>
      </c>
      <c r="G466" s="42"/>
      <c r="H466" s="42"/>
      <c r="I466" s="221"/>
      <c r="J466" s="42"/>
      <c r="K466" s="42"/>
      <c r="L466" s="46"/>
      <c r="M466" s="222"/>
      <c r="N466" s="223"/>
      <c r="O466" s="86"/>
      <c r="P466" s="86"/>
      <c r="Q466" s="86"/>
      <c r="R466" s="86"/>
      <c r="S466" s="86"/>
      <c r="T466" s="87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T466" s="19" t="s">
        <v>1061</v>
      </c>
      <c r="AU466" s="19" t="s">
        <v>82</v>
      </c>
    </row>
    <row r="467" spans="1:51" s="13" customFormat="1" ht="12">
      <c r="A467" s="13"/>
      <c r="B467" s="224"/>
      <c r="C467" s="225"/>
      <c r="D467" s="226" t="s">
        <v>153</v>
      </c>
      <c r="E467" s="227" t="s">
        <v>19</v>
      </c>
      <c r="F467" s="228" t="s">
        <v>1358</v>
      </c>
      <c r="G467" s="225"/>
      <c r="H467" s="227" t="s">
        <v>19</v>
      </c>
      <c r="I467" s="229"/>
      <c r="J467" s="225"/>
      <c r="K467" s="225"/>
      <c r="L467" s="230"/>
      <c r="M467" s="231"/>
      <c r="N467" s="232"/>
      <c r="O467" s="232"/>
      <c r="P467" s="232"/>
      <c r="Q467" s="232"/>
      <c r="R467" s="232"/>
      <c r="S467" s="232"/>
      <c r="T467" s="23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4" t="s">
        <v>153</v>
      </c>
      <c r="AU467" s="234" t="s">
        <v>82</v>
      </c>
      <c r="AV467" s="13" t="s">
        <v>80</v>
      </c>
      <c r="AW467" s="13" t="s">
        <v>33</v>
      </c>
      <c r="AX467" s="13" t="s">
        <v>72</v>
      </c>
      <c r="AY467" s="234" t="s">
        <v>141</v>
      </c>
    </row>
    <row r="468" spans="1:51" s="14" customFormat="1" ht="12">
      <c r="A468" s="14"/>
      <c r="B468" s="235"/>
      <c r="C468" s="236"/>
      <c r="D468" s="226" t="s">
        <v>153</v>
      </c>
      <c r="E468" s="237" t="s">
        <v>19</v>
      </c>
      <c r="F468" s="238" t="s">
        <v>160</v>
      </c>
      <c r="G468" s="236"/>
      <c r="H468" s="239">
        <v>3</v>
      </c>
      <c r="I468" s="240"/>
      <c r="J468" s="236"/>
      <c r="K468" s="236"/>
      <c r="L468" s="241"/>
      <c r="M468" s="242"/>
      <c r="N468" s="243"/>
      <c r="O468" s="243"/>
      <c r="P468" s="243"/>
      <c r="Q468" s="243"/>
      <c r="R468" s="243"/>
      <c r="S468" s="243"/>
      <c r="T468" s="24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5" t="s">
        <v>153</v>
      </c>
      <c r="AU468" s="245" t="s">
        <v>82</v>
      </c>
      <c r="AV468" s="14" t="s">
        <v>82</v>
      </c>
      <c r="AW468" s="14" t="s">
        <v>33</v>
      </c>
      <c r="AX468" s="14" t="s">
        <v>72</v>
      </c>
      <c r="AY468" s="245" t="s">
        <v>141</v>
      </c>
    </row>
    <row r="469" spans="1:51" s="13" customFormat="1" ht="12">
      <c r="A469" s="13"/>
      <c r="B469" s="224"/>
      <c r="C469" s="225"/>
      <c r="D469" s="226" t="s">
        <v>153</v>
      </c>
      <c r="E469" s="227" t="s">
        <v>19</v>
      </c>
      <c r="F469" s="228" t="s">
        <v>1404</v>
      </c>
      <c r="G469" s="225"/>
      <c r="H469" s="227" t="s">
        <v>19</v>
      </c>
      <c r="I469" s="229"/>
      <c r="J469" s="225"/>
      <c r="K469" s="225"/>
      <c r="L469" s="230"/>
      <c r="M469" s="231"/>
      <c r="N469" s="232"/>
      <c r="O469" s="232"/>
      <c r="P469" s="232"/>
      <c r="Q469" s="232"/>
      <c r="R469" s="232"/>
      <c r="S469" s="232"/>
      <c r="T469" s="23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4" t="s">
        <v>153</v>
      </c>
      <c r="AU469" s="234" t="s">
        <v>82</v>
      </c>
      <c r="AV469" s="13" t="s">
        <v>80</v>
      </c>
      <c r="AW469" s="13" t="s">
        <v>33</v>
      </c>
      <c r="AX469" s="13" t="s">
        <v>72</v>
      </c>
      <c r="AY469" s="234" t="s">
        <v>141</v>
      </c>
    </row>
    <row r="470" spans="1:51" s="14" customFormat="1" ht="12">
      <c r="A470" s="14"/>
      <c r="B470" s="235"/>
      <c r="C470" s="236"/>
      <c r="D470" s="226" t="s">
        <v>153</v>
      </c>
      <c r="E470" s="237" t="s">
        <v>19</v>
      </c>
      <c r="F470" s="238" t="s">
        <v>80</v>
      </c>
      <c r="G470" s="236"/>
      <c r="H470" s="239">
        <v>1</v>
      </c>
      <c r="I470" s="240"/>
      <c r="J470" s="236"/>
      <c r="K470" s="236"/>
      <c r="L470" s="241"/>
      <c r="M470" s="242"/>
      <c r="N470" s="243"/>
      <c r="O470" s="243"/>
      <c r="P470" s="243"/>
      <c r="Q470" s="243"/>
      <c r="R470" s="243"/>
      <c r="S470" s="243"/>
      <c r="T470" s="24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5" t="s">
        <v>153</v>
      </c>
      <c r="AU470" s="245" t="s">
        <v>82</v>
      </c>
      <c r="AV470" s="14" t="s">
        <v>82</v>
      </c>
      <c r="AW470" s="14" t="s">
        <v>33</v>
      </c>
      <c r="AX470" s="14" t="s">
        <v>72</v>
      </c>
      <c r="AY470" s="245" t="s">
        <v>141</v>
      </c>
    </row>
    <row r="471" spans="1:51" s="15" customFormat="1" ht="12">
      <c r="A471" s="15"/>
      <c r="B471" s="246"/>
      <c r="C471" s="247"/>
      <c r="D471" s="226" t="s">
        <v>153</v>
      </c>
      <c r="E471" s="248" t="s">
        <v>19</v>
      </c>
      <c r="F471" s="249" t="s">
        <v>181</v>
      </c>
      <c r="G471" s="247"/>
      <c r="H471" s="250">
        <v>4</v>
      </c>
      <c r="I471" s="251"/>
      <c r="J471" s="247"/>
      <c r="K471" s="247"/>
      <c r="L471" s="252"/>
      <c r="M471" s="253"/>
      <c r="N471" s="254"/>
      <c r="O471" s="254"/>
      <c r="P471" s="254"/>
      <c r="Q471" s="254"/>
      <c r="R471" s="254"/>
      <c r="S471" s="254"/>
      <c r="T471" s="25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56" t="s">
        <v>153</v>
      </c>
      <c r="AU471" s="256" t="s">
        <v>82</v>
      </c>
      <c r="AV471" s="15" t="s">
        <v>149</v>
      </c>
      <c r="AW471" s="15" t="s">
        <v>33</v>
      </c>
      <c r="AX471" s="15" t="s">
        <v>80</v>
      </c>
      <c r="AY471" s="256" t="s">
        <v>141</v>
      </c>
    </row>
    <row r="472" spans="1:65" s="2" customFormat="1" ht="24.15" customHeight="1">
      <c r="A472" s="40"/>
      <c r="B472" s="41"/>
      <c r="C472" s="206" t="s">
        <v>681</v>
      </c>
      <c r="D472" s="206" t="s">
        <v>144</v>
      </c>
      <c r="E472" s="207" t="s">
        <v>1473</v>
      </c>
      <c r="F472" s="208" t="s">
        <v>1474</v>
      </c>
      <c r="G472" s="209" t="s">
        <v>343</v>
      </c>
      <c r="H472" s="210">
        <v>1</v>
      </c>
      <c r="I472" s="211"/>
      <c r="J472" s="212">
        <f>ROUND(I472*H472,2)</f>
        <v>0</v>
      </c>
      <c r="K472" s="208" t="s">
        <v>148</v>
      </c>
      <c r="L472" s="46"/>
      <c r="M472" s="213" t="s">
        <v>19</v>
      </c>
      <c r="N472" s="214" t="s">
        <v>43</v>
      </c>
      <c r="O472" s="86"/>
      <c r="P472" s="215">
        <f>O472*H472</f>
        <v>0</v>
      </c>
      <c r="Q472" s="215">
        <v>0.01765</v>
      </c>
      <c r="R472" s="215">
        <f>Q472*H472</f>
        <v>0.01765</v>
      </c>
      <c r="S472" s="215">
        <v>0</v>
      </c>
      <c r="T472" s="216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17" t="s">
        <v>184</v>
      </c>
      <c r="AT472" s="217" t="s">
        <v>144</v>
      </c>
      <c r="AU472" s="217" t="s">
        <v>82</v>
      </c>
      <c r="AY472" s="19" t="s">
        <v>141</v>
      </c>
      <c r="BE472" s="218">
        <f>IF(N472="základní",J472,0)</f>
        <v>0</v>
      </c>
      <c r="BF472" s="218">
        <f>IF(N472="snížená",J472,0)</f>
        <v>0</v>
      </c>
      <c r="BG472" s="218">
        <f>IF(N472="zákl. přenesená",J472,0)</f>
        <v>0</v>
      </c>
      <c r="BH472" s="218">
        <f>IF(N472="sníž. přenesená",J472,0)</f>
        <v>0</v>
      </c>
      <c r="BI472" s="218">
        <f>IF(N472="nulová",J472,0)</f>
        <v>0</v>
      </c>
      <c r="BJ472" s="19" t="s">
        <v>80</v>
      </c>
      <c r="BK472" s="218">
        <f>ROUND(I472*H472,2)</f>
        <v>0</v>
      </c>
      <c r="BL472" s="19" t="s">
        <v>184</v>
      </c>
      <c r="BM472" s="217" t="s">
        <v>1475</v>
      </c>
    </row>
    <row r="473" spans="1:47" s="2" customFormat="1" ht="12">
      <c r="A473" s="40"/>
      <c r="B473" s="41"/>
      <c r="C473" s="42"/>
      <c r="D473" s="219" t="s">
        <v>151</v>
      </c>
      <c r="E473" s="42"/>
      <c r="F473" s="220" t="s">
        <v>1476</v>
      </c>
      <c r="G473" s="42"/>
      <c r="H473" s="42"/>
      <c r="I473" s="221"/>
      <c r="J473" s="42"/>
      <c r="K473" s="42"/>
      <c r="L473" s="46"/>
      <c r="M473" s="222"/>
      <c r="N473" s="223"/>
      <c r="O473" s="86"/>
      <c r="P473" s="86"/>
      <c r="Q473" s="86"/>
      <c r="R473" s="86"/>
      <c r="S473" s="86"/>
      <c r="T473" s="87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9" t="s">
        <v>151</v>
      </c>
      <c r="AU473" s="19" t="s">
        <v>82</v>
      </c>
    </row>
    <row r="474" spans="1:47" s="2" customFormat="1" ht="12">
      <c r="A474" s="40"/>
      <c r="B474" s="41"/>
      <c r="C474" s="42"/>
      <c r="D474" s="226" t="s">
        <v>1061</v>
      </c>
      <c r="E474" s="42"/>
      <c r="F474" s="270" t="s">
        <v>1472</v>
      </c>
      <c r="G474" s="42"/>
      <c r="H474" s="42"/>
      <c r="I474" s="221"/>
      <c r="J474" s="42"/>
      <c r="K474" s="42"/>
      <c r="L474" s="46"/>
      <c r="M474" s="222"/>
      <c r="N474" s="223"/>
      <c r="O474" s="86"/>
      <c r="P474" s="86"/>
      <c r="Q474" s="86"/>
      <c r="R474" s="86"/>
      <c r="S474" s="86"/>
      <c r="T474" s="87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T474" s="19" t="s">
        <v>1061</v>
      </c>
      <c r="AU474" s="19" t="s">
        <v>82</v>
      </c>
    </row>
    <row r="475" spans="1:51" s="13" customFormat="1" ht="12">
      <c r="A475" s="13"/>
      <c r="B475" s="224"/>
      <c r="C475" s="225"/>
      <c r="D475" s="226" t="s">
        <v>153</v>
      </c>
      <c r="E475" s="227" t="s">
        <v>19</v>
      </c>
      <c r="F475" s="228" t="s">
        <v>1359</v>
      </c>
      <c r="G475" s="225"/>
      <c r="H475" s="227" t="s">
        <v>19</v>
      </c>
      <c r="I475" s="229"/>
      <c r="J475" s="225"/>
      <c r="K475" s="225"/>
      <c r="L475" s="230"/>
      <c r="M475" s="231"/>
      <c r="N475" s="232"/>
      <c r="O475" s="232"/>
      <c r="P475" s="232"/>
      <c r="Q475" s="232"/>
      <c r="R475" s="232"/>
      <c r="S475" s="232"/>
      <c r="T475" s="23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4" t="s">
        <v>153</v>
      </c>
      <c r="AU475" s="234" t="s">
        <v>82</v>
      </c>
      <c r="AV475" s="13" t="s">
        <v>80</v>
      </c>
      <c r="AW475" s="13" t="s">
        <v>33</v>
      </c>
      <c r="AX475" s="13" t="s">
        <v>72</v>
      </c>
      <c r="AY475" s="234" t="s">
        <v>141</v>
      </c>
    </row>
    <row r="476" spans="1:51" s="14" customFormat="1" ht="12">
      <c r="A476" s="14"/>
      <c r="B476" s="235"/>
      <c r="C476" s="236"/>
      <c r="D476" s="226" t="s">
        <v>153</v>
      </c>
      <c r="E476" s="237" t="s">
        <v>19</v>
      </c>
      <c r="F476" s="238" t="s">
        <v>80</v>
      </c>
      <c r="G476" s="236"/>
      <c r="H476" s="239">
        <v>1</v>
      </c>
      <c r="I476" s="240"/>
      <c r="J476" s="236"/>
      <c r="K476" s="236"/>
      <c r="L476" s="241"/>
      <c r="M476" s="242"/>
      <c r="N476" s="243"/>
      <c r="O476" s="243"/>
      <c r="P476" s="243"/>
      <c r="Q476" s="243"/>
      <c r="R476" s="243"/>
      <c r="S476" s="243"/>
      <c r="T476" s="24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5" t="s">
        <v>153</v>
      </c>
      <c r="AU476" s="245" t="s">
        <v>82</v>
      </c>
      <c r="AV476" s="14" t="s">
        <v>82</v>
      </c>
      <c r="AW476" s="14" t="s">
        <v>33</v>
      </c>
      <c r="AX476" s="14" t="s">
        <v>80</v>
      </c>
      <c r="AY476" s="245" t="s">
        <v>141</v>
      </c>
    </row>
    <row r="477" spans="1:65" s="2" customFormat="1" ht="24.15" customHeight="1">
      <c r="A477" s="40"/>
      <c r="B477" s="41"/>
      <c r="C477" s="206" t="s">
        <v>686</v>
      </c>
      <c r="D477" s="206" t="s">
        <v>144</v>
      </c>
      <c r="E477" s="207" t="s">
        <v>1477</v>
      </c>
      <c r="F477" s="208" t="s">
        <v>1478</v>
      </c>
      <c r="G477" s="209" t="s">
        <v>255</v>
      </c>
      <c r="H477" s="210">
        <v>0.16</v>
      </c>
      <c r="I477" s="211"/>
      <c r="J477" s="212">
        <f>ROUND(I477*H477,2)</f>
        <v>0</v>
      </c>
      <c r="K477" s="208" t="s">
        <v>148</v>
      </c>
      <c r="L477" s="46"/>
      <c r="M477" s="213" t="s">
        <v>19</v>
      </c>
      <c r="N477" s="214" t="s">
        <v>43</v>
      </c>
      <c r="O477" s="86"/>
      <c r="P477" s="215">
        <f>O477*H477</f>
        <v>0</v>
      </c>
      <c r="Q477" s="215">
        <v>0</v>
      </c>
      <c r="R477" s="215">
        <f>Q477*H477</f>
        <v>0</v>
      </c>
      <c r="S477" s="215">
        <v>0</v>
      </c>
      <c r="T477" s="216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17" t="s">
        <v>184</v>
      </c>
      <c r="AT477" s="217" t="s">
        <v>144</v>
      </c>
      <c r="AU477" s="217" t="s">
        <v>82</v>
      </c>
      <c r="AY477" s="19" t="s">
        <v>141</v>
      </c>
      <c r="BE477" s="218">
        <f>IF(N477="základní",J477,0)</f>
        <v>0</v>
      </c>
      <c r="BF477" s="218">
        <f>IF(N477="snížená",J477,0)</f>
        <v>0</v>
      </c>
      <c r="BG477" s="218">
        <f>IF(N477="zákl. přenesená",J477,0)</f>
        <v>0</v>
      </c>
      <c r="BH477" s="218">
        <f>IF(N477="sníž. přenesená",J477,0)</f>
        <v>0</v>
      </c>
      <c r="BI477" s="218">
        <f>IF(N477="nulová",J477,0)</f>
        <v>0</v>
      </c>
      <c r="BJ477" s="19" t="s">
        <v>80</v>
      </c>
      <c r="BK477" s="218">
        <f>ROUND(I477*H477,2)</f>
        <v>0</v>
      </c>
      <c r="BL477" s="19" t="s">
        <v>184</v>
      </c>
      <c r="BM477" s="217" t="s">
        <v>1479</v>
      </c>
    </row>
    <row r="478" spans="1:47" s="2" customFormat="1" ht="12">
      <c r="A478" s="40"/>
      <c r="B478" s="41"/>
      <c r="C478" s="42"/>
      <c r="D478" s="219" t="s">
        <v>151</v>
      </c>
      <c r="E478" s="42"/>
      <c r="F478" s="220" t="s">
        <v>1480</v>
      </c>
      <c r="G478" s="42"/>
      <c r="H478" s="42"/>
      <c r="I478" s="221"/>
      <c r="J478" s="42"/>
      <c r="K478" s="42"/>
      <c r="L478" s="46"/>
      <c r="M478" s="271"/>
      <c r="N478" s="272"/>
      <c r="O478" s="273"/>
      <c r="P478" s="273"/>
      <c r="Q478" s="273"/>
      <c r="R478" s="273"/>
      <c r="S478" s="273"/>
      <c r="T478" s="274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9" t="s">
        <v>151</v>
      </c>
      <c r="AU478" s="19" t="s">
        <v>82</v>
      </c>
    </row>
    <row r="479" spans="1:31" s="2" customFormat="1" ht="6.95" customHeight="1">
      <c r="A479" s="40"/>
      <c r="B479" s="61"/>
      <c r="C479" s="62"/>
      <c r="D479" s="62"/>
      <c r="E479" s="62"/>
      <c r="F479" s="62"/>
      <c r="G479" s="62"/>
      <c r="H479" s="62"/>
      <c r="I479" s="62"/>
      <c r="J479" s="62"/>
      <c r="K479" s="62"/>
      <c r="L479" s="46"/>
      <c r="M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</row>
  </sheetData>
  <sheetProtection password="CC35" sheet="1" objects="1" scenarios="1" formatColumns="0" formatRows="0" autoFilter="0"/>
  <autoFilter ref="C93:K478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8" r:id="rId1" display="https://podminky.urs.cz/item/CS_URS_2024_01/113107136"/>
    <hyperlink ref="F102" r:id="rId2" display="https://podminky.urs.cz/item/CS_URS_2024_01/132112131"/>
    <hyperlink ref="F106" r:id="rId3" display="https://podminky.urs.cz/item/CS_URS_2024_01/151101101"/>
    <hyperlink ref="F110" r:id="rId4" display="https://podminky.urs.cz/item/CS_URS_2024_01/151101111"/>
    <hyperlink ref="F114" r:id="rId5" display="https://podminky.urs.cz/item/CS_URS_2024_01/161102111"/>
    <hyperlink ref="F118" r:id="rId6" display="https://podminky.urs.cz/item/CS_URS_2024_01/162251101"/>
    <hyperlink ref="F122" r:id="rId7" display="https://podminky.urs.cz/item/CS_URS_2024_01/167151101"/>
    <hyperlink ref="F130" r:id="rId8" display="https://podminky.urs.cz/item/CS_URS_2024_01/175151101"/>
    <hyperlink ref="F139" r:id="rId9" display="https://podminky.urs.cz/item/CS_URS_2024_01/273361412"/>
    <hyperlink ref="F146" r:id="rId10" display="https://podminky.urs.cz/item/CS_URS_2024_01/359901212"/>
    <hyperlink ref="F151" r:id="rId11" display="https://podminky.urs.cz/item/CS_URS_2024_01/451315126"/>
    <hyperlink ref="F156" r:id="rId12" display="https://podminky.urs.cz/item/CS_URS_2024_01/564231011"/>
    <hyperlink ref="F167" r:id="rId13" display="https://podminky.urs.cz/item/CS_URS_2024_01/877260330"/>
    <hyperlink ref="F173" r:id="rId14" display="https://podminky.urs.cz/item/CS_URS_2024_01/892271111"/>
    <hyperlink ref="F176" r:id="rId15" display="https://podminky.urs.cz/item/CS_URS_2024_01/892372111"/>
    <hyperlink ref="F179" r:id="rId16" display="https://podminky.urs.cz/item/CS_URS_2024_01/998276101"/>
    <hyperlink ref="F182" r:id="rId17" display="https://podminky.urs.cz/item/CS_URS_2024_01/919735123"/>
    <hyperlink ref="F186" r:id="rId18" display="https://podminky.urs.cz/item/CS_URS_2024_01/974031133"/>
    <hyperlink ref="F191" r:id="rId19" display="https://podminky.urs.cz/item/CS_URS_2024_01/997006511"/>
    <hyperlink ref="F194" r:id="rId20" display="https://podminky.urs.cz/item/CS_URS_2024_01/997006519"/>
    <hyperlink ref="F198" r:id="rId21" display="https://podminky.urs.cz/item/CS_URS_2024_01/997221862"/>
    <hyperlink ref="F202" r:id="rId22" display="https://podminky.urs.cz/item/CS_URS_2024_01/997221873"/>
    <hyperlink ref="F209" r:id="rId23" display="https://podminky.urs.cz/item/CS_URS_2024_01/711141559"/>
    <hyperlink ref="F216" r:id="rId24" display="https://podminky.urs.cz/item/CS_URS_2024_01/721174024"/>
    <hyperlink ref="F222" r:id="rId25" display="https://podminky.urs.cz/item/CS_URS_2024_01/721174025"/>
    <hyperlink ref="F228" r:id="rId26" display="https://podminky.urs.cz/item/CS_URS_2024_01/721174041"/>
    <hyperlink ref="F233" r:id="rId27" display="https://podminky.urs.cz/item/CS_URS_2024_01/721174042"/>
    <hyperlink ref="F238" r:id="rId28" display="https://podminky.urs.cz/item/CS_URS_2024_01/721174043"/>
    <hyperlink ref="F242" r:id="rId29" display="https://podminky.urs.cz/item/CS_URS_2024_01/721194105"/>
    <hyperlink ref="F245" r:id="rId30" display="https://podminky.urs.cz/item/CS_URS_2024_01/721194109"/>
    <hyperlink ref="F248" r:id="rId31" display="https://podminky.urs.cz/item/CS_URS_2024_01/721211401"/>
    <hyperlink ref="F252" r:id="rId32" display="https://podminky.urs.cz/item/CS_URS_2024_01/721211912"/>
    <hyperlink ref="F256" r:id="rId33" display="https://podminky.urs.cz/item/CS_URS_2024_01/721212125"/>
    <hyperlink ref="F260" r:id="rId34" display="https://podminky.urs.cz/item/CS_URS_2024_01/721274126"/>
    <hyperlink ref="F264" r:id="rId35" display="https://podminky.urs.cz/item/CS_URS_2024_01/721290111"/>
    <hyperlink ref="F267" r:id="rId36" display="https://podminky.urs.cz/item/CS_URS_2024_01/998721101"/>
    <hyperlink ref="F270" r:id="rId37" display="https://podminky.urs.cz/item/CS_URS_2024_01/722174002"/>
    <hyperlink ref="F275" r:id="rId38" display="https://podminky.urs.cz/item/CS_URS_2024_01/722174003"/>
    <hyperlink ref="F279" r:id="rId39" display="https://podminky.urs.cz/item/CS_URS_2024_01/722174004"/>
    <hyperlink ref="F287" r:id="rId40" display="https://podminky.urs.cz/item/CS_URS_2024_01/722181221"/>
    <hyperlink ref="F291" r:id="rId41" display="https://podminky.urs.cz/item/CS_URS_2024_01/722181222"/>
    <hyperlink ref="F295" r:id="rId42" display="https://podminky.urs.cz/item/CS_URS_2024_01/722181251"/>
    <hyperlink ref="F299" r:id="rId43" display="https://podminky.urs.cz/item/CS_URS_2024_01/722181252"/>
    <hyperlink ref="F303" r:id="rId44" display="https://podminky.urs.cz/item/CS_URS_2024_01/722220111"/>
    <hyperlink ref="F307" r:id="rId45" display="https://podminky.urs.cz/item/CS_URS_2024_01/722220121"/>
    <hyperlink ref="F310" r:id="rId46" display="https://podminky.urs.cz/item/CS_URS_2024_01/722224115"/>
    <hyperlink ref="F314" r:id="rId47" display="https://podminky.urs.cz/item/CS_URS_2024_01/722231074"/>
    <hyperlink ref="F318" r:id="rId48" display="https://podminky.urs.cz/item/CS_URS_2024_01/722232043"/>
    <hyperlink ref="F322" r:id="rId49" display="https://podminky.urs.cz/item/CS_URS_2024_01/722232045"/>
    <hyperlink ref="F326" r:id="rId50" display="https://podminky.urs.cz/item/CS_URS_2024_01/722232171"/>
    <hyperlink ref="F330" r:id="rId51" display="https://podminky.urs.cz/item/CS_URS_2024_01/722260921"/>
    <hyperlink ref="F334" r:id="rId52" display="https://podminky.urs.cz/item/CS_URS_2024_01/722262225"/>
    <hyperlink ref="F338" r:id="rId53" display="https://podminky.urs.cz/item/CS_URS_2024_01/722290226"/>
    <hyperlink ref="F341" r:id="rId54" display="https://podminky.urs.cz/item/CS_URS_2024_01/722290234"/>
    <hyperlink ref="F344" r:id="rId55" display="https://podminky.urs.cz/item/CS_URS_2024_01/998722101"/>
    <hyperlink ref="F347" r:id="rId56" display="https://podminky.urs.cz/item/CS_URS_2024_01/725112022"/>
    <hyperlink ref="F360" r:id="rId57" display="https://podminky.urs.cz/item/CS_URS_2024_01/725121525"/>
    <hyperlink ref="F365" r:id="rId58" display="https://podminky.urs.cz/item/CS_URS_2024_01/725211616"/>
    <hyperlink ref="F369" r:id="rId59" display="https://podminky.urs.cz/item/CS_URS_2024_01/725211681"/>
    <hyperlink ref="F373" r:id="rId60" display="https://podminky.urs.cz/item/CS_URS_2024_01/725211701"/>
    <hyperlink ref="F377" r:id="rId61" display="https://podminky.urs.cz/item/CS_URS_2024_01/725291668"/>
    <hyperlink ref="F386" r:id="rId62" display="https://podminky.urs.cz/item/CS_URS_2024_01/725291670"/>
    <hyperlink ref="F392" r:id="rId63" display="https://podminky.urs.cz/item/CS_URS_2024_01/725331111"/>
    <hyperlink ref="F396" r:id="rId64" display="https://podminky.urs.cz/item/CS_URS_2024_01/725821312"/>
    <hyperlink ref="F400" r:id="rId65" display="https://podminky.urs.cz/item/CS_URS_2024_01/725821329"/>
    <hyperlink ref="F413" r:id="rId66" display="https://podminky.urs.cz/item/CS_URS_2024_01/725841321"/>
    <hyperlink ref="F417" r:id="rId67" display="https://podminky.urs.cz/item/CS_URS_2024_01/725861102"/>
    <hyperlink ref="F424" r:id="rId68" display="https://podminky.urs.cz/item/CS_URS_2024_01/725861312"/>
    <hyperlink ref="F428" r:id="rId69" display="https://podminky.urs.cz/item/CS_URS_2024_01/725862103"/>
    <hyperlink ref="F431" r:id="rId70" display="https://podminky.urs.cz/item/CS_URS_2024_01/725865311"/>
    <hyperlink ref="F435" r:id="rId71" display="https://podminky.urs.cz/item/CS_URS_2024_01/725865501"/>
    <hyperlink ref="F442" r:id="rId72" display="https://podminky.urs.cz/item/CS_URS_2024_01/725980121"/>
    <hyperlink ref="F447" r:id="rId73" display="https://podminky.urs.cz/item/CS_URS_2024_01/998725101"/>
    <hyperlink ref="F450" r:id="rId74" display="https://podminky.urs.cz/item/CS_URS_2024_01/726131001"/>
    <hyperlink ref="F457" r:id="rId75" display="https://podminky.urs.cz/item/CS_URS_2024_01/726131021"/>
    <hyperlink ref="F461" r:id="rId76" display="https://podminky.urs.cz/item/CS_URS_2024_01/726131031"/>
    <hyperlink ref="F465" r:id="rId77" display="https://podminky.urs.cz/item/CS_URS_2024_01/726131041"/>
    <hyperlink ref="F473" r:id="rId78" display="https://podminky.urs.cz/item/CS_URS_2024_01/726131043"/>
    <hyperlink ref="F478" r:id="rId79" display="https://podminky.urs.cz/item/CS_URS_2024_01/998726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Zubní ordinace v objektu Čujkovova 40a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1481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20. 3. 2024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ROUND((SUM(BE81:BE85)),2)</f>
        <v>0</v>
      </c>
      <c r="G33" s="40"/>
      <c r="H33" s="40"/>
      <c r="I33" s="150">
        <v>0.21</v>
      </c>
      <c r="J33" s="149">
        <f>ROUND(((SUM(BE81:BE85))*I33),2)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ROUND((SUM(BF81:BF85)),2)</f>
        <v>0</v>
      </c>
      <c r="G34" s="40"/>
      <c r="H34" s="40"/>
      <c r="I34" s="150">
        <v>0.12</v>
      </c>
      <c r="J34" s="149">
        <f>ROUND(((SUM(BF81:BF85))*I34),2)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ROUND((SUM(BG81:BG85)),2)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ROUND((SUM(BH81:BH85)),2)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ROUND((SUM(BI81:BI85)),2)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Zubní ordinace v objektu Čujkovova 40a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03 - Elektroinstalace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ul. Čujkovova 40a, Ostrava</v>
      </c>
      <c r="G52" s="42"/>
      <c r="H52" s="42"/>
      <c r="I52" s="34" t="s">
        <v>23</v>
      </c>
      <c r="J52" s="74" t="str">
        <f>IF(J12="","",J12)</f>
        <v>20. 3. 2024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ÚMOB Ostrava Jih</v>
      </c>
      <c r="G54" s="42"/>
      <c r="H54" s="42"/>
      <c r="I54" s="34" t="s">
        <v>31</v>
      </c>
      <c r="J54" s="38" t="str">
        <f>E21</f>
        <v>MPA Projektstav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Ing. Petr Fraš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102</v>
      </c>
      <c r="D57" s="164"/>
      <c r="E57" s="164"/>
      <c r="F57" s="164"/>
      <c r="G57" s="164"/>
      <c r="H57" s="164"/>
      <c r="I57" s="164"/>
      <c r="J57" s="165" t="s">
        <v>103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pans="1:31" s="9" customFormat="1" ht="24.95" customHeight="1">
      <c r="A60" s="9"/>
      <c r="B60" s="167"/>
      <c r="C60" s="168"/>
      <c r="D60" s="169" t="s">
        <v>110</v>
      </c>
      <c r="E60" s="170"/>
      <c r="F60" s="170"/>
      <c r="G60" s="170"/>
      <c r="H60" s="170"/>
      <c r="I60" s="170"/>
      <c r="J60" s="171">
        <f>J82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1482</v>
      </c>
      <c r="E61" s="176"/>
      <c r="F61" s="176"/>
      <c r="G61" s="176"/>
      <c r="H61" s="176"/>
      <c r="I61" s="176"/>
      <c r="J61" s="177">
        <f>J83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126</v>
      </c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62" t="str">
        <f>E7</f>
        <v>Zubní ordinace v objektu Čujkovova 40a</v>
      </c>
      <c r="F71" s="34"/>
      <c r="G71" s="34"/>
      <c r="H71" s="34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99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>03 - Elektroinstalace</v>
      </c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21</v>
      </c>
      <c r="D75" s="42"/>
      <c r="E75" s="42"/>
      <c r="F75" s="29" t="str">
        <f>F12</f>
        <v>ul. Čujkovova 40a, Ostrava</v>
      </c>
      <c r="G75" s="42"/>
      <c r="H75" s="42"/>
      <c r="I75" s="34" t="s">
        <v>23</v>
      </c>
      <c r="J75" s="74" t="str">
        <f>IF(J12="","",J12)</f>
        <v>20. 3. 2024</v>
      </c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5.65" customHeight="1">
      <c r="A77" s="40"/>
      <c r="B77" s="41"/>
      <c r="C77" s="34" t="s">
        <v>25</v>
      </c>
      <c r="D77" s="42"/>
      <c r="E77" s="42"/>
      <c r="F77" s="29" t="str">
        <f>E15</f>
        <v>ÚMOB Ostrava Jih</v>
      </c>
      <c r="G77" s="42"/>
      <c r="H77" s="42"/>
      <c r="I77" s="34" t="s">
        <v>31</v>
      </c>
      <c r="J77" s="38" t="str">
        <f>E21</f>
        <v>MPA Projektstav s.r.o.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29</v>
      </c>
      <c r="D78" s="42"/>
      <c r="E78" s="42"/>
      <c r="F78" s="29" t="str">
        <f>IF(E18="","",E18)</f>
        <v>Vyplň údaj</v>
      </c>
      <c r="G78" s="42"/>
      <c r="H78" s="42"/>
      <c r="I78" s="34" t="s">
        <v>34</v>
      </c>
      <c r="J78" s="38" t="str">
        <f>E24</f>
        <v>Ing. Petr Fraš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79"/>
      <c r="B80" s="180"/>
      <c r="C80" s="181" t="s">
        <v>127</v>
      </c>
      <c r="D80" s="182" t="s">
        <v>57</v>
      </c>
      <c r="E80" s="182" t="s">
        <v>53</v>
      </c>
      <c r="F80" s="182" t="s">
        <v>54</v>
      </c>
      <c r="G80" s="182" t="s">
        <v>128</v>
      </c>
      <c r="H80" s="182" t="s">
        <v>129</v>
      </c>
      <c r="I80" s="182" t="s">
        <v>130</v>
      </c>
      <c r="J80" s="182" t="s">
        <v>103</v>
      </c>
      <c r="K80" s="183" t="s">
        <v>131</v>
      </c>
      <c r="L80" s="184"/>
      <c r="M80" s="94" t="s">
        <v>19</v>
      </c>
      <c r="N80" s="95" t="s">
        <v>42</v>
      </c>
      <c r="O80" s="95" t="s">
        <v>132</v>
      </c>
      <c r="P80" s="95" t="s">
        <v>133</v>
      </c>
      <c r="Q80" s="95" t="s">
        <v>134</v>
      </c>
      <c r="R80" s="95" t="s">
        <v>135</v>
      </c>
      <c r="S80" s="95" t="s">
        <v>136</v>
      </c>
      <c r="T80" s="96" t="s">
        <v>137</v>
      </c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</row>
    <row r="81" spans="1:63" s="2" customFormat="1" ht="22.8" customHeight="1">
      <c r="A81" s="40"/>
      <c r="B81" s="41"/>
      <c r="C81" s="101" t="s">
        <v>138</v>
      </c>
      <c r="D81" s="42"/>
      <c r="E81" s="42"/>
      <c r="F81" s="42"/>
      <c r="G81" s="42"/>
      <c r="H81" s="42"/>
      <c r="I81" s="42"/>
      <c r="J81" s="185">
        <f>BK81</f>
        <v>0</v>
      </c>
      <c r="K81" s="42"/>
      <c r="L81" s="46"/>
      <c r="M81" s="97"/>
      <c r="N81" s="186"/>
      <c r="O81" s="98"/>
      <c r="P81" s="187">
        <f>P82</f>
        <v>0</v>
      </c>
      <c r="Q81" s="98"/>
      <c r="R81" s="187">
        <f>R82</f>
        <v>0</v>
      </c>
      <c r="S81" s="98"/>
      <c r="T81" s="188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71</v>
      </c>
      <c r="AU81" s="19" t="s">
        <v>104</v>
      </c>
      <c r="BK81" s="189">
        <f>BK82</f>
        <v>0</v>
      </c>
    </row>
    <row r="82" spans="1:63" s="12" customFormat="1" ht="25.9" customHeight="1">
      <c r="A82" s="12"/>
      <c r="B82" s="190"/>
      <c r="C82" s="191"/>
      <c r="D82" s="192" t="s">
        <v>71</v>
      </c>
      <c r="E82" s="193" t="s">
        <v>291</v>
      </c>
      <c r="F82" s="193" t="s">
        <v>292</v>
      </c>
      <c r="G82" s="191"/>
      <c r="H82" s="191"/>
      <c r="I82" s="194"/>
      <c r="J82" s="195">
        <f>BK82</f>
        <v>0</v>
      </c>
      <c r="K82" s="191"/>
      <c r="L82" s="196"/>
      <c r="M82" s="197"/>
      <c r="N82" s="198"/>
      <c r="O82" s="198"/>
      <c r="P82" s="199">
        <f>P83</f>
        <v>0</v>
      </c>
      <c r="Q82" s="198"/>
      <c r="R82" s="199">
        <f>R83</f>
        <v>0</v>
      </c>
      <c r="S82" s="198"/>
      <c r="T82" s="200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1" t="s">
        <v>82</v>
      </c>
      <c r="AT82" s="202" t="s">
        <v>71</v>
      </c>
      <c r="AU82" s="202" t="s">
        <v>72</v>
      </c>
      <c r="AY82" s="201" t="s">
        <v>141</v>
      </c>
      <c r="BK82" s="203">
        <f>BK83</f>
        <v>0</v>
      </c>
    </row>
    <row r="83" spans="1:63" s="12" customFormat="1" ht="22.8" customHeight="1">
      <c r="A83" s="12"/>
      <c r="B83" s="190"/>
      <c r="C83" s="191"/>
      <c r="D83" s="192" t="s">
        <v>71</v>
      </c>
      <c r="E83" s="204" t="s">
        <v>1483</v>
      </c>
      <c r="F83" s="204" t="s">
        <v>1484</v>
      </c>
      <c r="G83" s="191"/>
      <c r="H83" s="191"/>
      <c r="I83" s="194"/>
      <c r="J83" s="205">
        <f>BK83</f>
        <v>0</v>
      </c>
      <c r="K83" s="191"/>
      <c r="L83" s="196"/>
      <c r="M83" s="197"/>
      <c r="N83" s="198"/>
      <c r="O83" s="198"/>
      <c r="P83" s="199">
        <f>SUM(P84:P85)</f>
        <v>0</v>
      </c>
      <c r="Q83" s="198"/>
      <c r="R83" s="199">
        <f>SUM(R84:R85)</f>
        <v>0</v>
      </c>
      <c r="S83" s="198"/>
      <c r="T83" s="200">
        <f>SUM(T84:T85)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1" t="s">
        <v>82</v>
      </c>
      <c r="AT83" s="202" t="s">
        <v>71</v>
      </c>
      <c r="AU83" s="202" t="s">
        <v>80</v>
      </c>
      <c r="AY83" s="201" t="s">
        <v>141</v>
      </c>
      <c r="BK83" s="203">
        <f>SUM(BK84:BK85)</f>
        <v>0</v>
      </c>
    </row>
    <row r="84" spans="1:65" s="2" customFormat="1" ht="16.5" customHeight="1">
      <c r="A84" s="40"/>
      <c r="B84" s="41"/>
      <c r="C84" s="206" t="s">
        <v>80</v>
      </c>
      <c r="D84" s="206" t="s">
        <v>144</v>
      </c>
      <c r="E84" s="207" t="s">
        <v>1485</v>
      </c>
      <c r="F84" s="208" t="s">
        <v>1486</v>
      </c>
      <c r="G84" s="209" t="s">
        <v>248</v>
      </c>
      <c r="H84" s="210">
        <v>1</v>
      </c>
      <c r="I84" s="211"/>
      <c r="J84" s="212">
        <f>ROUND(I84*H84,2)</f>
        <v>0</v>
      </c>
      <c r="K84" s="208" t="s">
        <v>19</v>
      </c>
      <c r="L84" s="46"/>
      <c r="M84" s="213" t="s">
        <v>19</v>
      </c>
      <c r="N84" s="214" t="s">
        <v>43</v>
      </c>
      <c r="O84" s="86"/>
      <c r="P84" s="215">
        <f>O84*H84</f>
        <v>0</v>
      </c>
      <c r="Q84" s="215">
        <v>0</v>
      </c>
      <c r="R84" s="215">
        <f>Q84*H84</f>
        <v>0</v>
      </c>
      <c r="S84" s="215">
        <v>0</v>
      </c>
      <c r="T84" s="216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7" t="s">
        <v>184</v>
      </c>
      <c r="AT84" s="217" t="s">
        <v>144</v>
      </c>
      <c r="AU84" s="217" t="s">
        <v>82</v>
      </c>
      <c r="AY84" s="19" t="s">
        <v>141</v>
      </c>
      <c r="BE84" s="218">
        <f>IF(N84="základní",J84,0)</f>
        <v>0</v>
      </c>
      <c r="BF84" s="218">
        <f>IF(N84="snížená",J84,0)</f>
        <v>0</v>
      </c>
      <c r="BG84" s="218">
        <f>IF(N84="zákl. přenesená",J84,0)</f>
        <v>0</v>
      </c>
      <c r="BH84" s="218">
        <f>IF(N84="sníž. přenesená",J84,0)</f>
        <v>0</v>
      </c>
      <c r="BI84" s="218">
        <f>IF(N84="nulová",J84,0)</f>
        <v>0</v>
      </c>
      <c r="BJ84" s="19" t="s">
        <v>80</v>
      </c>
      <c r="BK84" s="218">
        <f>ROUND(I84*H84,2)</f>
        <v>0</v>
      </c>
      <c r="BL84" s="19" t="s">
        <v>184</v>
      </c>
      <c r="BM84" s="217" t="s">
        <v>1487</v>
      </c>
    </row>
    <row r="85" spans="1:51" s="14" customFormat="1" ht="12">
      <c r="A85" s="14"/>
      <c r="B85" s="235"/>
      <c r="C85" s="236"/>
      <c r="D85" s="226" t="s">
        <v>153</v>
      </c>
      <c r="E85" s="237" t="s">
        <v>19</v>
      </c>
      <c r="F85" s="238" t="s">
        <v>80</v>
      </c>
      <c r="G85" s="236"/>
      <c r="H85" s="239">
        <v>1</v>
      </c>
      <c r="I85" s="240"/>
      <c r="J85" s="236"/>
      <c r="K85" s="236"/>
      <c r="L85" s="241"/>
      <c r="M85" s="267"/>
      <c r="N85" s="268"/>
      <c r="O85" s="268"/>
      <c r="P85" s="268"/>
      <c r="Q85" s="268"/>
      <c r="R85" s="268"/>
      <c r="S85" s="268"/>
      <c r="T85" s="269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T85" s="245" t="s">
        <v>153</v>
      </c>
      <c r="AU85" s="245" t="s">
        <v>82</v>
      </c>
      <c r="AV85" s="14" t="s">
        <v>82</v>
      </c>
      <c r="AW85" s="14" t="s">
        <v>33</v>
      </c>
      <c r="AX85" s="14" t="s">
        <v>80</v>
      </c>
      <c r="AY85" s="245" t="s">
        <v>141</v>
      </c>
    </row>
    <row r="86" spans="1:31" s="2" customFormat="1" ht="6.95" customHeight="1">
      <c r="A86" s="40"/>
      <c r="B86" s="61"/>
      <c r="C86" s="62"/>
      <c r="D86" s="62"/>
      <c r="E86" s="62"/>
      <c r="F86" s="62"/>
      <c r="G86" s="62"/>
      <c r="H86" s="62"/>
      <c r="I86" s="62"/>
      <c r="J86" s="62"/>
      <c r="K86" s="62"/>
      <c r="L86" s="46"/>
      <c r="M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</sheetData>
  <sheetProtection password="CC35" sheet="1" objects="1" scenarios="1" formatColumns="0" formatRows="0" autoFilter="0"/>
  <autoFilter ref="C80:K8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Zubní ordinace v objektu Čujkovova 40a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1488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20. 3. 2024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ROUND((SUM(BE81:BE85)),2)</f>
        <v>0</v>
      </c>
      <c r="G33" s="40"/>
      <c r="H33" s="40"/>
      <c r="I33" s="150">
        <v>0.21</v>
      </c>
      <c r="J33" s="149">
        <f>ROUND(((SUM(BE81:BE85))*I33),2)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ROUND((SUM(BF81:BF85)),2)</f>
        <v>0</v>
      </c>
      <c r="G34" s="40"/>
      <c r="H34" s="40"/>
      <c r="I34" s="150">
        <v>0.12</v>
      </c>
      <c r="J34" s="149">
        <f>ROUND(((SUM(BF81:BF85))*I34),2)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ROUND((SUM(BG81:BG85)),2)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ROUND((SUM(BH81:BH85)),2)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ROUND((SUM(BI81:BI85)),2)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Zubní ordinace v objektu Čujkovova 40a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04 - Slaboproud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ul. Čujkovova 40a, Ostrava</v>
      </c>
      <c r="G52" s="42"/>
      <c r="H52" s="42"/>
      <c r="I52" s="34" t="s">
        <v>23</v>
      </c>
      <c r="J52" s="74" t="str">
        <f>IF(J12="","",J12)</f>
        <v>20. 3. 2024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ÚMOB Ostrava Jih</v>
      </c>
      <c r="G54" s="42"/>
      <c r="H54" s="42"/>
      <c r="I54" s="34" t="s">
        <v>31</v>
      </c>
      <c r="J54" s="38" t="str">
        <f>E21</f>
        <v>MPA Projektstav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Ing. Petr Fraš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102</v>
      </c>
      <c r="D57" s="164"/>
      <c r="E57" s="164"/>
      <c r="F57" s="164"/>
      <c r="G57" s="164"/>
      <c r="H57" s="164"/>
      <c r="I57" s="164"/>
      <c r="J57" s="165" t="s">
        <v>103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pans="1:31" s="9" customFormat="1" ht="24.95" customHeight="1">
      <c r="A60" s="9"/>
      <c r="B60" s="167"/>
      <c r="C60" s="168"/>
      <c r="D60" s="169" t="s">
        <v>110</v>
      </c>
      <c r="E60" s="170"/>
      <c r="F60" s="170"/>
      <c r="G60" s="170"/>
      <c r="H60" s="170"/>
      <c r="I60" s="170"/>
      <c r="J60" s="171">
        <f>J82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116</v>
      </c>
      <c r="E61" s="176"/>
      <c r="F61" s="176"/>
      <c r="G61" s="176"/>
      <c r="H61" s="176"/>
      <c r="I61" s="176"/>
      <c r="J61" s="177">
        <f>J83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126</v>
      </c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62" t="str">
        <f>E7</f>
        <v>Zubní ordinace v objektu Čujkovova 40a</v>
      </c>
      <c r="F71" s="34"/>
      <c r="G71" s="34"/>
      <c r="H71" s="34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99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>04 - Slaboproud</v>
      </c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21</v>
      </c>
      <c r="D75" s="42"/>
      <c r="E75" s="42"/>
      <c r="F75" s="29" t="str">
        <f>F12</f>
        <v>ul. Čujkovova 40a, Ostrava</v>
      </c>
      <c r="G75" s="42"/>
      <c r="H75" s="42"/>
      <c r="I75" s="34" t="s">
        <v>23</v>
      </c>
      <c r="J75" s="74" t="str">
        <f>IF(J12="","",J12)</f>
        <v>20. 3. 2024</v>
      </c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5.65" customHeight="1">
      <c r="A77" s="40"/>
      <c r="B77" s="41"/>
      <c r="C77" s="34" t="s">
        <v>25</v>
      </c>
      <c r="D77" s="42"/>
      <c r="E77" s="42"/>
      <c r="F77" s="29" t="str">
        <f>E15</f>
        <v>ÚMOB Ostrava Jih</v>
      </c>
      <c r="G77" s="42"/>
      <c r="H77" s="42"/>
      <c r="I77" s="34" t="s">
        <v>31</v>
      </c>
      <c r="J77" s="38" t="str">
        <f>E21</f>
        <v>MPA Projektstav s.r.o.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29</v>
      </c>
      <c r="D78" s="42"/>
      <c r="E78" s="42"/>
      <c r="F78" s="29" t="str">
        <f>IF(E18="","",E18)</f>
        <v>Vyplň údaj</v>
      </c>
      <c r="G78" s="42"/>
      <c r="H78" s="42"/>
      <c r="I78" s="34" t="s">
        <v>34</v>
      </c>
      <c r="J78" s="38" t="str">
        <f>E24</f>
        <v>Ing. Petr Fraš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79"/>
      <c r="B80" s="180"/>
      <c r="C80" s="181" t="s">
        <v>127</v>
      </c>
      <c r="D80" s="182" t="s">
        <v>57</v>
      </c>
      <c r="E80" s="182" t="s">
        <v>53</v>
      </c>
      <c r="F80" s="182" t="s">
        <v>54</v>
      </c>
      <c r="G80" s="182" t="s">
        <v>128</v>
      </c>
      <c r="H80" s="182" t="s">
        <v>129</v>
      </c>
      <c r="I80" s="182" t="s">
        <v>130</v>
      </c>
      <c r="J80" s="182" t="s">
        <v>103</v>
      </c>
      <c r="K80" s="183" t="s">
        <v>131</v>
      </c>
      <c r="L80" s="184"/>
      <c r="M80" s="94" t="s">
        <v>19</v>
      </c>
      <c r="N80" s="95" t="s">
        <v>42</v>
      </c>
      <c r="O80" s="95" t="s">
        <v>132</v>
      </c>
      <c r="P80" s="95" t="s">
        <v>133</v>
      </c>
      <c r="Q80" s="95" t="s">
        <v>134</v>
      </c>
      <c r="R80" s="95" t="s">
        <v>135</v>
      </c>
      <c r="S80" s="95" t="s">
        <v>136</v>
      </c>
      <c r="T80" s="96" t="s">
        <v>137</v>
      </c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</row>
    <row r="81" spans="1:63" s="2" customFormat="1" ht="22.8" customHeight="1">
      <c r="A81" s="40"/>
      <c r="B81" s="41"/>
      <c r="C81" s="101" t="s">
        <v>138</v>
      </c>
      <c r="D81" s="42"/>
      <c r="E81" s="42"/>
      <c r="F81" s="42"/>
      <c r="G81" s="42"/>
      <c r="H81" s="42"/>
      <c r="I81" s="42"/>
      <c r="J81" s="185">
        <f>BK81</f>
        <v>0</v>
      </c>
      <c r="K81" s="42"/>
      <c r="L81" s="46"/>
      <c r="M81" s="97"/>
      <c r="N81" s="186"/>
      <c r="O81" s="98"/>
      <c r="P81" s="187">
        <f>P82</f>
        <v>0</v>
      </c>
      <c r="Q81" s="98"/>
      <c r="R81" s="187">
        <f>R82</f>
        <v>0</v>
      </c>
      <c r="S81" s="98"/>
      <c r="T81" s="188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71</v>
      </c>
      <c r="AU81" s="19" t="s">
        <v>104</v>
      </c>
      <c r="BK81" s="189">
        <f>BK82</f>
        <v>0</v>
      </c>
    </row>
    <row r="82" spans="1:63" s="12" customFormat="1" ht="25.9" customHeight="1">
      <c r="A82" s="12"/>
      <c r="B82" s="190"/>
      <c r="C82" s="191"/>
      <c r="D82" s="192" t="s">
        <v>71</v>
      </c>
      <c r="E82" s="193" t="s">
        <v>291</v>
      </c>
      <c r="F82" s="193" t="s">
        <v>292</v>
      </c>
      <c r="G82" s="191"/>
      <c r="H82" s="191"/>
      <c r="I82" s="194"/>
      <c r="J82" s="195">
        <f>BK82</f>
        <v>0</v>
      </c>
      <c r="K82" s="191"/>
      <c r="L82" s="196"/>
      <c r="M82" s="197"/>
      <c r="N82" s="198"/>
      <c r="O82" s="198"/>
      <c r="P82" s="199">
        <f>P83</f>
        <v>0</v>
      </c>
      <c r="Q82" s="198"/>
      <c r="R82" s="199">
        <f>R83</f>
        <v>0</v>
      </c>
      <c r="S82" s="198"/>
      <c r="T82" s="200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1" t="s">
        <v>82</v>
      </c>
      <c r="AT82" s="202" t="s">
        <v>71</v>
      </c>
      <c r="AU82" s="202" t="s">
        <v>72</v>
      </c>
      <c r="AY82" s="201" t="s">
        <v>141</v>
      </c>
      <c r="BK82" s="203">
        <f>BK83</f>
        <v>0</v>
      </c>
    </row>
    <row r="83" spans="1:63" s="12" customFormat="1" ht="22.8" customHeight="1">
      <c r="A83" s="12"/>
      <c r="B83" s="190"/>
      <c r="C83" s="191"/>
      <c r="D83" s="192" t="s">
        <v>71</v>
      </c>
      <c r="E83" s="204" t="s">
        <v>388</v>
      </c>
      <c r="F83" s="204" t="s">
        <v>389</v>
      </c>
      <c r="G83" s="191"/>
      <c r="H83" s="191"/>
      <c r="I83" s="194"/>
      <c r="J83" s="205">
        <f>BK83</f>
        <v>0</v>
      </c>
      <c r="K83" s="191"/>
      <c r="L83" s="196"/>
      <c r="M83" s="197"/>
      <c r="N83" s="198"/>
      <c r="O83" s="198"/>
      <c r="P83" s="199">
        <f>SUM(P84:P85)</f>
        <v>0</v>
      </c>
      <c r="Q83" s="198"/>
      <c r="R83" s="199">
        <f>SUM(R84:R85)</f>
        <v>0</v>
      </c>
      <c r="S83" s="198"/>
      <c r="T83" s="200">
        <f>SUM(T84:T85)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1" t="s">
        <v>82</v>
      </c>
      <c r="AT83" s="202" t="s">
        <v>71</v>
      </c>
      <c r="AU83" s="202" t="s">
        <v>80</v>
      </c>
      <c r="AY83" s="201" t="s">
        <v>141</v>
      </c>
      <c r="BK83" s="203">
        <f>SUM(BK84:BK85)</f>
        <v>0</v>
      </c>
    </row>
    <row r="84" spans="1:65" s="2" customFormat="1" ht="16.5" customHeight="1">
      <c r="A84" s="40"/>
      <c r="B84" s="41"/>
      <c r="C84" s="206" t="s">
        <v>82</v>
      </c>
      <c r="D84" s="206" t="s">
        <v>144</v>
      </c>
      <c r="E84" s="207" t="s">
        <v>391</v>
      </c>
      <c r="F84" s="208" t="s">
        <v>1489</v>
      </c>
      <c r="G84" s="209" t="s">
        <v>248</v>
      </c>
      <c r="H84" s="210">
        <v>1</v>
      </c>
      <c r="I84" s="211"/>
      <c r="J84" s="212">
        <f>ROUND(I84*H84,2)</f>
        <v>0</v>
      </c>
      <c r="K84" s="208" t="s">
        <v>19</v>
      </c>
      <c r="L84" s="46"/>
      <c r="M84" s="213" t="s">
        <v>19</v>
      </c>
      <c r="N84" s="214" t="s">
        <v>43</v>
      </c>
      <c r="O84" s="86"/>
      <c r="P84" s="215">
        <f>O84*H84</f>
        <v>0</v>
      </c>
      <c r="Q84" s="215">
        <v>0</v>
      </c>
      <c r="R84" s="215">
        <f>Q84*H84</f>
        <v>0</v>
      </c>
      <c r="S84" s="215">
        <v>0</v>
      </c>
      <c r="T84" s="216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7" t="s">
        <v>184</v>
      </c>
      <c r="AT84" s="217" t="s">
        <v>144</v>
      </c>
      <c r="AU84" s="217" t="s">
        <v>82</v>
      </c>
      <c r="AY84" s="19" t="s">
        <v>141</v>
      </c>
      <c r="BE84" s="218">
        <f>IF(N84="základní",J84,0)</f>
        <v>0</v>
      </c>
      <c r="BF84" s="218">
        <f>IF(N84="snížená",J84,0)</f>
        <v>0</v>
      </c>
      <c r="BG84" s="218">
        <f>IF(N84="zákl. přenesená",J84,0)</f>
        <v>0</v>
      </c>
      <c r="BH84" s="218">
        <f>IF(N84="sníž. přenesená",J84,0)</f>
        <v>0</v>
      </c>
      <c r="BI84" s="218">
        <f>IF(N84="nulová",J84,0)</f>
        <v>0</v>
      </c>
      <c r="BJ84" s="19" t="s">
        <v>80</v>
      </c>
      <c r="BK84" s="218">
        <f>ROUND(I84*H84,2)</f>
        <v>0</v>
      </c>
      <c r="BL84" s="19" t="s">
        <v>184</v>
      </c>
      <c r="BM84" s="217" t="s">
        <v>1490</v>
      </c>
    </row>
    <row r="85" spans="1:51" s="14" customFormat="1" ht="12">
      <c r="A85" s="14"/>
      <c r="B85" s="235"/>
      <c r="C85" s="236"/>
      <c r="D85" s="226" t="s">
        <v>153</v>
      </c>
      <c r="E85" s="237" t="s">
        <v>19</v>
      </c>
      <c r="F85" s="238" t="s">
        <v>80</v>
      </c>
      <c r="G85" s="236"/>
      <c r="H85" s="239">
        <v>1</v>
      </c>
      <c r="I85" s="240"/>
      <c r="J85" s="236"/>
      <c r="K85" s="236"/>
      <c r="L85" s="241"/>
      <c r="M85" s="267"/>
      <c r="N85" s="268"/>
      <c r="O85" s="268"/>
      <c r="P85" s="268"/>
      <c r="Q85" s="268"/>
      <c r="R85" s="268"/>
      <c r="S85" s="268"/>
      <c r="T85" s="269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T85" s="245" t="s">
        <v>153</v>
      </c>
      <c r="AU85" s="245" t="s">
        <v>82</v>
      </c>
      <c r="AV85" s="14" t="s">
        <v>82</v>
      </c>
      <c r="AW85" s="14" t="s">
        <v>33</v>
      </c>
      <c r="AX85" s="14" t="s">
        <v>80</v>
      </c>
      <c r="AY85" s="245" t="s">
        <v>141</v>
      </c>
    </row>
    <row r="86" spans="1:31" s="2" customFormat="1" ht="6.95" customHeight="1">
      <c r="A86" s="40"/>
      <c r="B86" s="61"/>
      <c r="C86" s="62"/>
      <c r="D86" s="62"/>
      <c r="E86" s="62"/>
      <c r="F86" s="62"/>
      <c r="G86" s="62"/>
      <c r="H86" s="62"/>
      <c r="I86" s="62"/>
      <c r="J86" s="62"/>
      <c r="K86" s="62"/>
      <c r="L86" s="46"/>
      <c r="M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</sheetData>
  <sheetProtection password="CC35" sheet="1" objects="1" scenarios="1" formatColumns="0" formatRows="0" autoFilter="0"/>
  <autoFilter ref="C80:K8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Zubní ordinace v objektu Čujkovova 40a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1491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20. 3. 2024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ROUND((SUM(BE81:BE84)),2)</f>
        <v>0</v>
      </c>
      <c r="G33" s="40"/>
      <c r="H33" s="40"/>
      <c r="I33" s="150">
        <v>0.21</v>
      </c>
      <c r="J33" s="149">
        <f>ROUND(((SUM(BE81:BE84))*I33),2)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ROUND((SUM(BF81:BF84)),2)</f>
        <v>0</v>
      </c>
      <c r="G34" s="40"/>
      <c r="H34" s="40"/>
      <c r="I34" s="150">
        <v>0.12</v>
      </c>
      <c r="J34" s="149">
        <f>ROUND(((SUM(BF81:BF84))*I34),2)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ROUND((SUM(BG81:BG84)),2)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ROUND((SUM(BH81:BH84)),2)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ROUND((SUM(BI81:BI84)),2)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Zubní ordinace v objektu Čujkovova 40a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05 - Vzduchotechnika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ul. Čujkovova 40a, Ostrava</v>
      </c>
      <c r="G52" s="42"/>
      <c r="H52" s="42"/>
      <c r="I52" s="34" t="s">
        <v>23</v>
      </c>
      <c r="J52" s="74" t="str">
        <f>IF(J12="","",J12)</f>
        <v>20. 3. 2024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ÚMOB Ostrava Jih</v>
      </c>
      <c r="G54" s="42"/>
      <c r="H54" s="42"/>
      <c r="I54" s="34" t="s">
        <v>31</v>
      </c>
      <c r="J54" s="38" t="str">
        <f>E21</f>
        <v>MPA Projektstav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Ing. Petr Fraš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102</v>
      </c>
      <c r="D57" s="164"/>
      <c r="E57" s="164"/>
      <c r="F57" s="164"/>
      <c r="G57" s="164"/>
      <c r="H57" s="164"/>
      <c r="I57" s="164"/>
      <c r="J57" s="165" t="s">
        <v>103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pans="1:31" s="9" customFormat="1" ht="24.95" customHeight="1">
      <c r="A60" s="9"/>
      <c r="B60" s="167"/>
      <c r="C60" s="168"/>
      <c r="D60" s="169" t="s">
        <v>110</v>
      </c>
      <c r="E60" s="170"/>
      <c r="F60" s="170"/>
      <c r="G60" s="170"/>
      <c r="H60" s="170"/>
      <c r="I60" s="170"/>
      <c r="J60" s="171">
        <f>J82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117</v>
      </c>
      <c r="E61" s="176"/>
      <c r="F61" s="176"/>
      <c r="G61" s="176"/>
      <c r="H61" s="176"/>
      <c r="I61" s="176"/>
      <c r="J61" s="177">
        <f>J83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126</v>
      </c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62" t="str">
        <f>E7</f>
        <v>Zubní ordinace v objektu Čujkovova 40a</v>
      </c>
      <c r="F71" s="34"/>
      <c r="G71" s="34"/>
      <c r="H71" s="34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99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>05 - Vzduchotechnika</v>
      </c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21</v>
      </c>
      <c r="D75" s="42"/>
      <c r="E75" s="42"/>
      <c r="F75" s="29" t="str">
        <f>F12</f>
        <v>ul. Čujkovova 40a, Ostrava</v>
      </c>
      <c r="G75" s="42"/>
      <c r="H75" s="42"/>
      <c r="I75" s="34" t="s">
        <v>23</v>
      </c>
      <c r="J75" s="74" t="str">
        <f>IF(J12="","",J12)</f>
        <v>20. 3. 2024</v>
      </c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5.65" customHeight="1">
      <c r="A77" s="40"/>
      <c r="B77" s="41"/>
      <c r="C77" s="34" t="s">
        <v>25</v>
      </c>
      <c r="D77" s="42"/>
      <c r="E77" s="42"/>
      <c r="F77" s="29" t="str">
        <f>E15</f>
        <v>ÚMOB Ostrava Jih</v>
      </c>
      <c r="G77" s="42"/>
      <c r="H77" s="42"/>
      <c r="I77" s="34" t="s">
        <v>31</v>
      </c>
      <c r="J77" s="38" t="str">
        <f>E21</f>
        <v>MPA Projektstav s.r.o.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29</v>
      </c>
      <c r="D78" s="42"/>
      <c r="E78" s="42"/>
      <c r="F78" s="29" t="str">
        <f>IF(E18="","",E18)</f>
        <v>Vyplň údaj</v>
      </c>
      <c r="G78" s="42"/>
      <c r="H78" s="42"/>
      <c r="I78" s="34" t="s">
        <v>34</v>
      </c>
      <c r="J78" s="38" t="str">
        <f>E24</f>
        <v>Ing. Petr Fraš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79"/>
      <c r="B80" s="180"/>
      <c r="C80" s="181" t="s">
        <v>127</v>
      </c>
      <c r="D80" s="182" t="s">
        <v>57</v>
      </c>
      <c r="E80" s="182" t="s">
        <v>53</v>
      </c>
      <c r="F80" s="182" t="s">
        <v>54</v>
      </c>
      <c r="G80" s="182" t="s">
        <v>128</v>
      </c>
      <c r="H80" s="182" t="s">
        <v>129</v>
      </c>
      <c r="I80" s="182" t="s">
        <v>130</v>
      </c>
      <c r="J80" s="182" t="s">
        <v>103</v>
      </c>
      <c r="K80" s="183" t="s">
        <v>131</v>
      </c>
      <c r="L80" s="184"/>
      <c r="M80" s="94" t="s">
        <v>19</v>
      </c>
      <c r="N80" s="95" t="s">
        <v>42</v>
      </c>
      <c r="O80" s="95" t="s">
        <v>132</v>
      </c>
      <c r="P80" s="95" t="s">
        <v>133</v>
      </c>
      <c r="Q80" s="95" t="s">
        <v>134</v>
      </c>
      <c r="R80" s="95" t="s">
        <v>135</v>
      </c>
      <c r="S80" s="95" t="s">
        <v>136</v>
      </c>
      <c r="T80" s="96" t="s">
        <v>137</v>
      </c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</row>
    <row r="81" spans="1:63" s="2" customFormat="1" ht="22.8" customHeight="1">
      <c r="A81" s="40"/>
      <c r="B81" s="41"/>
      <c r="C81" s="101" t="s">
        <v>138</v>
      </c>
      <c r="D81" s="42"/>
      <c r="E81" s="42"/>
      <c r="F81" s="42"/>
      <c r="G81" s="42"/>
      <c r="H81" s="42"/>
      <c r="I81" s="42"/>
      <c r="J81" s="185">
        <f>BK81</f>
        <v>0</v>
      </c>
      <c r="K81" s="42"/>
      <c r="L81" s="46"/>
      <c r="M81" s="97"/>
      <c r="N81" s="186"/>
      <c r="O81" s="98"/>
      <c r="P81" s="187">
        <f>P82</f>
        <v>0</v>
      </c>
      <c r="Q81" s="98"/>
      <c r="R81" s="187">
        <f>R82</f>
        <v>0</v>
      </c>
      <c r="S81" s="98"/>
      <c r="T81" s="188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71</v>
      </c>
      <c r="AU81" s="19" t="s">
        <v>104</v>
      </c>
      <c r="BK81" s="189">
        <f>BK82</f>
        <v>0</v>
      </c>
    </row>
    <row r="82" spans="1:63" s="12" customFormat="1" ht="25.9" customHeight="1">
      <c r="A82" s="12"/>
      <c r="B82" s="190"/>
      <c r="C82" s="191"/>
      <c r="D82" s="192" t="s">
        <v>71</v>
      </c>
      <c r="E82" s="193" t="s">
        <v>291</v>
      </c>
      <c r="F82" s="193" t="s">
        <v>292</v>
      </c>
      <c r="G82" s="191"/>
      <c r="H82" s="191"/>
      <c r="I82" s="194"/>
      <c r="J82" s="195">
        <f>BK82</f>
        <v>0</v>
      </c>
      <c r="K82" s="191"/>
      <c r="L82" s="196"/>
      <c r="M82" s="197"/>
      <c r="N82" s="198"/>
      <c r="O82" s="198"/>
      <c r="P82" s="199">
        <f>P83</f>
        <v>0</v>
      </c>
      <c r="Q82" s="198"/>
      <c r="R82" s="199">
        <f>R83</f>
        <v>0</v>
      </c>
      <c r="S82" s="198"/>
      <c r="T82" s="200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1" t="s">
        <v>82</v>
      </c>
      <c r="AT82" s="202" t="s">
        <v>71</v>
      </c>
      <c r="AU82" s="202" t="s">
        <v>72</v>
      </c>
      <c r="AY82" s="201" t="s">
        <v>141</v>
      </c>
      <c r="BK82" s="203">
        <f>BK83</f>
        <v>0</v>
      </c>
    </row>
    <row r="83" spans="1:63" s="12" customFormat="1" ht="22.8" customHeight="1">
      <c r="A83" s="12"/>
      <c r="B83" s="190"/>
      <c r="C83" s="191"/>
      <c r="D83" s="192" t="s">
        <v>71</v>
      </c>
      <c r="E83" s="204" t="s">
        <v>394</v>
      </c>
      <c r="F83" s="204" t="s">
        <v>93</v>
      </c>
      <c r="G83" s="191"/>
      <c r="H83" s="191"/>
      <c r="I83" s="194"/>
      <c r="J83" s="205">
        <f>BK83</f>
        <v>0</v>
      </c>
      <c r="K83" s="191"/>
      <c r="L83" s="196"/>
      <c r="M83" s="197"/>
      <c r="N83" s="198"/>
      <c r="O83" s="198"/>
      <c r="P83" s="199">
        <f>P84</f>
        <v>0</v>
      </c>
      <c r="Q83" s="198"/>
      <c r="R83" s="199">
        <f>R84</f>
        <v>0</v>
      </c>
      <c r="S83" s="198"/>
      <c r="T83" s="200">
        <f>T84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1" t="s">
        <v>82</v>
      </c>
      <c r="AT83" s="202" t="s">
        <v>71</v>
      </c>
      <c r="AU83" s="202" t="s">
        <v>80</v>
      </c>
      <c r="AY83" s="201" t="s">
        <v>141</v>
      </c>
      <c r="BK83" s="203">
        <f>BK84</f>
        <v>0</v>
      </c>
    </row>
    <row r="84" spans="1:65" s="2" customFormat="1" ht="16.5" customHeight="1">
      <c r="A84" s="40"/>
      <c r="B84" s="41"/>
      <c r="C84" s="206" t="s">
        <v>82</v>
      </c>
      <c r="D84" s="206" t="s">
        <v>144</v>
      </c>
      <c r="E84" s="207" t="s">
        <v>1492</v>
      </c>
      <c r="F84" s="208" t="s">
        <v>1493</v>
      </c>
      <c r="G84" s="209" t="s">
        <v>248</v>
      </c>
      <c r="H84" s="210">
        <v>1</v>
      </c>
      <c r="I84" s="211"/>
      <c r="J84" s="212">
        <f>ROUND(I84*H84,2)</f>
        <v>0</v>
      </c>
      <c r="K84" s="208" t="s">
        <v>19</v>
      </c>
      <c r="L84" s="46"/>
      <c r="M84" s="275" t="s">
        <v>19</v>
      </c>
      <c r="N84" s="276" t="s">
        <v>43</v>
      </c>
      <c r="O84" s="273"/>
      <c r="P84" s="277">
        <f>O84*H84</f>
        <v>0</v>
      </c>
      <c r="Q84" s="277">
        <v>0</v>
      </c>
      <c r="R84" s="277">
        <f>Q84*H84</f>
        <v>0</v>
      </c>
      <c r="S84" s="277">
        <v>0</v>
      </c>
      <c r="T84" s="278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7" t="s">
        <v>184</v>
      </c>
      <c r="AT84" s="217" t="s">
        <v>144</v>
      </c>
      <c r="AU84" s="217" t="s">
        <v>82</v>
      </c>
      <c r="AY84" s="19" t="s">
        <v>141</v>
      </c>
      <c r="BE84" s="218">
        <f>IF(N84="základní",J84,0)</f>
        <v>0</v>
      </c>
      <c r="BF84" s="218">
        <f>IF(N84="snížená",J84,0)</f>
        <v>0</v>
      </c>
      <c r="BG84" s="218">
        <f>IF(N84="zákl. přenesená",J84,0)</f>
        <v>0</v>
      </c>
      <c r="BH84" s="218">
        <f>IF(N84="sníž. přenesená",J84,0)</f>
        <v>0</v>
      </c>
      <c r="BI84" s="218">
        <f>IF(N84="nulová",J84,0)</f>
        <v>0</v>
      </c>
      <c r="BJ84" s="19" t="s">
        <v>80</v>
      </c>
      <c r="BK84" s="218">
        <f>ROUND(I84*H84,2)</f>
        <v>0</v>
      </c>
      <c r="BL84" s="19" t="s">
        <v>184</v>
      </c>
      <c r="BM84" s="217" t="s">
        <v>1494</v>
      </c>
    </row>
    <row r="85" spans="1:31" s="2" customFormat="1" ht="6.95" customHeight="1">
      <c r="A85" s="40"/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46"/>
      <c r="M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</sheetData>
  <sheetProtection password="CC35" sheet="1" objects="1" scenarios="1" formatColumns="0" formatRows="0" autoFilter="0"/>
  <autoFilter ref="C80:K84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Zubní ordinace v objektu Čujkovova 40a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1495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20. 3. 2024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ROUND((SUM(BE85:BE119)),2)</f>
        <v>0</v>
      </c>
      <c r="G33" s="40"/>
      <c r="H33" s="40"/>
      <c r="I33" s="150">
        <v>0.21</v>
      </c>
      <c r="J33" s="149">
        <f>ROUND(((SUM(BE85:BE119))*I33),2)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ROUND((SUM(BF85:BF119)),2)</f>
        <v>0</v>
      </c>
      <c r="G34" s="40"/>
      <c r="H34" s="40"/>
      <c r="I34" s="150">
        <v>0.12</v>
      </c>
      <c r="J34" s="149">
        <f>ROUND(((SUM(BF85:BF119))*I34),2)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ROUND((SUM(BG85:BG119)),2)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ROUND((SUM(BH85:BH119)),2)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ROUND((SUM(BI85:BI119)),2)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Zubní ordinace v objektu Čujkovova 40a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06 - VRN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ul. Čujkovova 40a, Ostrava</v>
      </c>
      <c r="G52" s="42"/>
      <c r="H52" s="42"/>
      <c r="I52" s="34" t="s">
        <v>23</v>
      </c>
      <c r="J52" s="74" t="str">
        <f>IF(J12="","",J12)</f>
        <v>20. 3. 2024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ÚMOB Ostrava Jih</v>
      </c>
      <c r="G54" s="42"/>
      <c r="H54" s="42"/>
      <c r="I54" s="34" t="s">
        <v>31</v>
      </c>
      <c r="J54" s="38" t="str">
        <f>E21</f>
        <v>MPA Projektstav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Ing. Petr Fraš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102</v>
      </c>
      <c r="D57" s="164"/>
      <c r="E57" s="164"/>
      <c r="F57" s="164"/>
      <c r="G57" s="164"/>
      <c r="H57" s="164"/>
      <c r="I57" s="164"/>
      <c r="J57" s="165" t="s">
        <v>103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pans="1:31" s="9" customFormat="1" ht="24.95" customHeight="1">
      <c r="A60" s="9"/>
      <c r="B60" s="167"/>
      <c r="C60" s="168"/>
      <c r="D60" s="169" t="s">
        <v>1496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1497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1498</v>
      </c>
      <c r="E62" s="176"/>
      <c r="F62" s="176"/>
      <c r="G62" s="176"/>
      <c r="H62" s="176"/>
      <c r="I62" s="176"/>
      <c r="J62" s="177">
        <f>J96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1499</v>
      </c>
      <c r="E63" s="176"/>
      <c r="F63" s="176"/>
      <c r="G63" s="176"/>
      <c r="H63" s="176"/>
      <c r="I63" s="176"/>
      <c r="J63" s="177">
        <f>J101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1500</v>
      </c>
      <c r="E64" s="176"/>
      <c r="F64" s="176"/>
      <c r="G64" s="176"/>
      <c r="H64" s="176"/>
      <c r="I64" s="176"/>
      <c r="J64" s="177">
        <f>J110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1501</v>
      </c>
      <c r="E65" s="176"/>
      <c r="F65" s="176"/>
      <c r="G65" s="176"/>
      <c r="H65" s="176"/>
      <c r="I65" s="176"/>
      <c r="J65" s="177">
        <f>J115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126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2" t="str">
        <f>E7</f>
        <v>Zubní ordinace v objektu Čujkovova 40a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99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06 - VRN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ul. Čujkovova 40a, Ostrava</v>
      </c>
      <c r="G79" s="42"/>
      <c r="H79" s="42"/>
      <c r="I79" s="34" t="s">
        <v>23</v>
      </c>
      <c r="J79" s="74" t="str">
        <f>IF(J12="","",J12)</f>
        <v>20. 3. 2024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25</v>
      </c>
      <c r="D81" s="42"/>
      <c r="E81" s="42"/>
      <c r="F81" s="29" t="str">
        <f>E15</f>
        <v>ÚMOB Ostrava Jih</v>
      </c>
      <c r="G81" s="42"/>
      <c r="H81" s="42"/>
      <c r="I81" s="34" t="s">
        <v>31</v>
      </c>
      <c r="J81" s="38" t="str">
        <f>E21</f>
        <v>MPA Projektstav s.r.o.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34" t="s">
        <v>34</v>
      </c>
      <c r="J82" s="38" t="str">
        <f>E24</f>
        <v>Ing. Petr Fraš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127</v>
      </c>
      <c r="D84" s="182" t="s">
        <v>57</v>
      </c>
      <c r="E84" s="182" t="s">
        <v>53</v>
      </c>
      <c r="F84" s="182" t="s">
        <v>54</v>
      </c>
      <c r="G84" s="182" t="s">
        <v>128</v>
      </c>
      <c r="H84" s="182" t="s">
        <v>129</v>
      </c>
      <c r="I84" s="182" t="s">
        <v>130</v>
      </c>
      <c r="J84" s="182" t="s">
        <v>103</v>
      </c>
      <c r="K84" s="183" t="s">
        <v>131</v>
      </c>
      <c r="L84" s="184"/>
      <c r="M84" s="94" t="s">
        <v>19</v>
      </c>
      <c r="N84" s="95" t="s">
        <v>42</v>
      </c>
      <c r="O84" s="95" t="s">
        <v>132</v>
      </c>
      <c r="P84" s="95" t="s">
        <v>133</v>
      </c>
      <c r="Q84" s="95" t="s">
        <v>134</v>
      </c>
      <c r="R84" s="95" t="s">
        <v>135</v>
      </c>
      <c r="S84" s="95" t="s">
        <v>136</v>
      </c>
      <c r="T84" s="96" t="s">
        <v>137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138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</f>
        <v>0</v>
      </c>
      <c r="Q85" s="98"/>
      <c r="R85" s="187">
        <f>R86</f>
        <v>0</v>
      </c>
      <c r="S85" s="98"/>
      <c r="T85" s="188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71</v>
      </c>
      <c r="AU85" s="19" t="s">
        <v>104</v>
      </c>
      <c r="BK85" s="189">
        <f>BK86</f>
        <v>0</v>
      </c>
    </row>
    <row r="86" spans="1:63" s="12" customFormat="1" ht="25.9" customHeight="1">
      <c r="A86" s="12"/>
      <c r="B86" s="190"/>
      <c r="C86" s="191"/>
      <c r="D86" s="192" t="s">
        <v>71</v>
      </c>
      <c r="E86" s="193" t="s">
        <v>96</v>
      </c>
      <c r="F86" s="193" t="s">
        <v>96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P87+P96+P101+P110+P115</f>
        <v>0</v>
      </c>
      <c r="Q86" s="198"/>
      <c r="R86" s="199">
        <f>R87+R96+R101+R110+R115</f>
        <v>0</v>
      </c>
      <c r="S86" s="198"/>
      <c r="T86" s="200">
        <f>T87+T96+T101+T110+T115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170</v>
      </c>
      <c r="AT86" s="202" t="s">
        <v>71</v>
      </c>
      <c r="AU86" s="202" t="s">
        <v>72</v>
      </c>
      <c r="AY86" s="201" t="s">
        <v>141</v>
      </c>
      <c r="BK86" s="203">
        <f>BK87+BK96+BK101+BK110+BK115</f>
        <v>0</v>
      </c>
    </row>
    <row r="87" spans="1:63" s="12" customFormat="1" ht="22.8" customHeight="1">
      <c r="A87" s="12"/>
      <c r="B87" s="190"/>
      <c r="C87" s="191"/>
      <c r="D87" s="192" t="s">
        <v>71</v>
      </c>
      <c r="E87" s="204" t="s">
        <v>1502</v>
      </c>
      <c r="F87" s="204" t="s">
        <v>1503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SUM(P88:P95)</f>
        <v>0</v>
      </c>
      <c r="Q87" s="198"/>
      <c r="R87" s="199">
        <f>SUM(R88:R95)</f>
        <v>0</v>
      </c>
      <c r="S87" s="198"/>
      <c r="T87" s="200">
        <f>SUM(T88:T95)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170</v>
      </c>
      <c r="AT87" s="202" t="s">
        <v>71</v>
      </c>
      <c r="AU87" s="202" t="s">
        <v>80</v>
      </c>
      <c r="AY87" s="201" t="s">
        <v>141</v>
      </c>
      <c r="BK87" s="203">
        <f>SUM(BK88:BK95)</f>
        <v>0</v>
      </c>
    </row>
    <row r="88" spans="1:65" s="2" customFormat="1" ht="16.5" customHeight="1">
      <c r="A88" s="40"/>
      <c r="B88" s="41"/>
      <c r="C88" s="206" t="s">
        <v>80</v>
      </c>
      <c r="D88" s="206" t="s">
        <v>144</v>
      </c>
      <c r="E88" s="207" t="s">
        <v>1504</v>
      </c>
      <c r="F88" s="208" t="s">
        <v>1505</v>
      </c>
      <c r="G88" s="209" t="s">
        <v>1506</v>
      </c>
      <c r="H88" s="210">
        <v>1</v>
      </c>
      <c r="I88" s="211"/>
      <c r="J88" s="212">
        <f>ROUND(I88*H88,2)</f>
        <v>0</v>
      </c>
      <c r="K88" s="208" t="s">
        <v>148</v>
      </c>
      <c r="L88" s="46"/>
      <c r="M88" s="213" t="s">
        <v>19</v>
      </c>
      <c r="N88" s="214" t="s">
        <v>43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1507</v>
      </c>
      <c r="AT88" s="217" t="s">
        <v>144</v>
      </c>
      <c r="AU88" s="217" t="s">
        <v>82</v>
      </c>
      <c r="AY88" s="19" t="s">
        <v>141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80</v>
      </c>
      <c r="BK88" s="218">
        <f>ROUND(I88*H88,2)</f>
        <v>0</v>
      </c>
      <c r="BL88" s="19" t="s">
        <v>1507</v>
      </c>
      <c r="BM88" s="217" t="s">
        <v>1508</v>
      </c>
    </row>
    <row r="89" spans="1:47" s="2" customFormat="1" ht="12">
      <c r="A89" s="40"/>
      <c r="B89" s="41"/>
      <c r="C89" s="42"/>
      <c r="D89" s="219" t="s">
        <v>151</v>
      </c>
      <c r="E89" s="42"/>
      <c r="F89" s="220" t="s">
        <v>1509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151</v>
      </c>
      <c r="AU89" s="19" t="s">
        <v>82</v>
      </c>
    </row>
    <row r="90" spans="1:47" s="2" customFormat="1" ht="12">
      <c r="A90" s="40"/>
      <c r="B90" s="41"/>
      <c r="C90" s="42"/>
      <c r="D90" s="226" t="s">
        <v>1061</v>
      </c>
      <c r="E90" s="42"/>
      <c r="F90" s="270" t="s">
        <v>1510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1061</v>
      </c>
      <c r="AU90" s="19" t="s">
        <v>82</v>
      </c>
    </row>
    <row r="91" spans="1:51" s="14" customFormat="1" ht="12">
      <c r="A91" s="14"/>
      <c r="B91" s="235"/>
      <c r="C91" s="236"/>
      <c r="D91" s="226" t="s">
        <v>153</v>
      </c>
      <c r="E91" s="237" t="s">
        <v>19</v>
      </c>
      <c r="F91" s="238" t="s">
        <v>80</v>
      </c>
      <c r="G91" s="236"/>
      <c r="H91" s="239">
        <v>1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5" t="s">
        <v>153</v>
      </c>
      <c r="AU91" s="245" t="s">
        <v>82</v>
      </c>
      <c r="AV91" s="14" t="s">
        <v>82</v>
      </c>
      <c r="AW91" s="14" t="s">
        <v>33</v>
      </c>
      <c r="AX91" s="14" t="s">
        <v>80</v>
      </c>
      <c r="AY91" s="245" t="s">
        <v>141</v>
      </c>
    </row>
    <row r="92" spans="1:65" s="2" customFormat="1" ht="16.5" customHeight="1">
      <c r="A92" s="40"/>
      <c r="B92" s="41"/>
      <c r="C92" s="206" t="s">
        <v>82</v>
      </c>
      <c r="D92" s="206" t="s">
        <v>144</v>
      </c>
      <c r="E92" s="207" t="s">
        <v>1511</v>
      </c>
      <c r="F92" s="208" t="s">
        <v>1512</v>
      </c>
      <c r="G92" s="209" t="s">
        <v>1506</v>
      </c>
      <c r="H92" s="210">
        <v>1</v>
      </c>
      <c r="I92" s="211"/>
      <c r="J92" s="212">
        <f>ROUND(I92*H92,2)</f>
        <v>0</v>
      </c>
      <c r="K92" s="208" t="s">
        <v>148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1507</v>
      </c>
      <c r="AT92" s="217" t="s">
        <v>144</v>
      </c>
      <c r="AU92" s="217" t="s">
        <v>82</v>
      </c>
      <c r="AY92" s="19" t="s">
        <v>141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80</v>
      </c>
      <c r="BK92" s="218">
        <f>ROUND(I92*H92,2)</f>
        <v>0</v>
      </c>
      <c r="BL92" s="19" t="s">
        <v>1507</v>
      </c>
      <c r="BM92" s="217" t="s">
        <v>1513</v>
      </c>
    </row>
    <row r="93" spans="1:47" s="2" customFormat="1" ht="12">
      <c r="A93" s="40"/>
      <c r="B93" s="41"/>
      <c r="C93" s="42"/>
      <c r="D93" s="219" t="s">
        <v>151</v>
      </c>
      <c r="E93" s="42"/>
      <c r="F93" s="220" t="s">
        <v>1514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151</v>
      </c>
      <c r="AU93" s="19" t="s">
        <v>82</v>
      </c>
    </row>
    <row r="94" spans="1:47" s="2" customFormat="1" ht="12">
      <c r="A94" s="40"/>
      <c r="B94" s="41"/>
      <c r="C94" s="42"/>
      <c r="D94" s="226" t="s">
        <v>1061</v>
      </c>
      <c r="E94" s="42"/>
      <c r="F94" s="270" t="s">
        <v>1515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1061</v>
      </c>
      <c r="AU94" s="19" t="s">
        <v>82</v>
      </c>
    </row>
    <row r="95" spans="1:51" s="14" customFormat="1" ht="12">
      <c r="A95" s="14"/>
      <c r="B95" s="235"/>
      <c r="C95" s="236"/>
      <c r="D95" s="226" t="s">
        <v>153</v>
      </c>
      <c r="E95" s="237" t="s">
        <v>19</v>
      </c>
      <c r="F95" s="238" t="s">
        <v>80</v>
      </c>
      <c r="G95" s="236"/>
      <c r="H95" s="239">
        <v>1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5" t="s">
        <v>153</v>
      </c>
      <c r="AU95" s="245" t="s">
        <v>82</v>
      </c>
      <c r="AV95" s="14" t="s">
        <v>82</v>
      </c>
      <c r="AW95" s="14" t="s">
        <v>33</v>
      </c>
      <c r="AX95" s="14" t="s">
        <v>80</v>
      </c>
      <c r="AY95" s="245" t="s">
        <v>141</v>
      </c>
    </row>
    <row r="96" spans="1:63" s="12" customFormat="1" ht="22.8" customHeight="1">
      <c r="A96" s="12"/>
      <c r="B96" s="190"/>
      <c r="C96" s="191"/>
      <c r="D96" s="192" t="s">
        <v>71</v>
      </c>
      <c r="E96" s="204" t="s">
        <v>1516</v>
      </c>
      <c r="F96" s="204" t="s">
        <v>1517</v>
      </c>
      <c r="G96" s="191"/>
      <c r="H96" s="191"/>
      <c r="I96" s="194"/>
      <c r="J96" s="205">
        <f>BK96</f>
        <v>0</v>
      </c>
      <c r="K96" s="191"/>
      <c r="L96" s="196"/>
      <c r="M96" s="197"/>
      <c r="N96" s="198"/>
      <c r="O96" s="198"/>
      <c r="P96" s="199">
        <f>SUM(P97:P100)</f>
        <v>0</v>
      </c>
      <c r="Q96" s="198"/>
      <c r="R96" s="199">
        <f>SUM(R97:R100)</f>
        <v>0</v>
      </c>
      <c r="S96" s="198"/>
      <c r="T96" s="200">
        <f>SUM(T97:T100)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170</v>
      </c>
      <c r="AT96" s="202" t="s">
        <v>71</v>
      </c>
      <c r="AU96" s="202" t="s">
        <v>80</v>
      </c>
      <c r="AY96" s="201" t="s">
        <v>141</v>
      </c>
      <c r="BK96" s="203">
        <f>SUM(BK97:BK100)</f>
        <v>0</v>
      </c>
    </row>
    <row r="97" spans="1:65" s="2" customFormat="1" ht="16.5" customHeight="1">
      <c r="A97" s="40"/>
      <c r="B97" s="41"/>
      <c r="C97" s="206" t="s">
        <v>160</v>
      </c>
      <c r="D97" s="206" t="s">
        <v>144</v>
      </c>
      <c r="E97" s="207" t="s">
        <v>1518</v>
      </c>
      <c r="F97" s="208" t="s">
        <v>1517</v>
      </c>
      <c r="G97" s="209" t="s">
        <v>1506</v>
      </c>
      <c r="H97" s="210">
        <v>1</v>
      </c>
      <c r="I97" s="211"/>
      <c r="J97" s="212">
        <f>ROUND(I97*H97,2)</f>
        <v>0</v>
      </c>
      <c r="K97" s="208" t="s">
        <v>148</v>
      </c>
      <c r="L97" s="46"/>
      <c r="M97" s="213" t="s">
        <v>19</v>
      </c>
      <c r="N97" s="214" t="s">
        <v>43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1507</v>
      </c>
      <c r="AT97" s="217" t="s">
        <v>144</v>
      </c>
      <c r="AU97" s="217" t="s">
        <v>82</v>
      </c>
      <c r="AY97" s="19" t="s">
        <v>141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80</v>
      </c>
      <c r="BK97" s="218">
        <f>ROUND(I97*H97,2)</f>
        <v>0</v>
      </c>
      <c r="BL97" s="19" t="s">
        <v>1507</v>
      </c>
      <c r="BM97" s="217" t="s">
        <v>1519</v>
      </c>
    </row>
    <row r="98" spans="1:47" s="2" customFormat="1" ht="12">
      <c r="A98" s="40"/>
      <c r="B98" s="41"/>
      <c r="C98" s="42"/>
      <c r="D98" s="219" t="s">
        <v>151</v>
      </c>
      <c r="E98" s="42"/>
      <c r="F98" s="220" t="s">
        <v>1520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151</v>
      </c>
      <c r="AU98" s="19" t="s">
        <v>82</v>
      </c>
    </row>
    <row r="99" spans="1:47" s="2" customFormat="1" ht="12">
      <c r="A99" s="40"/>
      <c r="B99" s="41"/>
      <c r="C99" s="42"/>
      <c r="D99" s="226" t="s">
        <v>1061</v>
      </c>
      <c r="E99" s="42"/>
      <c r="F99" s="270" t="s">
        <v>1521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1061</v>
      </c>
      <c r="AU99" s="19" t="s">
        <v>82</v>
      </c>
    </row>
    <row r="100" spans="1:51" s="14" customFormat="1" ht="12">
      <c r="A100" s="14"/>
      <c r="B100" s="235"/>
      <c r="C100" s="236"/>
      <c r="D100" s="226" t="s">
        <v>153</v>
      </c>
      <c r="E100" s="237" t="s">
        <v>19</v>
      </c>
      <c r="F100" s="238" t="s">
        <v>80</v>
      </c>
      <c r="G100" s="236"/>
      <c r="H100" s="239">
        <v>1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5" t="s">
        <v>153</v>
      </c>
      <c r="AU100" s="245" t="s">
        <v>82</v>
      </c>
      <c r="AV100" s="14" t="s">
        <v>82</v>
      </c>
      <c r="AW100" s="14" t="s">
        <v>33</v>
      </c>
      <c r="AX100" s="14" t="s">
        <v>80</v>
      </c>
      <c r="AY100" s="245" t="s">
        <v>141</v>
      </c>
    </row>
    <row r="101" spans="1:63" s="12" customFormat="1" ht="22.8" customHeight="1">
      <c r="A101" s="12"/>
      <c r="B101" s="190"/>
      <c r="C101" s="191"/>
      <c r="D101" s="192" t="s">
        <v>71</v>
      </c>
      <c r="E101" s="204" t="s">
        <v>1522</v>
      </c>
      <c r="F101" s="204" t="s">
        <v>1523</v>
      </c>
      <c r="G101" s="191"/>
      <c r="H101" s="191"/>
      <c r="I101" s="194"/>
      <c r="J101" s="205">
        <f>BK101</f>
        <v>0</v>
      </c>
      <c r="K101" s="191"/>
      <c r="L101" s="196"/>
      <c r="M101" s="197"/>
      <c r="N101" s="198"/>
      <c r="O101" s="198"/>
      <c r="P101" s="199">
        <f>SUM(P102:P109)</f>
        <v>0</v>
      </c>
      <c r="Q101" s="198"/>
      <c r="R101" s="199">
        <f>SUM(R102:R109)</f>
        <v>0</v>
      </c>
      <c r="S101" s="198"/>
      <c r="T101" s="200">
        <f>SUM(T102:T109)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170</v>
      </c>
      <c r="AT101" s="202" t="s">
        <v>71</v>
      </c>
      <c r="AU101" s="202" t="s">
        <v>80</v>
      </c>
      <c r="AY101" s="201" t="s">
        <v>141</v>
      </c>
      <c r="BK101" s="203">
        <f>SUM(BK102:BK109)</f>
        <v>0</v>
      </c>
    </row>
    <row r="102" spans="1:65" s="2" customFormat="1" ht="16.5" customHeight="1">
      <c r="A102" s="40"/>
      <c r="B102" s="41"/>
      <c r="C102" s="206" t="s">
        <v>149</v>
      </c>
      <c r="D102" s="206" t="s">
        <v>144</v>
      </c>
      <c r="E102" s="207" t="s">
        <v>1524</v>
      </c>
      <c r="F102" s="208" t="s">
        <v>1525</v>
      </c>
      <c r="G102" s="209" t="s">
        <v>1506</v>
      </c>
      <c r="H102" s="210">
        <v>1</v>
      </c>
      <c r="I102" s="211"/>
      <c r="J102" s="212">
        <f>ROUND(I102*H102,2)</f>
        <v>0</v>
      </c>
      <c r="K102" s="208" t="s">
        <v>148</v>
      </c>
      <c r="L102" s="46"/>
      <c r="M102" s="213" t="s">
        <v>19</v>
      </c>
      <c r="N102" s="214" t="s">
        <v>43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1507</v>
      </c>
      <c r="AT102" s="217" t="s">
        <v>144</v>
      </c>
      <c r="AU102" s="217" t="s">
        <v>82</v>
      </c>
      <c r="AY102" s="19" t="s">
        <v>141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80</v>
      </c>
      <c r="BK102" s="218">
        <f>ROUND(I102*H102,2)</f>
        <v>0</v>
      </c>
      <c r="BL102" s="19" t="s">
        <v>1507</v>
      </c>
      <c r="BM102" s="217" t="s">
        <v>1526</v>
      </c>
    </row>
    <row r="103" spans="1:47" s="2" customFormat="1" ht="12">
      <c r="A103" s="40"/>
      <c r="B103" s="41"/>
      <c r="C103" s="42"/>
      <c r="D103" s="219" t="s">
        <v>151</v>
      </c>
      <c r="E103" s="42"/>
      <c r="F103" s="220" t="s">
        <v>1527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151</v>
      </c>
      <c r="AU103" s="19" t="s">
        <v>82</v>
      </c>
    </row>
    <row r="104" spans="1:47" s="2" customFormat="1" ht="12">
      <c r="A104" s="40"/>
      <c r="B104" s="41"/>
      <c r="C104" s="42"/>
      <c r="D104" s="226" t="s">
        <v>1061</v>
      </c>
      <c r="E104" s="42"/>
      <c r="F104" s="270" t="s">
        <v>1528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1061</v>
      </c>
      <c r="AU104" s="19" t="s">
        <v>82</v>
      </c>
    </row>
    <row r="105" spans="1:51" s="14" customFormat="1" ht="12">
      <c r="A105" s="14"/>
      <c r="B105" s="235"/>
      <c r="C105" s="236"/>
      <c r="D105" s="226" t="s">
        <v>153</v>
      </c>
      <c r="E105" s="237" t="s">
        <v>19</v>
      </c>
      <c r="F105" s="238" t="s">
        <v>80</v>
      </c>
      <c r="G105" s="236"/>
      <c r="H105" s="239">
        <v>1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153</v>
      </c>
      <c r="AU105" s="245" t="s">
        <v>82</v>
      </c>
      <c r="AV105" s="14" t="s">
        <v>82</v>
      </c>
      <c r="AW105" s="14" t="s">
        <v>33</v>
      </c>
      <c r="AX105" s="14" t="s">
        <v>80</v>
      </c>
      <c r="AY105" s="245" t="s">
        <v>141</v>
      </c>
    </row>
    <row r="106" spans="1:65" s="2" customFormat="1" ht="16.5" customHeight="1">
      <c r="A106" s="40"/>
      <c r="B106" s="41"/>
      <c r="C106" s="206" t="s">
        <v>170</v>
      </c>
      <c r="D106" s="206" t="s">
        <v>144</v>
      </c>
      <c r="E106" s="207" t="s">
        <v>1529</v>
      </c>
      <c r="F106" s="208" t="s">
        <v>1530</v>
      </c>
      <c r="G106" s="209" t="s">
        <v>1506</v>
      </c>
      <c r="H106" s="210">
        <v>1</v>
      </c>
      <c r="I106" s="211"/>
      <c r="J106" s="212">
        <f>ROUND(I106*H106,2)</f>
        <v>0</v>
      </c>
      <c r="K106" s="208" t="s">
        <v>148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1507</v>
      </c>
      <c r="AT106" s="217" t="s">
        <v>144</v>
      </c>
      <c r="AU106" s="217" t="s">
        <v>82</v>
      </c>
      <c r="AY106" s="19" t="s">
        <v>141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1507</v>
      </c>
      <c r="BM106" s="217" t="s">
        <v>1531</v>
      </c>
    </row>
    <row r="107" spans="1:47" s="2" customFormat="1" ht="12">
      <c r="A107" s="40"/>
      <c r="B107" s="41"/>
      <c r="C107" s="42"/>
      <c r="D107" s="219" t="s">
        <v>151</v>
      </c>
      <c r="E107" s="42"/>
      <c r="F107" s="220" t="s">
        <v>1532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151</v>
      </c>
      <c r="AU107" s="19" t="s">
        <v>82</v>
      </c>
    </row>
    <row r="108" spans="1:47" s="2" customFormat="1" ht="12">
      <c r="A108" s="40"/>
      <c r="B108" s="41"/>
      <c r="C108" s="42"/>
      <c r="D108" s="226" t="s">
        <v>1061</v>
      </c>
      <c r="E108" s="42"/>
      <c r="F108" s="270" t="s">
        <v>1533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1061</v>
      </c>
      <c r="AU108" s="19" t="s">
        <v>82</v>
      </c>
    </row>
    <row r="109" spans="1:51" s="14" customFormat="1" ht="12">
      <c r="A109" s="14"/>
      <c r="B109" s="235"/>
      <c r="C109" s="236"/>
      <c r="D109" s="226" t="s">
        <v>153</v>
      </c>
      <c r="E109" s="237" t="s">
        <v>19</v>
      </c>
      <c r="F109" s="238" t="s">
        <v>80</v>
      </c>
      <c r="G109" s="236"/>
      <c r="H109" s="239">
        <v>1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5" t="s">
        <v>153</v>
      </c>
      <c r="AU109" s="245" t="s">
        <v>82</v>
      </c>
      <c r="AV109" s="14" t="s">
        <v>82</v>
      </c>
      <c r="AW109" s="14" t="s">
        <v>33</v>
      </c>
      <c r="AX109" s="14" t="s">
        <v>80</v>
      </c>
      <c r="AY109" s="245" t="s">
        <v>141</v>
      </c>
    </row>
    <row r="110" spans="1:63" s="12" customFormat="1" ht="22.8" customHeight="1">
      <c r="A110" s="12"/>
      <c r="B110" s="190"/>
      <c r="C110" s="191"/>
      <c r="D110" s="192" t="s">
        <v>71</v>
      </c>
      <c r="E110" s="204" t="s">
        <v>1534</v>
      </c>
      <c r="F110" s="204" t="s">
        <v>1535</v>
      </c>
      <c r="G110" s="191"/>
      <c r="H110" s="191"/>
      <c r="I110" s="194"/>
      <c r="J110" s="205">
        <f>BK110</f>
        <v>0</v>
      </c>
      <c r="K110" s="191"/>
      <c r="L110" s="196"/>
      <c r="M110" s="197"/>
      <c r="N110" s="198"/>
      <c r="O110" s="198"/>
      <c r="P110" s="199">
        <f>SUM(P111:P114)</f>
        <v>0</v>
      </c>
      <c r="Q110" s="198"/>
      <c r="R110" s="199">
        <f>SUM(R111:R114)</f>
        <v>0</v>
      </c>
      <c r="S110" s="198"/>
      <c r="T110" s="200">
        <f>SUM(T111:T114)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1" t="s">
        <v>170</v>
      </c>
      <c r="AT110" s="202" t="s">
        <v>71</v>
      </c>
      <c r="AU110" s="202" t="s">
        <v>80</v>
      </c>
      <c r="AY110" s="201" t="s">
        <v>141</v>
      </c>
      <c r="BK110" s="203">
        <f>SUM(BK111:BK114)</f>
        <v>0</v>
      </c>
    </row>
    <row r="111" spans="1:65" s="2" customFormat="1" ht="16.5" customHeight="1">
      <c r="A111" s="40"/>
      <c r="B111" s="41"/>
      <c r="C111" s="206" t="s">
        <v>142</v>
      </c>
      <c r="D111" s="206" t="s">
        <v>144</v>
      </c>
      <c r="E111" s="207" t="s">
        <v>1536</v>
      </c>
      <c r="F111" s="208" t="s">
        <v>1537</v>
      </c>
      <c r="G111" s="209" t="s">
        <v>1506</v>
      </c>
      <c r="H111" s="210">
        <v>1</v>
      </c>
      <c r="I111" s="211"/>
      <c r="J111" s="212">
        <f>ROUND(I111*H111,2)</f>
        <v>0</v>
      </c>
      <c r="K111" s="208" t="s">
        <v>148</v>
      </c>
      <c r="L111" s="46"/>
      <c r="M111" s="213" t="s">
        <v>19</v>
      </c>
      <c r="N111" s="214" t="s">
        <v>43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1507</v>
      </c>
      <c r="AT111" s="217" t="s">
        <v>144</v>
      </c>
      <c r="AU111" s="217" t="s">
        <v>82</v>
      </c>
      <c r="AY111" s="19" t="s">
        <v>141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80</v>
      </c>
      <c r="BK111" s="218">
        <f>ROUND(I111*H111,2)</f>
        <v>0</v>
      </c>
      <c r="BL111" s="19" t="s">
        <v>1507</v>
      </c>
      <c r="BM111" s="217" t="s">
        <v>1538</v>
      </c>
    </row>
    <row r="112" spans="1:47" s="2" customFormat="1" ht="12">
      <c r="A112" s="40"/>
      <c r="B112" s="41"/>
      <c r="C112" s="42"/>
      <c r="D112" s="219" t="s">
        <v>151</v>
      </c>
      <c r="E112" s="42"/>
      <c r="F112" s="220" t="s">
        <v>1539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151</v>
      </c>
      <c r="AU112" s="19" t="s">
        <v>82</v>
      </c>
    </row>
    <row r="113" spans="1:47" s="2" customFormat="1" ht="12">
      <c r="A113" s="40"/>
      <c r="B113" s="41"/>
      <c r="C113" s="42"/>
      <c r="D113" s="226" t="s">
        <v>1061</v>
      </c>
      <c r="E113" s="42"/>
      <c r="F113" s="270" t="s">
        <v>1540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1061</v>
      </c>
      <c r="AU113" s="19" t="s">
        <v>82</v>
      </c>
    </row>
    <row r="114" spans="1:51" s="14" customFormat="1" ht="12">
      <c r="A114" s="14"/>
      <c r="B114" s="235"/>
      <c r="C114" s="236"/>
      <c r="D114" s="226" t="s">
        <v>153</v>
      </c>
      <c r="E114" s="237" t="s">
        <v>19</v>
      </c>
      <c r="F114" s="238" t="s">
        <v>80</v>
      </c>
      <c r="G114" s="236"/>
      <c r="H114" s="239">
        <v>1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153</v>
      </c>
      <c r="AU114" s="245" t="s">
        <v>82</v>
      </c>
      <c r="AV114" s="14" t="s">
        <v>82</v>
      </c>
      <c r="AW114" s="14" t="s">
        <v>33</v>
      </c>
      <c r="AX114" s="14" t="s">
        <v>80</v>
      </c>
      <c r="AY114" s="245" t="s">
        <v>141</v>
      </c>
    </row>
    <row r="115" spans="1:63" s="12" customFormat="1" ht="22.8" customHeight="1">
      <c r="A115" s="12"/>
      <c r="B115" s="190"/>
      <c r="C115" s="191"/>
      <c r="D115" s="192" t="s">
        <v>71</v>
      </c>
      <c r="E115" s="204" t="s">
        <v>1541</v>
      </c>
      <c r="F115" s="204" t="s">
        <v>1542</v>
      </c>
      <c r="G115" s="191"/>
      <c r="H115" s="191"/>
      <c r="I115" s="194"/>
      <c r="J115" s="205">
        <f>BK115</f>
        <v>0</v>
      </c>
      <c r="K115" s="191"/>
      <c r="L115" s="196"/>
      <c r="M115" s="197"/>
      <c r="N115" s="198"/>
      <c r="O115" s="198"/>
      <c r="P115" s="199">
        <f>SUM(P116:P119)</f>
        <v>0</v>
      </c>
      <c r="Q115" s="198"/>
      <c r="R115" s="199">
        <f>SUM(R116:R119)</f>
        <v>0</v>
      </c>
      <c r="S115" s="198"/>
      <c r="T115" s="200">
        <f>SUM(T116:T119)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1" t="s">
        <v>170</v>
      </c>
      <c r="AT115" s="202" t="s">
        <v>71</v>
      </c>
      <c r="AU115" s="202" t="s">
        <v>80</v>
      </c>
      <c r="AY115" s="201" t="s">
        <v>141</v>
      </c>
      <c r="BK115" s="203">
        <f>SUM(BK116:BK119)</f>
        <v>0</v>
      </c>
    </row>
    <row r="116" spans="1:65" s="2" customFormat="1" ht="16.5" customHeight="1">
      <c r="A116" s="40"/>
      <c r="B116" s="41"/>
      <c r="C116" s="206" t="s">
        <v>187</v>
      </c>
      <c r="D116" s="206" t="s">
        <v>144</v>
      </c>
      <c r="E116" s="207" t="s">
        <v>1543</v>
      </c>
      <c r="F116" s="208" t="s">
        <v>1542</v>
      </c>
      <c r="G116" s="209" t="s">
        <v>1506</v>
      </c>
      <c r="H116" s="210">
        <v>1</v>
      </c>
      <c r="I116" s="211"/>
      <c r="J116" s="212">
        <f>ROUND(I116*H116,2)</f>
        <v>0</v>
      </c>
      <c r="K116" s="208" t="s">
        <v>148</v>
      </c>
      <c r="L116" s="46"/>
      <c r="M116" s="213" t="s">
        <v>19</v>
      </c>
      <c r="N116" s="214" t="s">
        <v>43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1507</v>
      </c>
      <c r="AT116" s="217" t="s">
        <v>144</v>
      </c>
      <c r="AU116" s="217" t="s">
        <v>82</v>
      </c>
      <c r="AY116" s="19" t="s">
        <v>141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80</v>
      </c>
      <c r="BK116" s="218">
        <f>ROUND(I116*H116,2)</f>
        <v>0</v>
      </c>
      <c r="BL116" s="19" t="s">
        <v>1507</v>
      </c>
      <c r="BM116" s="217" t="s">
        <v>1544</v>
      </c>
    </row>
    <row r="117" spans="1:47" s="2" customFormat="1" ht="12">
      <c r="A117" s="40"/>
      <c r="B117" s="41"/>
      <c r="C117" s="42"/>
      <c r="D117" s="219" t="s">
        <v>151</v>
      </c>
      <c r="E117" s="42"/>
      <c r="F117" s="220" t="s">
        <v>1545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151</v>
      </c>
      <c r="AU117" s="19" t="s">
        <v>82</v>
      </c>
    </row>
    <row r="118" spans="1:47" s="2" customFormat="1" ht="12">
      <c r="A118" s="40"/>
      <c r="B118" s="41"/>
      <c r="C118" s="42"/>
      <c r="D118" s="226" t="s">
        <v>1061</v>
      </c>
      <c r="E118" s="42"/>
      <c r="F118" s="270" t="s">
        <v>1546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1061</v>
      </c>
      <c r="AU118" s="19" t="s">
        <v>82</v>
      </c>
    </row>
    <row r="119" spans="1:51" s="14" customFormat="1" ht="12">
      <c r="A119" s="14"/>
      <c r="B119" s="235"/>
      <c r="C119" s="236"/>
      <c r="D119" s="226" t="s">
        <v>153</v>
      </c>
      <c r="E119" s="237" t="s">
        <v>19</v>
      </c>
      <c r="F119" s="238" t="s">
        <v>80</v>
      </c>
      <c r="G119" s="236"/>
      <c r="H119" s="239">
        <v>1</v>
      </c>
      <c r="I119" s="240"/>
      <c r="J119" s="236"/>
      <c r="K119" s="236"/>
      <c r="L119" s="241"/>
      <c r="M119" s="267"/>
      <c r="N119" s="268"/>
      <c r="O119" s="268"/>
      <c r="P119" s="268"/>
      <c r="Q119" s="268"/>
      <c r="R119" s="268"/>
      <c r="S119" s="268"/>
      <c r="T119" s="26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5" t="s">
        <v>153</v>
      </c>
      <c r="AU119" s="245" t="s">
        <v>82</v>
      </c>
      <c r="AV119" s="14" t="s">
        <v>82</v>
      </c>
      <c r="AW119" s="14" t="s">
        <v>33</v>
      </c>
      <c r="AX119" s="14" t="s">
        <v>80</v>
      </c>
      <c r="AY119" s="245" t="s">
        <v>141</v>
      </c>
    </row>
    <row r="120" spans="1:31" s="2" customFormat="1" ht="6.95" customHeight="1">
      <c r="A120" s="40"/>
      <c r="B120" s="61"/>
      <c r="C120" s="62"/>
      <c r="D120" s="62"/>
      <c r="E120" s="62"/>
      <c r="F120" s="62"/>
      <c r="G120" s="62"/>
      <c r="H120" s="62"/>
      <c r="I120" s="62"/>
      <c r="J120" s="62"/>
      <c r="K120" s="62"/>
      <c r="L120" s="46"/>
      <c r="M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</sheetData>
  <sheetProtection password="CC35" sheet="1" objects="1" scenarios="1" formatColumns="0" formatRows="0" autoFilter="0"/>
  <autoFilter ref="C84:K119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4_01/013244000"/>
    <hyperlink ref="F93" r:id="rId2" display="https://podminky.urs.cz/item/CS_URS_2024_01/013254000"/>
    <hyperlink ref="F98" r:id="rId3" display="https://podminky.urs.cz/item/CS_URS_2024_01/030001000"/>
    <hyperlink ref="F103" r:id="rId4" display="https://podminky.urs.cz/item/CS_URS_2024_01/043103000"/>
    <hyperlink ref="F107" r:id="rId5" display="https://podminky.urs.cz/item/CS_URS_2024_01/045002000"/>
    <hyperlink ref="F112" r:id="rId6" display="https://podminky.urs.cz/item/CS_URS_2024_01/071103000"/>
    <hyperlink ref="F117" r:id="rId7" display="https://podminky.urs.cz/item/CS_URS_2024_01/09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9" customWidth="1"/>
    <col min="2" max="2" width="1.7109375" style="279" customWidth="1"/>
    <col min="3" max="4" width="5.00390625" style="279" customWidth="1"/>
    <col min="5" max="5" width="11.7109375" style="279" customWidth="1"/>
    <col min="6" max="6" width="9.140625" style="279" customWidth="1"/>
    <col min="7" max="7" width="5.00390625" style="279" customWidth="1"/>
    <col min="8" max="8" width="77.8515625" style="279" customWidth="1"/>
    <col min="9" max="10" width="20.00390625" style="279" customWidth="1"/>
    <col min="11" max="11" width="1.7109375" style="279" customWidth="1"/>
  </cols>
  <sheetData>
    <row r="1" s="1" customFormat="1" ht="37.5" customHeight="1"/>
    <row r="2" spans="2:11" s="1" customFormat="1" ht="7.5" customHeight="1">
      <c r="B2" s="280"/>
      <c r="C2" s="281"/>
      <c r="D2" s="281"/>
      <c r="E2" s="281"/>
      <c r="F2" s="281"/>
      <c r="G2" s="281"/>
      <c r="H2" s="281"/>
      <c r="I2" s="281"/>
      <c r="J2" s="281"/>
      <c r="K2" s="282"/>
    </row>
    <row r="3" spans="2:11" s="16" customFormat="1" ht="45" customHeight="1">
      <c r="B3" s="283"/>
      <c r="C3" s="284" t="s">
        <v>1547</v>
      </c>
      <c r="D3" s="284"/>
      <c r="E3" s="284"/>
      <c r="F3" s="284"/>
      <c r="G3" s="284"/>
      <c r="H3" s="284"/>
      <c r="I3" s="284"/>
      <c r="J3" s="284"/>
      <c r="K3" s="285"/>
    </row>
    <row r="4" spans="2:11" s="1" customFormat="1" ht="25.5" customHeight="1">
      <c r="B4" s="286"/>
      <c r="C4" s="287" t="s">
        <v>1548</v>
      </c>
      <c r="D4" s="287"/>
      <c r="E4" s="287"/>
      <c r="F4" s="287"/>
      <c r="G4" s="287"/>
      <c r="H4" s="287"/>
      <c r="I4" s="287"/>
      <c r="J4" s="287"/>
      <c r="K4" s="288"/>
    </row>
    <row r="5" spans="2:11" s="1" customFormat="1" ht="5.25" customHeight="1">
      <c r="B5" s="286"/>
      <c r="C5" s="289"/>
      <c r="D5" s="289"/>
      <c r="E5" s="289"/>
      <c r="F5" s="289"/>
      <c r="G5" s="289"/>
      <c r="H5" s="289"/>
      <c r="I5" s="289"/>
      <c r="J5" s="289"/>
      <c r="K5" s="288"/>
    </row>
    <row r="6" spans="2:11" s="1" customFormat="1" ht="15" customHeight="1">
      <c r="B6" s="286"/>
      <c r="C6" s="290" t="s">
        <v>1549</v>
      </c>
      <c r="D6" s="290"/>
      <c r="E6" s="290"/>
      <c r="F6" s="290"/>
      <c r="G6" s="290"/>
      <c r="H6" s="290"/>
      <c r="I6" s="290"/>
      <c r="J6" s="290"/>
      <c r="K6" s="288"/>
    </row>
    <row r="7" spans="2:11" s="1" customFormat="1" ht="15" customHeight="1">
      <c r="B7" s="291"/>
      <c r="C7" s="290" t="s">
        <v>1550</v>
      </c>
      <c r="D7" s="290"/>
      <c r="E7" s="290"/>
      <c r="F7" s="290"/>
      <c r="G7" s="290"/>
      <c r="H7" s="290"/>
      <c r="I7" s="290"/>
      <c r="J7" s="290"/>
      <c r="K7" s="288"/>
    </row>
    <row r="8" spans="2:11" s="1" customFormat="1" ht="12.75" customHeight="1">
      <c r="B8" s="291"/>
      <c r="C8" s="290"/>
      <c r="D8" s="290"/>
      <c r="E8" s="290"/>
      <c r="F8" s="290"/>
      <c r="G8" s="290"/>
      <c r="H8" s="290"/>
      <c r="I8" s="290"/>
      <c r="J8" s="290"/>
      <c r="K8" s="288"/>
    </row>
    <row r="9" spans="2:11" s="1" customFormat="1" ht="15" customHeight="1">
      <c r="B9" s="291"/>
      <c r="C9" s="290" t="s">
        <v>1551</v>
      </c>
      <c r="D9" s="290"/>
      <c r="E9" s="290"/>
      <c r="F9" s="290"/>
      <c r="G9" s="290"/>
      <c r="H9" s="290"/>
      <c r="I9" s="290"/>
      <c r="J9" s="290"/>
      <c r="K9" s="288"/>
    </row>
    <row r="10" spans="2:11" s="1" customFormat="1" ht="15" customHeight="1">
      <c r="B10" s="291"/>
      <c r="C10" s="290"/>
      <c r="D10" s="290" t="s">
        <v>1552</v>
      </c>
      <c r="E10" s="290"/>
      <c r="F10" s="290"/>
      <c r="G10" s="290"/>
      <c r="H10" s="290"/>
      <c r="I10" s="290"/>
      <c r="J10" s="290"/>
      <c r="K10" s="288"/>
    </row>
    <row r="11" spans="2:11" s="1" customFormat="1" ht="15" customHeight="1">
      <c r="B11" s="291"/>
      <c r="C11" s="292"/>
      <c r="D11" s="290" t="s">
        <v>1553</v>
      </c>
      <c r="E11" s="290"/>
      <c r="F11" s="290"/>
      <c r="G11" s="290"/>
      <c r="H11" s="290"/>
      <c r="I11" s="290"/>
      <c r="J11" s="290"/>
      <c r="K11" s="288"/>
    </row>
    <row r="12" spans="2:11" s="1" customFormat="1" ht="15" customHeight="1">
      <c r="B12" s="291"/>
      <c r="C12" s="292"/>
      <c r="D12" s="290"/>
      <c r="E12" s="290"/>
      <c r="F12" s="290"/>
      <c r="G12" s="290"/>
      <c r="H12" s="290"/>
      <c r="I12" s="290"/>
      <c r="J12" s="290"/>
      <c r="K12" s="288"/>
    </row>
    <row r="13" spans="2:11" s="1" customFormat="1" ht="15" customHeight="1">
      <c r="B13" s="291"/>
      <c r="C13" s="292"/>
      <c r="D13" s="293" t="s">
        <v>1554</v>
      </c>
      <c r="E13" s="290"/>
      <c r="F13" s="290"/>
      <c r="G13" s="290"/>
      <c r="H13" s="290"/>
      <c r="I13" s="290"/>
      <c r="J13" s="290"/>
      <c r="K13" s="288"/>
    </row>
    <row r="14" spans="2:11" s="1" customFormat="1" ht="12.75" customHeight="1">
      <c r="B14" s="291"/>
      <c r="C14" s="292"/>
      <c r="D14" s="292"/>
      <c r="E14" s="292"/>
      <c r="F14" s="292"/>
      <c r="G14" s="292"/>
      <c r="H14" s="292"/>
      <c r="I14" s="292"/>
      <c r="J14" s="292"/>
      <c r="K14" s="288"/>
    </row>
    <row r="15" spans="2:11" s="1" customFormat="1" ht="15" customHeight="1">
      <c r="B15" s="291"/>
      <c r="C15" s="292"/>
      <c r="D15" s="290" t="s">
        <v>1555</v>
      </c>
      <c r="E15" s="290"/>
      <c r="F15" s="290"/>
      <c r="G15" s="290"/>
      <c r="H15" s="290"/>
      <c r="I15" s="290"/>
      <c r="J15" s="290"/>
      <c r="K15" s="288"/>
    </row>
    <row r="16" spans="2:11" s="1" customFormat="1" ht="15" customHeight="1">
      <c r="B16" s="291"/>
      <c r="C16" s="292"/>
      <c r="D16" s="290" t="s">
        <v>1556</v>
      </c>
      <c r="E16" s="290"/>
      <c r="F16" s="290"/>
      <c r="G16" s="290"/>
      <c r="H16" s="290"/>
      <c r="I16" s="290"/>
      <c r="J16" s="290"/>
      <c r="K16" s="288"/>
    </row>
    <row r="17" spans="2:11" s="1" customFormat="1" ht="15" customHeight="1">
      <c r="B17" s="291"/>
      <c r="C17" s="292"/>
      <c r="D17" s="290" t="s">
        <v>1557</v>
      </c>
      <c r="E17" s="290"/>
      <c r="F17" s="290"/>
      <c r="G17" s="290"/>
      <c r="H17" s="290"/>
      <c r="I17" s="290"/>
      <c r="J17" s="290"/>
      <c r="K17" s="288"/>
    </row>
    <row r="18" spans="2:11" s="1" customFormat="1" ht="15" customHeight="1">
      <c r="B18" s="291"/>
      <c r="C18" s="292"/>
      <c r="D18" s="292"/>
      <c r="E18" s="294" t="s">
        <v>79</v>
      </c>
      <c r="F18" s="290" t="s">
        <v>1558</v>
      </c>
      <c r="G18" s="290"/>
      <c r="H18" s="290"/>
      <c r="I18" s="290"/>
      <c r="J18" s="290"/>
      <c r="K18" s="288"/>
    </row>
    <row r="19" spans="2:11" s="1" customFormat="1" ht="15" customHeight="1">
      <c r="B19" s="291"/>
      <c r="C19" s="292"/>
      <c r="D19" s="292"/>
      <c r="E19" s="294" t="s">
        <v>1559</v>
      </c>
      <c r="F19" s="290" t="s">
        <v>1560</v>
      </c>
      <c r="G19" s="290"/>
      <c r="H19" s="290"/>
      <c r="I19" s="290"/>
      <c r="J19" s="290"/>
      <c r="K19" s="288"/>
    </row>
    <row r="20" spans="2:11" s="1" customFormat="1" ht="15" customHeight="1">
      <c r="B20" s="291"/>
      <c r="C20" s="292"/>
      <c r="D20" s="292"/>
      <c r="E20" s="294" t="s">
        <v>1561</v>
      </c>
      <c r="F20" s="290" t="s">
        <v>1562</v>
      </c>
      <c r="G20" s="290"/>
      <c r="H20" s="290"/>
      <c r="I20" s="290"/>
      <c r="J20" s="290"/>
      <c r="K20" s="288"/>
    </row>
    <row r="21" spans="2:11" s="1" customFormat="1" ht="15" customHeight="1">
      <c r="B21" s="291"/>
      <c r="C21" s="292"/>
      <c r="D21" s="292"/>
      <c r="E21" s="294" t="s">
        <v>1563</v>
      </c>
      <c r="F21" s="290" t="s">
        <v>1564</v>
      </c>
      <c r="G21" s="290"/>
      <c r="H21" s="290"/>
      <c r="I21" s="290"/>
      <c r="J21" s="290"/>
      <c r="K21" s="288"/>
    </row>
    <row r="22" spans="2:11" s="1" customFormat="1" ht="15" customHeight="1">
      <c r="B22" s="291"/>
      <c r="C22" s="292"/>
      <c r="D22" s="292"/>
      <c r="E22" s="294" t="s">
        <v>1565</v>
      </c>
      <c r="F22" s="290" t="s">
        <v>1566</v>
      </c>
      <c r="G22" s="290"/>
      <c r="H22" s="290"/>
      <c r="I22" s="290"/>
      <c r="J22" s="290"/>
      <c r="K22" s="288"/>
    </row>
    <row r="23" spans="2:11" s="1" customFormat="1" ht="15" customHeight="1">
      <c r="B23" s="291"/>
      <c r="C23" s="292"/>
      <c r="D23" s="292"/>
      <c r="E23" s="294" t="s">
        <v>1567</v>
      </c>
      <c r="F23" s="290" t="s">
        <v>1568</v>
      </c>
      <c r="G23" s="290"/>
      <c r="H23" s="290"/>
      <c r="I23" s="290"/>
      <c r="J23" s="290"/>
      <c r="K23" s="288"/>
    </row>
    <row r="24" spans="2:11" s="1" customFormat="1" ht="12.75" customHeight="1">
      <c r="B24" s="291"/>
      <c r="C24" s="292"/>
      <c r="D24" s="292"/>
      <c r="E24" s="292"/>
      <c r="F24" s="292"/>
      <c r="G24" s="292"/>
      <c r="H24" s="292"/>
      <c r="I24" s="292"/>
      <c r="J24" s="292"/>
      <c r="K24" s="288"/>
    </row>
    <row r="25" spans="2:11" s="1" customFormat="1" ht="15" customHeight="1">
      <c r="B25" s="291"/>
      <c r="C25" s="290" t="s">
        <v>1569</v>
      </c>
      <c r="D25" s="290"/>
      <c r="E25" s="290"/>
      <c r="F25" s="290"/>
      <c r="G25" s="290"/>
      <c r="H25" s="290"/>
      <c r="I25" s="290"/>
      <c r="J25" s="290"/>
      <c r="K25" s="288"/>
    </row>
    <row r="26" spans="2:11" s="1" customFormat="1" ht="15" customHeight="1">
      <c r="B26" s="291"/>
      <c r="C26" s="290" t="s">
        <v>1570</v>
      </c>
      <c r="D26" s="290"/>
      <c r="E26" s="290"/>
      <c r="F26" s="290"/>
      <c r="G26" s="290"/>
      <c r="H26" s="290"/>
      <c r="I26" s="290"/>
      <c r="J26" s="290"/>
      <c r="K26" s="288"/>
    </row>
    <row r="27" spans="2:11" s="1" customFormat="1" ht="15" customHeight="1">
      <c r="B27" s="291"/>
      <c r="C27" s="290"/>
      <c r="D27" s="290" t="s">
        <v>1571</v>
      </c>
      <c r="E27" s="290"/>
      <c r="F27" s="290"/>
      <c r="G27" s="290"/>
      <c r="H27" s="290"/>
      <c r="I27" s="290"/>
      <c r="J27" s="290"/>
      <c r="K27" s="288"/>
    </row>
    <row r="28" spans="2:11" s="1" customFormat="1" ht="15" customHeight="1">
      <c r="B28" s="291"/>
      <c r="C28" s="292"/>
      <c r="D28" s="290" t="s">
        <v>1572</v>
      </c>
      <c r="E28" s="290"/>
      <c r="F28" s="290"/>
      <c r="G28" s="290"/>
      <c r="H28" s="290"/>
      <c r="I28" s="290"/>
      <c r="J28" s="290"/>
      <c r="K28" s="288"/>
    </row>
    <row r="29" spans="2:11" s="1" customFormat="1" ht="12.75" customHeight="1">
      <c r="B29" s="291"/>
      <c r="C29" s="292"/>
      <c r="D29" s="292"/>
      <c r="E29" s="292"/>
      <c r="F29" s="292"/>
      <c r="G29" s="292"/>
      <c r="H29" s="292"/>
      <c r="I29" s="292"/>
      <c r="J29" s="292"/>
      <c r="K29" s="288"/>
    </row>
    <row r="30" spans="2:11" s="1" customFormat="1" ht="15" customHeight="1">
      <c r="B30" s="291"/>
      <c r="C30" s="292"/>
      <c r="D30" s="290" t="s">
        <v>1573</v>
      </c>
      <c r="E30" s="290"/>
      <c r="F30" s="290"/>
      <c r="G30" s="290"/>
      <c r="H30" s="290"/>
      <c r="I30" s="290"/>
      <c r="J30" s="290"/>
      <c r="K30" s="288"/>
    </row>
    <row r="31" spans="2:11" s="1" customFormat="1" ht="15" customHeight="1">
      <c r="B31" s="291"/>
      <c r="C31" s="292"/>
      <c r="D31" s="290" t="s">
        <v>1574</v>
      </c>
      <c r="E31" s="290"/>
      <c r="F31" s="290"/>
      <c r="G31" s="290"/>
      <c r="H31" s="290"/>
      <c r="I31" s="290"/>
      <c r="J31" s="290"/>
      <c r="K31" s="288"/>
    </row>
    <row r="32" spans="2:11" s="1" customFormat="1" ht="12.75" customHeight="1">
      <c r="B32" s="291"/>
      <c r="C32" s="292"/>
      <c r="D32" s="292"/>
      <c r="E32" s="292"/>
      <c r="F32" s="292"/>
      <c r="G32" s="292"/>
      <c r="H32" s="292"/>
      <c r="I32" s="292"/>
      <c r="J32" s="292"/>
      <c r="K32" s="288"/>
    </row>
    <row r="33" spans="2:11" s="1" customFormat="1" ht="15" customHeight="1">
      <c r="B33" s="291"/>
      <c r="C33" s="292"/>
      <c r="D33" s="290" t="s">
        <v>1575</v>
      </c>
      <c r="E33" s="290"/>
      <c r="F33" s="290"/>
      <c r="G33" s="290"/>
      <c r="H33" s="290"/>
      <c r="I33" s="290"/>
      <c r="J33" s="290"/>
      <c r="K33" s="288"/>
    </row>
    <row r="34" spans="2:11" s="1" customFormat="1" ht="15" customHeight="1">
      <c r="B34" s="291"/>
      <c r="C34" s="292"/>
      <c r="D34" s="290" t="s">
        <v>1576</v>
      </c>
      <c r="E34" s="290"/>
      <c r="F34" s="290"/>
      <c r="G34" s="290"/>
      <c r="H34" s="290"/>
      <c r="I34" s="290"/>
      <c r="J34" s="290"/>
      <c r="K34" s="288"/>
    </row>
    <row r="35" spans="2:11" s="1" customFormat="1" ht="15" customHeight="1">
      <c r="B35" s="291"/>
      <c r="C35" s="292"/>
      <c r="D35" s="290" t="s">
        <v>1577</v>
      </c>
      <c r="E35" s="290"/>
      <c r="F35" s="290"/>
      <c r="G35" s="290"/>
      <c r="H35" s="290"/>
      <c r="I35" s="290"/>
      <c r="J35" s="290"/>
      <c r="K35" s="288"/>
    </row>
    <row r="36" spans="2:11" s="1" customFormat="1" ht="15" customHeight="1">
      <c r="B36" s="291"/>
      <c r="C36" s="292"/>
      <c r="D36" s="290"/>
      <c r="E36" s="293" t="s">
        <v>127</v>
      </c>
      <c r="F36" s="290"/>
      <c r="G36" s="290" t="s">
        <v>1578</v>
      </c>
      <c r="H36" s="290"/>
      <c r="I36" s="290"/>
      <c r="J36" s="290"/>
      <c r="K36" s="288"/>
    </row>
    <row r="37" spans="2:11" s="1" customFormat="1" ht="30.75" customHeight="1">
      <c r="B37" s="291"/>
      <c r="C37" s="292"/>
      <c r="D37" s="290"/>
      <c r="E37" s="293" t="s">
        <v>1579</v>
      </c>
      <c r="F37" s="290"/>
      <c r="G37" s="290" t="s">
        <v>1580</v>
      </c>
      <c r="H37" s="290"/>
      <c r="I37" s="290"/>
      <c r="J37" s="290"/>
      <c r="K37" s="288"/>
    </row>
    <row r="38" spans="2:11" s="1" customFormat="1" ht="15" customHeight="1">
      <c r="B38" s="291"/>
      <c r="C38" s="292"/>
      <c r="D38" s="290"/>
      <c r="E38" s="293" t="s">
        <v>53</v>
      </c>
      <c r="F38" s="290"/>
      <c r="G38" s="290" t="s">
        <v>1581</v>
      </c>
      <c r="H38" s="290"/>
      <c r="I38" s="290"/>
      <c r="J38" s="290"/>
      <c r="K38" s="288"/>
    </row>
    <row r="39" spans="2:11" s="1" customFormat="1" ht="15" customHeight="1">
      <c r="B39" s="291"/>
      <c r="C39" s="292"/>
      <c r="D39" s="290"/>
      <c r="E39" s="293" t="s">
        <v>54</v>
      </c>
      <c r="F39" s="290"/>
      <c r="G39" s="290" t="s">
        <v>1582</v>
      </c>
      <c r="H39" s="290"/>
      <c r="I39" s="290"/>
      <c r="J39" s="290"/>
      <c r="K39" s="288"/>
    </row>
    <row r="40" spans="2:11" s="1" customFormat="1" ht="15" customHeight="1">
      <c r="B40" s="291"/>
      <c r="C40" s="292"/>
      <c r="D40" s="290"/>
      <c r="E40" s="293" t="s">
        <v>128</v>
      </c>
      <c r="F40" s="290"/>
      <c r="G40" s="290" t="s">
        <v>1583</v>
      </c>
      <c r="H40" s="290"/>
      <c r="I40" s="290"/>
      <c r="J40" s="290"/>
      <c r="K40" s="288"/>
    </row>
    <row r="41" spans="2:11" s="1" customFormat="1" ht="15" customHeight="1">
      <c r="B41" s="291"/>
      <c r="C41" s="292"/>
      <c r="D41" s="290"/>
      <c r="E41" s="293" t="s">
        <v>129</v>
      </c>
      <c r="F41" s="290"/>
      <c r="G41" s="290" t="s">
        <v>1584</v>
      </c>
      <c r="H41" s="290"/>
      <c r="I41" s="290"/>
      <c r="J41" s="290"/>
      <c r="K41" s="288"/>
    </row>
    <row r="42" spans="2:11" s="1" customFormat="1" ht="15" customHeight="1">
      <c r="B42" s="291"/>
      <c r="C42" s="292"/>
      <c r="D42" s="290"/>
      <c r="E42" s="293" t="s">
        <v>1585</v>
      </c>
      <c r="F42" s="290"/>
      <c r="G42" s="290" t="s">
        <v>1586</v>
      </c>
      <c r="H42" s="290"/>
      <c r="I42" s="290"/>
      <c r="J42" s="290"/>
      <c r="K42" s="288"/>
    </row>
    <row r="43" spans="2:11" s="1" customFormat="1" ht="15" customHeight="1">
      <c r="B43" s="291"/>
      <c r="C43" s="292"/>
      <c r="D43" s="290"/>
      <c r="E43" s="293"/>
      <c r="F43" s="290"/>
      <c r="G43" s="290" t="s">
        <v>1587</v>
      </c>
      <c r="H43" s="290"/>
      <c r="I43" s="290"/>
      <c r="J43" s="290"/>
      <c r="K43" s="288"/>
    </row>
    <row r="44" spans="2:11" s="1" customFormat="1" ht="15" customHeight="1">
      <c r="B44" s="291"/>
      <c r="C44" s="292"/>
      <c r="D44" s="290"/>
      <c r="E44" s="293" t="s">
        <v>1588</v>
      </c>
      <c r="F44" s="290"/>
      <c r="G44" s="290" t="s">
        <v>1589</v>
      </c>
      <c r="H44" s="290"/>
      <c r="I44" s="290"/>
      <c r="J44" s="290"/>
      <c r="K44" s="288"/>
    </row>
    <row r="45" spans="2:11" s="1" customFormat="1" ht="15" customHeight="1">
      <c r="B45" s="291"/>
      <c r="C45" s="292"/>
      <c r="D45" s="290"/>
      <c r="E45" s="293" t="s">
        <v>131</v>
      </c>
      <c r="F45" s="290"/>
      <c r="G45" s="290" t="s">
        <v>1590</v>
      </c>
      <c r="H45" s="290"/>
      <c r="I45" s="290"/>
      <c r="J45" s="290"/>
      <c r="K45" s="288"/>
    </row>
    <row r="46" spans="2:11" s="1" customFormat="1" ht="12.75" customHeight="1">
      <c r="B46" s="291"/>
      <c r="C46" s="292"/>
      <c r="D46" s="290"/>
      <c r="E46" s="290"/>
      <c r="F46" s="290"/>
      <c r="G46" s="290"/>
      <c r="H46" s="290"/>
      <c r="I46" s="290"/>
      <c r="J46" s="290"/>
      <c r="K46" s="288"/>
    </row>
    <row r="47" spans="2:11" s="1" customFormat="1" ht="15" customHeight="1">
      <c r="B47" s="291"/>
      <c r="C47" s="292"/>
      <c r="D47" s="290" t="s">
        <v>1591</v>
      </c>
      <c r="E47" s="290"/>
      <c r="F47" s="290"/>
      <c r="G47" s="290"/>
      <c r="H47" s="290"/>
      <c r="I47" s="290"/>
      <c r="J47" s="290"/>
      <c r="K47" s="288"/>
    </row>
    <row r="48" spans="2:11" s="1" customFormat="1" ht="15" customHeight="1">
      <c r="B48" s="291"/>
      <c r="C48" s="292"/>
      <c r="D48" s="292"/>
      <c r="E48" s="290" t="s">
        <v>1592</v>
      </c>
      <c r="F48" s="290"/>
      <c r="G48" s="290"/>
      <c r="H48" s="290"/>
      <c r="I48" s="290"/>
      <c r="J48" s="290"/>
      <c r="K48" s="288"/>
    </row>
    <row r="49" spans="2:11" s="1" customFormat="1" ht="15" customHeight="1">
      <c r="B49" s="291"/>
      <c r="C49" s="292"/>
      <c r="D49" s="292"/>
      <c r="E49" s="290" t="s">
        <v>1593</v>
      </c>
      <c r="F49" s="290"/>
      <c r="G49" s="290"/>
      <c r="H49" s="290"/>
      <c r="I49" s="290"/>
      <c r="J49" s="290"/>
      <c r="K49" s="288"/>
    </row>
    <row r="50" spans="2:11" s="1" customFormat="1" ht="15" customHeight="1">
      <c r="B50" s="291"/>
      <c r="C50" s="292"/>
      <c r="D50" s="292"/>
      <c r="E50" s="290" t="s">
        <v>1594</v>
      </c>
      <c r="F50" s="290"/>
      <c r="G50" s="290"/>
      <c r="H50" s="290"/>
      <c r="I50" s="290"/>
      <c r="J50" s="290"/>
      <c r="K50" s="288"/>
    </row>
    <row r="51" spans="2:11" s="1" customFormat="1" ht="15" customHeight="1">
      <c r="B51" s="291"/>
      <c r="C51" s="292"/>
      <c r="D51" s="290" t="s">
        <v>1595</v>
      </c>
      <c r="E51" s="290"/>
      <c r="F51" s="290"/>
      <c r="G51" s="290"/>
      <c r="H51" s="290"/>
      <c r="I51" s="290"/>
      <c r="J51" s="290"/>
      <c r="K51" s="288"/>
    </row>
    <row r="52" spans="2:11" s="1" customFormat="1" ht="25.5" customHeight="1">
      <c r="B52" s="286"/>
      <c r="C52" s="287" t="s">
        <v>1596</v>
      </c>
      <c r="D52" s="287"/>
      <c r="E52" s="287"/>
      <c r="F52" s="287"/>
      <c r="G52" s="287"/>
      <c r="H52" s="287"/>
      <c r="I52" s="287"/>
      <c r="J52" s="287"/>
      <c r="K52" s="288"/>
    </row>
    <row r="53" spans="2:11" s="1" customFormat="1" ht="5.25" customHeight="1">
      <c r="B53" s="286"/>
      <c r="C53" s="289"/>
      <c r="D53" s="289"/>
      <c r="E53" s="289"/>
      <c r="F53" s="289"/>
      <c r="G53" s="289"/>
      <c r="H53" s="289"/>
      <c r="I53" s="289"/>
      <c r="J53" s="289"/>
      <c r="K53" s="288"/>
    </row>
    <row r="54" spans="2:11" s="1" customFormat="1" ht="15" customHeight="1">
      <c r="B54" s="286"/>
      <c r="C54" s="290" t="s">
        <v>1597</v>
      </c>
      <c r="D54" s="290"/>
      <c r="E54" s="290"/>
      <c r="F54" s="290"/>
      <c r="G54" s="290"/>
      <c r="H54" s="290"/>
      <c r="I54" s="290"/>
      <c r="J54" s="290"/>
      <c r="K54" s="288"/>
    </row>
    <row r="55" spans="2:11" s="1" customFormat="1" ht="15" customHeight="1">
      <c r="B55" s="286"/>
      <c r="C55" s="290" t="s">
        <v>1598</v>
      </c>
      <c r="D55" s="290"/>
      <c r="E55" s="290"/>
      <c r="F55" s="290"/>
      <c r="G55" s="290"/>
      <c r="H55" s="290"/>
      <c r="I55" s="290"/>
      <c r="J55" s="290"/>
      <c r="K55" s="288"/>
    </row>
    <row r="56" spans="2:11" s="1" customFormat="1" ht="12.75" customHeight="1">
      <c r="B56" s="286"/>
      <c r="C56" s="290"/>
      <c r="D56" s="290"/>
      <c r="E56" s="290"/>
      <c r="F56" s="290"/>
      <c r="G56" s="290"/>
      <c r="H56" s="290"/>
      <c r="I56" s="290"/>
      <c r="J56" s="290"/>
      <c r="K56" s="288"/>
    </row>
    <row r="57" spans="2:11" s="1" customFormat="1" ht="15" customHeight="1">
      <c r="B57" s="286"/>
      <c r="C57" s="290" t="s">
        <v>1599</v>
      </c>
      <c r="D57" s="290"/>
      <c r="E57" s="290"/>
      <c r="F57" s="290"/>
      <c r="G57" s="290"/>
      <c r="H57" s="290"/>
      <c r="I57" s="290"/>
      <c r="J57" s="290"/>
      <c r="K57" s="288"/>
    </row>
    <row r="58" spans="2:11" s="1" customFormat="1" ht="15" customHeight="1">
      <c r="B58" s="286"/>
      <c r="C58" s="292"/>
      <c r="D58" s="290" t="s">
        <v>1600</v>
      </c>
      <c r="E58" s="290"/>
      <c r="F58" s="290"/>
      <c r="G58" s="290"/>
      <c r="H58" s="290"/>
      <c r="I58" s="290"/>
      <c r="J58" s="290"/>
      <c r="K58" s="288"/>
    </row>
    <row r="59" spans="2:11" s="1" customFormat="1" ht="15" customHeight="1">
      <c r="B59" s="286"/>
      <c r="C59" s="292"/>
      <c r="D59" s="290" t="s">
        <v>1601</v>
      </c>
      <c r="E59" s="290"/>
      <c r="F59" s="290"/>
      <c r="G59" s="290"/>
      <c r="H59" s="290"/>
      <c r="I59" s="290"/>
      <c r="J59" s="290"/>
      <c r="K59" s="288"/>
    </row>
    <row r="60" spans="2:11" s="1" customFormat="1" ht="15" customHeight="1">
      <c r="B60" s="286"/>
      <c r="C60" s="292"/>
      <c r="D60" s="290" t="s">
        <v>1602</v>
      </c>
      <c r="E60" s="290"/>
      <c r="F60" s="290"/>
      <c r="G60" s="290"/>
      <c r="H60" s="290"/>
      <c r="I60" s="290"/>
      <c r="J60" s="290"/>
      <c r="K60" s="288"/>
    </row>
    <row r="61" spans="2:11" s="1" customFormat="1" ht="15" customHeight="1">
      <c r="B61" s="286"/>
      <c r="C61" s="292"/>
      <c r="D61" s="290" t="s">
        <v>1603</v>
      </c>
      <c r="E61" s="290"/>
      <c r="F61" s="290"/>
      <c r="G61" s="290"/>
      <c r="H61" s="290"/>
      <c r="I61" s="290"/>
      <c r="J61" s="290"/>
      <c r="K61" s="288"/>
    </row>
    <row r="62" spans="2:11" s="1" customFormat="1" ht="15" customHeight="1">
      <c r="B62" s="286"/>
      <c r="C62" s="292"/>
      <c r="D62" s="295" t="s">
        <v>1604</v>
      </c>
      <c r="E62" s="295"/>
      <c r="F62" s="295"/>
      <c r="G62" s="295"/>
      <c r="H62" s="295"/>
      <c r="I62" s="295"/>
      <c r="J62" s="295"/>
      <c r="K62" s="288"/>
    </row>
    <row r="63" spans="2:11" s="1" customFormat="1" ht="15" customHeight="1">
      <c r="B63" s="286"/>
      <c r="C63" s="292"/>
      <c r="D63" s="290" t="s">
        <v>1605</v>
      </c>
      <c r="E63" s="290"/>
      <c r="F63" s="290"/>
      <c r="G63" s="290"/>
      <c r="H63" s="290"/>
      <c r="I63" s="290"/>
      <c r="J63" s="290"/>
      <c r="K63" s="288"/>
    </row>
    <row r="64" spans="2:11" s="1" customFormat="1" ht="12.75" customHeight="1">
      <c r="B64" s="286"/>
      <c r="C64" s="292"/>
      <c r="D64" s="292"/>
      <c r="E64" s="296"/>
      <c r="F64" s="292"/>
      <c r="G64" s="292"/>
      <c r="H64" s="292"/>
      <c r="I64" s="292"/>
      <c r="J64" s="292"/>
      <c r="K64" s="288"/>
    </row>
    <row r="65" spans="2:11" s="1" customFormat="1" ht="15" customHeight="1">
      <c r="B65" s="286"/>
      <c r="C65" s="292"/>
      <c r="D65" s="290" t="s">
        <v>1606</v>
      </c>
      <c r="E65" s="290"/>
      <c r="F65" s="290"/>
      <c r="G65" s="290"/>
      <c r="H65" s="290"/>
      <c r="I65" s="290"/>
      <c r="J65" s="290"/>
      <c r="K65" s="288"/>
    </row>
    <row r="66" spans="2:11" s="1" customFormat="1" ht="15" customHeight="1">
      <c r="B66" s="286"/>
      <c r="C66" s="292"/>
      <c r="D66" s="295" t="s">
        <v>1607</v>
      </c>
      <c r="E66" s="295"/>
      <c r="F66" s="295"/>
      <c r="G66" s="295"/>
      <c r="H66" s="295"/>
      <c r="I66" s="295"/>
      <c r="J66" s="295"/>
      <c r="K66" s="288"/>
    </row>
    <row r="67" spans="2:11" s="1" customFormat="1" ht="15" customHeight="1">
      <c r="B67" s="286"/>
      <c r="C67" s="292"/>
      <c r="D67" s="290" t="s">
        <v>1608</v>
      </c>
      <c r="E67" s="290"/>
      <c r="F67" s="290"/>
      <c r="G67" s="290"/>
      <c r="H67" s="290"/>
      <c r="I67" s="290"/>
      <c r="J67" s="290"/>
      <c r="K67" s="288"/>
    </row>
    <row r="68" spans="2:11" s="1" customFormat="1" ht="15" customHeight="1">
      <c r="B68" s="286"/>
      <c r="C68" s="292"/>
      <c r="D68" s="290" t="s">
        <v>1609</v>
      </c>
      <c r="E68" s="290"/>
      <c r="F68" s="290"/>
      <c r="G68" s="290"/>
      <c r="H68" s="290"/>
      <c r="I68" s="290"/>
      <c r="J68" s="290"/>
      <c r="K68" s="288"/>
    </row>
    <row r="69" spans="2:11" s="1" customFormat="1" ht="15" customHeight="1">
      <c r="B69" s="286"/>
      <c r="C69" s="292"/>
      <c r="D69" s="290" t="s">
        <v>1610</v>
      </c>
      <c r="E69" s="290"/>
      <c r="F69" s="290"/>
      <c r="G69" s="290"/>
      <c r="H69" s="290"/>
      <c r="I69" s="290"/>
      <c r="J69" s="290"/>
      <c r="K69" s="288"/>
    </row>
    <row r="70" spans="2:11" s="1" customFormat="1" ht="15" customHeight="1">
      <c r="B70" s="286"/>
      <c r="C70" s="292"/>
      <c r="D70" s="290" t="s">
        <v>1611</v>
      </c>
      <c r="E70" s="290"/>
      <c r="F70" s="290"/>
      <c r="G70" s="290"/>
      <c r="H70" s="290"/>
      <c r="I70" s="290"/>
      <c r="J70" s="290"/>
      <c r="K70" s="288"/>
    </row>
    <row r="71" spans="2:11" s="1" customFormat="1" ht="12.75" customHeight="1">
      <c r="B71" s="297"/>
      <c r="C71" s="298"/>
      <c r="D71" s="298"/>
      <c r="E71" s="298"/>
      <c r="F71" s="298"/>
      <c r="G71" s="298"/>
      <c r="H71" s="298"/>
      <c r="I71" s="298"/>
      <c r="J71" s="298"/>
      <c r="K71" s="299"/>
    </row>
    <row r="72" spans="2:11" s="1" customFormat="1" ht="18.75" customHeight="1">
      <c r="B72" s="300"/>
      <c r="C72" s="300"/>
      <c r="D72" s="300"/>
      <c r="E72" s="300"/>
      <c r="F72" s="300"/>
      <c r="G72" s="300"/>
      <c r="H72" s="300"/>
      <c r="I72" s="300"/>
      <c r="J72" s="300"/>
      <c r="K72" s="301"/>
    </row>
    <row r="73" spans="2:11" s="1" customFormat="1" ht="18.75" customHeight="1">
      <c r="B73" s="301"/>
      <c r="C73" s="301"/>
      <c r="D73" s="301"/>
      <c r="E73" s="301"/>
      <c r="F73" s="301"/>
      <c r="G73" s="301"/>
      <c r="H73" s="301"/>
      <c r="I73" s="301"/>
      <c r="J73" s="301"/>
      <c r="K73" s="301"/>
    </row>
    <row r="74" spans="2:11" s="1" customFormat="1" ht="7.5" customHeight="1">
      <c r="B74" s="302"/>
      <c r="C74" s="303"/>
      <c r="D74" s="303"/>
      <c r="E74" s="303"/>
      <c r="F74" s="303"/>
      <c r="G74" s="303"/>
      <c r="H74" s="303"/>
      <c r="I74" s="303"/>
      <c r="J74" s="303"/>
      <c r="K74" s="304"/>
    </row>
    <row r="75" spans="2:11" s="1" customFormat="1" ht="45" customHeight="1">
      <c r="B75" s="305"/>
      <c r="C75" s="306" t="s">
        <v>1612</v>
      </c>
      <c r="D75" s="306"/>
      <c r="E75" s="306"/>
      <c r="F75" s="306"/>
      <c r="G75" s="306"/>
      <c r="H75" s="306"/>
      <c r="I75" s="306"/>
      <c r="J75" s="306"/>
      <c r="K75" s="307"/>
    </row>
    <row r="76" spans="2:11" s="1" customFormat="1" ht="17.25" customHeight="1">
      <c r="B76" s="305"/>
      <c r="C76" s="308" t="s">
        <v>1613</v>
      </c>
      <c r="D76" s="308"/>
      <c r="E76" s="308"/>
      <c r="F76" s="308" t="s">
        <v>1614</v>
      </c>
      <c r="G76" s="309"/>
      <c r="H76" s="308" t="s">
        <v>54</v>
      </c>
      <c r="I76" s="308" t="s">
        <v>57</v>
      </c>
      <c r="J76" s="308" t="s">
        <v>1615</v>
      </c>
      <c r="K76" s="307"/>
    </row>
    <row r="77" spans="2:11" s="1" customFormat="1" ht="17.25" customHeight="1">
      <c r="B77" s="305"/>
      <c r="C77" s="310" t="s">
        <v>1616</v>
      </c>
      <c r="D77" s="310"/>
      <c r="E77" s="310"/>
      <c r="F77" s="311" t="s">
        <v>1617</v>
      </c>
      <c r="G77" s="312"/>
      <c r="H77" s="310"/>
      <c r="I77" s="310"/>
      <c r="J77" s="310" t="s">
        <v>1618</v>
      </c>
      <c r="K77" s="307"/>
    </row>
    <row r="78" spans="2:11" s="1" customFormat="1" ht="5.25" customHeight="1">
      <c r="B78" s="305"/>
      <c r="C78" s="313"/>
      <c r="D78" s="313"/>
      <c r="E78" s="313"/>
      <c r="F78" s="313"/>
      <c r="G78" s="314"/>
      <c r="H78" s="313"/>
      <c r="I78" s="313"/>
      <c r="J78" s="313"/>
      <c r="K78" s="307"/>
    </row>
    <row r="79" spans="2:11" s="1" customFormat="1" ht="15" customHeight="1">
      <c r="B79" s="305"/>
      <c r="C79" s="293" t="s">
        <v>53</v>
      </c>
      <c r="D79" s="315"/>
      <c r="E79" s="315"/>
      <c r="F79" s="316" t="s">
        <v>1619</v>
      </c>
      <c r="G79" s="317"/>
      <c r="H79" s="293" t="s">
        <v>1620</v>
      </c>
      <c r="I79" s="293" t="s">
        <v>1621</v>
      </c>
      <c r="J79" s="293">
        <v>20</v>
      </c>
      <c r="K79" s="307"/>
    </row>
    <row r="80" spans="2:11" s="1" customFormat="1" ht="15" customHeight="1">
      <c r="B80" s="305"/>
      <c r="C80" s="293" t="s">
        <v>1622</v>
      </c>
      <c r="D80" s="293"/>
      <c r="E80" s="293"/>
      <c r="F80" s="316" t="s">
        <v>1619</v>
      </c>
      <c r="G80" s="317"/>
      <c r="H80" s="293" t="s">
        <v>1623</v>
      </c>
      <c r="I80" s="293" t="s">
        <v>1621</v>
      </c>
      <c r="J80" s="293">
        <v>120</v>
      </c>
      <c r="K80" s="307"/>
    </row>
    <row r="81" spans="2:11" s="1" customFormat="1" ht="15" customHeight="1">
      <c r="B81" s="318"/>
      <c r="C81" s="293" t="s">
        <v>1624</v>
      </c>
      <c r="D81" s="293"/>
      <c r="E81" s="293"/>
      <c r="F81" s="316" t="s">
        <v>1625</v>
      </c>
      <c r="G81" s="317"/>
      <c r="H81" s="293" t="s">
        <v>1626</v>
      </c>
      <c r="I81" s="293" t="s">
        <v>1621</v>
      </c>
      <c r="J81" s="293">
        <v>50</v>
      </c>
      <c r="K81" s="307"/>
    </row>
    <row r="82" spans="2:11" s="1" customFormat="1" ht="15" customHeight="1">
      <c r="B82" s="318"/>
      <c r="C82" s="293" t="s">
        <v>1627</v>
      </c>
      <c r="D82" s="293"/>
      <c r="E82" s="293"/>
      <c r="F82" s="316" t="s">
        <v>1619</v>
      </c>
      <c r="G82" s="317"/>
      <c r="H82" s="293" t="s">
        <v>1628</v>
      </c>
      <c r="I82" s="293" t="s">
        <v>1629</v>
      </c>
      <c r="J82" s="293"/>
      <c r="K82" s="307"/>
    </row>
    <row r="83" spans="2:11" s="1" customFormat="1" ht="15" customHeight="1">
      <c r="B83" s="318"/>
      <c r="C83" s="319" t="s">
        <v>1630</v>
      </c>
      <c r="D83" s="319"/>
      <c r="E83" s="319"/>
      <c r="F83" s="320" t="s">
        <v>1625</v>
      </c>
      <c r="G83" s="319"/>
      <c r="H83" s="319" t="s">
        <v>1631</v>
      </c>
      <c r="I83" s="319" t="s">
        <v>1621</v>
      </c>
      <c r="J83" s="319">
        <v>15</v>
      </c>
      <c r="K83" s="307"/>
    </row>
    <row r="84" spans="2:11" s="1" customFormat="1" ht="15" customHeight="1">
      <c r="B84" s="318"/>
      <c r="C84" s="319" t="s">
        <v>1632</v>
      </c>
      <c r="D84" s="319"/>
      <c r="E84" s="319"/>
      <c r="F84" s="320" t="s">
        <v>1625</v>
      </c>
      <c r="G84" s="319"/>
      <c r="H84" s="319" t="s">
        <v>1633</v>
      </c>
      <c r="I84" s="319" t="s">
        <v>1621</v>
      </c>
      <c r="J84" s="319">
        <v>15</v>
      </c>
      <c r="K84" s="307"/>
    </row>
    <row r="85" spans="2:11" s="1" customFormat="1" ht="15" customHeight="1">
      <c r="B85" s="318"/>
      <c r="C85" s="319" t="s">
        <v>1634</v>
      </c>
      <c r="D85" s="319"/>
      <c r="E85" s="319"/>
      <c r="F85" s="320" t="s">
        <v>1625</v>
      </c>
      <c r="G85" s="319"/>
      <c r="H85" s="319" t="s">
        <v>1635</v>
      </c>
      <c r="I85" s="319" t="s">
        <v>1621</v>
      </c>
      <c r="J85" s="319">
        <v>20</v>
      </c>
      <c r="K85" s="307"/>
    </row>
    <row r="86" spans="2:11" s="1" customFormat="1" ht="15" customHeight="1">
      <c r="B86" s="318"/>
      <c r="C86" s="319" t="s">
        <v>1636</v>
      </c>
      <c r="D86" s="319"/>
      <c r="E86" s="319"/>
      <c r="F86" s="320" t="s">
        <v>1625</v>
      </c>
      <c r="G86" s="319"/>
      <c r="H86" s="319" t="s">
        <v>1637</v>
      </c>
      <c r="I86" s="319" t="s">
        <v>1621</v>
      </c>
      <c r="J86" s="319">
        <v>20</v>
      </c>
      <c r="K86" s="307"/>
    </row>
    <row r="87" spans="2:11" s="1" customFormat="1" ht="15" customHeight="1">
      <c r="B87" s="318"/>
      <c r="C87" s="293" t="s">
        <v>1638</v>
      </c>
      <c r="D87" s="293"/>
      <c r="E87" s="293"/>
      <c r="F87" s="316" t="s">
        <v>1625</v>
      </c>
      <c r="G87" s="317"/>
      <c r="H87" s="293" t="s">
        <v>1639</v>
      </c>
      <c r="I87" s="293" t="s">
        <v>1621</v>
      </c>
      <c r="J87" s="293">
        <v>50</v>
      </c>
      <c r="K87" s="307"/>
    </row>
    <row r="88" spans="2:11" s="1" customFormat="1" ht="15" customHeight="1">
      <c r="B88" s="318"/>
      <c r="C88" s="293" t="s">
        <v>1640</v>
      </c>
      <c r="D88" s="293"/>
      <c r="E88" s="293"/>
      <c r="F88" s="316" t="s">
        <v>1625</v>
      </c>
      <c r="G88" s="317"/>
      <c r="H88" s="293" t="s">
        <v>1641</v>
      </c>
      <c r="I88" s="293" t="s">
        <v>1621</v>
      </c>
      <c r="J88" s="293">
        <v>20</v>
      </c>
      <c r="K88" s="307"/>
    </row>
    <row r="89" spans="2:11" s="1" customFormat="1" ht="15" customHeight="1">
      <c r="B89" s="318"/>
      <c r="C89" s="293" t="s">
        <v>1642</v>
      </c>
      <c r="D89" s="293"/>
      <c r="E89" s="293"/>
      <c r="F89" s="316" t="s">
        <v>1625</v>
      </c>
      <c r="G89" s="317"/>
      <c r="H89" s="293" t="s">
        <v>1643</v>
      </c>
      <c r="I89" s="293" t="s">
        <v>1621</v>
      </c>
      <c r="J89" s="293">
        <v>20</v>
      </c>
      <c r="K89" s="307"/>
    </row>
    <row r="90" spans="2:11" s="1" customFormat="1" ht="15" customHeight="1">
      <c r="B90" s="318"/>
      <c r="C90" s="293" t="s">
        <v>1644</v>
      </c>
      <c r="D90" s="293"/>
      <c r="E90" s="293"/>
      <c r="F90" s="316" t="s">
        <v>1625</v>
      </c>
      <c r="G90" s="317"/>
      <c r="H90" s="293" t="s">
        <v>1645</v>
      </c>
      <c r="I90" s="293" t="s">
        <v>1621</v>
      </c>
      <c r="J90" s="293">
        <v>50</v>
      </c>
      <c r="K90" s="307"/>
    </row>
    <row r="91" spans="2:11" s="1" customFormat="1" ht="15" customHeight="1">
      <c r="B91" s="318"/>
      <c r="C91" s="293" t="s">
        <v>1646</v>
      </c>
      <c r="D91" s="293"/>
      <c r="E91" s="293"/>
      <c r="F91" s="316" t="s">
        <v>1625</v>
      </c>
      <c r="G91" s="317"/>
      <c r="H91" s="293" t="s">
        <v>1646</v>
      </c>
      <c r="I91" s="293" t="s">
        <v>1621</v>
      </c>
      <c r="J91" s="293">
        <v>50</v>
      </c>
      <c r="K91" s="307"/>
    </row>
    <row r="92" spans="2:11" s="1" customFormat="1" ht="15" customHeight="1">
      <c r="B92" s="318"/>
      <c r="C92" s="293" t="s">
        <v>1647</v>
      </c>
      <c r="D92" s="293"/>
      <c r="E92" s="293"/>
      <c r="F92" s="316" t="s">
        <v>1625</v>
      </c>
      <c r="G92" s="317"/>
      <c r="H92" s="293" t="s">
        <v>1648</v>
      </c>
      <c r="I92" s="293" t="s">
        <v>1621</v>
      </c>
      <c r="J92" s="293">
        <v>255</v>
      </c>
      <c r="K92" s="307"/>
    </row>
    <row r="93" spans="2:11" s="1" customFormat="1" ht="15" customHeight="1">
      <c r="B93" s="318"/>
      <c r="C93" s="293" t="s">
        <v>1649</v>
      </c>
      <c r="D93" s="293"/>
      <c r="E93" s="293"/>
      <c r="F93" s="316" t="s">
        <v>1619</v>
      </c>
      <c r="G93" s="317"/>
      <c r="H93" s="293" t="s">
        <v>1650</v>
      </c>
      <c r="I93" s="293" t="s">
        <v>1651</v>
      </c>
      <c r="J93" s="293"/>
      <c r="K93" s="307"/>
    </row>
    <row r="94" spans="2:11" s="1" customFormat="1" ht="15" customHeight="1">
      <c r="B94" s="318"/>
      <c r="C94" s="293" t="s">
        <v>1652</v>
      </c>
      <c r="D94" s="293"/>
      <c r="E94" s="293"/>
      <c r="F94" s="316" t="s">
        <v>1619</v>
      </c>
      <c r="G94" s="317"/>
      <c r="H94" s="293" t="s">
        <v>1653</v>
      </c>
      <c r="I94" s="293" t="s">
        <v>1654</v>
      </c>
      <c r="J94" s="293"/>
      <c r="K94" s="307"/>
    </row>
    <row r="95" spans="2:11" s="1" customFormat="1" ht="15" customHeight="1">
      <c r="B95" s="318"/>
      <c r="C95" s="293" t="s">
        <v>1655</v>
      </c>
      <c r="D95" s="293"/>
      <c r="E95" s="293"/>
      <c r="F95" s="316" t="s">
        <v>1619</v>
      </c>
      <c r="G95" s="317"/>
      <c r="H95" s="293" t="s">
        <v>1655</v>
      </c>
      <c r="I95" s="293" t="s">
        <v>1654</v>
      </c>
      <c r="J95" s="293"/>
      <c r="K95" s="307"/>
    </row>
    <row r="96" spans="2:11" s="1" customFormat="1" ht="15" customHeight="1">
      <c r="B96" s="318"/>
      <c r="C96" s="293" t="s">
        <v>38</v>
      </c>
      <c r="D96" s="293"/>
      <c r="E96" s="293"/>
      <c r="F96" s="316" t="s">
        <v>1619</v>
      </c>
      <c r="G96" s="317"/>
      <c r="H96" s="293" t="s">
        <v>1656</v>
      </c>
      <c r="I96" s="293" t="s">
        <v>1654</v>
      </c>
      <c r="J96" s="293"/>
      <c r="K96" s="307"/>
    </row>
    <row r="97" spans="2:11" s="1" customFormat="1" ht="15" customHeight="1">
      <c r="B97" s="318"/>
      <c r="C97" s="293" t="s">
        <v>48</v>
      </c>
      <c r="D97" s="293"/>
      <c r="E97" s="293"/>
      <c r="F97" s="316" t="s">
        <v>1619</v>
      </c>
      <c r="G97" s="317"/>
      <c r="H97" s="293" t="s">
        <v>1657</v>
      </c>
      <c r="I97" s="293" t="s">
        <v>1654</v>
      </c>
      <c r="J97" s="293"/>
      <c r="K97" s="307"/>
    </row>
    <row r="98" spans="2:11" s="1" customFormat="1" ht="15" customHeight="1">
      <c r="B98" s="321"/>
      <c r="C98" s="322"/>
      <c r="D98" s="322"/>
      <c r="E98" s="322"/>
      <c r="F98" s="322"/>
      <c r="G98" s="322"/>
      <c r="H98" s="322"/>
      <c r="I98" s="322"/>
      <c r="J98" s="322"/>
      <c r="K98" s="323"/>
    </row>
    <row r="99" spans="2:11" s="1" customFormat="1" ht="18.75" customHeight="1">
      <c r="B99" s="324"/>
      <c r="C99" s="325"/>
      <c r="D99" s="325"/>
      <c r="E99" s="325"/>
      <c r="F99" s="325"/>
      <c r="G99" s="325"/>
      <c r="H99" s="325"/>
      <c r="I99" s="325"/>
      <c r="J99" s="325"/>
      <c r="K99" s="324"/>
    </row>
    <row r="100" spans="2:11" s="1" customFormat="1" ht="18.75" customHeight="1">
      <c r="B100" s="301"/>
      <c r="C100" s="301"/>
      <c r="D100" s="301"/>
      <c r="E100" s="301"/>
      <c r="F100" s="301"/>
      <c r="G100" s="301"/>
      <c r="H100" s="301"/>
      <c r="I100" s="301"/>
      <c r="J100" s="301"/>
      <c r="K100" s="301"/>
    </row>
    <row r="101" spans="2:11" s="1" customFormat="1" ht="7.5" customHeight="1">
      <c r="B101" s="302"/>
      <c r="C101" s="303"/>
      <c r="D101" s="303"/>
      <c r="E101" s="303"/>
      <c r="F101" s="303"/>
      <c r="G101" s="303"/>
      <c r="H101" s="303"/>
      <c r="I101" s="303"/>
      <c r="J101" s="303"/>
      <c r="K101" s="304"/>
    </row>
    <row r="102" spans="2:11" s="1" customFormat="1" ht="45" customHeight="1">
      <c r="B102" s="305"/>
      <c r="C102" s="306" t="s">
        <v>1658</v>
      </c>
      <c r="D102" s="306"/>
      <c r="E102" s="306"/>
      <c r="F102" s="306"/>
      <c r="G102" s="306"/>
      <c r="H102" s="306"/>
      <c r="I102" s="306"/>
      <c r="J102" s="306"/>
      <c r="K102" s="307"/>
    </row>
    <row r="103" spans="2:11" s="1" customFormat="1" ht="17.25" customHeight="1">
      <c r="B103" s="305"/>
      <c r="C103" s="308" t="s">
        <v>1613</v>
      </c>
      <c r="D103" s="308"/>
      <c r="E103" s="308"/>
      <c r="F103" s="308" t="s">
        <v>1614</v>
      </c>
      <c r="G103" s="309"/>
      <c r="H103" s="308" t="s">
        <v>54</v>
      </c>
      <c r="I103" s="308" t="s">
        <v>57</v>
      </c>
      <c r="J103" s="308" t="s">
        <v>1615</v>
      </c>
      <c r="K103" s="307"/>
    </row>
    <row r="104" spans="2:11" s="1" customFormat="1" ht="17.25" customHeight="1">
      <c r="B104" s="305"/>
      <c r="C104" s="310" t="s">
        <v>1616</v>
      </c>
      <c r="D104" s="310"/>
      <c r="E104" s="310"/>
      <c r="F104" s="311" t="s">
        <v>1617</v>
      </c>
      <c r="G104" s="312"/>
      <c r="H104" s="310"/>
      <c r="I104" s="310"/>
      <c r="J104" s="310" t="s">
        <v>1618</v>
      </c>
      <c r="K104" s="307"/>
    </row>
    <row r="105" spans="2:11" s="1" customFormat="1" ht="5.25" customHeight="1">
      <c r="B105" s="305"/>
      <c r="C105" s="308"/>
      <c r="D105" s="308"/>
      <c r="E105" s="308"/>
      <c r="F105" s="308"/>
      <c r="G105" s="326"/>
      <c r="H105" s="308"/>
      <c r="I105" s="308"/>
      <c r="J105" s="308"/>
      <c r="K105" s="307"/>
    </row>
    <row r="106" spans="2:11" s="1" customFormat="1" ht="15" customHeight="1">
      <c r="B106" s="305"/>
      <c r="C106" s="293" t="s">
        <v>53</v>
      </c>
      <c r="D106" s="315"/>
      <c r="E106" s="315"/>
      <c r="F106" s="316" t="s">
        <v>1619</v>
      </c>
      <c r="G106" s="293"/>
      <c r="H106" s="293" t="s">
        <v>1659</v>
      </c>
      <c r="I106" s="293" t="s">
        <v>1621</v>
      </c>
      <c r="J106" s="293">
        <v>20</v>
      </c>
      <c r="K106" s="307"/>
    </row>
    <row r="107" spans="2:11" s="1" customFormat="1" ht="15" customHeight="1">
      <c r="B107" s="305"/>
      <c r="C107" s="293" t="s">
        <v>1622</v>
      </c>
      <c r="D107" s="293"/>
      <c r="E107" s="293"/>
      <c r="F107" s="316" t="s">
        <v>1619</v>
      </c>
      <c r="G107" s="293"/>
      <c r="H107" s="293" t="s">
        <v>1659</v>
      </c>
      <c r="I107" s="293" t="s">
        <v>1621</v>
      </c>
      <c r="J107" s="293">
        <v>120</v>
      </c>
      <c r="K107" s="307"/>
    </row>
    <row r="108" spans="2:11" s="1" customFormat="1" ht="15" customHeight="1">
      <c r="B108" s="318"/>
      <c r="C108" s="293" t="s">
        <v>1624</v>
      </c>
      <c r="D108" s="293"/>
      <c r="E108" s="293"/>
      <c r="F108" s="316" t="s">
        <v>1625</v>
      </c>
      <c r="G108" s="293"/>
      <c r="H108" s="293" t="s">
        <v>1659</v>
      </c>
      <c r="I108" s="293" t="s">
        <v>1621</v>
      </c>
      <c r="J108" s="293">
        <v>50</v>
      </c>
      <c r="K108" s="307"/>
    </row>
    <row r="109" spans="2:11" s="1" customFormat="1" ht="15" customHeight="1">
      <c r="B109" s="318"/>
      <c r="C109" s="293" t="s">
        <v>1627</v>
      </c>
      <c r="D109" s="293"/>
      <c r="E109" s="293"/>
      <c r="F109" s="316" t="s">
        <v>1619</v>
      </c>
      <c r="G109" s="293"/>
      <c r="H109" s="293" t="s">
        <v>1659</v>
      </c>
      <c r="I109" s="293" t="s">
        <v>1629</v>
      </c>
      <c r="J109" s="293"/>
      <c r="K109" s="307"/>
    </row>
    <row r="110" spans="2:11" s="1" customFormat="1" ht="15" customHeight="1">
      <c r="B110" s="318"/>
      <c r="C110" s="293" t="s">
        <v>1638</v>
      </c>
      <c r="D110" s="293"/>
      <c r="E110" s="293"/>
      <c r="F110" s="316" t="s">
        <v>1625</v>
      </c>
      <c r="G110" s="293"/>
      <c r="H110" s="293" t="s">
        <v>1659</v>
      </c>
      <c r="I110" s="293" t="s">
        <v>1621</v>
      </c>
      <c r="J110" s="293">
        <v>50</v>
      </c>
      <c r="K110" s="307"/>
    </row>
    <row r="111" spans="2:11" s="1" customFormat="1" ht="15" customHeight="1">
      <c r="B111" s="318"/>
      <c r="C111" s="293" t="s">
        <v>1646</v>
      </c>
      <c r="D111" s="293"/>
      <c r="E111" s="293"/>
      <c r="F111" s="316" t="s">
        <v>1625</v>
      </c>
      <c r="G111" s="293"/>
      <c r="H111" s="293" t="s">
        <v>1659</v>
      </c>
      <c r="I111" s="293" t="s">
        <v>1621</v>
      </c>
      <c r="J111" s="293">
        <v>50</v>
      </c>
      <c r="K111" s="307"/>
    </row>
    <row r="112" spans="2:11" s="1" customFormat="1" ht="15" customHeight="1">
      <c r="B112" s="318"/>
      <c r="C112" s="293" t="s">
        <v>1644</v>
      </c>
      <c r="D112" s="293"/>
      <c r="E112" s="293"/>
      <c r="F112" s="316" t="s">
        <v>1625</v>
      </c>
      <c r="G112" s="293"/>
      <c r="H112" s="293" t="s">
        <v>1659</v>
      </c>
      <c r="I112" s="293" t="s">
        <v>1621</v>
      </c>
      <c r="J112" s="293">
        <v>50</v>
      </c>
      <c r="K112" s="307"/>
    </row>
    <row r="113" spans="2:11" s="1" customFormat="1" ht="15" customHeight="1">
      <c r="B113" s="318"/>
      <c r="C113" s="293" t="s">
        <v>53</v>
      </c>
      <c r="D113" s="293"/>
      <c r="E113" s="293"/>
      <c r="F113" s="316" t="s">
        <v>1619</v>
      </c>
      <c r="G113" s="293"/>
      <c r="H113" s="293" t="s">
        <v>1660</v>
      </c>
      <c r="I113" s="293" t="s">
        <v>1621</v>
      </c>
      <c r="J113" s="293">
        <v>20</v>
      </c>
      <c r="K113" s="307"/>
    </row>
    <row r="114" spans="2:11" s="1" customFormat="1" ht="15" customHeight="1">
      <c r="B114" s="318"/>
      <c r="C114" s="293" t="s">
        <v>1661</v>
      </c>
      <c r="D114" s="293"/>
      <c r="E114" s="293"/>
      <c r="F114" s="316" t="s">
        <v>1619</v>
      </c>
      <c r="G114" s="293"/>
      <c r="H114" s="293" t="s">
        <v>1662</v>
      </c>
      <c r="I114" s="293" t="s">
        <v>1621</v>
      </c>
      <c r="J114" s="293">
        <v>120</v>
      </c>
      <c r="K114" s="307"/>
    </row>
    <row r="115" spans="2:11" s="1" customFormat="1" ht="15" customHeight="1">
      <c r="B115" s="318"/>
      <c r="C115" s="293" t="s">
        <v>38</v>
      </c>
      <c r="D115" s="293"/>
      <c r="E115" s="293"/>
      <c r="F115" s="316" t="s">
        <v>1619</v>
      </c>
      <c r="G115" s="293"/>
      <c r="H115" s="293" t="s">
        <v>1663</v>
      </c>
      <c r="I115" s="293" t="s">
        <v>1654</v>
      </c>
      <c r="J115" s="293"/>
      <c r="K115" s="307"/>
    </row>
    <row r="116" spans="2:11" s="1" customFormat="1" ht="15" customHeight="1">
      <c r="B116" s="318"/>
      <c r="C116" s="293" t="s">
        <v>48</v>
      </c>
      <c r="D116" s="293"/>
      <c r="E116" s="293"/>
      <c r="F116" s="316" t="s">
        <v>1619</v>
      </c>
      <c r="G116" s="293"/>
      <c r="H116" s="293" t="s">
        <v>1664</v>
      </c>
      <c r="I116" s="293" t="s">
        <v>1654</v>
      </c>
      <c r="J116" s="293"/>
      <c r="K116" s="307"/>
    </row>
    <row r="117" spans="2:11" s="1" customFormat="1" ht="15" customHeight="1">
      <c r="B117" s="318"/>
      <c r="C117" s="293" t="s">
        <v>57</v>
      </c>
      <c r="D117" s="293"/>
      <c r="E117" s="293"/>
      <c r="F117" s="316" t="s">
        <v>1619</v>
      </c>
      <c r="G117" s="293"/>
      <c r="H117" s="293" t="s">
        <v>1665</v>
      </c>
      <c r="I117" s="293" t="s">
        <v>1666</v>
      </c>
      <c r="J117" s="293"/>
      <c r="K117" s="307"/>
    </row>
    <row r="118" spans="2:11" s="1" customFormat="1" ht="15" customHeight="1">
      <c r="B118" s="321"/>
      <c r="C118" s="327"/>
      <c r="D118" s="327"/>
      <c r="E118" s="327"/>
      <c r="F118" s="327"/>
      <c r="G118" s="327"/>
      <c r="H118" s="327"/>
      <c r="I118" s="327"/>
      <c r="J118" s="327"/>
      <c r="K118" s="323"/>
    </row>
    <row r="119" spans="2:11" s="1" customFormat="1" ht="18.75" customHeight="1">
      <c r="B119" s="328"/>
      <c r="C119" s="329"/>
      <c r="D119" s="329"/>
      <c r="E119" s="329"/>
      <c r="F119" s="330"/>
      <c r="G119" s="329"/>
      <c r="H119" s="329"/>
      <c r="I119" s="329"/>
      <c r="J119" s="329"/>
      <c r="K119" s="328"/>
    </row>
    <row r="120" spans="2:11" s="1" customFormat="1" ht="18.75" customHeight="1">
      <c r="B120" s="301"/>
      <c r="C120" s="301"/>
      <c r="D120" s="301"/>
      <c r="E120" s="301"/>
      <c r="F120" s="301"/>
      <c r="G120" s="301"/>
      <c r="H120" s="301"/>
      <c r="I120" s="301"/>
      <c r="J120" s="301"/>
      <c r="K120" s="301"/>
    </row>
    <row r="121" spans="2:11" s="1" customFormat="1" ht="7.5" customHeight="1">
      <c r="B121" s="331"/>
      <c r="C121" s="332"/>
      <c r="D121" s="332"/>
      <c r="E121" s="332"/>
      <c r="F121" s="332"/>
      <c r="G121" s="332"/>
      <c r="H121" s="332"/>
      <c r="I121" s="332"/>
      <c r="J121" s="332"/>
      <c r="K121" s="333"/>
    </row>
    <row r="122" spans="2:11" s="1" customFormat="1" ht="45" customHeight="1">
      <c r="B122" s="334"/>
      <c r="C122" s="284" t="s">
        <v>1667</v>
      </c>
      <c r="D122" s="284"/>
      <c r="E122" s="284"/>
      <c r="F122" s="284"/>
      <c r="G122" s="284"/>
      <c r="H122" s="284"/>
      <c r="I122" s="284"/>
      <c r="J122" s="284"/>
      <c r="K122" s="335"/>
    </row>
    <row r="123" spans="2:11" s="1" customFormat="1" ht="17.25" customHeight="1">
      <c r="B123" s="336"/>
      <c r="C123" s="308" t="s">
        <v>1613</v>
      </c>
      <c r="D123" s="308"/>
      <c r="E123" s="308"/>
      <c r="F123" s="308" t="s">
        <v>1614</v>
      </c>
      <c r="G123" s="309"/>
      <c r="H123" s="308" t="s">
        <v>54</v>
      </c>
      <c r="I123" s="308" t="s">
        <v>57</v>
      </c>
      <c r="J123" s="308" t="s">
        <v>1615</v>
      </c>
      <c r="K123" s="337"/>
    </row>
    <row r="124" spans="2:11" s="1" customFormat="1" ht="17.25" customHeight="1">
      <c r="B124" s="336"/>
      <c r="C124" s="310" t="s">
        <v>1616</v>
      </c>
      <c r="D124" s="310"/>
      <c r="E124" s="310"/>
      <c r="F124" s="311" t="s">
        <v>1617</v>
      </c>
      <c r="G124" s="312"/>
      <c r="H124" s="310"/>
      <c r="I124" s="310"/>
      <c r="J124" s="310" t="s">
        <v>1618</v>
      </c>
      <c r="K124" s="337"/>
    </row>
    <row r="125" spans="2:11" s="1" customFormat="1" ht="5.25" customHeight="1">
      <c r="B125" s="338"/>
      <c r="C125" s="313"/>
      <c r="D125" s="313"/>
      <c r="E125" s="313"/>
      <c r="F125" s="313"/>
      <c r="G125" s="339"/>
      <c r="H125" s="313"/>
      <c r="I125" s="313"/>
      <c r="J125" s="313"/>
      <c r="K125" s="340"/>
    </row>
    <row r="126" spans="2:11" s="1" customFormat="1" ht="15" customHeight="1">
      <c r="B126" s="338"/>
      <c r="C126" s="293" t="s">
        <v>1622</v>
      </c>
      <c r="D126" s="315"/>
      <c r="E126" s="315"/>
      <c r="F126" s="316" t="s">
        <v>1619</v>
      </c>
      <c r="G126" s="293"/>
      <c r="H126" s="293" t="s">
        <v>1659</v>
      </c>
      <c r="I126" s="293" t="s">
        <v>1621</v>
      </c>
      <c r="J126" s="293">
        <v>120</v>
      </c>
      <c r="K126" s="341"/>
    </row>
    <row r="127" spans="2:11" s="1" customFormat="1" ht="15" customHeight="1">
      <c r="B127" s="338"/>
      <c r="C127" s="293" t="s">
        <v>1668</v>
      </c>
      <c r="D127" s="293"/>
      <c r="E127" s="293"/>
      <c r="F127" s="316" t="s">
        <v>1619</v>
      </c>
      <c r="G127" s="293"/>
      <c r="H127" s="293" t="s">
        <v>1669</v>
      </c>
      <c r="I127" s="293" t="s">
        <v>1621</v>
      </c>
      <c r="J127" s="293" t="s">
        <v>1670</v>
      </c>
      <c r="K127" s="341"/>
    </row>
    <row r="128" spans="2:11" s="1" customFormat="1" ht="15" customHeight="1">
      <c r="B128" s="338"/>
      <c r="C128" s="293" t="s">
        <v>1567</v>
      </c>
      <c r="D128" s="293"/>
      <c r="E128" s="293"/>
      <c r="F128" s="316" t="s">
        <v>1619</v>
      </c>
      <c r="G128" s="293"/>
      <c r="H128" s="293" t="s">
        <v>1671</v>
      </c>
      <c r="I128" s="293" t="s">
        <v>1621</v>
      </c>
      <c r="J128" s="293" t="s">
        <v>1670</v>
      </c>
      <c r="K128" s="341"/>
    </row>
    <row r="129" spans="2:11" s="1" customFormat="1" ht="15" customHeight="1">
      <c r="B129" s="338"/>
      <c r="C129" s="293" t="s">
        <v>1630</v>
      </c>
      <c r="D129" s="293"/>
      <c r="E129" s="293"/>
      <c r="F129" s="316" t="s">
        <v>1625</v>
      </c>
      <c r="G129" s="293"/>
      <c r="H129" s="293" t="s">
        <v>1631</v>
      </c>
      <c r="I129" s="293" t="s">
        <v>1621</v>
      </c>
      <c r="J129" s="293">
        <v>15</v>
      </c>
      <c r="K129" s="341"/>
    </row>
    <row r="130" spans="2:11" s="1" customFormat="1" ht="15" customHeight="1">
      <c r="B130" s="338"/>
      <c r="C130" s="319" t="s">
        <v>1632</v>
      </c>
      <c r="D130" s="319"/>
      <c r="E130" s="319"/>
      <c r="F130" s="320" t="s">
        <v>1625</v>
      </c>
      <c r="G130" s="319"/>
      <c r="H130" s="319" t="s">
        <v>1633</v>
      </c>
      <c r="I130" s="319" t="s">
        <v>1621</v>
      </c>
      <c r="J130" s="319">
        <v>15</v>
      </c>
      <c r="K130" s="341"/>
    </row>
    <row r="131" spans="2:11" s="1" customFormat="1" ht="15" customHeight="1">
      <c r="B131" s="338"/>
      <c r="C131" s="319" t="s">
        <v>1634</v>
      </c>
      <c r="D131" s="319"/>
      <c r="E131" s="319"/>
      <c r="F131" s="320" t="s">
        <v>1625</v>
      </c>
      <c r="G131" s="319"/>
      <c r="H131" s="319" t="s">
        <v>1635</v>
      </c>
      <c r="I131" s="319" t="s">
        <v>1621</v>
      </c>
      <c r="J131" s="319">
        <v>20</v>
      </c>
      <c r="K131" s="341"/>
    </row>
    <row r="132" spans="2:11" s="1" customFormat="1" ht="15" customHeight="1">
      <c r="B132" s="338"/>
      <c r="C132" s="319" t="s">
        <v>1636</v>
      </c>
      <c r="D132" s="319"/>
      <c r="E132" s="319"/>
      <c r="F132" s="320" t="s">
        <v>1625</v>
      </c>
      <c r="G132" s="319"/>
      <c r="H132" s="319" t="s">
        <v>1637</v>
      </c>
      <c r="I132" s="319" t="s">
        <v>1621</v>
      </c>
      <c r="J132" s="319">
        <v>20</v>
      </c>
      <c r="K132" s="341"/>
    </row>
    <row r="133" spans="2:11" s="1" customFormat="1" ht="15" customHeight="1">
      <c r="B133" s="338"/>
      <c r="C133" s="293" t="s">
        <v>1624</v>
      </c>
      <c r="D133" s="293"/>
      <c r="E133" s="293"/>
      <c r="F133" s="316" t="s">
        <v>1625</v>
      </c>
      <c r="G133" s="293"/>
      <c r="H133" s="293" t="s">
        <v>1659</v>
      </c>
      <c r="I133" s="293" t="s">
        <v>1621</v>
      </c>
      <c r="J133" s="293">
        <v>50</v>
      </c>
      <c r="K133" s="341"/>
    </row>
    <row r="134" spans="2:11" s="1" customFormat="1" ht="15" customHeight="1">
      <c r="B134" s="338"/>
      <c r="C134" s="293" t="s">
        <v>1638</v>
      </c>
      <c r="D134" s="293"/>
      <c r="E134" s="293"/>
      <c r="F134" s="316" t="s">
        <v>1625</v>
      </c>
      <c r="G134" s="293"/>
      <c r="H134" s="293" t="s">
        <v>1659</v>
      </c>
      <c r="I134" s="293" t="s">
        <v>1621</v>
      </c>
      <c r="J134" s="293">
        <v>50</v>
      </c>
      <c r="K134" s="341"/>
    </row>
    <row r="135" spans="2:11" s="1" customFormat="1" ht="15" customHeight="1">
      <c r="B135" s="338"/>
      <c r="C135" s="293" t="s">
        <v>1644</v>
      </c>
      <c r="D135" s="293"/>
      <c r="E135" s="293"/>
      <c r="F135" s="316" t="s">
        <v>1625</v>
      </c>
      <c r="G135" s="293"/>
      <c r="H135" s="293" t="s">
        <v>1659</v>
      </c>
      <c r="I135" s="293" t="s">
        <v>1621</v>
      </c>
      <c r="J135" s="293">
        <v>50</v>
      </c>
      <c r="K135" s="341"/>
    </row>
    <row r="136" spans="2:11" s="1" customFormat="1" ht="15" customHeight="1">
      <c r="B136" s="338"/>
      <c r="C136" s="293" t="s">
        <v>1646</v>
      </c>
      <c r="D136" s="293"/>
      <c r="E136" s="293"/>
      <c r="F136" s="316" t="s">
        <v>1625</v>
      </c>
      <c r="G136" s="293"/>
      <c r="H136" s="293" t="s">
        <v>1659</v>
      </c>
      <c r="I136" s="293" t="s">
        <v>1621</v>
      </c>
      <c r="J136" s="293">
        <v>50</v>
      </c>
      <c r="K136" s="341"/>
    </row>
    <row r="137" spans="2:11" s="1" customFormat="1" ht="15" customHeight="1">
      <c r="B137" s="338"/>
      <c r="C137" s="293" t="s">
        <v>1647</v>
      </c>
      <c r="D137" s="293"/>
      <c r="E137" s="293"/>
      <c r="F137" s="316" t="s">
        <v>1625</v>
      </c>
      <c r="G137" s="293"/>
      <c r="H137" s="293" t="s">
        <v>1672</v>
      </c>
      <c r="I137" s="293" t="s">
        <v>1621</v>
      </c>
      <c r="J137" s="293">
        <v>255</v>
      </c>
      <c r="K137" s="341"/>
    </row>
    <row r="138" spans="2:11" s="1" customFormat="1" ht="15" customHeight="1">
      <c r="B138" s="338"/>
      <c r="C138" s="293" t="s">
        <v>1649</v>
      </c>
      <c r="D138" s="293"/>
      <c r="E138" s="293"/>
      <c r="F138" s="316" t="s">
        <v>1619</v>
      </c>
      <c r="G138" s="293"/>
      <c r="H138" s="293" t="s">
        <v>1673</v>
      </c>
      <c r="I138" s="293" t="s">
        <v>1651</v>
      </c>
      <c r="J138" s="293"/>
      <c r="K138" s="341"/>
    </row>
    <row r="139" spans="2:11" s="1" customFormat="1" ht="15" customHeight="1">
      <c r="B139" s="338"/>
      <c r="C139" s="293" t="s">
        <v>1652</v>
      </c>
      <c r="D139" s="293"/>
      <c r="E139" s="293"/>
      <c r="F139" s="316" t="s">
        <v>1619</v>
      </c>
      <c r="G139" s="293"/>
      <c r="H139" s="293" t="s">
        <v>1674</v>
      </c>
      <c r="I139" s="293" t="s">
        <v>1654</v>
      </c>
      <c r="J139" s="293"/>
      <c r="K139" s="341"/>
    </row>
    <row r="140" spans="2:11" s="1" customFormat="1" ht="15" customHeight="1">
      <c r="B140" s="338"/>
      <c r="C140" s="293" t="s">
        <v>1655</v>
      </c>
      <c r="D140" s="293"/>
      <c r="E140" s="293"/>
      <c r="F140" s="316" t="s">
        <v>1619</v>
      </c>
      <c r="G140" s="293"/>
      <c r="H140" s="293" t="s">
        <v>1655</v>
      </c>
      <c r="I140" s="293" t="s">
        <v>1654</v>
      </c>
      <c r="J140" s="293"/>
      <c r="K140" s="341"/>
    </row>
    <row r="141" spans="2:11" s="1" customFormat="1" ht="15" customHeight="1">
      <c r="B141" s="338"/>
      <c r="C141" s="293" t="s">
        <v>38</v>
      </c>
      <c r="D141" s="293"/>
      <c r="E141" s="293"/>
      <c r="F141" s="316" t="s">
        <v>1619</v>
      </c>
      <c r="G141" s="293"/>
      <c r="H141" s="293" t="s">
        <v>1675</v>
      </c>
      <c r="I141" s="293" t="s">
        <v>1654</v>
      </c>
      <c r="J141" s="293"/>
      <c r="K141" s="341"/>
    </row>
    <row r="142" spans="2:11" s="1" customFormat="1" ht="15" customHeight="1">
      <c r="B142" s="338"/>
      <c r="C142" s="293" t="s">
        <v>1676</v>
      </c>
      <c r="D142" s="293"/>
      <c r="E142" s="293"/>
      <c r="F142" s="316" t="s">
        <v>1619</v>
      </c>
      <c r="G142" s="293"/>
      <c r="H142" s="293" t="s">
        <v>1677</v>
      </c>
      <c r="I142" s="293" t="s">
        <v>1654</v>
      </c>
      <c r="J142" s="293"/>
      <c r="K142" s="341"/>
    </row>
    <row r="143" spans="2:11" s="1" customFormat="1" ht="15" customHeight="1">
      <c r="B143" s="342"/>
      <c r="C143" s="343"/>
      <c r="D143" s="343"/>
      <c r="E143" s="343"/>
      <c r="F143" s="343"/>
      <c r="G143" s="343"/>
      <c r="H143" s="343"/>
      <c r="I143" s="343"/>
      <c r="J143" s="343"/>
      <c r="K143" s="344"/>
    </row>
    <row r="144" spans="2:11" s="1" customFormat="1" ht="18.75" customHeight="1">
      <c r="B144" s="329"/>
      <c r="C144" s="329"/>
      <c r="D144" s="329"/>
      <c r="E144" s="329"/>
      <c r="F144" s="330"/>
      <c r="G144" s="329"/>
      <c r="H144" s="329"/>
      <c r="I144" s="329"/>
      <c r="J144" s="329"/>
      <c r="K144" s="329"/>
    </row>
    <row r="145" spans="2:11" s="1" customFormat="1" ht="18.75" customHeight="1">
      <c r="B145" s="301"/>
      <c r="C145" s="301"/>
      <c r="D145" s="301"/>
      <c r="E145" s="301"/>
      <c r="F145" s="301"/>
      <c r="G145" s="301"/>
      <c r="H145" s="301"/>
      <c r="I145" s="301"/>
      <c r="J145" s="301"/>
      <c r="K145" s="301"/>
    </row>
    <row r="146" spans="2:11" s="1" customFormat="1" ht="7.5" customHeight="1">
      <c r="B146" s="302"/>
      <c r="C146" s="303"/>
      <c r="D146" s="303"/>
      <c r="E146" s="303"/>
      <c r="F146" s="303"/>
      <c r="G146" s="303"/>
      <c r="H146" s="303"/>
      <c r="I146" s="303"/>
      <c r="J146" s="303"/>
      <c r="K146" s="304"/>
    </row>
    <row r="147" spans="2:11" s="1" customFormat="1" ht="45" customHeight="1">
      <c r="B147" s="305"/>
      <c r="C147" s="306" t="s">
        <v>1678</v>
      </c>
      <c r="D147" s="306"/>
      <c r="E147" s="306"/>
      <c r="F147" s="306"/>
      <c r="G147" s="306"/>
      <c r="H147" s="306"/>
      <c r="I147" s="306"/>
      <c r="J147" s="306"/>
      <c r="K147" s="307"/>
    </row>
    <row r="148" spans="2:11" s="1" customFormat="1" ht="17.25" customHeight="1">
      <c r="B148" s="305"/>
      <c r="C148" s="308" t="s">
        <v>1613</v>
      </c>
      <c r="D148" s="308"/>
      <c r="E148" s="308"/>
      <c r="F148" s="308" t="s">
        <v>1614</v>
      </c>
      <c r="G148" s="309"/>
      <c r="H148" s="308" t="s">
        <v>54</v>
      </c>
      <c r="I148" s="308" t="s">
        <v>57</v>
      </c>
      <c r="J148" s="308" t="s">
        <v>1615</v>
      </c>
      <c r="K148" s="307"/>
    </row>
    <row r="149" spans="2:11" s="1" customFormat="1" ht="17.25" customHeight="1">
      <c r="B149" s="305"/>
      <c r="C149" s="310" t="s">
        <v>1616</v>
      </c>
      <c r="D149" s="310"/>
      <c r="E149" s="310"/>
      <c r="F149" s="311" t="s">
        <v>1617</v>
      </c>
      <c r="G149" s="312"/>
      <c r="H149" s="310"/>
      <c r="I149" s="310"/>
      <c r="J149" s="310" t="s">
        <v>1618</v>
      </c>
      <c r="K149" s="307"/>
    </row>
    <row r="150" spans="2:11" s="1" customFormat="1" ht="5.25" customHeight="1">
      <c r="B150" s="318"/>
      <c r="C150" s="313"/>
      <c r="D150" s="313"/>
      <c r="E150" s="313"/>
      <c r="F150" s="313"/>
      <c r="G150" s="314"/>
      <c r="H150" s="313"/>
      <c r="I150" s="313"/>
      <c r="J150" s="313"/>
      <c r="K150" s="341"/>
    </row>
    <row r="151" spans="2:11" s="1" customFormat="1" ht="15" customHeight="1">
      <c r="B151" s="318"/>
      <c r="C151" s="345" t="s">
        <v>1622</v>
      </c>
      <c r="D151" s="293"/>
      <c r="E151" s="293"/>
      <c r="F151" s="346" t="s">
        <v>1619</v>
      </c>
      <c r="G151" s="293"/>
      <c r="H151" s="345" t="s">
        <v>1659</v>
      </c>
      <c r="I151" s="345" t="s">
        <v>1621</v>
      </c>
      <c r="J151" s="345">
        <v>120</v>
      </c>
      <c r="K151" s="341"/>
    </row>
    <row r="152" spans="2:11" s="1" customFormat="1" ht="15" customHeight="1">
      <c r="B152" s="318"/>
      <c r="C152" s="345" t="s">
        <v>1668</v>
      </c>
      <c r="D152" s="293"/>
      <c r="E152" s="293"/>
      <c r="F152" s="346" t="s">
        <v>1619</v>
      </c>
      <c r="G152" s="293"/>
      <c r="H152" s="345" t="s">
        <v>1679</v>
      </c>
      <c r="I152" s="345" t="s">
        <v>1621</v>
      </c>
      <c r="J152" s="345" t="s">
        <v>1670</v>
      </c>
      <c r="K152" s="341"/>
    </row>
    <row r="153" spans="2:11" s="1" customFormat="1" ht="15" customHeight="1">
      <c r="B153" s="318"/>
      <c r="C153" s="345" t="s">
        <v>1567</v>
      </c>
      <c r="D153" s="293"/>
      <c r="E153" s="293"/>
      <c r="F153" s="346" t="s">
        <v>1619</v>
      </c>
      <c r="G153" s="293"/>
      <c r="H153" s="345" t="s">
        <v>1680</v>
      </c>
      <c r="I153" s="345" t="s">
        <v>1621</v>
      </c>
      <c r="J153" s="345" t="s">
        <v>1670</v>
      </c>
      <c r="K153" s="341"/>
    </row>
    <row r="154" spans="2:11" s="1" customFormat="1" ht="15" customHeight="1">
      <c r="B154" s="318"/>
      <c r="C154" s="345" t="s">
        <v>1624</v>
      </c>
      <c r="D154" s="293"/>
      <c r="E154" s="293"/>
      <c r="F154" s="346" t="s">
        <v>1625</v>
      </c>
      <c r="G154" s="293"/>
      <c r="H154" s="345" t="s">
        <v>1659</v>
      </c>
      <c r="I154" s="345" t="s">
        <v>1621</v>
      </c>
      <c r="J154" s="345">
        <v>50</v>
      </c>
      <c r="K154" s="341"/>
    </row>
    <row r="155" spans="2:11" s="1" customFormat="1" ht="15" customHeight="1">
      <c r="B155" s="318"/>
      <c r="C155" s="345" t="s">
        <v>1627</v>
      </c>
      <c r="D155" s="293"/>
      <c r="E155" s="293"/>
      <c r="F155" s="346" t="s">
        <v>1619</v>
      </c>
      <c r="G155" s="293"/>
      <c r="H155" s="345" t="s">
        <v>1659</v>
      </c>
      <c r="I155" s="345" t="s">
        <v>1629</v>
      </c>
      <c r="J155" s="345"/>
      <c r="K155" s="341"/>
    </row>
    <row r="156" spans="2:11" s="1" customFormat="1" ht="15" customHeight="1">
      <c r="B156" s="318"/>
      <c r="C156" s="345" t="s">
        <v>1638</v>
      </c>
      <c r="D156" s="293"/>
      <c r="E156" s="293"/>
      <c r="F156" s="346" t="s">
        <v>1625</v>
      </c>
      <c r="G156" s="293"/>
      <c r="H156" s="345" t="s">
        <v>1659</v>
      </c>
      <c r="I156" s="345" t="s">
        <v>1621</v>
      </c>
      <c r="J156" s="345">
        <v>50</v>
      </c>
      <c r="K156" s="341"/>
    </row>
    <row r="157" spans="2:11" s="1" customFormat="1" ht="15" customHeight="1">
      <c r="B157" s="318"/>
      <c r="C157" s="345" t="s">
        <v>1646</v>
      </c>
      <c r="D157" s="293"/>
      <c r="E157" s="293"/>
      <c r="F157" s="346" t="s">
        <v>1625</v>
      </c>
      <c r="G157" s="293"/>
      <c r="H157" s="345" t="s">
        <v>1659</v>
      </c>
      <c r="I157" s="345" t="s">
        <v>1621</v>
      </c>
      <c r="J157" s="345">
        <v>50</v>
      </c>
      <c r="K157" s="341"/>
    </row>
    <row r="158" spans="2:11" s="1" customFormat="1" ht="15" customHeight="1">
      <c r="B158" s="318"/>
      <c r="C158" s="345" t="s">
        <v>1644</v>
      </c>
      <c r="D158" s="293"/>
      <c r="E158" s="293"/>
      <c r="F158" s="346" t="s">
        <v>1625</v>
      </c>
      <c r="G158" s="293"/>
      <c r="H158" s="345" t="s">
        <v>1659</v>
      </c>
      <c r="I158" s="345" t="s">
        <v>1621</v>
      </c>
      <c r="J158" s="345">
        <v>50</v>
      </c>
      <c r="K158" s="341"/>
    </row>
    <row r="159" spans="2:11" s="1" customFormat="1" ht="15" customHeight="1">
      <c r="B159" s="318"/>
      <c r="C159" s="345" t="s">
        <v>102</v>
      </c>
      <c r="D159" s="293"/>
      <c r="E159" s="293"/>
      <c r="F159" s="346" t="s">
        <v>1619</v>
      </c>
      <c r="G159" s="293"/>
      <c r="H159" s="345" t="s">
        <v>1681</v>
      </c>
      <c r="I159" s="345" t="s">
        <v>1621</v>
      </c>
      <c r="J159" s="345" t="s">
        <v>1682</v>
      </c>
      <c r="K159" s="341"/>
    </row>
    <row r="160" spans="2:11" s="1" customFormat="1" ht="15" customHeight="1">
      <c r="B160" s="318"/>
      <c r="C160" s="345" t="s">
        <v>1683</v>
      </c>
      <c r="D160" s="293"/>
      <c r="E160" s="293"/>
      <c r="F160" s="346" t="s">
        <v>1619</v>
      </c>
      <c r="G160" s="293"/>
      <c r="H160" s="345" t="s">
        <v>1684</v>
      </c>
      <c r="I160" s="345" t="s">
        <v>1654</v>
      </c>
      <c r="J160" s="345"/>
      <c r="K160" s="341"/>
    </row>
    <row r="161" spans="2:11" s="1" customFormat="1" ht="15" customHeight="1">
      <c r="B161" s="347"/>
      <c r="C161" s="327"/>
      <c r="D161" s="327"/>
      <c r="E161" s="327"/>
      <c r="F161" s="327"/>
      <c r="G161" s="327"/>
      <c r="H161" s="327"/>
      <c r="I161" s="327"/>
      <c r="J161" s="327"/>
      <c r="K161" s="348"/>
    </row>
    <row r="162" spans="2:11" s="1" customFormat="1" ht="18.75" customHeight="1">
      <c r="B162" s="329"/>
      <c r="C162" s="339"/>
      <c r="D162" s="339"/>
      <c r="E162" s="339"/>
      <c r="F162" s="349"/>
      <c r="G162" s="339"/>
      <c r="H162" s="339"/>
      <c r="I162" s="339"/>
      <c r="J162" s="339"/>
      <c r="K162" s="329"/>
    </row>
    <row r="163" spans="2:11" s="1" customFormat="1" ht="18.75" customHeight="1">
      <c r="B163" s="301"/>
      <c r="C163" s="301"/>
      <c r="D163" s="301"/>
      <c r="E163" s="301"/>
      <c r="F163" s="301"/>
      <c r="G163" s="301"/>
      <c r="H163" s="301"/>
      <c r="I163" s="301"/>
      <c r="J163" s="301"/>
      <c r="K163" s="301"/>
    </row>
    <row r="164" spans="2:11" s="1" customFormat="1" ht="7.5" customHeight="1">
      <c r="B164" s="280"/>
      <c r="C164" s="281"/>
      <c r="D164" s="281"/>
      <c r="E164" s="281"/>
      <c r="F164" s="281"/>
      <c r="G164" s="281"/>
      <c r="H164" s="281"/>
      <c r="I164" s="281"/>
      <c r="J164" s="281"/>
      <c r="K164" s="282"/>
    </row>
    <row r="165" spans="2:11" s="1" customFormat="1" ht="45" customHeight="1">
      <c r="B165" s="283"/>
      <c r="C165" s="284" t="s">
        <v>1685</v>
      </c>
      <c r="D165" s="284"/>
      <c r="E165" s="284"/>
      <c r="F165" s="284"/>
      <c r="G165" s="284"/>
      <c r="H165" s="284"/>
      <c r="I165" s="284"/>
      <c r="J165" s="284"/>
      <c r="K165" s="285"/>
    </row>
    <row r="166" spans="2:11" s="1" customFormat="1" ht="17.25" customHeight="1">
      <c r="B166" s="283"/>
      <c r="C166" s="308" t="s">
        <v>1613</v>
      </c>
      <c r="D166" s="308"/>
      <c r="E166" s="308"/>
      <c r="F166" s="308" t="s">
        <v>1614</v>
      </c>
      <c r="G166" s="350"/>
      <c r="H166" s="351" t="s">
        <v>54</v>
      </c>
      <c r="I166" s="351" t="s">
        <v>57</v>
      </c>
      <c r="J166" s="308" t="s">
        <v>1615</v>
      </c>
      <c r="K166" s="285"/>
    </row>
    <row r="167" spans="2:11" s="1" customFormat="1" ht="17.25" customHeight="1">
      <c r="B167" s="286"/>
      <c r="C167" s="310" t="s">
        <v>1616</v>
      </c>
      <c r="D167" s="310"/>
      <c r="E167" s="310"/>
      <c r="F167" s="311" t="s">
        <v>1617</v>
      </c>
      <c r="G167" s="352"/>
      <c r="H167" s="353"/>
      <c r="I167" s="353"/>
      <c r="J167" s="310" t="s">
        <v>1618</v>
      </c>
      <c r="K167" s="288"/>
    </row>
    <row r="168" spans="2:11" s="1" customFormat="1" ht="5.25" customHeight="1">
      <c r="B168" s="318"/>
      <c r="C168" s="313"/>
      <c r="D168" s="313"/>
      <c r="E168" s="313"/>
      <c r="F168" s="313"/>
      <c r="G168" s="314"/>
      <c r="H168" s="313"/>
      <c r="I168" s="313"/>
      <c r="J168" s="313"/>
      <c r="K168" s="341"/>
    </row>
    <row r="169" spans="2:11" s="1" customFormat="1" ht="15" customHeight="1">
      <c r="B169" s="318"/>
      <c r="C169" s="293" t="s">
        <v>1622</v>
      </c>
      <c r="D169" s="293"/>
      <c r="E169" s="293"/>
      <c r="F169" s="316" t="s">
        <v>1619</v>
      </c>
      <c r="G169" s="293"/>
      <c r="H169" s="293" t="s">
        <v>1659</v>
      </c>
      <c r="I169" s="293" t="s">
        <v>1621</v>
      </c>
      <c r="J169" s="293">
        <v>120</v>
      </c>
      <c r="K169" s="341"/>
    </row>
    <row r="170" spans="2:11" s="1" customFormat="1" ht="15" customHeight="1">
      <c r="B170" s="318"/>
      <c r="C170" s="293" t="s">
        <v>1668</v>
      </c>
      <c r="D170" s="293"/>
      <c r="E170" s="293"/>
      <c r="F170" s="316" t="s">
        <v>1619</v>
      </c>
      <c r="G170" s="293"/>
      <c r="H170" s="293" t="s">
        <v>1669</v>
      </c>
      <c r="I170" s="293" t="s">
        <v>1621</v>
      </c>
      <c r="J170" s="293" t="s">
        <v>1670</v>
      </c>
      <c r="K170" s="341"/>
    </row>
    <row r="171" spans="2:11" s="1" customFormat="1" ht="15" customHeight="1">
      <c r="B171" s="318"/>
      <c r="C171" s="293" t="s">
        <v>1567</v>
      </c>
      <c r="D171" s="293"/>
      <c r="E171" s="293"/>
      <c r="F171" s="316" t="s">
        <v>1619</v>
      </c>
      <c r="G171" s="293"/>
      <c r="H171" s="293" t="s">
        <v>1686</v>
      </c>
      <c r="I171" s="293" t="s">
        <v>1621</v>
      </c>
      <c r="J171" s="293" t="s">
        <v>1670</v>
      </c>
      <c r="K171" s="341"/>
    </row>
    <row r="172" spans="2:11" s="1" customFormat="1" ht="15" customHeight="1">
      <c r="B172" s="318"/>
      <c r="C172" s="293" t="s">
        <v>1624</v>
      </c>
      <c r="D172" s="293"/>
      <c r="E172" s="293"/>
      <c r="F172" s="316" t="s">
        <v>1625</v>
      </c>
      <c r="G172" s="293"/>
      <c r="H172" s="293" t="s">
        <v>1686</v>
      </c>
      <c r="I172" s="293" t="s">
        <v>1621</v>
      </c>
      <c r="J172" s="293">
        <v>50</v>
      </c>
      <c r="K172" s="341"/>
    </row>
    <row r="173" spans="2:11" s="1" customFormat="1" ht="15" customHeight="1">
      <c r="B173" s="318"/>
      <c r="C173" s="293" t="s">
        <v>1627</v>
      </c>
      <c r="D173" s="293"/>
      <c r="E173" s="293"/>
      <c r="F173" s="316" t="s">
        <v>1619</v>
      </c>
      <c r="G173" s="293"/>
      <c r="H173" s="293" t="s">
        <v>1686</v>
      </c>
      <c r="I173" s="293" t="s">
        <v>1629</v>
      </c>
      <c r="J173" s="293"/>
      <c r="K173" s="341"/>
    </row>
    <row r="174" spans="2:11" s="1" customFormat="1" ht="15" customHeight="1">
      <c r="B174" s="318"/>
      <c r="C174" s="293" t="s">
        <v>1638</v>
      </c>
      <c r="D174" s="293"/>
      <c r="E174" s="293"/>
      <c r="F174" s="316" t="s">
        <v>1625</v>
      </c>
      <c r="G174" s="293"/>
      <c r="H174" s="293" t="s">
        <v>1686</v>
      </c>
      <c r="I174" s="293" t="s">
        <v>1621</v>
      </c>
      <c r="J174" s="293">
        <v>50</v>
      </c>
      <c r="K174" s="341"/>
    </row>
    <row r="175" spans="2:11" s="1" customFormat="1" ht="15" customHeight="1">
      <c r="B175" s="318"/>
      <c r="C175" s="293" t="s">
        <v>1646</v>
      </c>
      <c r="D175" s="293"/>
      <c r="E175" s="293"/>
      <c r="F175" s="316" t="s">
        <v>1625</v>
      </c>
      <c r="G175" s="293"/>
      <c r="H175" s="293" t="s">
        <v>1686</v>
      </c>
      <c r="I175" s="293" t="s">
        <v>1621</v>
      </c>
      <c r="J175" s="293">
        <v>50</v>
      </c>
      <c r="K175" s="341"/>
    </row>
    <row r="176" spans="2:11" s="1" customFormat="1" ht="15" customHeight="1">
      <c r="B176" s="318"/>
      <c r="C176" s="293" t="s">
        <v>1644</v>
      </c>
      <c r="D176" s="293"/>
      <c r="E176" s="293"/>
      <c r="F176" s="316" t="s">
        <v>1625</v>
      </c>
      <c r="G176" s="293"/>
      <c r="H176" s="293" t="s">
        <v>1686</v>
      </c>
      <c r="I176" s="293" t="s">
        <v>1621</v>
      </c>
      <c r="J176" s="293">
        <v>50</v>
      </c>
      <c r="K176" s="341"/>
    </row>
    <row r="177" spans="2:11" s="1" customFormat="1" ht="15" customHeight="1">
      <c r="B177" s="318"/>
      <c r="C177" s="293" t="s">
        <v>127</v>
      </c>
      <c r="D177" s="293"/>
      <c r="E177" s="293"/>
      <c r="F177" s="316" t="s">
        <v>1619</v>
      </c>
      <c r="G177" s="293"/>
      <c r="H177" s="293" t="s">
        <v>1687</v>
      </c>
      <c r="I177" s="293" t="s">
        <v>1688</v>
      </c>
      <c r="J177" s="293"/>
      <c r="K177" s="341"/>
    </row>
    <row r="178" spans="2:11" s="1" customFormat="1" ht="15" customHeight="1">
      <c r="B178" s="318"/>
      <c r="C178" s="293" t="s">
        <v>57</v>
      </c>
      <c r="D178" s="293"/>
      <c r="E178" s="293"/>
      <c r="F178" s="316" t="s">
        <v>1619</v>
      </c>
      <c r="G178" s="293"/>
      <c r="H178" s="293" t="s">
        <v>1689</v>
      </c>
      <c r="I178" s="293" t="s">
        <v>1690</v>
      </c>
      <c r="J178" s="293">
        <v>1</v>
      </c>
      <c r="K178" s="341"/>
    </row>
    <row r="179" spans="2:11" s="1" customFormat="1" ht="15" customHeight="1">
      <c r="B179" s="318"/>
      <c r="C179" s="293" t="s">
        <v>53</v>
      </c>
      <c r="D179" s="293"/>
      <c r="E179" s="293"/>
      <c r="F179" s="316" t="s">
        <v>1619</v>
      </c>
      <c r="G179" s="293"/>
      <c r="H179" s="293" t="s">
        <v>1691</v>
      </c>
      <c r="I179" s="293" t="s">
        <v>1621</v>
      </c>
      <c r="J179" s="293">
        <v>20</v>
      </c>
      <c r="K179" s="341"/>
    </row>
    <row r="180" spans="2:11" s="1" customFormat="1" ht="15" customHeight="1">
      <c r="B180" s="318"/>
      <c r="C180" s="293" t="s">
        <v>54</v>
      </c>
      <c r="D180" s="293"/>
      <c r="E180" s="293"/>
      <c r="F180" s="316" t="s">
        <v>1619</v>
      </c>
      <c r="G180" s="293"/>
      <c r="H180" s="293" t="s">
        <v>1692</v>
      </c>
      <c r="I180" s="293" t="s">
        <v>1621</v>
      </c>
      <c r="J180" s="293">
        <v>255</v>
      </c>
      <c r="K180" s="341"/>
    </row>
    <row r="181" spans="2:11" s="1" customFormat="1" ht="15" customHeight="1">
      <c r="B181" s="318"/>
      <c r="C181" s="293" t="s">
        <v>128</v>
      </c>
      <c r="D181" s="293"/>
      <c r="E181" s="293"/>
      <c r="F181" s="316" t="s">
        <v>1619</v>
      </c>
      <c r="G181" s="293"/>
      <c r="H181" s="293" t="s">
        <v>1583</v>
      </c>
      <c r="I181" s="293" t="s">
        <v>1621</v>
      </c>
      <c r="J181" s="293">
        <v>10</v>
      </c>
      <c r="K181" s="341"/>
    </row>
    <row r="182" spans="2:11" s="1" customFormat="1" ht="15" customHeight="1">
      <c r="B182" s="318"/>
      <c r="C182" s="293" t="s">
        <v>129</v>
      </c>
      <c r="D182" s="293"/>
      <c r="E182" s="293"/>
      <c r="F182" s="316" t="s">
        <v>1619</v>
      </c>
      <c r="G182" s="293"/>
      <c r="H182" s="293" t="s">
        <v>1693</v>
      </c>
      <c r="I182" s="293" t="s">
        <v>1654</v>
      </c>
      <c r="J182" s="293"/>
      <c r="K182" s="341"/>
    </row>
    <row r="183" spans="2:11" s="1" customFormat="1" ht="15" customHeight="1">
      <c r="B183" s="318"/>
      <c r="C183" s="293" t="s">
        <v>1694</v>
      </c>
      <c r="D183" s="293"/>
      <c r="E183" s="293"/>
      <c r="F183" s="316" t="s">
        <v>1619</v>
      </c>
      <c r="G183" s="293"/>
      <c r="H183" s="293" t="s">
        <v>1695</v>
      </c>
      <c r="I183" s="293" t="s">
        <v>1654</v>
      </c>
      <c r="J183" s="293"/>
      <c r="K183" s="341"/>
    </row>
    <row r="184" spans="2:11" s="1" customFormat="1" ht="15" customHeight="1">
      <c r="B184" s="318"/>
      <c r="C184" s="293" t="s">
        <v>1683</v>
      </c>
      <c r="D184" s="293"/>
      <c r="E184" s="293"/>
      <c r="F184" s="316" t="s">
        <v>1619</v>
      </c>
      <c r="G184" s="293"/>
      <c r="H184" s="293" t="s">
        <v>1696</v>
      </c>
      <c r="I184" s="293" t="s">
        <v>1654</v>
      </c>
      <c r="J184" s="293"/>
      <c r="K184" s="341"/>
    </row>
    <row r="185" spans="2:11" s="1" customFormat="1" ht="15" customHeight="1">
      <c r="B185" s="318"/>
      <c r="C185" s="293" t="s">
        <v>131</v>
      </c>
      <c r="D185" s="293"/>
      <c r="E185" s="293"/>
      <c r="F185" s="316" t="s">
        <v>1625</v>
      </c>
      <c r="G185" s="293"/>
      <c r="H185" s="293" t="s">
        <v>1697</v>
      </c>
      <c r="I185" s="293" t="s">
        <v>1621</v>
      </c>
      <c r="J185" s="293">
        <v>50</v>
      </c>
      <c r="K185" s="341"/>
    </row>
    <row r="186" spans="2:11" s="1" customFormat="1" ht="15" customHeight="1">
      <c r="B186" s="318"/>
      <c r="C186" s="293" t="s">
        <v>1698</v>
      </c>
      <c r="D186" s="293"/>
      <c r="E186" s="293"/>
      <c r="F186" s="316" t="s">
        <v>1625</v>
      </c>
      <c r="G186" s="293"/>
      <c r="H186" s="293" t="s">
        <v>1699</v>
      </c>
      <c r="I186" s="293" t="s">
        <v>1700</v>
      </c>
      <c r="J186" s="293"/>
      <c r="K186" s="341"/>
    </row>
    <row r="187" spans="2:11" s="1" customFormat="1" ht="15" customHeight="1">
      <c r="B187" s="318"/>
      <c r="C187" s="293" t="s">
        <v>1701</v>
      </c>
      <c r="D187" s="293"/>
      <c r="E187" s="293"/>
      <c r="F187" s="316" t="s">
        <v>1625</v>
      </c>
      <c r="G187" s="293"/>
      <c r="H187" s="293" t="s">
        <v>1702</v>
      </c>
      <c r="I187" s="293" t="s">
        <v>1700</v>
      </c>
      <c r="J187" s="293"/>
      <c r="K187" s="341"/>
    </row>
    <row r="188" spans="2:11" s="1" customFormat="1" ht="15" customHeight="1">
      <c r="B188" s="318"/>
      <c r="C188" s="293" t="s">
        <v>1703</v>
      </c>
      <c r="D188" s="293"/>
      <c r="E188" s="293"/>
      <c r="F188" s="316" t="s">
        <v>1625</v>
      </c>
      <c r="G188" s="293"/>
      <c r="H188" s="293" t="s">
        <v>1704</v>
      </c>
      <c r="I188" s="293" t="s">
        <v>1700</v>
      </c>
      <c r="J188" s="293"/>
      <c r="K188" s="341"/>
    </row>
    <row r="189" spans="2:11" s="1" customFormat="1" ht="15" customHeight="1">
      <c r="B189" s="318"/>
      <c r="C189" s="354" t="s">
        <v>1705</v>
      </c>
      <c r="D189" s="293"/>
      <c r="E189" s="293"/>
      <c r="F189" s="316" t="s">
        <v>1625</v>
      </c>
      <c r="G189" s="293"/>
      <c r="H189" s="293" t="s">
        <v>1706</v>
      </c>
      <c r="I189" s="293" t="s">
        <v>1707</v>
      </c>
      <c r="J189" s="355" t="s">
        <v>1708</v>
      </c>
      <c r="K189" s="341"/>
    </row>
    <row r="190" spans="2:11" s="17" customFormat="1" ht="15" customHeight="1">
      <c r="B190" s="356"/>
      <c r="C190" s="357" t="s">
        <v>1709</v>
      </c>
      <c r="D190" s="358"/>
      <c r="E190" s="358"/>
      <c r="F190" s="359" t="s">
        <v>1625</v>
      </c>
      <c r="G190" s="358"/>
      <c r="H190" s="358" t="s">
        <v>1710</v>
      </c>
      <c r="I190" s="358" t="s">
        <v>1707</v>
      </c>
      <c r="J190" s="360" t="s">
        <v>1708</v>
      </c>
      <c r="K190" s="361"/>
    </row>
    <row r="191" spans="2:11" s="1" customFormat="1" ht="15" customHeight="1">
      <c r="B191" s="318"/>
      <c r="C191" s="354" t="s">
        <v>42</v>
      </c>
      <c r="D191" s="293"/>
      <c r="E191" s="293"/>
      <c r="F191" s="316" t="s">
        <v>1619</v>
      </c>
      <c r="G191" s="293"/>
      <c r="H191" s="290" t="s">
        <v>1711</v>
      </c>
      <c r="I191" s="293" t="s">
        <v>1712</v>
      </c>
      <c r="J191" s="293"/>
      <c r="K191" s="341"/>
    </row>
    <row r="192" spans="2:11" s="1" customFormat="1" ht="15" customHeight="1">
      <c r="B192" s="318"/>
      <c r="C192" s="354" t="s">
        <v>1713</v>
      </c>
      <c r="D192" s="293"/>
      <c r="E192" s="293"/>
      <c r="F192" s="316" t="s">
        <v>1619</v>
      </c>
      <c r="G192" s="293"/>
      <c r="H192" s="293" t="s">
        <v>1714</v>
      </c>
      <c r="I192" s="293" t="s">
        <v>1654</v>
      </c>
      <c r="J192" s="293"/>
      <c r="K192" s="341"/>
    </row>
    <row r="193" spans="2:11" s="1" customFormat="1" ht="15" customHeight="1">
      <c r="B193" s="318"/>
      <c r="C193" s="354" t="s">
        <v>1715</v>
      </c>
      <c r="D193" s="293"/>
      <c r="E193" s="293"/>
      <c r="F193" s="316" t="s">
        <v>1619</v>
      </c>
      <c r="G193" s="293"/>
      <c r="H193" s="293" t="s">
        <v>1716</v>
      </c>
      <c r="I193" s="293" t="s">
        <v>1654</v>
      </c>
      <c r="J193" s="293"/>
      <c r="K193" s="341"/>
    </row>
    <row r="194" spans="2:11" s="1" customFormat="1" ht="15" customHeight="1">
      <c r="B194" s="318"/>
      <c r="C194" s="354" t="s">
        <v>1717</v>
      </c>
      <c r="D194" s="293"/>
      <c r="E194" s="293"/>
      <c r="F194" s="316" t="s">
        <v>1625</v>
      </c>
      <c r="G194" s="293"/>
      <c r="H194" s="293" t="s">
        <v>1718</v>
      </c>
      <c r="I194" s="293" t="s">
        <v>1654</v>
      </c>
      <c r="J194" s="293"/>
      <c r="K194" s="341"/>
    </row>
    <row r="195" spans="2:11" s="1" customFormat="1" ht="15" customHeight="1">
      <c r="B195" s="347"/>
      <c r="C195" s="362"/>
      <c r="D195" s="327"/>
      <c r="E195" s="327"/>
      <c r="F195" s="327"/>
      <c r="G195" s="327"/>
      <c r="H195" s="327"/>
      <c r="I195" s="327"/>
      <c r="J195" s="327"/>
      <c r="K195" s="348"/>
    </row>
    <row r="196" spans="2:11" s="1" customFormat="1" ht="18.75" customHeight="1">
      <c r="B196" s="329"/>
      <c r="C196" s="339"/>
      <c r="D196" s="339"/>
      <c r="E196" s="339"/>
      <c r="F196" s="349"/>
      <c r="G196" s="339"/>
      <c r="H196" s="339"/>
      <c r="I196" s="339"/>
      <c r="J196" s="339"/>
      <c r="K196" s="329"/>
    </row>
    <row r="197" spans="2:11" s="1" customFormat="1" ht="18.75" customHeight="1">
      <c r="B197" s="329"/>
      <c r="C197" s="339"/>
      <c r="D197" s="339"/>
      <c r="E197" s="339"/>
      <c r="F197" s="349"/>
      <c r="G197" s="339"/>
      <c r="H197" s="339"/>
      <c r="I197" s="339"/>
      <c r="J197" s="339"/>
      <c r="K197" s="329"/>
    </row>
    <row r="198" spans="2:11" s="1" customFormat="1" ht="18.75" customHeight="1">
      <c r="B198" s="301"/>
      <c r="C198" s="301"/>
      <c r="D198" s="301"/>
      <c r="E198" s="301"/>
      <c r="F198" s="301"/>
      <c r="G198" s="301"/>
      <c r="H198" s="301"/>
      <c r="I198" s="301"/>
      <c r="J198" s="301"/>
      <c r="K198" s="301"/>
    </row>
    <row r="199" spans="2:11" s="1" customFormat="1" ht="13.5">
      <c r="B199" s="280"/>
      <c r="C199" s="281"/>
      <c r="D199" s="281"/>
      <c r="E199" s="281"/>
      <c r="F199" s="281"/>
      <c r="G199" s="281"/>
      <c r="H199" s="281"/>
      <c r="I199" s="281"/>
      <c r="J199" s="281"/>
      <c r="K199" s="282"/>
    </row>
    <row r="200" spans="2:11" s="1" customFormat="1" ht="21">
      <c r="B200" s="283"/>
      <c r="C200" s="284" t="s">
        <v>1719</v>
      </c>
      <c r="D200" s="284"/>
      <c r="E200" s="284"/>
      <c r="F200" s="284"/>
      <c r="G200" s="284"/>
      <c r="H200" s="284"/>
      <c r="I200" s="284"/>
      <c r="J200" s="284"/>
      <c r="K200" s="285"/>
    </row>
    <row r="201" spans="2:11" s="1" customFormat="1" ht="25.5" customHeight="1">
      <c r="B201" s="283"/>
      <c r="C201" s="363" t="s">
        <v>1720</v>
      </c>
      <c r="D201" s="363"/>
      <c r="E201" s="363"/>
      <c r="F201" s="363" t="s">
        <v>1721</v>
      </c>
      <c r="G201" s="364"/>
      <c r="H201" s="363" t="s">
        <v>1722</v>
      </c>
      <c r="I201" s="363"/>
      <c r="J201" s="363"/>
      <c r="K201" s="285"/>
    </row>
    <row r="202" spans="2:11" s="1" customFormat="1" ht="5.25" customHeight="1">
      <c r="B202" s="318"/>
      <c r="C202" s="313"/>
      <c r="D202" s="313"/>
      <c r="E202" s="313"/>
      <c r="F202" s="313"/>
      <c r="G202" s="339"/>
      <c r="H202" s="313"/>
      <c r="I202" s="313"/>
      <c r="J202" s="313"/>
      <c r="K202" s="341"/>
    </row>
    <row r="203" spans="2:11" s="1" customFormat="1" ht="15" customHeight="1">
      <c r="B203" s="318"/>
      <c r="C203" s="293" t="s">
        <v>1712</v>
      </c>
      <c r="D203" s="293"/>
      <c r="E203" s="293"/>
      <c r="F203" s="316" t="s">
        <v>43</v>
      </c>
      <c r="G203" s="293"/>
      <c r="H203" s="293" t="s">
        <v>1723</v>
      </c>
      <c r="I203" s="293"/>
      <c r="J203" s="293"/>
      <c r="K203" s="341"/>
    </row>
    <row r="204" spans="2:11" s="1" customFormat="1" ht="15" customHeight="1">
      <c r="B204" s="318"/>
      <c r="C204" s="293"/>
      <c r="D204" s="293"/>
      <c r="E204" s="293"/>
      <c r="F204" s="316" t="s">
        <v>44</v>
      </c>
      <c r="G204" s="293"/>
      <c r="H204" s="293" t="s">
        <v>1724</v>
      </c>
      <c r="I204" s="293"/>
      <c r="J204" s="293"/>
      <c r="K204" s="341"/>
    </row>
    <row r="205" spans="2:11" s="1" customFormat="1" ht="15" customHeight="1">
      <c r="B205" s="318"/>
      <c r="C205" s="293"/>
      <c r="D205" s="293"/>
      <c r="E205" s="293"/>
      <c r="F205" s="316" t="s">
        <v>47</v>
      </c>
      <c r="G205" s="293"/>
      <c r="H205" s="293" t="s">
        <v>1725</v>
      </c>
      <c r="I205" s="293"/>
      <c r="J205" s="293"/>
      <c r="K205" s="341"/>
    </row>
    <row r="206" spans="2:11" s="1" customFormat="1" ht="15" customHeight="1">
      <c r="B206" s="318"/>
      <c r="C206" s="293"/>
      <c r="D206" s="293"/>
      <c r="E206" s="293"/>
      <c r="F206" s="316" t="s">
        <v>45</v>
      </c>
      <c r="G206" s="293"/>
      <c r="H206" s="293" t="s">
        <v>1726</v>
      </c>
      <c r="I206" s="293"/>
      <c r="J206" s="293"/>
      <c r="K206" s="341"/>
    </row>
    <row r="207" spans="2:11" s="1" customFormat="1" ht="15" customHeight="1">
      <c r="B207" s="318"/>
      <c r="C207" s="293"/>
      <c r="D207" s="293"/>
      <c r="E207" s="293"/>
      <c r="F207" s="316" t="s">
        <v>46</v>
      </c>
      <c r="G207" s="293"/>
      <c r="H207" s="293" t="s">
        <v>1727</v>
      </c>
      <c r="I207" s="293"/>
      <c r="J207" s="293"/>
      <c r="K207" s="341"/>
    </row>
    <row r="208" spans="2:11" s="1" customFormat="1" ht="15" customHeight="1">
      <c r="B208" s="318"/>
      <c r="C208" s="293"/>
      <c r="D208" s="293"/>
      <c r="E208" s="293"/>
      <c r="F208" s="316"/>
      <c r="G208" s="293"/>
      <c r="H208" s="293"/>
      <c r="I208" s="293"/>
      <c r="J208" s="293"/>
      <c r="K208" s="341"/>
    </row>
    <row r="209" spans="2:11" s="1" customFormat="1" ht="15" customHeight="1">
      <c r="B209" s="318"/>
      <c r="C209" s="293" t="s">
        <v>1666</v>
      </c>
      <c r="D209" s="293"/>
      <c r="E209" s="293"/>
      <c r="F209" s="316" t="s">
        <v>79</v>
      </c>
      <c r="G209" s="293"/>
      <c r="H209" s="293" t="s">
        <v>1728</v>
      </c>
      <c r="I209" s="293"/>
      <c r="J209" s="293"/>
      <c r="K209" s="341"/>
    </row>
    <row r="210" spans="2:11" s="1" customFormat="1" ht="15" customHeight="1">
      <c r="B210" s="318"/>
      <c r="C210" s="293"/>
      <c r="D210" s="293"/>
      <c r="E210" s="293"/>
      <c r="F210" s="316" t="s">
        <v>1561</v>
      </c>
      <c r="G210" s="293"/>
      <c r="H210" s="293" t="s">
        <v>1562</v>
      </c>
      <c r="I210" s="293"/>
      <c r="J210" s="293"/>
      <c r="K210" s="341"/>
    </row>
    <row r="211" spans="2:11" s="1" customFormat="1" ht="15" customHeight="1">
      <c r="B211" s="318"/>
      <c r="C211" s="293"/>
      <c r="D211" s="293"/>
      <c r="E211" s="293"/>
      <c r="F211" s="316" t="s">
        <v>1559</v>
      </c>
      <c r="G211" s="293"/>
      <c r="H211" s="293" t="s">
        <v>1729</v>
      </c>
      <c r="I211" s="293"/>
      <c r="J211" s="293"/>
      <c r="K211" s="341"/>
    </row>
    <row r="212" spans="2:11" s="1" customFormat="1" ht="15" customHeight="1">
      <c r="B212" s="365"/>
      <c r="C212" s="293"/>
      <c r="D212" s="293"/>
      <c r="E212" s="293"/>
      <c r="F212" s="316" t="s">
        <v>1563</v>
      </c>
      <c r="G212" s="354"/>
      <c r="H212" s="345" t="s">
        <v>1564</v>
      </c>
      <c r="I212" s="345"/>
      <c r="J212" s="345"/>
      <c r="K212" s="366"/>
    </row>
    <row r="213" spans="2:11" s="1" customFormat="1" ht="15" customHeight="1">
      <c r="B213" s="365"/>
      <c r="C213" s="293"/>
      <c r="D213" s="293"/>
      <c r="E213" s="293"/>
      <c r="F213" s="316" t="s">
        <v>1565</v>
      </c>
      <c r="G213" s="354"/>
      <c r="H213" s="345" t="s">
        <v>1542</v>
      </c>
      <c r="I213" s="345"/>
      <c r="J213" s="345"/>
      <c r="K213" s="366"/>
    </row>
    <row r="214" spans="2:11" s="1" customFormat="1" ht="15" customHeight="1">
      <c r="B214" s="365"/>
      <c r="C214" s="293"/>
      <c r="D214" s="293"/>
      <c r="E214" s="293"/>
      <c r="F214" s="316"/>
      <c r="G214" s="354"/>
      <c r="H214" s="345"/>
      <c r="I214" s="345"/>
      <c r="J214" s="345"/>
      <c r="K214" s="366"/>
    </row>
    <row r="215" spans="2:11" s="1" customFormat="1" ht="15" customHeight="1">
      <c r="B215" s="365"/>
      <c r="C215" s="293" t="s">
        <v>1690</v>
      </c>
      <c r="D215" s="293"/>
      <c r="E215" s="293"/>
      <c r="F215" s="316">
        <v>1</v>
      </c>
      <c r="G215" s="354"/>
      <c r="H215" s="345" t="s">
        <v>1730</v>
      </c>
      <c r="I215" s="345"/>
      <c r="J215" s="345"/>
      <c r="K215" s="366"/>
    </row>
    <row r="216" spans="2:11" s="1" customFormat="1" ht="15" customHeight="1">
      <c r="B216" s="365"/>
      <c r="C216" s="293"/>
      <c r="D216" s="293"/>
      <c r="E216" s="293"/>
      <c r="F216" s="316">
        <v>2</v>
      </c>
      <c r="G216" s="354"/>
      <c r="H216" s="345" t="s">
        <v>1731</v>
      </c>
      <c r="I216" s="345"/>
      <c r="J216" s="345"/>
      <c r="K216" s="366"/>
    </row>
    <row r="217" spans="2:11" s="1" customFormat="1" ht="15" customHeight="1">
      <c r="B217" s="365"/>
      <c r="C217" s="293"/>
      <c r="D217" s="293"/>
      <c r="E217" s="293"/>
      <c r="F217" s="316">
        <v>3</v>
      </c>
      <c r="G217" s="354"/>
      <c r="H217" s="345" t="s">
        <v>1732</v>
      </c>
      <c r="I217" s="345"/>
      <c r="J217" s="345"/>
      <c r="K217" s="366"/>
    </row>
    <row r="218" spans="2:11" s="1" customFormat="1" ht="15" customHeight="1">
      <c r="B218" s="365"/>
      <c r="C218" s="293"/>
      <c r="D218" s="293"/>
      <c r="E218" s="293"/>
      <c r="F218" s="316">
        <v>4</v>
      </c>
      <c r="G218" s="354"/>
      <c r="H218" s="345" t="s">
        <v>1733</v>
      </c>
      <c r="I218" s="345"/>
      <c r="J218" s="345"/>
      <c r="K218" s="366"/>
    </row>
    <row r="219" spans="2:11" s="1" customFormat="1" ht="12.75" customHeight="1">
      <c r="B219" s="367"/>
      <c r="C219" s="368"/>
      <c r="D219" s="368"/>
      <c r="E219" s="368"/>
      <c r="F219" s="368"/>
      <c r="G219" s="368"/>
      <c r="H219" s="368"/>
      <c r="I219" s="368"/>
      <c r="J219" s="368"/>
      <c r="K219" s="369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Fraš</dc:creator>
  <cp:keywords/>
  <dc:description/>
  <cp:lastModifiedBy>Petr Fraš</cp:lastModifiedBy>
  <dcterms:created xsi:type="dcterms:W3CDTF">2024-05-30T21:56:10Z</dcterms:created>
  <dcterms:modified xsi:type="dcterms:W3CDTF">2024-05-30T21:56:16Z</dcterms:modified>
  <cp:category/>
  <cp:version/>
  <cp:contentType/>
  <cp:contentStatus/>
</cp:coreProperties>
</file>