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4 obsazené byty\Volgogradská 86,b.3\"/>
    </mc:Choice>
  </mc:AlternateContent>
  <bookViews>
    <workbookView xWindow="0" yWindow="0" windowWidth="28800" windowHeight="1230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  <c r="G26" i="12"/>
  <c r="G28" i="12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128" i="12" s="1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I59" i="1" l="1"/>
  <c r="I67" i="1" s="1"/>
  <c r="I21" i="1" s="1"/>
  <c r="G23" i="1" s="1"/>
  <c r="I17" i="1"/>
  <c r="I49" i="1"/>
  <c r="F40" i="1"/>
  <c r="H40" i="1" s="1"/>
  <c r="I40" i="1" s="1"/>
  <c r="F39" i="1"/>
  <c r="F41" i="1"/>
  <c r="H41" i="1" s="1"/>
  <c r="I41" i="1" s="1"/>
  <c r="I16" i="1" l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<sst xmlns="http://schemas.openxmlformats.org/spreadsheetml/2006/main" count="769" uniqueCount="326">
  <si>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</si>
  <si>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</si>
  <si>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</si>
  <si>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</si>
  <si>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</si>
  <si>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</si>
  <si>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</si>
  <si>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</si>
  <si>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</si>
  <si>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</si>
  <si>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</si>
  <si>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</si>
  <si>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</si>
  <si>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</si>
  <si>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</si>
  <si>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</si>
  <si>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</si>
  <si>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</si>
  <si>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</si>
  <si>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</si>
  <si>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</si>
  <si>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</si>
  <si>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</si>
  <si>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</si>
  <si>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</si>
  <si>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</si>
  <si>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</si>
  <si>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</si>
  <si>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</si>
  <si>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</si>
  <si>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</si>
  <si>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</si>
  <si>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</si>
  <si>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</si>
  <si>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</si>
  <si>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</si>
  <si>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</si>
  <si>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</si>
  <si>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</si>
  <si>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</si>
  <si>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</si>
  <si>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</si>
  <si>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</si>
  <si>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</si>
  <si>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</si>
  <si>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</si>
  <si>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</si>
  <si>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</si>
  <si>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</si>
  <si>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</si>
  <si>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</si>
  <si>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</si>
  <si>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</si>
  <si>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</si>
  <si>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</si>
  <si>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</si>
  <si>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</si>
  <si>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</si>
  <si>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</si>
  <si>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</si>
  <si>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</si>
  <si>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</si>
  <si>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</si>
  <si>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</si>
  <si>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</si>
  <si>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</si>
  <si>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</si>
  <si>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</si>
  <si>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</si>
  <si>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</si>
  <si>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</si>
  <si>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</si>
  <si>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</si>
  <si>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</si>
  <si>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</si>
  <si>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</si>
  <si>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</si>
  <si>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</si>
  <si>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</si>
  <si>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</si>
  <si>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</si>
  <si>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</si>
  <si>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</si>
  <si>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</si>
  <si>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</si>
  <si>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</si>
  <si>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</si>
  <si>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</si>
  <si>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</si>
  <si>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</si>
  <si>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</si>
  <si>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</si>
  <si>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</si>
  <si>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</si>
  <si>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</si>
  <si>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</si>
  <si>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</si>
  <si>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</si>
  <si>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</si>
  <si>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</si>
  <si>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</si>
  <si>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</si>
  <si>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</si>
  <si>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</si>
  <si>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</si>
  <si>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</si>
  <si>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</si>
  <si>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</si>
  <si>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</si>
  <si>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</si>
  <si>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</si>
  <si>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</si>
  <si>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</si>
  <si>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</si>
  <si>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</si>
  <si>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</si>
  <si>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</si>
  <si>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</si>
  <si>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</si>
  <si>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</si>
  <si>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</si>
  <si>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</si>
  <si>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</si>
  <si>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</si>
  <si>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</si>
  <si>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</si>
  <si>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</si>
  <si>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</si>
  <si>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</si>
  <si>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</si>
  <si>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</si>
  <si>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</si>
  <si>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</si>
  <si>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</si>
  <si>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</si>
  <si>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</si>
  <si>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</si>
  <si>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</si>
  <si>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</si>
  <si>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</si>
  <si>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</si>
  <si>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</si>
  <si>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</si>
  <si>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</si>
  <si>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</si>
  <si>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</si>
  <si>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</si>
  <si>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</si>
  <si>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</si>
  <si>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</si>
  <si>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</si>
  <si>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</si>
  <si>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</si>
  <si>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</si>
  <si>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</si>
  <si>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</si>
  <si>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</si>
  <si>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</si>
  <si>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</si>
  <si>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</si>
  <si>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</si>
  <si>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</si>
  <si>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</si>
  <si>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</si>
  <si>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</si>
  <si>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</si>
  <si>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</si>
  <si>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</si>
  <si>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</si>
  <si>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</si>
  <si>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</si>
  <si>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</si>
  <si>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</si>
  <si>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</si>
  <si>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</si>
  <si>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</si>
  <si>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</si>
  <si>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</si>
  <si>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</si>
  <si>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</si>
  <si>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</si>
  <si>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</si>
  <si>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</si>
  <si>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</si>
  <si>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</si>
  <si>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</si>
  <si>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</si>
  <si>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</si>
  <si>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</si>
  <si>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</si>
  <si>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</si>
  <si>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</si>
  <si>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</si>
  <si>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</si>
  <si>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</si>
  <si>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</si>
  <si>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</si>
  <si>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</si>
  <si>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</si>
  <si>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</si>
  <si>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</si>
  <si>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</si>
  <si>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</si>
  <si>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</si>
  <si>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</si>
  <si>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</si>
  <si>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</si>
  <si>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</si>
  <si>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</si>
  <si>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</si>
  <si>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</si>
  <si>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</si>
  <si>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</si>
  <si>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</si>
  <si>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</si>
  <si>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</si>
  <si>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</si>
  <si>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</si>
  <si>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</si>
  <si>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</si>
  <si>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</si>
  <si>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</si>
  <si>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</si>
  <si>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</si>
  <si>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</si>
  <si>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</si>
  <si>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</si>
  <si>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</si>
  <si>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</si>
  <si>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</si>
  <si>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</si>
  <si>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</si>
  <si>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</si>
  <si>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</si>
  <si>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</si>
  <si>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</si>
  <si>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</si>
  <si>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</si>
  <si>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</si>
  <si>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</si>
  <si>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</si>
  <si>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</si>
  <si>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</si>
  <si>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</si>
  <si>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</si>
  <si>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</si>
  <si>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</si>
  <si>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</si>
  <si>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</si>
  <si>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</si>
  <si>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</si>
  <si>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</si>
  <si>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</si>
  <si>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</si>
  <si>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</si>
  <si>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</si>
  <si>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</si>
  <si>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</si>
  <si>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</si>
  <si>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</si>
  <si>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</si>
  <si>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</si>
  <si>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</si>
  <si>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</si>
  <si>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</si>
  <si>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</si>
  <si>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</si>
  <si>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</si>
  <si>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</si>
  <si>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</si>
  <si>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</si>
  <si>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</si>
  <si>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</si>
  <si>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</si>
  <si>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</si>
  <si>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</si>
  <si>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</si>
  <si>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</si>
  <si>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</si>
  <si>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</si>
  <si>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</si>
  <si>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</si>
  <si>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</si>
  <si>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</si>
  <si>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</si>
  <si>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</si>
  <si>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</si>
  <si>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</si>
  <si>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</si>
  <si>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</si>
  <si>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</si>
  <si>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</si>
  <si>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</si>
  <si>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</si>
  <si>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</si>
  <si>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</si>
  <si>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</si>
  <si>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</si>
  <si>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</si>
  <si>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</si>
  <si>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</si>
  <si>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</si>
  <si>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</si>
  <si>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</si>
  <si>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</si>
  <si>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</si>
  <si>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</si>
  <si>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D+M zárubní a dveří např.SAPELLI - povrchová úprava fólie,odsouhlasí objednatel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</si>
  <si>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</si>
  <si>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</si>
  <si>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</si>
  <si>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</si>
  <si>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</si>
  <si>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</si>
  <si>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</si>
  <si>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</si>
  <si>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ventilátorů (koupelna, WC)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</si>
  <si>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</si>
  <si>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</si>
  <si>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</si>
  <si>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</si>
  <si>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</si>
  <si>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</si>
  <si>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</si>
  <si>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Dřez kuchyňský nerez s odkapávačem a otvorem pro dřezovou baterii, aut.zátka</t>
  </si>
  <si>
    <t>Baterie umyvadlová, záruka min.5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</si>
</sst>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opLeftCell="B7" zoomScaleNormal="100" zoomScaleSheetLayoutView="75" workbookViewId="0">
      <selection activeCell="E24" sqref="E2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4" t="s">
        <v>4</v>
      </c>
      <c r="C1" s="185"/>
      <c r="D1" s="185"/>
      <c r="E1" s="185"/>
      <c r="F1" s="185"/>
      <c r="G1" s="185"/>
      <c r="H1" s="185"/>
      <c r="I1" s="185"/>
      <c r="J1" s="186"/>
    </row>
    <row r="2" spans="1:15" ht="36" customHeight="1" x14ac:dyDescent="0.2">
      <c r="A2" s="2"/>
      <c r="B2" s="69" t="s">
        <v>24</v>
      </c>
      <c r="C2" s="70"/>
      <c r="D2" s="71" t="s">
        <v>50</v>
      </c>
      <c r="E2" s="193" t="s">
        <v>51</v>
      </c>
      <c r="F2" s="194"/>
      <c r="G2" s="194"/>
      <c r="H2" s="194"/>
      <c r="I2" s="194"/>
      <c r="J2" s="195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196" t="s">
        <v>46</v>
      </c>
      <c r="F3" s="197"/>
      <c r="G3" s="197"/>
      <c r="H3" s="197"/>
      <c r="I3" s="197"/>
      <c r="J3" s="198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293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0"/>
      <c r="E11" s="200"/>
      <c r="F11" s="200"/>
      <c r="G11" s="200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199"/>
      <c r="F15" s="199"/>
      <c r="G15" s="201"/>
      <c r="H15" s="201"/>
      <c r="I15" s="201" t="s">
        <v>31</v>
      </c>
      <c r="J15" s="202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0"/>
      <c r="F16" s="191"/>
      <c r="G16" s="190"/>
      <c r="H16" s="191"/>
      <c r="I16" s="190">
        <f>SUMIF(F49:F66,A16,I49:I66)+SUMIF(F49:F66,"PSU",I49:I66)</f>
        <v>0</v>
      </c>
      <c r="J16" s="192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0"/>
      <c r="F17" s="191"/>
      <c r="G17" s="190"/>
      <c r="H17" s="191"/>
      <c r="I17" s="190">
        <f>SUMIF(F49:F66,A17,I49:I66)</f>
        <v>0</v>
      </c>
      <c r="J17" s="192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0"/>
      <c r="F18" s="191"/>
      <c r="G18" s="190"/>
      <c r="H18" s="191"/>
      <c r="I18" s="190">
        <f>SUMIF(F49:F66,A18,I49:I66)</f>
        <v>0</v>
      </c>
      <c r="J18" s="192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0"/>
      <c r="F19" s="191"/>
      <c r="G19" s="190"/>
      <c r="H19" s="191"/>
      <c r="I19" s="190">
        <f>SUMIF(F49:F66,A19,I49:I66)</f>
        <v>0</v>
      </c>
      <c r="J19" s="192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0"/>
      <c r="F20" s="191"/>
      <c r="G20" s="190"/>
      <c r="H20" s="191"/>
      <c r="I20" s="190">
        <f>SUMIF(F49:F66,A20,I49:I66)</f>
        <v>0</v>
      </c>
      <c r="J20" s="192"/>
    </row>
    <row r="21" spans="1:10" ht="23.25" customHeight="1" x14ac:dyDescent="0.2">
      <c r="A21" s="2"/>
      <c r="B21" s="63" t="s">
        <v>31</v>
      </c>
      <c r="C21" s="64"/>
      <c r="D21" s="65"/>
      <c r="E21" s="203"/>
      <c r="F21" s="204"/>
      <c r="G21" s="203"/>
      <c r="H21" s="204"/>
      <c r="I21" s="203">
        <f t="shared" ref="I21" si="0">SUM(I67)</f>
        <v>0</v>
      </c>
      <c r="J21" s="215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213">
        <f t="shared" ref="G23" si="1">SUM(I21)</f>
        <v>0</v>
      </c>
      <c r="H23" s="214"/>
      <c r="I23" s="214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211">
        <f>IF(A24&gt;50, ROUNDUP(A23, 0), ROUNDDOWN(A23, 0))</f>
        <v>0</v>
      </c>
      <c r="H24" s="212"/>
      <c r="I24" s="212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13">
        <f>ZakladDPHZaklVypocet</f>
        <v>0</v>
      </c>
      <c r="H25" s="214"/>
      <c r="I25" s="214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187">
        <f>IF(A26&gt;50, ROUNDUP(A25, 0), ROUNDDOWN(A25, 0))</f>
        <v>0</v>
      </c>
      <c r="H26" s="188"/>
      <c r="I26" s="188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89">
        <f>CenaCelkem-(ZakladDPHSni+DPHSni+ZakladDPHZakl+DPHZakl)</f>
        <v>0</v>
      </c>
      <c r="H27" s="189"/>
      <c r="I27" s="189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17">
        <f>ZakladDPHSniVypocet+ZakladDPHZaklVypocet</f>
        <v>0</v>
      </c>
      <c r="H28" s="217"/>
      <c r="I28" s="217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16">
        <f>IF(A29&gt;50, ROUNDUP(A27, 0), ROUNDDOWN(A27, 0))</f>
        <v>0</v>
      </c>
      <c r="H29" s="216"/>
      <c r="I29" s="216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45534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218"/>
      <c r="D39" s="219"/>
      <c r="E39" s="219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220" t="s">
        <v>46</v>
      </c>
      <c r="D40" s="221"/>
      <c r="E40" s="221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218" t="s">
        <v>44</v>
      </c>
      <c r="D41" s="219"/>
      <c r="E41" s="219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222" t="s">
        <v>53</v>
      </c>
      <c r="C42" s="223"/>
      <c r="D42" s="223"/>
      <c r="E42" s="224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225" t="s">
        <v>58</v>
      </c>
      <c r="D49" s="226"/>
      <c r="E49" s="226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225" t="s">
        <v>60</v>
      </c>
      <c r="D50" s="226"/>
      <c r="E50" s="226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225" t="s">
        <v>62</v>
      </c>
      <c r="D51" s="226"/>
      <c r="E51" s="226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312</v>
      </c>
      <c r="C52" s="225" t="s">
        <v>313</v>
      </c>
      <c r="D52" s="226"/>
      <c r="E52" s="226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225" t="s">
        <v>64</v>
      </c>
      <c r="D53" s="226"/>
      <c r="E53" s="226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225" t="s">
        <v>66</v>
      </c>
      <c r="D54" s="226"/>
      <c r="E54" s="226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225" t="s">
        <v>68</v>
      </c>
      <c r="D55" s="226"/>
      <c r="E55" s="226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225" t="s">
        <v>70</v>
      </c>
      <c r="D56" s="226"/>
      <c r="E56" s="226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225" t="s">
        <v>72</v>
      </c>
      <c r="D57" s="226"/>
      <c r="E57" s="226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225" t="s">
        <v>74</v>
      </c>
      <c r="D58" s="226"/>
      <c r="E58" s="226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225" t="s">
        <v>76</v>
      </c>
      <c r="D59" s="226"/>
      <c r="E59" s="226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225" t="s">
        <v>78</v>
      </c>
      <c r="D60" s="226"/>
      <c r="E60" s="226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225" t="s">
        <v>80</v>
      </c>
      <c r="D61" s="226"/>
      <c r="E61" s="226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225" t="s">
        <v>82</v>
      </c>
      <c r="D62" s="226"/>
      <c r="E62" s="226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225" t="s">
        <v>84</v>
      </c>
      <c r="D63" s="226"/>
      <c r="E63" s="226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225" t="s">
        <v>86</v>
      </c>
      <c r="D64" s="226"/>
      <c r="E64" s="226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225" t="s">
        <v>88</v>
      </c>
      <c r="D65" s="226"/>
      <c r="E65" s="226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225" t="s">
        <v>29</v>
      </c>
      <c r="D66" s="226"/>
      <c r="E66" s="226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6:E66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0:E50"/>
    <mergeCell ref="C51:E51"/>
    <mergeCell ref="C53:E53"/>
    <mergeCell ref="C54:E54"/>
    <mergeCell ref="C55:E55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tabSelected="1" workbookViewId="0">
      <pane ySplit="7" topLeftCell="A65" activePane="bottomLeft" state="frozen"/>
      <selection pane="bottomLeft" activeCell="AR75" sqref="AR75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293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294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297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292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301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312</v>
      </c>
      <c r="C26" s="181" t="s">
        <v>313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314</v>
      </c>
      <c r="C27" s="174" t="s">
        <v>317</v>
      </c>
      <c r="D27" s="161" t="s">
        <v>318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315</v>
      </c>
      <c r="C28" s="174" t="s">
        <v>316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300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299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298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323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311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303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304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325</v>
      </c>
      <c r="D80" s="167" t="s">
        <v>158</v>
      </c>
      <c r="E80" s="168">
        <v>1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320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324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306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302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305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319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291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307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295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288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296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1.82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39.54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289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308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321</v>
      </c>
      <c r="D104" s="161" t="s">
        <v>119</v>
      </c>
      <c r="E104" s="162">
        <v>28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1.56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37.74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308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310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322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309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290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2024-01-11T11:13:03Z</cp:lastPrinted>
  <dcterms:created xsi:type="dcterms:W3CDTF">2009-04-08T07:15:50Z</dcterms:created>
  <dcterms:modified xsi:type="dcterms:W3CDTF">2024-08-30T08:21:23Z</dcterms:modified>
</cp:coreProperties>
</file>