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ehn\Desktop\_WORK PETR\_!!!ZAKÁZKY 2024\240803 - Sběrný dvůr Ostrava\_exit 1.10.24\"/>
    </mc:Choice>
  </mc:AlternateContent>
  <bookViews>
    <workbookView xWindow="0" yWindow="0" windowWidth="0" windowHeight="0"/>
  </bookViews>
  <sheets>
    <sheet name="Rekapitulace stavby" sheetId="1" r:id="rId1"/>
    <sheet name="SO 01 - Výměna povlakové 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Výměna povlakové ...'!$C$97:$K$628</definedName>
    <definedName name="_xlnm.Print_Area" localSheetId="1">'SO 01 - Výměna povlakové ...'!$C$4:$J$39,'SO 01 - Výměna povlakové ...'!$C$45:$J$79,'SO 01 - Výměna povlakové ...'!$C$85:$K$628</definedName>
    <definedName name="_xlnm.Print_Titles" localSheetId="1">'SO 01 - Výměna povlakové ...'!$97:$97</definedName>
    <definedName name="_xlnm.Print_Area" localSheetId="2">'Seznam figur'!$C$4:$G$157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625"/>
  <c r="BH625"/>
  <c r="BG625"/>
  <c r="BF625"/>
  <c r="T625"/>
  <c r="T624"/>
  <c r="R625"/>
  <c r="R624"/>
  <c r="P625"/>
  <c r="P624"/>
  <c r="BI620"/>
  <c r="BH620"/>
  <c r="BG620"/>
  <c r="BF620"/>
  <c r="T620"/>
  <c r="T619"/>
  <c r="R620"/>
  <c r="R619"/>
  <c r="P620"/>
  <c r="P619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7"/>
  <c r="BH597"/>
  <c r="BG597"/>
  <c r="BF597"/>
  <c r="T597"/>
  <c r="R597"/>
  <c r="P597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69"/>
  <c r="BH569"/>
  <c r="BG569"/>
  <c r="BF569"/>
  <c r="T569"/>
  <c r="R569"/>
  <c r="P569"/>
  <c r="BI563"/>
  <c r="BH563"/>
  <c r="BG563"/>
  <c r="BF563"/>
  <c r="T563"/>
  <c r="R563"/>
  <c r="P563"/>
  <c r="BI558"/>
  <c r="BH558"/>
  <c r="BG558"/>
  <c r="BF558"/>
  <c r="T558"/>
  <c r="R558"/>
  <c r="P558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7"/>
  <c r="BH477"/>
  <c r="BG477"/>
  <c r="BF477"/>
  <c r="T477"/>
  <c r="R477"/>
  <c r="P477"/>
  <c r="BI465"/>
  <c r="BH465"/>
  <c r="BG465"/>
  <c r="BF465"/>
  <c r="T465"/>
  <c r="R465"/>
  <c r="P465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68"/>
  <c r="BH368"/>
  <c r="BG368"/>
  <c r="BF368"/>
  <c r="T368"/>
  <c r="R368"/>
  <c r="P368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2"/>
  <c r="BH342"/>
  <c r="BG342"/>
  <c r="BF342"/>
  <c r="T342"/>
  <c r="R342"/>
  <c r="P342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26"/>
  <c r="BH326"/>
  <c r="BG326"/>
  <c r="BF326"/>
  <c r="T326"/>
  <c r="R326"/>
  <c r="P326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78"/>
  <c r="BH278"/>
  <c r="BG278"/>
  <c r="BF278"/>
  <c r="T278"/>
  <c r="R278"/>
  <c r="P278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3"/>
  <c r="BH223"/>
  <c r="BG223"/>
  <c r="BF223"/>
  <c r="T223"/>
  <c r="R223"/>
  <c r="P223"/>
  <c r="BI216"/>
  <c r="BH216"/>
  <c r="BG216"/>
  <c r="BF216"/>
  <c r="T216"/>
  <c r="R216"/>
  <c r="P216"/>
  <c r="BI213"/>
  <c r="BH213"/>
  <c r="BG213"/>
  <c r="BF213"/>
  <c r="T213"/>
  <c r="R213"/>
  <c r="P213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J94"/>
  <c r="F94"/>
  <c r="F92"/>
  <c r="E90"/>
  <c r="J54"/>
  <c r="F54"/>
  <c r="F52"/>
  <c r="E50"/>
  <c r="J24"/>
  <c r="E24"/>
  <c r="J95"/>
  <c r="J23"/>
  <c r="J18"/>
  <c r="E18"/>
  <c r="F55"/>
  <c r="J17"/>
  <c r="J12"/>
  <c r="J92"/>
  <c r="E7"/>
  <c r="E48"/>
  <c i="1" r="L50"/>
  <c r="AM50"/>
  <c r="AM49"/>
  <c r="L49"/>
  <c r="AM47"/>
  <c r="L47"/>
  <c r="L45"/>
  <c r="L44"/>
  <c i="2" r="BK515"/>
  <c r="BK410"/>
  <c r="J261"/>
  <c r="BK126"/>
  <c r="BK505"/>
  <c r="J368"/>
  <c r="BK199"/>
  <c r="BK551"/>
  <c r="J247"/>
  <c r="BK135"/>
  <c r="J485"/>
  <c r="J333"/>
  <c i="1" r="AS54"/>
  <c i="2" r="J533"/>
  <c r="J375"/>
  <c r="J505"/>
  <c r="J392"/>
  <c r="J314"/>
  <c r="J185"/>
  <c r="J390"/>
  <c r="BK223"/>
  <c r="BK178"/>
  <c r="J106"/>
  <c r="BK536"/>
  <c r="J446"/>
  <c r="BK335"/>
  <c r="BK375"/>
  <c r="J269"/>
  <c r="J135"/>
  <c r="J592"/>
  <c r="J530"/>
  <c r="BK451"/>
  <c r="J354"/>
  <c r="BK112"/>
  <c r="J385"/>
  <c r="J290"/>
  <c r="F36"/>
  <c r="BK285"/>
  <c r="J189"/>
  <c r="J563"/>
  <c r="J427"/>
  <c r="J265"/>
  <c r="J620"/>
  <c r="J237"/>
  <c r="J146"/>
  <c r="J34"/>
  <c r="J539"/>
  <c r="BK324"/>
  <c r="BK173"/>
  <c r="J437"/>
  <c r="BK539"/>
  <c r="J359"/>
  <c r="J182"/>
  <c r="BK588"/>
  <c r="J417"/>
  <c r="BK302"/>
  <c r="BK261"/>
  <c r="BK131"/>
  <c r="BK254"/>
  <c r="BK151"/>
  <c r="BK558"/>
  <c r="J410"/>
  <c r="BK500"/>
  <c r="BK385"/>
  <c r="J309"/>
  <c r="BK185"/>
  <c r="BK122"/>
  <c r="J434"/>
  <c r="BK625"/>
  <c r="BK569"/>
  <c r="BK495"/>
  <c r="J430"/>
  <c r="J285"/>
  <c r="BK166"/>
  <c r="F35"/>
  <c r="J558"/>
  <c r="BK340"/>
  <c r="J465"/>
  <c r="BK309"/>
  <c r="BK162"/>
  <c r="BK525"/>
  <c r="BK397"/>
  <c r="BK265"/>
  <c r="J625"/>
  <c r="J500"/>
  <c r="BK368"/>
  <c r="BK233"/>
  <c r="F37"/>
  <c r="BK314"/>
  <c r="J569"/>
  <c r="J603"/>
  <c r="BK465"/>
  <c r="J244"/>
  <c r="J112"/>
  <c r="J490"/>
  <c r="J377"/>
  <c r="BK333"/>
  <c r="BK182"/>
  <c r="BK106"/>
  <c r="BK437"/>
  <c r="BK249"/>
  <c r="BK603"/>
  <c r="BK278"/>
  <c r="J140"/>
  <c r="BK533"/>
  <c r="BK354"/>
  <c r="BK189"/>
  <c r="J611"/>
  <c r="BK377"/>
  <c r="BK258"/>
  <c r="J122"/>
  <c r="BK380"/>
  <c r="J548"/>
  <c r="J397"/>
  <c r="BK244"/>
  <c r="J607"/>
  <c r="BK456"/>
  <c r="J151"/>
  <c r="BK520"/>
  <c r="BK390"/>
  <c r="BK259"/>
  <c r="J117"/>
  <c r="J342"/>
  <c r="J441"/>
  <c r="J296"/>
  <c r="BK140"/>
  <c r="J580"/>
  <c r="BK441"/>
  <c r="BK351"/>
  <c r="BK247"/>
  <c r="F34"/>
  <c r="J480"/>
  <c r="J326"/>
  <c r="J126"/>
  <c r="BK530"/>
  <c r="J335"/>
  <c r="J180"/>
  <c r="BK576"/>
  <c r="J176"/>
  <c r="J597"/>
  <c r="BK542"/>
  <c r="BK424"/>
  <c r="BK290"/>
  <c r="BK156"/>
  <c r="J162"/>
  <c r="BK548"/>
  <c r="J404"/>
  <c r="J258"/>
  <c r="BK615"/>
  <c r="J515"/>
  <c r="J178"/>
  <c r="J545"/>
  <c r="BK446"/>
  <c r="J351"/>
  <c r="BK216"/>
  <c r="J362"/>
  <c r="BK477"/>
  <c r="J319"/>
  <c r="J204"/>
  <c r="BK592"/>
  <c r="J520"/>
  <c r="J424"/>
  <c r="J495"/>
  <c r="J302"/>
  <c r="J171"/>
  <c r="BK597"/>
  <c r="BK580"/>
  <c r="J510"/>
  <c r="BK611"/>
  <c r="BK362"/>
  <c r="J233"/>
  <c r="J131"/>
  <c r="BK607"/>
  <c r="BK485"/>
  <c r="J340"/>
  <c r="J196"/>
  <c r="BK242"/>
  <c r="BK117"/>
  <c r="BK358"/>
  <c r="J173"/>
  <c r="BK363"/>
  <c r="J216"/>
  <c r="BK620"/>
  <c r="BK510"/>
  <c r="BK392"/>
  <c r="J259"/>
  <c r="J156"/>
  <c r="J536"/>
  <c r="BK417"/>
  <c r="BK427"/>
  <c r="J542"/>
  <c r="J380"/>
  <c r="J278"/>
  <c r="BK146"/>
  <c r="J584"/>
  <c r="J213"/>
  <c r="J551"/>
  <c r="BK402"/>
  <c r="J254"/>
  <c r="BK101"/>
  <c r="BK584"/>
  <c r="J324"/>
  <c r="J199"/>
  <c r="BK545"/>
  <c r="BK430"/>
  <c r="J358"/>
  <c r="J363"/>
  <c r="BK213"/>
  <c r="J588"/>
  <c r="BK434"/>
  <c r="BK319"/>
  <c r="BK176"/>
  <c r="J456"/>
  <c r="BK326"/>
  <c r="BK196"/>
  <c r="J402"/>
  <c r="BK269"/>
  <c r="BK180"/>
  <c r="J223"/>
  <c r="J615"/>
  <c r="BK490"/>
  <c r="BK204"/>
  <c r="J576"/>
  <c r="J166"/>
  <c r="BK296"/>
  <c r="J101"/>
  <c r="J525"/>
  <c r="BK342"/>
  <c r="BK480"/>
  <c r="BK359"/>
  <c r="J249"/>
  <c r="BK171"/>
  <c r="BK563"/>
  <c r="J451"/>
  <c r="BK237"/>
  <c r="J477"/>
  <c r="BK404"/>
  <c r="J242"/>
  <c l="1" r="T100"/>
  <c r="BK379"/>
  <c r="J379"/>
  <c r="J66"/>
  <c r="BK436"/>
  <c r="J436"/>
  <c r="J68"/>
  <c r="T436"/>
  <c r="P188"/>
  <c r="BK445"/>
  <c r="J445"/>
  <c r="J69"/>
  <c r="BK100"/>
  <c r="R170"/>
  <c r="BK479"/>
  <c r="J479"/>
  <c r="J70"/>
  <c r="T479"/>
  <c r="BK575"/>
  <c r="P170"/>
  <c r="R379"/>
  <c r="R479"/>
  <c r="R532"/>
  <c r="T575"/>
  <c r="R188"/>
  <c r="R187"/>
  <c r="P445"/>
  <c r="P557"/>
  <c r="P556"/>
  <c r="P575"/>
  <c r="BK188"/>
  <c r="J188"/>
  <c r="J65"/>
  <c r="P426"/>
  <c r="R445"/>
  <c r="BK532"/>
  <c r="J532"/>
  <c r="J71"/>
  <c r="R557"/>
  <c r="R556"/>
  <c r="P596"/>
  <c r="R100"/>
  <c r="R99"/>
  <c r="P379"/>
  <c r="T445"/>
  <c r="P479"/>
  <c r="T532"/>
  <c r="BK596"/>
  <c r="J596"/>
  <c r="J76"/>
  <c r="T188"/>
  <c r="R426"/>
  <c r="R436"/>
  <c r="T557"/>
  <c r="T556"/>
  <c r="R596"/>
  <c r="BK170"/>
  <c r="J170"/>
  <c r="J62"/>
  <c r="T379"/>
  <c r="P532"/>
  <c r="T596"/>
  <c r="P100"/>
  <c r="P99"/>
  <c r="T170"/>
  <c r="BK426"/>
  <c r="J426"/>
  <c r="J67"/>
  <c r="T426"/>
  <c r="P436"/>
  <c r="BK557"/>
  <c r="J557"/>
  <c r="J73"/>
  <c r="R575"/>
  <c r="R574"/>
  <c r="BK184"/>
  <c r="J184"/>
  <c r="J63"/>
  <c r="BK619"/>
  <c r="J619"/>
  <c r="J77"/>
  <c r="BK624"/>
  <c r="J624"/>
  <c r="J78"/>
  <c r="J55"/>
  <c r="BE101"/>
  <c r="BE106"/>
  <c r="BE112"/>
  <c r="BE117"/>
  <c r="BE122"/>
  <c r="BE140"/>
  <c r="BE146"/>
  <c r="BE151"/>
  <c r="BE171"/>
  <c r="BE173"/>
  <c r="BE176"/>
  <c r="BE178"/>
  <c r="BE180"/>
  <c r="BE185"/>
  <c r="BE199"/>
  <c r="BE216"/>
  <c r="BE223"/>
  <c r="BE242"/>
  <c r="BE249"/>
  <c r="BE254"/>
  <c r="BE259"/>
  <c r="BE261"/>
  <c r="BE265"/>
  <c r="BE269"/>
  <c r="BE290"/>
  <c r="BE296"/>
  <c r="BE302"/>
  <c r="BE309"/>
  <c r="BE314"/>
  <c r="BE319"/>
  <c r="BE326"/>
  <c r="BE333"/>
  <c r="BE335"/>
  <c r="BE358"/>
  <c r="BE362"/>
  <c r="BE377"/>
  <c r="BE380"/>
  <c r="BE390"/>
  <c r="BE392"/>
  <c r="BE402"/>
  <c r="BE404"/>
  <c r="BE424"/>
  <c r="BE430"/>
  <c r="BE434"/>
  <c r="BE437"/>
  <c r="BE451"/>
  <c r="BE456"/>
  <c r="BE480"/>
  <c r="BE485"/>
  <c r="BE500"/>
  <c r="BE510"/>
  <c r="BE515"/>
  <c r="BE530"/>
  <c r="BE536"/>
  <c r="BE569"/>
  <c r="BE576"/>
  <c r="BE580"/>
  <c r="BE584"/>
  <c r="BE588"/>
  <c r="BE592"/>
  <c r="BE625"/>
  <c r="E88"/>
  <c r="F95"/>
  <c r="BE597"/>
  <c r="BE620"/>
  <c i="1" r="BB55"/>
  <c r="BC55"/>
  <c r="AW55"/>
  <c i="2" r="BE156"/>
  <c r="BE162"/>
  <c r="BE166"/>
  <c r="BE182"/>
  <c r="BE189"/>
  <c r="BE196"/>
  <c r="BE204"/>
  <c r="BE213"/>
  <c r="BE233"/>
  <c r="BE237"/>
  <c r="BE244"/>
  <c r="BE247"/>
  <c r="BE258"/>
  <c r="BE278"/>
  <c r="BE285"/>
  <c r="BE324"/>
  <c r="BE340"/>
  <c r="BE342"/>
  <c r="BE351"/>
  <c r="BE354"/>
  <c r="BE359"/>
  <c r="BE363"/>
  <c r="BE368"/>
  <c r="BE375"/>
  <c r="BE385"/>
  <c r="BE397"/>
  <c r="BE410"/>
  <c r="BE417"/>
  <c r="BE427"/>
  <c r="BE441"/>
  <c r="BE446"/>
  <c r="BE465"/>
  <c r="BE477"/>
  <c r="BE490"/>
  <c r="BE495"/>
  <c r="BE505"/>
  <c r="BE520"/>
  <c r="BE525"/>
  <c r="BE533"/>
  <c r="BE539"/>
  <c r="BE542"/>
  <c r="BE545"/>
  <c r="BE548"/>
  <c r="BE551"/>
  <c r="BE558"/>
  <c r="BE563"/>
  <c i="1" r="BA55"/>
  <c i="2" r="J52"/>
  <c r="BE126"/>
  <c r="BE131"/>
  <c r="BE135"/>
  <c r="BE603"/>
  <c r="BE607"/>
  <c r="BE611"/>
  <c r="BE615"/>
  <c i="1" r="BD55"/>
  <c r="BB54"/>
  <c r="AX54"/>
  <c r="BA54"/>
  <c r="AW54"/>
  <c r="AK30"/>
  <c r="BD54"/>
  <c r="W33"/>
  <c r="BC54"/>
  <c r="W32"/>
  <c i="2" l="1" r="P187"/>
  <c r="T187"/>
  <c r="BK574"/>
  <c r="J574"/>
  <c r="J74"/>
  <c r="R98"/>
  <c r="P574"/>
  <c r="BK99"/>
  <c r="J99"/>
  <c r="J60"/>
  <c r="T574"/>
  <c r="P98"/>
  <c i="1" r="AU55"/>
  <c i="2" r="T99"/>
  <c r="T98"/>
  <c r="J100"/>
  <c r="J61"/>
  <c r="J575"/>
  <c r="J75"/>
  <c r="BK556"/>
  <c r="J556"/>
  <c r="J72"/>
  <c r="BK187"/>
  <c r="J187"/>
  <c r="J64"/>
  <c i="1" r="AY54"/>
  <c r="AU54"/>
  <c i="2" r="J33"/>
  <c i="1" r="AV55"/>
  <c r="AT55"/>
  <c r="W31"/>
  <c i="2" r="F33"/>
  <c i="1" r="AZ55"/>
  <c r="AZ54"/>
  <c r="W29"/>
  <c r="W30"/>
  <c i="2" l="1" r="BK98"/>
  <c r="J98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<sst xmlns="http://schemas.openxmlformats.org/spreadsheetml/2006/main">
  <si>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</si>
  <si>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</si>
  <si>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</si>
  <si>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</si>
  <si>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</si>
  <si>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{86ba7967-205f-4d8b-bfc8-7e06d494d1a6}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</si>
  <si>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</si>
  <si>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</si>
  <si>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</si>
  <si>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</si>
  <si>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</si>
  <si>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</si>
  <si>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</si>
  <si>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</si>
  <si>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2408-03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</si>
  <si>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</si>
  <si>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</si>
  <si>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Centrální spisovna, U Výtopny 3164 Ostrava</t>
  </si>
  <si>
    <t>KSO:</t>
  </si>
  <si>
    <t>801 68</t>
  </si>
  <si>
    <t>CC-CZ:</t>
  </si>
  <si>
    <t/>
  </si>
  <si>
    <t>Místo:</t>
  </si>
  <si>
    <t>Ostrava</t>
  </si>
  <si>
    <t>Datum:</t>
  </si>
  <si>
    <t>28. 8. 2024</t>
  </si>
  <si>
    <t>Zadavatel:</t>
  </si>
  <si>
    <t>IČ:</t>
  </si>
  <si>
    <t>00845451</t>
  </si>
  <si>
    <t>Statutární město Ostrava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</si>
  <si>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</si>
  <si>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</si>
  <si>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</si>
  <si>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</si>
  <si>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</si>
  <si>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</si>
  <si>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</si>
  <si>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</si>
  <si>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</si>
  <si>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</si>
  <si>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</si>
  <si>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</si>
  <si>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</si>
  <si>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</si>
  <si>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</si>
  <si>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</si>
  <si>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</si>
  <si>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</si>
  <si>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</si>
  <si>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</si>
  <si>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</si>
  <si>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</si>
  <si>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</si>
  <si>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</si>
  <si>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</si>
  <si>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</si>
  <si>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</si>
  <si>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</si>
  <si>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</si>
  <si>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</si>
  <si>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</si>
  <si>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</si>
  <si>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</si>
  <si>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</si>
  <si>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</si>
  <si>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</si>
  <si>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</si>
  <si>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</si>
  <si>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</si>
  <si>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</si>
  <si>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</si>
  <si>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</si>
  <si>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</si>
  <si>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</si>
  <si>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</si>
  <si>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</si>
  <si>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</si>
  <si>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</si>
  <si>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</si>
  <si>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</si>
  <si>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</si>
  <si>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povlakové krytiny</t>
  </si>
  <si>
    <t>STA</t>
  </si>
  <si>
    <t>1</t>
  </si>
  <si>
    <t>{a21d2d4d-e3ae-41ec-b8d1-7c46fea0d9df}</t>
  </si>
  <si>
    <t>2</t>
  </si>
  <si>
    <t>VV0001</t>
  </si>
  <si>
    <t>oblast H</t>
  </si>
  <si>
    <t>101,76</t>
  </si>
  <si>
    <t>3</t>
  </si>
  <si>
    <t>VV0002</t>
  </si>
  <si>
    <t>oblast G</t>
  </si>
  <si>
    <t>104,54</t>
  </si>
  <si>
    <t>KRYCÍ LIST SOUPISU PRACÍ</t>
  </si>
  <si>
    <t>VV0003</t>
  </si>
  <si>
    <t>oblast F</t>
  </si>
  <si>
    <t>146,15</t>
  </si>
  <si>
    <t>VV0004</t>
  </si>
  <si>
    <t>K01</t>
  </si>
  <si>
    <t>70,25</t>
  </si>
  <si>
    <t>VV0005</t>
  </si>
  <si>
    <t>K02</t>
  </si>
  <si>
    <t>51,55</t>
  </si>
  <si>
    <t>VV0006</t>
  </si>
  <si>
    <t>K03</t>
  </si>
  <si>
    <t>80,5</t>
  </si>
  <si>
    <t>Objekt:</t>
  </si>
  <si>
    <t>VV0007</t>
  </si>
  <si>
    <t>K04</t>
  </si>
  <si>
    <t>18,7</t>
  </si>
  <si>
    <t>SO 01 - Výměna povlakové krytiny</t>
  </si>
  <si>
    <t>VV0008</t>
  </si>
  <si>
    <t>K06</t>
  </si>
  <si>
    <t>12,75</t>
  </si>
  <si>
    <t>VV0009</t>
  </si>
  <si>
    <t>K05</t>
  </si>
  <si>
    <t>64,4</t>
  </si>
  <si>
    <t>VV0010</t>
  </si>
  <si>
    <t>K041</t>
  </si>
  <si>
    <t>VV0011</t>
  </si>
  <si>
    <t>Překližka</t>
  </si>
  <si>
    <t>51,846</t>
  </si>
  <si>
    <t>VV0012</t>
  </si>
  <si>
    <t xml:space="preserve">Vytažená izolace </t>
  </si>
  <si>
    <t>32,914</t>
  </si>
  <si>
    <t>VV0013</t>
  </si>
  <si>
    <t>Výkaz (1)</t>
  </si>
  <si>
    <t>77,15</t>
  </si>
  <si>
    <t>VV0014</t>
  </si>
  <si>
    <t>S02</t>
  </si>
  <si>
    <t>25,5</t>
  </si>
  <si>
    <t>VV0015</t>
  </si>
  <si>
    <t>PVC vnitřní tvarovka</t>
  </si>
  <si>
    <t>VV0016</t>
  </si>
  <si>
    <t>Výkaz (3)</t>
  </si>
  <si>
    <t>13</t>
  </si>
  <si>
    <t>VV0018</t>
  </si>
  <si>
    <t>Výkaz (2)</t>
  </si>
  <si>
    <t>VV0019</t>
  </si>
  <si>
    <t>Výkaz (4)</t>
  </si>
  <si>
    <t>19,508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</si>
  <si>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</si>
  <si>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</si>
  <si>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</si>
  <si>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</si>
  <si>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</si>
  <si>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</si>
  <si>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</si>
  <si>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</si>
  <si>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</si>
  <si>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</si>
  <si>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</si>
  <si>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</si>
  <si>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</si>
  <si>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</si>
  <si>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</si>
  <si>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</si>
  <si>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</si>
  <si>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</si>
  <si>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</si>
  <si>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</si>
  <si>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</si>
  <si>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</si>
  <si>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</si>
  <si>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</si>
  <si>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</si>
  <si>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</si>
  <si>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</si>
  <si>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</si>
  <si>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</si>
  <si>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</si>
  <si>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</si>
  <si>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</si>
  <si>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</si>
  <si>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</si>
  <si>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</si>
  <si>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</si>
  <si>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</si>
  <si>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</si>
  <si>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</si>
  <si>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</si>
  <si>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</si>
  <si>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</si>
  <si>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</si>
  <si>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Lešení řadové trubkové lehké pracovní s podlahami s provozním zatížením tř. 3 do 200 kg/m2 šířky tř. W06 od 0,6 do 0,9 m výšky přes 10 do 25 m montáž</t>
  </si>
  <si>
    <t>m2</t>
  </si>
  <si>
    <t>CS ÚRS 2024 02</t>
  </si>
  <si>
    <t>4</t>
  </si>
  <si>
    <t>-502530559</t>
  </si>
  <si>
    <t>Online PSC</t>
  </si>
  <si>
    <t>https://podminky.urs.cz/item/CS_URS_2024_02/941111112</t>
  </si>
  <si>
    <t>VV</t>
  </si>
  <si>
    <t>D1</t>
  </si>
  <si>
    <t>(15,1+9)*4</t>
  </si>
  <si>
    <t>Součet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</si>
  <si>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</si>
  <si>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</si>
  <si>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2131546282</t>
  </si>
  <si>
    <t>https://podminky.urs.cz/item/CS_URS_2024_02/941111212</t>
  </si>
  <si>
    <t>96,4*90 'Přepočtené koeficientem množství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</si>
  <si>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</si>
  <si>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</si>
  <si>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kus</t>
  </si>
  <si>
    <t>1493045514</t>
  </si>
  <si>
    <t>https://podminky.urs.cz/item/CS_URS_2024_02/941111312</t>
  </si>
  <si>
    <t>941111812</t>
  </si>
  <si>
    <t>Lešení řadové trubkové lehké pracovní s podlahami s provozním zatížením tř. 3 do 200 kg/m2 šířky tř. W06 od 0,6 do 0,9 m výšky přes 10 do 25 m demontáž</t>
  </si>
  <si>
    <t>347471410</t>
  </si>
  <si>
    <t>https://podminky.urs.cz/item/CS_URS_2024_02/941111812</t>
  </si>
  <si>
    <t>5</t>
  </si>
  <si>
    <t>944121111</t>
  </si>
  <si>
    <t>Zábradlí ochranné dílcové na vnějších volných stranách objektů odkloněné od svislice do 15° montáž</t>
  </si>
  <si>
    <t>m</t>
  </si>
  <si>
    <t>-352772151</t>
  </si>
  <si>
    <t>https://podminky.urs.cz/item/CS_URS_2024_02/944121111</t>
  </si>
  <si>
    <t>ochranné zábradlí během realizace</t>
  </si>
  <si>
    <t>(40,25*2+10,35*2+13,25+5,775)</t>
  </si>
  <si>
    <t>6</t>
  </si>
  <si>
    <t>944121211</t>
  </si>
  <si>
    <t>Zábradlí ochranné dílcové na vnějších volných stranách objektů odkloněné od svislice do 15° příplatek k ceně za každý den použití</t>
  </si>
  <si>
    <t>-647375477</t>
  </si>
  <si>
    <t>https://podminky.urs.cz/item/CS_URS_2024_02/944121211</t>
  </si>
  <si>
    <t>120,225*90 'Přepočtené koeficientem množství</t>
  </si>
  <si>
    <t>7</t>
  </si>
  <si>
    <t>944121811</t>
  </si>
  <si>
    <t>Zábradlí ochranné dílcové na vnějších volných stranách objektů odkloněné od svislice do 15° demontáž</t>
  </si>
  <si>
    <t>-1968017670</t>
  </si>
  <si>
    <t>https://podminky.urs.cz/item/CS_URS_2024_02/944121811</t>
  </si>
  <si>
    <t>8</t>
  </si>
  <si>
    <t>944511111</t>
  </si>
  <si>
    <t>Síť ochranná zavěšená na konstrukci lešení z textilie z umělých vláken montáž</t>
  </si>
  <si>
    <t>841412124</t>
  </si>
  <si>
    <t>https://podminky.urs.cz/item/CS_URS_2024_02/944511111</t>
  </si>
  <si>
    <t>944511211</t>
  </si>
  <si>
    <t>Síť ochranná zavěšená na konstrukci lešení z textilie z umělých vláken příplatek k ceně za každý den použití</t>
  </si>
  <si>
    <t>-1041250366</t>
  </si>
  <si>
    <t>https://podminky.urs.cz/item/CS_URS_2024_02/944511211</t>
  </si>
  <si>
    <t>10</t>
  </si>
  <si>
    <t>944511811</t>
  </si>
  <si>
    <t>Síť ochranná zavěšená na konstrukci lešení z textilie z umělých vláken demontáž</t>
  </si>
  <si>
    <t>-1051636445</t>
  </si>
  <si>
    <t>https://podminky.urs.cz/item/CS_URS_2024_02/944511811</t>
  </si>
  <si>
    <t>11</t>
  </si>
  <si>
    <t>993111111</t>
  </si>
  <si>
    <t>Dovoz a odvoz lešení včetně naložení a složení řadového, na vzdálenost do 10 km</t>
  </si>
  <si>
    <t>220935655</t>
  </si>
  <si>
    <t>https://podminky.urs.cz/item/CS_URS_2024_02/993111111</t>
  </si>
  <si>
    <t>993111119</t>
  </si>
  <si>
    <t>Dovoz a odvoz lešení včetně naložení a složení řadového, na vzdálenost Příplatek k ceně za každých dalších i započatých 10 km přes 10 km</t>
  </si>
  <si>
    <t>-94786908</t>
  </si>
  <si>
    <t>https://podminky.urs.cz/item/CS_URS_2024_02/993111119</t>
  </si>
  <si>
    <t>96,4*2 'Přepočtené koeficientem množství</t>
  </si>
  <si>
    <t>R910051</t>
  </si>
  <si>
    <t>Detail odbourání a obnova atiky</t>
  </si>
  <si>
    <t>R - položka</t>
  </si>
  <si>
    <t>-1785972103</t>
  </si>
  <si>
    <t>P</t>
  </si>
  <si>
    <t>Poznámka k položce:_x000d_
Položka zahrnuje:_x000d_
- odbourání atiky v šířce 500 mm_x000d_
- demontáž stávajícího žlabu a žlabové desky_x000d_
- dopojení atiky_x000d_
- doplnění tepelné izolace EPS 150 a žlabové desky_x000d_
- doplnění hydroizolace_x000d_
- povrchovou úpravu dopojené atiky_x000d_
- včetně dodání všech materiálů</t>
  </si>
  <si>
    <t>CH</t>
  </si>
  <si>
    <t>14</t>
  </si>
  <si>
    <t>R910055</t>
  </si>
  <si>
    <t>Detail nový kotlík pro střešní chrlič a napojení na stávající svod</t>
  </si>
  <si>
    <t>1389275390</t>
  </si>
  <si>
    <t>Poznámka k položce:_x000d_
Položka zahrnuje:_x000d_
- demontáž stávajích prvků_x000d_
- dopojení chrliče na stávající svod_x000d_
- dodání a osazení sbězného kotlíku dle specifikace uvedené v technické zprávě_x000d_
- včetně dodání všech materiálů</t>
  </si>
  <si>
    <t>997</t>
  </si>
  <si>
    <t>Přesun sutě</t>
  </si>
  <si>
    <t>15</t>
  </si>
  <si>
    <t>997006512</t>
  </si>
  <si>
    <t>Vodorovná doprava suti na skládku s naložením na dopravní prostředek a složením přes 100 m do 1 km</t>
  </si>
  <si>
    <t>t</t>
  </si>
  <si>
    <t>-1709601050</t>
  </si>
  <si>
    <t>https://podminky.urs.cz/item/CS_URS_2024_02/997006512</t>
  </si>
  <si>
    <t>16</t>
  </si>
  <si>
    <t>997006519</t>
  </si>
  <si>
    <t>Vodorovná doprava suti na skládku Příplatek k ceně -6512 za každý další i započatý 1 km</t>
  </si>
  <si>
    <t>1676446925</t>
  </si>
  <si>
    <t>https://podminky.urs.cz/item/CS_URS_2024_02/997006519</t>
  </si>
  <si>
    <t>8,295*19 'Přepočtené koeficientem množství</t>
  </si>
  <si>
    <t>17</t>
  </si>
  <si>
    <t>997013154</t>
  </si>
  <si>
    <t>Vnitrostaveništní doprava suti a vybouraných hmot vodorovně do 50 m s naložením s omezením mechanizace pro budovy a haly výšky přes 12 do 15 m</t>
  </si>
  <si>
    <t>280535960</t>
  </si>
  <si>
    <t>https://podminky.urs.cz/item/CS_URS_2024_02/997013154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</si>
  <si>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</si>
  <si>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</si>
  <si>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</si>
  <si>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1950587357</t>
  </si>
  <si>
    <t>https://podminky.urs.cz/item/CS_URS_2024_02/997013631</t>
  </si>
  <si>
    <t>19</t>
  </si>
  <si>
    <t>997013811</t>
  </si>
  <si>
    <t>Poplatek za uložení stavebního odpadu na skládce (skládkovné) dřevěného zatříděného do Katalogu odpadů pod kódem 17 02 01</t>
  </si>
  <si>
    <t>-482332053</t>
  </si>
  <si>
    <t>https://podminky.urs.cz/item/CS_URS_2024_02/997013811</t>
  </si>
  <si>
    <t>20</t>
  </si>
  <si>
    <t>997013814</t>
  </si>
  <si>
    <t>Poplatek za uložení stavebního odpadu na skládce (skládkovné) z izolačních materiálů zatříděného do Katalogu odpadů pod kódem 17 06 04</t>
  </si>
  <si>
    <t>480796686</t>
  </si>
  <si>
    <t>https://podminky.urs.cz/item/CS_URS_2024_02/997013814</t>
  </si>
  <si>
    <t>998</t>
  </si>
  <si>
    <t>Přesun hmot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</si>
  <si>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</si>
  <si>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</si>
  <si>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-818719741</t>
  </si>
  <si>
    <t>https://podminky.urs.cz/item/CS_URS_2024_02/998011003</t>
  </si>
  <si>
    <t>PSV</t>
  </si>
  <si>
    <t>Práce a dodávky PSV</t>
  </si>
  <si>
    <t>712</t>
  </si>
  <si>
    <t>Povlakové krytiny</t>
  </si>
  <si>
    <t>22</t>
  </si>
  <si>
    <t>712331801</t>
  </si>
  <si>
    <t>Odstranění povlakové krytiny střech plochých do 10° z pásů uložených na sucho AIP nebo NAIP</t>
  </si>
  <si>
    <t>-1472221266</t>
  </si>
  <si>
    <t>https://podminky.urs.cz/item/CS_URS_2024_02/712331801</t>
  </si>
  <si>
    <t>geotextilie</t>
  </si>
  <si>
    <t>23</t>
  </si>
  <si>
    <t>712340831</t>
  </si>
  <si>
    <t>Odstranění povlakové krytiny střech plochých do 10° z přitavených pásů NAIP v plné ploše jednovrstvé</t>
  </si>
  <si>
    <t>-1264144929</t>
  </si>
  <si>
    <t>https://podminky.urs.cz/item/CS_URS_2024_02/712340831</t>
  </si>
  <si>
    <t>24</t>
  </si>
  <si>
    <t>712363803</t>
  </si>
  <si>
    <t>Odstranění povlakové krytiny střech plochých do 10° s mechanicky kotvenou izolací pro jakoukoli tloušťku izolace budovy výšky do 18 m, kotvené do betonu</t>
  </si>
  <si>
    <t>2002902354</t>
  </si>
  <si>
    <t>https://podminky.urs.cz/item/CS_URS_2024_02/712363803</t>
  </si>
  <si>
    <t>"Množství určené pomocí aplikace Výměry.</t>
  </si>
  <si>
    <t>"19,840+76,420+5,500</t>
  </si>
  <si>
    <t>25</t>
  </si>
  <si>
    <t>712831801</t>
  </si>
  <si>
    <t>Odstranění povlakové krytiny ze svislých ploch z pásů uložených na sucho na konstrukcích převyšující úroveň střechy AIP nebo NAIP</t>
  </si>
  <si>
    <t>-953586060</t>
  </si>
  <si>
    <t>https://podminky.urs.cz/item/CS_URS_2024_02/712831801</t>
  </si>
  <si>
    <t>"Det A *(0,63+0,225)</t>
  </si>
  <si>
    <t>"Det B*(2*0,26+0,35)</t>
  </si>
  <si>
    <t>"Det C*(0,15+0,12+0,25)</t>
  </si>
  <si>
    <t>"stěna strojovny</t>
  </si>
  <si>
    <t>"12,95*0,25</t>
  </si>
  <si>
    <t>26</t>
  </si>
  <si>
    <t>712861801</t>
  </si>
  <si>
    <t>Odstranění povlakové krytiny ze svislých ploch z fólií na konstrukcích převyšující úroveň střechy položenou volně se svařovanými nebo lepenými spoji</t>
  </si>
  <si>
    <t>275853870</t>
  </si>
  <si>
    <t>https://podminky.urs.cz/item/CS_URS_2024_02/712861801</t>
  </si>
  <si>
    <t>27</t>
  </si>
  <si>
    <t>712300845</t>
  </si>
  <si>
    <t>Ostatní práce při odstranění povlakové krytiny střech plochých do 10° doplňků ventilační hlavice</t>
  </si>
  <si>
    <t>901535244</t>
  </si>
  <si>
    <t>https://podminky.urs.cz/item/CS_URS_2024_02/712300845</t>
  </si>
  <si>
    <t>P1</t>
  </si>
  <si>
    <t>P2</t>
  </si>
  <si>
    <t>28</t>
  </si>
  <si>
    <t>712300854</t>
  </si>
  <si>
    <t>Ostatní práce při odstranění povlakové krytiny střech plochých do 10° lišt poplastovaných</t>
  </si>
  <si>
    <t>-668331294</t>
  </si>
  <si>
    <t>https://podminky.urs.cz/item/CS_URS_2024_02/712300854</t>
  </si>
  <si>
    <t>29</t>
  </si>
  <si>
    <t>712300921</t>
  </si>
  <si>
    <t>Opravy povlakové krytiny střech plochých do 10° Příplatek k ceně za správkový kus NAIP přitavením</t>
  </si>
  <si>
    <t>147863021</t>
  </si>
  <si>
    <t>https://podminky.urs.cz/item/CS_URS_2024_02/712300921</t>
  </si>
  <si>
    <t>oprava parozábrany S02 předpoklad</t>
  </si>
  <si>
    <t>30</t>
  </si>
  <si>
    <t>712311111</t>
  </si>
  <si>
    <t>Provedení povlakové krytiny střech plochých do 10° natěradly a tmely za studena nátěrem suspensí asfaltovou</t>
  </si>
  <si>
    <t>1213394905</t>
  </si>
  <si>
    <t>https://podminky.urs.cz/item/CS_URS_2024_02/712311111</t>
  </si>
  <si>
    <t>"Det F*2</t>
  </si>
  <si>
    <t>31</t>
  </si>
  <si>
    <t>M</t>
  </si>
  <si>
    <t>11163153</t>
  </si>
  <si>
    <t>emulze asfaltová penetrační</t>
  </si>
  <si>
    <t>litr</t>
  </si>
  <si>
    <t>32</t>
  </si>
  <si>
    <t>-672985408</t>
  </si>
  <si>
    <t>25,5*0,4 'Přepočtené koeficientem množství</t>
  </si>
  <si>
    <t>712341559</t>
  </si>
  <si>
    <t>Provedení povlakové krytiny střech plochých do 10° pásy přitavením NAIP v plné ploše</t>
  </si>
  <si>
    <t>847998814</t>
  </si>
  <si>
    <t>https://podminky.urs.cz/item/CS_URS_2024_02/712341559</t>
  </si>
  <si>
    <t>33</t>
  </si>
  <si>
    <t>62853004</t>
  </si>
  <si>
    <t>pás asfaltový natavitelný modifikovaný SBS s vložkou ze skleněné tkaniny a spalitelnou PE fólií nebo jemnozrnným minerálním posypem na horním povrchu tl 4,0mm</t>
  </si>
  <si>
    <t>-218586109</t>
  </si>
  <si>
    <t>30,5*1,1655 'Přepočtené koeficientem množství</t>
  </si>
  <si>
    <t>34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</si>
  <si>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</si>
  <si>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</si>
  <si>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-459528188</t>
  </si>
  <si>
    <t>https://podminky.urs.cz/item/CS_URS_2024_02/712363005</t>
  </si>
  <si>
    <t>VV0006*0,15</t>
  </si>
  <si>
    <t>VV0008*0,15</t>
  </si>
  <si>
    <t>35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</si>
  <si>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</si>
  <si>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</si>
  <si>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661810694</t>
  </si>
  <si>
    <t>https://podminky.urs.cz/item/CS_URS_2024_02/712363115</t>
  </si>
  <si>
    <t>36</t>
  </si>
  <si>
    <t>28342014</t>
  </si>
  <si>
    <t>manžeta těsnící pro prostupy hydroizolací z PVC uzavřená kruhová vnitřní průměr 120-180</t>
  </si>
  <si>
    <t>128</t>
  </si>
  <si>
    <t>-875516981</t>
  </si>
  <si>
    <t>37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</si>
  <si>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</si>
  <si>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</si>
  <si>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-464983413</t>
  </si>
  <si>
    <t>https://podminky.urs.cz/item/CS_URS_2024_02/712363122</t>
  </si>
  <si>
    <t>38</t>
  </si>
  <si>
    <t>28322070</t>
  </si>
  <si>
    <t>roh vnitřní pro střešní fólie mPVC šedé</t>
  </si>
  <si>
    <t>70183187</t>
  </si>
  <si>
    <t>"2,000+1,000</t>
  </si>
  <si>
    <t>39</t>
  </si>
  <si>
    <t>28322071</t>
  </si>
  <si>
    <t>roh vnější pro střešní fólie mPVC šedá</t>
  </si>
  <si>
    <t>238287449</t>
  </si>
  <si>
    <t>"13,000</t>
  </si>
  <si>
    <t>40</t>
  </si>
  <si>
    <t>712363352</t>
  </si>
  <si>
    <t>Povlakové krytiny střech plochých do 10° z tvarovaných poplastovaných lišt pro mPVC vnitřní koutová lišta rš 100 mm</t>
  </si>
  <si>
    <t>1363280598</t>
  </si>
  <si>
    <t>https://podminky.urs.cz/item/CS_URS_2024_02/712363352</t>
  </si>
  <si>
    <t>"Det A</t>
  </si>
  <si>
    <t>"Det B*2</t>
  </si>
  <si>
    <t>"Det C*2</t>
  </si>
  <si>
    <t>"detail napojení stěna strojovny</t>
  </si>
  <si>
    <t>"12,95</t>
  </si>
  <si>
    <t>41</t>
  </si>
  <si>
    <t>712363353</t>
  </si>
  <si>
    <t>Povlakové krytiny střech plochých do 10° z tvarovaných poplastovaných lišt pro mPVC vnější koutová lišta rš 100 mm</t>
  </si>
  <si>
    <t>167969499</t>
  </si>
  <si>
    <t>https://podminky.urs.cz/item/CS_URS_2024_02/712363353</t>
  </si>
  <si>
    <t>"Det C</t>
  </si>
  <si>
    <t>42</t>
  </si>
  <si>
    <t>712363356</t>
  </si>
  <si>
    <t>Povlakové krytiny střech plochých do 10° z tvarovaných poplastovaných lišt pro mPVC okapnice rš 200 mm</t>
  </si>
  <si>
    <t>-2067062492</t>
  </si>
  <si>
    <t>https://podminky.urs.cz/item/CS_URS_2024_02/712363356</t>
  </si>
  <si>
    <t>"Det F</t>
  </si>
  <si>
    <t>43</t>
  </si>
  <si>
    <t>712363358</t>
  </si>
  <si>
    <t>Povlakové krytiny střech plochých do 10° z tvarovaných poplastovaných lišt pro mPVC závětrná lišta rš 250 mm</t>
  </si>
  <si>
    <t>-226857963</t>
  </si>
  <si>
    <t>https://podminky.urs.cz/item/CS_URS_2024_02/712363358</t>
  </si>
  <si>
    <t>"Det D</t>
  </si>
  <si>
    <t>44</t>
  </si>
  <si>
    <t>R71236371</t>
  </si>
  <si>
    <t>Povlakové krytiny střech plochých do 10° z tvarovaných poplastovaných lišt pro mPVC stěnová lišta rš 160 mm</t>
  </si>
  <si>
    <t>-1174835641</t>
  </si>
  <si>
    <t>"stěnová lišta a vytažení izolace strojovna</t>
  </si>
  <si>
    <t>45</t>
  </si>
  <si>
    <t>712363373</t>
  </si>
  <si>
    <t>Povlakové krytiny střech plochých do 10° z tvarovaných poplastovaných lišt pro mPVC přítlačná lišta rš 70 mm</t>
  </si>
  <si>
    <t>847409232</t>
  </si>
  <si>
    <t>https://podminky.urs.cz/item/CS_URS_2024_02/712363373</t>
  </si>
  <si>
    <t>"detail stěna strojovny</t>
  </si>
  <si>
    <t>46</t>
  </si>
  <si>
    <t>712363504</t>
  </si>
  <si>
    <t>Provedení povlakové krytiny střech plochých do 10° z mechanicky kotvených hydroizolačních fólií včetně položení fólie a horkovzdušného svaření tl. tepelné izolace přes 140 mm do 200 mm budovy výšky do 18 m, kotvené do betonu vnitřní pole</t>
  </si>
  <si>
    <t>1655093682</t>
  </si>
  <si>
    <t>https://podminky.urs.cz/item/CS_URS_2024_02/712363504</t>
  </si>
  <si>
    <t>47</t>
  </si>
  <si>
    <t>712363505</t>
  </si>
  <si>
    <t>Provedení povlakové krytiny střech plochých do 10° z mechanicky kotvených hydroizolačních fólií včetně položení fólie a horkovzdušného svaření tl. tepelné izolace přes 140 mm do 200 mm budovy výšky do 18 m, kotvené do betonu krajní pole</t>
  </si>
  <si>
    <t>2087091441</t>
  </si>
  <si>
    <t>https://podminky.urs.cz/item/CS_URS_2024_02/712363505</t>
  </si>
  <si>
    <t>"5,320+79,540+8,220+11,460</t>
  </si>
  <si>
    <t>48</t>
  </si>
  <si>
    <t>712363506</t>
  </si>
  <si>
    <t>Provedení povlakové krytiny střech plochých do 10° z mechanicky kotvených hydroizolačních fólií včetně položení fólie a horkovzdušného svaření tl. tepelné izolace přes 140 mm do 200 mm budovy výšky do 18 m, kotvené do betonu rohové pole</t>
  </si>
  <si>
    <t>1618618985</t>
  </si>
  <si>
    <t>https://podminky.urs.cz/item/CS_URS_2024_02/712363506</t>
  </si>
  <si>
    <t>"24,270+6,800+1,530+9,010+33,180+71,360</t>
  </si>
  <si>
    <t>49</t>
  </si>
  <si>
    <t>28322012</t>
  </si>
  <si>
    <t>fólie hydroizolační střešní mPVC mechanicky kotvená šedá tl 1,5mm</t>
  </si>
  <si>
    <t>1819746523</t>
  </si>
  <si>
    <t>385,364*1,1655 'Přepočtené koeficientem množství</t>
  </si>
  <si>
    <t>50</t>
  </si>
  <si>
    <t>712391171</t>
  </si>
  <si>
    <t>Provedení povlakové krytiny střech plochých do 10° -ostatní práce provedení vrstvy textilní podkladní</t>
  </si>
  <si>
    <t>-1525597047</t>
  </si>
  <si>
    <t>https://podminky.urs.cz/item/CS_URS_2024_02/712391171</t>
  </si>
  <si>
    <t>51</t>
  </si>
  <si>
    <t>69311068</t>
  </si>
  <si>
    <t>geotextilie netkaná separační, ochranná, filtrační, drenážní PP 300g/m2</t>
  </si>
  <si>
    <t>1165635832</t>
  </si>
  <si>
    <t>52</t>
  </si>
  <si>
    <t>712391172</t>
  </si>
  <si>
    <t>Provedení povlakové krytiny střech plochých do 10° -ostatní práce provedení vrstvy textilní ochranné</t>
  </si>
  <si>
    <t>929296826</t>
  </si>
  <si>
    <t>https://podminky.urs.cz/item/CS_URS_2024_02/712391172</t>
  </si>
  <si>
    <t>Televizní anténa</t>
  </si>
  <si>
    <t>3,5*3,5</t>
  </si>
  <si>
    <t>53</t>
  </si>
  <si>
    <t>69311082</t>
  </si>
  <si>
    <t>geotextilie netkaná separační, ochranná, filtrační, drenážní PP 500g/m2</t>
  </si>
  <si>
    <t>589686828</t>
  </si>
  <si>
    <t>12,25*1,155 'Přepočtené koeficientem množství</t>
  </si>
  <si>
    <t>54</t>
  </si>
  <si>
    <t>712831101</t>
  </si>
  <si>
    <t>Provedení povlakové krytiny střech samostatným vytažením izolačního povlaku pásy na sucho na konstrukce převyšující úroveň střechy, AIP, NAIP nebo tkaninou</t>
  </si>
  <si>
    <t>-434382096</t>
  </si>
  <si>
    <t>https://podminky.urs.cz/item/CS_URS_2024_02/712831101</t>
  </si>
  <si>
    <t>55</t>
  </si>
  <si>
    <t>712861705</t>
  </si>
  <si>
    <t>Provedení povlakové krytiny střech samostatným vytažením izolačního povlaku fólií na konstrukce převyšující úroveň střechy, přilepenou se svařovanými spoji</t>
  </si>
  <si>
    <t>-793418659</t>
  </si>
  <si>
    <t>https://podminky.urs.cz/item/CS_URS_2024_02/712861705</t>
  </si>
  <si>
    <t>56</t>
  </si>
  <si>
    <t>712998004</t>
  </si>
  <si>
    <t>Provedení povlakové krytiny střech - ostatní práce montáž odvodňovacího prvku atikového chrliče z PVC na dešťovou vodu DN 110</t>
  </si>
  <si>
    <t>-706358070</t>
  </si>
  <si>
    <t>https://podminky.urs.cz/item/CS_URS_2024_02/712998004</t>
  </si>
  <si>
    <t>57</t>
  </si>
  <si>
    <t>28342470</t>
  </si>
  <si>
    <t>chrlič atikový DN 110 s manžetou pro hydroizolaci z PVC-P</t>
  </si>
  <si>
    <t>1565583223</t>
  </si>
  <si>
    <t>58</t>
  </si>
  <si>
    <t>R71279153</t>
  </si>
  <si>
    <t>Montáž prostupové tvarovky - ostatní typ</t>
  </si>
  <si>
    <t>-332417073</t>
  </si>
  <si>
    <t>59</t>
  </si>
  <si>
    <t>R8342047</t>
  </si>
  <si>
    <t>prostup pro kabely s integrovaným límcem o průměru 110mm k hydroizolaci z PVC</t>
  </si>
  <si>
    <t>697044308</t>
  </si>
  <si>
    <t>60</t>
  </si>
  <si>
    <t>712963705</t>
  </si>
  <si>
    <t>Provedení povlakové krytiny střech fóliemi - ostatní práce překrytí spár fólií PVC přilepenou nebo přivařenou k podkladu rš 500 nebo 600 mm</t>
  </si>
  <si>
    <t>43813538</t>
  </si>
  <si>
    <t>https://podminky.urs.cz/item/CS_URS_2024_02/712963705</t>
  </si>
  <si>
    <t>napojení nové a stávající PVC krytiny</t>
  </si>
  <si>
    <t>19,34+6,06+0,3</t>
  </si>
  <si>
    <t>61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</si>
  <si>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</si>
  <si>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</si>
  <si>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-578837330</t>
  </si>
  <si>
    <t>https://podminky.urs.cz/item/CS_URS_2024_02/712341715</t>
  </si>
  <si>
    <t>62</t>
  </si>
  <si>
    <t>1651151955</t>
  </si>
  <si>
    <t>2*1,2 'Přepočtené koeficientem množství</t>
  </si>
  <si>
    <t>63</t>
  </si>
  <si>
    <t>998712103</t>
  </si>
  <si>
    <t>Přesun hmot pro povlakové krytiny stanovený z hmotnosti přesunovaného materiálu vodorovná dopravní vzdálenost do 50 m základní v objektech výšky přes 12 do 24 m</t>
  </si>
  <si>
    <t>1892298765</t>
  </si>
  <si>
    <t>https://podminky.urs.cz/item/CS_URS_2024_02/998712103</t>
  </si>
  <si>
    <t>713</t>
  </si>
  <si>
    <t>Izolace tepelné</t>
  </si>
  <si>
    <t>64</t>
  </si>
  <si>
    <t>713140843</t>
  </si>
  <si>
    <t>Odstranění tepelné izolace střech plochých z rohoží, pásů, dílců, desek, bloků nadstřešních izolací připevněných šrouby z polystyrenu suchého, tloušťka izolace přes 100 do 200 mm</t>
  </si>
  <si>
    <t>192761443</t>
  </si>
  <si>
    <t>https://podminky.urs.cz/item/CS_URS_2024_02/713140843</t>
  </si>
  <si>
    <t>65</t>
  </si>
  <si>
    <t>713141151</t>
  </si>
  <si>
    <t>Montáž tepelné izolace střech plochých rohožemi, pásy, deskami, dílci, bloky (izolační materiál ve specifikaci) kladenými volně jednovrstvá</t>
  </si>
  <si>
    <t>549368959</t>
  </si>
  <si>
    <t>https://podminky.urs.cz/item/CS_URS_2024_02/713141151</t>
  </si>
  <si>
    <t>"Det F*1,53</t>
  </si>
  <si>
    <t>66</t>
  </si>
  <si>
    <t>28372317</t>
  </si>
  <si>
    <t>deska EPS 100 pro konstrukce s běžným zatížením λ=0,037 tl 150mm</t>
  </si>
  <si>
    <t>434769861</t>
  </si>
  <si>
    <t>19,508*1,05 'Přepočtené koeficientem množství</t>
  </si>
  <si>
    <t>67</t>
  </si>
  <si>
    <t>713141243</t>
  </si>
  <si>
    <t>Montáž tepelné izolace střech plochých mechanické přikotvení šrouby včetně dodávky šroubů, bez položení tepelné izolace tl. izolace přes 140 do 200 mm do betonu</t>
  </si>
  <si>
    <t>-500091086</t>
  </si>
  <si>
    <t>https://podminky.urs.cz/item/CS_URS_2024_02/713141243</t>
  </si>
  <si>
    <t>68</t>
  </si>
  <si>
    <t>713141311</t>
  </si>
  <si>
    <t>Montáž tepelné izolace střech plochých spádovými klíny v ploše kladenými volně</t>
  </si>
  <si>
    <t>-451153005</t>
  </si>
  <si>
    <t>https://podminky.urs.cz/item/CS_URS_2024_02/713141311</t>
  </si>
  <si>
    <t>69</t>
  </si>
  <si>
    <t>28376141</t>
  </si>
  <si>
    <t>klín izolační spád do 5% EPS 100</t>
  </si>
  <si>
    <t>m3</t>
  </si>
  <si>
    <t>-356721113</t>
  </si>
  <si>
    <t>19,508*0,0505 'Přepočtené koeficientem množství</t>
  </si>
  <si>
    <t>70</t>
  </si>
  <si>
    <t>713141358</t>
  </si>
  <si>
    <t>Montáž tepelné izolace střech plochých spádovými klíny na zhlaví atiky šířky do 500 mm mechanicky ukotvenými šrouby</t>
  </si>
  <si>
    <t>-1684786499</t>
  </si>
  <si>
    <t>https://podminky.urs.cz/item/CS_URS_2024_02/713141358</t>
  </si>
  <si>
    <t>71</t>
  </si>
  <si>
    <t>28376142</t>
  </si>
  <si>
    <t>klín izolační spád do 5% EPS 150</t>
  </si>
  <si>
    <t>1544788840</t>
  </si>
  <si>
    <t>det D</t>
  </si>
  <si>
    <t>58,65*0,3*0,11</t>
  </si>
  <si>
    <t>Det F</t>
  </si>
  <si>
    <t>38,45*0,45*0,13</t>
  </si>
  <si>
    <t>4,184*1,05 'Přepočtené koeficientem množství</t>
  </si>
  <si>
    <t>72</t>
  </si>
  <si>
    <t>R7136155</t>
  </si>
  <si>
    <t>Výměna tepelné izolace za EPS 150 v okolí prostupů</t>
  </si>
  <si>
    <t>-719728370</t>
  </si>
  <si>
    <t>Poznámka k položce:_x000d_
včetně dodání materiálů</t>
  </si>
  <si>
    <t>73</t>
  </si>
  <si>
    <t>998713103</t>
  </si>
  <si>
    <t>Přesun hmot pro izolace tepelné stanovený z hmotnosti přesunovaného materiálu vodorovná dopravní vzdálenost do 50 m s užitím mechanizace v objektech výšky přes 12 m do 24 m</t>
  </si>
  <si>
    <t>1287197154</t>
  </si>
  <si>
    <t>https://podminky.urs.cz/item/CS_URS_2024_02/998713103</t>
  </si>
  <si>
    <t>721</t>
  </si>
  <si>
    <t>Zdravotechnika - vnitřní kanalizace</t>
  </si>
  <si>
    <t>74</t>
  </si>
  <si>
    <t>R721273153</t>
  </si>
  <si>
    <t>Větrací potrubí včetně stříšky z FeZn plechu s povrchovou úpravou</t>
  </si>
  <si>
    <t>-2026371289</t>
  </si>
  <si>
    <t>75</t>
  </si>
  <si>
    <t>721910942</t>
  </si>
  <si>
    <t>Pročištění lapačů střešních splavenin</t>
  </si>
  <si>
    <t>-1376104900</t>
  </si>
  <si>
    <t>https://podminky.urs.cz/item/CS_URS_2024_02/721910942</t>
  </si>
  <si>
    <t>76</t>
  </si>
  <si>
    <t>998721103</t>
  </si>
  <si>
    <t>Přesun hmot pro vnitřní kanalizaci stanovený z hmotnosti přesunovaného materiálu vodorovná dopravní vzdálenost do 50 m základní v objektech výšky přes 12 do 24 m</t>
  </si>
  <si>
    <t>-1436739014</t>
  </si>
  <si>
    <t>https://podminky.urs.cz/item/CS_URS_2024_02/998721103</t>
  </si>
  <si>
    <t>742</t>
  </si>
  <si>
    <t>Elektroinstalace - slaboproud</t>
  </si>
  <si>
    <t>77</t>
  </si>
  <si>
    <t>742420021</t>
  </si>
  <si>
    <t>Montáž společné televizní antény antenního stožáru včetně upevňovacího materiálu</t>
  </si>
  <si>
    <t>-1504567301</t>
  </si>
  <si>
    <t>https://podminky.urs.cz/item/CS_URS_2024_02/742420021</t>
  </si>
  <si>
    <t>TV</t>
  </si>
  <si>
    <t>78</t>
  </si>
  <si>
    <t>742420821</t>
  </si>
  <si>
    <t>Demontáž společné televizní antény anténního stožáru</t>
  </si>
  <si>
    <t>1785068992</t>
  </si>
  <si>
    <t>https://podminky.urs.cz/item/CS_URS_2024_02/742420821</t>
  </si>
  <si>
    <t>762</t>
  </si>
  <si>
    <t>Konstrukce tesařské</t>
  </si>
  <si>
    <t>79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</si>
  <si>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</si>
  <si>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</si>
  <si>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-553278827</t>
  </si>
  <si>
    <t>https://podminky.urs.cz/item/CS_URS_2024_02/762341832</t>
  </si>
  <si>
    <t>VV0008*0,47</t>
  </si>
  <si>
    <t>80</t>
  </si>
  <si>
    <t>762361331</t>
  </si>
  <si>
    <t>Konstrukční vrstva pod klempířské prvky pro oplechování horních ploch zdí a nadezdívek (atik) z vodovzdorné překližky šroubovaných do podkladu, tloušťky desky 18 mm</t>
  </si>
  <si>
    <t>-1132656963</t>
  </si>
  <si>
    <t>https://podminky.urs.cz/item/CS_URS_2024_02/762361331</t>
  </si>
  <si>
    <t>81</t>
  </si>
  <si>
    <t>762361332</t>
  </si>
  <si>
    <t>Konstrukční vrstva pod klempířské prvky pro oplechování horních ploch zdí a nadezdívek (atik) z vodovzdorné překližky šroubovaných do podkladu, tloušťky desky 21 mm</t>
  </si>
  <si>
    <t>1231330907</t>
  </si>
  <si>
    <t>https://podminky.urs.cz/item/CS_URS_2024_02/762361332</t>
  </si>
  <si>
    <t>"Det A *0,63</t>
  </si>
  <si>
    <t>"Det B*0,32</t>
  </si>
  <si>
    <t>"Det C*0,12</t>
  </si>
  <si>
    <t>"Det D*0,47</t>
  </si>
  <si>
    <t>"Det F*0,47</t>
  </si>
  <si>
    <t>82</t>
  </si>
  <si>
    <t>762395000</t>
  </si>
  <si>
    <t>Spojovací prostředky krovů, bednění a laťování, nadstřešních konstrukcí svorníky, prkna, hřebíky, pásová ocel, vruty</t>
  </si>
  <si>
    <t>-1332408817</t>
  </si>
  <si>
    <t>https://podminky.urs.cz/item/CS_URS_2024_02/762395000</t>
  </si>
  <si>
    <t xml:space="preserve">"Det A  *0,63</t>
  </si>
  <si>
    <t>"Det B *0,32</t>
  </si>
  <si>
    <t>"Det C *0,12</t>
  </si>
  <si>
    <t>"Det D *0,47</t>
  </si>
  <si>
    <t>"Det F *0,47</t>
  </si>
  <si>
    <t>VV0011*0,021</t>
  </si>
  <si>
    <t>VV0008*0,47*0,009</t>
  </si>
  <si>
    <t>83</t>
  </si>
  <si>
    <t>998762103</t>
  </si>
  <si>
    <t>Přesun hmot pro konstrukce tesařské stanovený z hmotnosti přesunovaného materiálu vodorovná dopravní vzdálenost do 50 m základní v objektech výšky přes 12 do 24 m</t>
  </si>
  <si>
    <t>120269257</t>
  </si>
  <si>
    <t>https://podminky.urs.cz/item/CS_URS_2024_02/998762103</t>
  </si>
  <si>
    <t>764</t>
  </si>
  <si>
    <t>Konstrukce klempířské</t>
  </si>
  <si>
    <t>84</t>
  </si>
  <si>
    <t>764002811</t>
  </si>
  <si>
    <t>Demontáž klempířských konstrukcí okapového plechu do suti, v krytině povlakové</t>
  </si>
  <si>
    <t>-542064841</t>
  </si>
  <si>
    <t>https://podminky.urs.cz/item/CS_URS_2024_02/764002811</t>
  </si>
  <si>
    <t>85</t>
  </si>
  <si>
    <t>764004801</t>
  </si>
  <si>
    <t>Demontáž klempířských konstrukcí žlabu podokapního do suti</t>
  </si>
  <si>
    <t>-1831127158</t>
  </si>
  <si>
    <t>https://podminky.urs.cz/item/CS_URS_2024_02/764004801</t>
  </si>
  <si>
    <t>86</t>
  </si>
  <si>
    <t>764004861</t>
  </si>
  <si>
    <t>Demontáž klempířských konstrukcí svodu do suti</t>
  </si>
  <si>
    <t>-1266239950</t>
  </si>
  <si>
    <t>https://podminky.urs.cz/item/CS_URS_2024_02/764004861</t>
  </si>
  <si>
    <t>15,1+9</t>
  </si>
  <si>
    <t>87</t>
  </si>
  <si>
    <t>764011402</t>
  </si>
  <si>
    <t>Podkladní plech z pozinkovaného plechu tloušťky 0,55 mm rš 200 mm</t>
  </si>
  <si>
    <t>1676584605</t>
  </si>
  <si>
    <t>https://podminky.urs.cz/item/CS_URS_2024_02/764011402</t>
  </si>
  <si>
    <t>88</t>
  </si>
  <si>
    <t>764011404</t>
  </si>
  <si>
    <t>Podkladní plech z pozinkovaného plechu tloušťky 0,55 mm rš 330 mm</t>
  </si>
  <si>
    <t>-1318099437</t>
  </si>
  <si>
    <t>https://podminky.urs.cz/item/CS_URS_2024_02/764011404</t>
  </si>
  <si>
    <t>89</t>
  </si>
  <si>
    <t>764011623</t>
  </si>
  <si>
    <t>Dilatační lišta z pozinkovaného plechu s povrchovou úpravou připojovací, včetně tmelení rš 150 mm</t>
  </si>
  <si>
    <t>1196290983</t>
  </si>
  <si>
    <t>https://podminky.urs.cz/item/CS_URS_2024_02/764011623</t>
  </si>
  <si>
    <t>dilatační spáry na na stěně</t>
  </si>
  <si>
    <t>2*(3,7+0,25+0,5)</t>
  </si>
  <si>
    <t>90</t>
  </si>
  <si>
    <t>764212664</t>
  </si>
  <si>
    <t>Oplechování střešních prvků z pozinkovaného plechu s povrchovou úpravou okapu střechy rovné okapovým plechem rš 330 mm</t>
  </si>
  <si>
    <t>-151905685</t>
  </si>
  <si>
    <t>https://podminky.urs.cz/item/CS_URS_2024_02/764212664</t>
  </si>
  <si>
    <t>91</t>
  </si>
  <si>
    <t>764511602</t>
  </si>
  <si>
    <t>Žlab podokapní z pozinkovaného plechu s povrchovou úpravou včetně háků a čel půlkruhový rš 330 mm</t>
  </si>
  <si>
    <t>-755688594</t>
  </si>
  <si>
    <t>https://podminky.urs.cz/item/CS_URS_2024_02/764511602</t>
  </si>
  <si>
    <t>92</t>
  </si>
  <si>
    <t>764511642</t>
  </si>
  <si>
    <t>Žlab podokapní z pozinkovaného plechu s povrchovou úpravou kotlík oválný (trychtýřový), rš žlabu/průměr svodu 330/100 mm</t>
  </si>
  <si>
    <t>1679546379</t>
  </si>
  <si>
    <t>https://podminky.urs.cz/item/CS_URS_2024_02/764511642</t>
  </si>
  <si>
    <t>1+1</t>
  </si>
  <si>
    <t>93</t>
  </si>
  <si>
    <t>764518622</t>
  </si>
  <si>
    <t>Svod z pozinkovaného plechu s upraveným povrchem včetně objímek, kolen a odskoků kruhový, průměru 100 mm</t>
  </si>
  <si>
    <t>878480755</t>
  </si>
  <si>
    <t>https://podminky.urs.cz/item/CS_URS_2024_02/764518622</t>
  </si>
  <si>
    <t>94</t>
  </si>
  <si>
    <t>998764103</t>
  </si>
  <si>
    <t>Přesun hmot pro konstrukce klempířské stanovený z hmotnosti přesunovaného materiálu vodorovná dopravní vzdálenost do 50 m základní v objektech výšky přes 12 do 24 m</t>
  </si>
  <si>
    <t>1635972026</t>
  </si>
  <si>
    <t>https://podminky.urs.cz/item/CS_URS_2024_02/998764103</t>
  </si>
  <si>
    <t>783</t>
  </si>
  <si>
    <t>Dokončovací práce - nátěry</t>
  </si>
  <si>
    <t>95</t>
  </si>
  <si>
    <t>783401303</t>
  </si>
  <si>
    <t>Příprava podkladu klempířských konstrukcí před provedením nátěru odrezivěním odrezovačem bezoplachovým</t>
  </si>
  <si>
    <t>-1176125224</t>
  </si>
  <si>
    <t>https://podminky.urs.cz/item/CS_URS_2024_02/783401303</t>
  </si>
  <si>
    <t>VV0008*0,04</t>
  </si>
  <si>
    <t>96</t>
  </si>
  <si>
    <t>783401313</t>
  </si>
  <si>
    <t>Příprava podkladu klempířských konstrukcí před provedením nátěru odmaštěním odmašťovačem ředidlovým</t>
  </si>
  <si>
    <t>-2048916186</t>
  </si>
  <si>
    <t>https://podminky.urs.cz/item/CS_URS_2024_02/783401313</t>
  </si>
  <si>
    <t>97</t>
  </si>
  <si>
    <t>783401401</t>
  </si>
  <si>
    <t>Příprava podkladu klempířských konstrukcí před provedením nátěru ometením</t>
  </si>
  <si>
    <t>-179191404</t>
  </si>
  <si>
    <t>https://podminky.urs.cz/item/CS_URS_2024_02/783401401</t>
  </si>
  <si>
    <t>98</t>
  </si>
  <si>
    <t>783414203</t>
  </si>
  <si>
    <t>Základní antikorozní nátěr klempířských konstrukcí jednonásobný syntetický samozákladující</t>
  </si>
  <si>
    <t>662969531</t>
  </si>
  <si>
    <t>https://podminky.urs.cz/item/CS_URS_2024_02/783414203</t>
  </si>
  <si>
    <t>99</t>
  </si>
  <si>
    <t>783417101</t>
  </si>
  <si>
    <t>Krycí nátěr (email) klempířských konstrukcí jednonásobný syntetický standardní</t>
  </si>
  <si>
    <t>-472565192</t>
  </si>
  <si>
    <t>https://podminky.urs.cz/item/CS_URS_2024_02/783417101</t>
  </si>
  <si>
    <t>100</t>
  </si>
  <si>
    <t>783491021</t>
  </si>
  <si>
    <t>Příplatek k ceně nátěru klempířských konstrukcí za zvýšenou pracnost při provedení plochy malého rozsahu plochy do 2 m2</t>
  </si>
  <si>
    <t>-939707851</t>
  </si>
  <si>
    <t>https://podminky.urs.cz/item/CS_URS_2024_02/783491021</t>
  </si>
  <si>
    <t>101</t>
  </si>
  <si>
    <t>R78321991</t>
  </si>
  <si>
    <t>Voděodolný nátěr hran</t>
  </si>
  <si>
    <t>-345688953</t>
  </si>
  <si>
    <t>VV0004*0,021*2</t>
  </si>
  <si>
    <t>VV0009*0,021*2</t>
  </si>
  <si>
    <t>VV0008*(0,021*2+0,009*2)</t>
  </si>
  <si>
    <t>Práce a dodávky M</t>
  </si>
  <si>
    <t>21-M</t>
  </si>
  <si>
    <t>Elektromontáže</t>
  </si>
  <si>
    <t>102</t>
  </si>
  <si>
    <t>RM215232</t>
  </si>
  <si>
    <t>Demontáž a zpětné osazení hromosvodu</t>
  </si>
  <si>
    <t>soubor</t>
  </si>
  <si>
    <t>512</t>
  </si>
  <si>
    <t>1817319190</t>
  </si>
  <si>
    <t>Dle projektové dokumentace a technické zprávy</t>
  </si>
  <si>
    <t>demontáž a zpětné osazení hromosvodu</t>
  </si>
  <si>
    <t>103</t>
  </si>
  <si>
    <t>R721011</t>
  </si>
  <si>
    <t>materiál potřebný pro demontáž a zpětnou montáž hromosvodu</t>
  </si>
  <si>
    <t>-1519667572</t>
  </si>
  <si>
    <t>Poznámka k položce:_x000d_
spojovací materiál, kotvící a upevňovací prvky, systémové podpůrné podstavy, prostupky, náhrada poškozených částí atd.</t>
  </si>
  <si>
    <t>materiál spojený s demontáží a montáží hromosvodu a leketroinstalací - předpokládaný rozsah</t>
  </si>
  <si>
    <t>104</t>
  </si>
  <si>
    <t>RM212232</t>
  </si>
  <si>
    <t>Montáž a demontáž antén</t>
  </si>
  <si>
    <t>-992271232</t>
  </si>
  <si>
    <t>montáž a demontáž antén</t>
  </si>
  <si>
    <t>VRN</t>
  </si>
  <si>
    <t>Vedlejší rozpočtové náklady</t>
  </si>
  <si>
    <t>VRN3</t>
  </si>
  <si>
    <t>Zařízení staveniště</t>
  </si>
  <si>
    <t>105</t>
  </si>
  <si>
    <t>031002000</t>
  </si>
  <si>
    <t>Související (přípravné) práce pro zařízení staveniště</t>
  </si>
  <si>
    <t>…</t>
  </si>
  <si>
    <t>1024</t>
  </si>
  <si>
    <t>-1569685847</t>
  </si>
  <si>
    <t>https://podminky.urs.cz/item/CS_URS_2024_02/031002000</t>
  </si>
  <si>
    <t>Související práce pro zařízení staveniště</t>
  </si>
  <si>
    <t>106</t>
  </si>
  <si>
    <t>032002000</t>
  </si>
  <si>
    <t>Vybavení staveniště</t>
  </si>
  <si>
    <t>251666955</t>
  </si>
  <si>
    <t>https://podminky.urs.cz/item/CS_URS_2024_02/032002000</t>
  </si>
  <si>
    <t>107</t>
  </si>
  <si>
    <t>033002000</t>
  </si>
  <si>
    <t>Připojení a spotřeba energií pro zařízení staveniště</t>
  </si>
  <si>
    <t>1646331656</t>
  </si>
  <si>
    <t>https://podminky.urs.cz/item/CS_URS_2024_02/033002000</t>
  </si>
  <si>
    <t>Připojení staveniště na inženýrské sítě</t>
  </si>
  <si>
    <t>108</t>
  </si>
  <si>
    <t>034002000</t>
  </si>
  <si>
    <t>Zabezpečení staveniště</t>
  </si>
  <si>
    <t>1734588608</t>
  </si>
  <si>
    <t>https://podminky.urs.cz/item/CS_URS_2024_02/034002000</t>
  </si>
  <si>
    <t>109</t>
  </si>
  <si>
    <t>039002000</t>
  </si>
  <si>
    <t>Zrušení zařízení staveniště</t>
  </si>
  <si>
    <t>1141616180</t>
  </si>
  <si>
    <t>https://podminky.urs.cz/item/CS_URS_2024_02/039002000</t>
  </si>
  <si>
    <t>VRN4</t>
  </si>
  <si>
    <t>Inženýrská činnost</t>
  </si>
  <si>
    <t>110</t>
  </si>
  <si>
    <t>043144000</t>
  </si>
  <si>
    <t>Zkoušky těsnosti</t>
  </si>
  <si>
    <t>-1423425168</t>
  </si>
  <si>
    <t>https://podminky.urs.cz/item/CS_URS_2024_02/043144000</t>
  </si>
  <si>
    <t>kontrola povlakové hydroizolace</t>
  </si>
  <si>
    <t>111</t>
  </si>
  <si>
    <t>043194000</t>
  </si>
  <si>
    <t>Zkoušky ostatní</t>
  </si>
  <si>
    <t>-1225530197</t>
  </si>
  <si>
    <t>https://podminky.urs.cz/item/CS_URS_2024_02/043194000</t>
  </si>
  <si>
    <t>výtažné zkoušky</t>
  </si>
  <si>
    <t>112</t>
  </si>
  <si>
    <t>044002000</t>
  </si>
  <si>
    <t>Revize</t>
  </si>
  <si>
    <t>-1282216271</t>
  </si>
  <si>
    <t>https://podminky.urs.cz/item/CS_URS_2024_02/044002000</t>
  </si>
  <si>
    <t>Revize hromosvod</t>
  </si>
  <si>
    <t>113</t>
  </si>
  <si>
    <t>045203000</t>
  </si>
  <si>
    <t>Kompletační činnost</t>
  </si>
  <si>
    <t>-328996944</t>
  </si>
  <si>
    <t>https://podminky.urs.cz/item/CS_URS_2024_02/045203000</t>
  </si>
  <si>
    <t>114</t>
  </si>
  <si>
    <t>045303000</t>
  </si>
  <si>
    <t>Koordinační činnost</t>
  </si>
  <si>
    <t>-1720772829</t>
  </si>
  <si>
    <t>https://podminky.urs.cz/item/CS_URS_2024_02/045303000</t>
  </si>
  <si>
    <t>VRN6</t>
  </si>
  <si>
    <t>Územní vlivy</t>
  </si>
  <si>
    <t>115</t>
  </si>
  <si>
    <t>061002000</t>
  </si>
  <si>
    <t>Vliv klimatických podmínek</t>
  </si>
  <si>
    <t>1048093267</t>
  </si>
  <si>
    <t>https://podminky.urs.cz/item/CS_URS_2024_02/061002000</t>
  </si>
  <si>
    <t>Vliv klimatických podmínek - ochrana před vniknutím srážkové vody do objektu</t>
  </si>
  <si>
    <t>VRN7</t>
  </si>
  <si>
    <t>Provozní vlivy</t>
  </si>
  <si>
    <t>116</t>
  </si>
  <si>
    <t>079002000</t>
  </si>
  <si>
    <t>Ostatní provozní vlivy</t>
  </si>
  <si>
    <t>566287573</t>
  </si>
  <si>
    <t>https://podminky.urs.cz/item/CS_URS_2024_02/079002000</t>
  </si>
  <si>
    <t>BOZP</t>
  </si>
  <si>
    <t>SEZNAM FIGUR</t>
  </si>
  <si>
    <t>Výměra</t>
  </si>
  <si>
    <t>19,840+76,420+5,500</t>
  </si>
  <si>
    <t>Použití figury:</t>
  </si>
  <si>
    <t>Odstranění povlakové krytiny střech do 10° z pásů uložených na sucho AIP nebo NAIP</t>
  </si>
  <si>
    <t>Provedení povlak krytiny mechanicky kotvenou do betonu TI tl přes 140 do 200 mm vnitřní pole, budova v do 18 m</t>
  </si>
  <si>
    <t>Odstranění povlakové krytiny mechanicky kotvené do betonu, budova v do 18 m</t>
  </si>
  <si>
    <t>Provedení povlakové krytiny střech do 10° podkladní textilní vrstvy</t>
  </si>
  <si>
    <t>5,320+79,540+8,220+11,460</t>
  </si>
  <si>
    <t>Provedení povlak krytiny mechanicky kotvenou do betonu TI tl přes 140 do 200 mm krajní pole, budova v do 18 m</t>
  </si>
  <si>
    <t>24,270+6,800+1,530+9,010+33,180+71,360</t>
  </si>
  <si>
    <t>Provedení povlak krytiny mechanicky kotvenou do betonu TI tl přes 140 do 200 mm rohové pole, budova v do 18 m</t>
  </si>
  <si>
    <t xml:space="preserve">Det A </t>
  </si>
  <si>
    <t>Det B*2</t>
  </si>
  <si>
    <t>Det C*2</t>
  </si>
  <si>
    <t>detail napojení stěna strojovny</t>
  </si>
  <si>
    <t>12,95</t>
  </si>
  <si>
    <t>Demontáž lišt poplastovaných</t>
  </si>
  <si>
    <t>Povlakové krytiny střech do 10° z tvarovaných poplastovaných lišt délky 2 m koutová lišta vnitřní rš 100 mm</t>
  </si>
  <si>
    <t>Det C</t>
  </si>
  <si>
    <t>Povlakové krytiny střech do 10° z tvarovaných poplastovaných lišt délky 2 m koutová lišta vnější rš 100 mm</t>
  </si>
  <si>
    <t>Det D</t>
  </si>
  <si>
    <t>Provedení povlakové krytiny střech do 10° navařením fólie PVC na oplechování v plné ploše</t>
  </si>
  <si>
    <t>Povlakové krytiny střech do 10° z tvarovaných poplastovaných lišt délky 2 m závětrná lišta rš 250 mm</t>
  </si>
  <si>
    <t>detail stěna strojovny</t>
  </si>
  <si>
    <t>Povlakové krytiny střech do 10° z tvarovaných poplastovaných lišt délky 2 m přítlačná lišta rš 70 mm</t>
  </si>
  <si>
    <t>Povlakové krytiny střech do 10° z tvarovaných poplastovaných lišt délky 2 m okapnice široká rš 200 mm</t>
  </si>
  <si>
    <t>Demontáž bednění střech z desek tvrdých</t>
  </si>
  <si>
    <t>Konstrukční a vyrovnávací vrstva pod klempířské prvky (atiky) z vodovzdorné překližky tl 18 mm</t>
  </si>
  <si>
    <t>Spojovací prostředky krovů, bednění, laťování, nadstřešních konstrukcí</t>
  </si>
  <si>
    <t>Demontáž okapového plechu do suti v krytině povlakové</t>
  </si>
  <si>
    <t>Demontáž podokapního žlabu do suti</t>
  </si>
  <si>
    <t>Podkladní plech z PZ plechu pro hřebeny, nároží, úžlabí nebo okapové hrany tl 0,55 mm rš 200 mm</t>
  </si>
  <si>
    <t>Podkladní plech z PZ plechu pro hřebeny, nároží, úžlabí nebo okapové hrany tl 0,55 mm rš 330 mm</t>
  </si>
  <si>
    <t>Oplechování rovné okapové hrany z Pz s povrchovou úpravou rš 330 mm</t>
  </si>
  <si>
    <t>Žlab podokapní půlkruhový z Pz s povrchovou úpravou rš 330 mm</t>
  </si>
  <si>
    <t>Bezoplachové odrezivění klempířských konstrukcí před provedením nátěru</t>
  </si>
  <si>
    <t>Odmaštění klempířských konstrukcí ředidlovým odmašťovačem před provedením nátěru</t>
  </si>
  <si>
    <t>Ometení klempířských konstrukcí před provedením nátěru</t>
  </si>
  <si>
    <t>Základní antikorozní jednonásobný syntetický samozákladující nátěr klempířských konstrukcí</t>
  </si>
  <si>
    <t>Krycí jednonásobný syntetický nátěr klempířských konstrukcí</t>
  </si>
  <si>
    <t>Příplatek k cenám provedení jednonásobného nátěru klempířských kcí pl do 2 m2</t>
  </si>
  <si>
    <t>stěnová lišta a vytažení izolace strojovna</t>
  </si>
  <si>
    <t xml:space="preserve">Povlakové krytiny střech do 10° z tvarovaných poplastovaných lišt délky 2 m  stěnová lišta rš 160 mm</t>
  </si>
  <si>
    <t>Det A *0,63</t>
  </si>
  <si>
    <t>Det B*0,32</t>
  </si>
  <si>
    <t>Det C*0,12</t>
  </si>
  <si>
    <t>Det D*0,47</t>
  </si>
  <si>
    <t>Det F*0,47</t>
  </si>
  <si>
    <t>Konstrukční a vyrovnávací vrstva pod klempířské prvky (atiky) z vodovzdorné překližky tl 21 mm</t>
  </si>
  <si>
    <t>Det A *(0,63+0,225)</t>
  </si>
  <si>
    <t>Det B*(2*0,26+0,35)</t>
  </si>
  <si>
    <t>Det C*(0,15+0,12+0,25)</t>
  </si>
  <si>
    <t>stěna strojovny</t>
  </si>
  <si>
    <t>12,95*0,25</t>
  </si>
  <si>
    <t>Provedení povlakové krytiny vytažením na konstrukce pásy na sucho AIP, NAIP nebo tkaninou</t>
  </si>
  <si>
    <t>Odstranění povlakové krytiny ze svislých ploch z pásů uložených na sucho AIP nebo NAIP</t>
  </si>
  <si>
    <t>Provedení povlakové krytiny vytažením na konstrukce fólií lepenou se svařovanými spoji</t>
  </si>
  <si>
    <t>Odstranění povlakové krytiny ze svislých ploch z fólií položených volně</t>
  </si>
  <si>
    <t>Montáž spádové izolace na zhlaví atiky š do 500 mm ukotvené šrouby</t>
  </si>
  <si>
    <t>Det F*2</t>
  </si>
  <si>
    <t>Provedení povlakové krytiny střech do 10° za studena suspenzí asfaltovou</t>
  </si>
  <si>
    <t>Odstranění povlakové krytiny střech do 10° z pásů NAIP přitavených v plné ploše jednovrstvé</t>
  </si>
  <si>
    <t>Provedení povlakové krytiny střech do 10° pásy NAIP přitavením v plné ploše</t>
  </si>
  <si>
    <t>2,000+1,000</t>
  </si>
  <si>
    <t>13,000</t>
  </si>
  <si>
    <t>VV0017</t>
  </si>
  <si>
    <t>EPS demontáž</t>
  </si>
  <si>
    <t>Det D*0,3+Det F*2</t>
  </si>
  <si>
    <t>Odstranění tepelné izolace střech nadstřešní připevněné z polystyrenu suchého tl přes 100 do 200 mm</t>
  </si>
  <si>
    <t>Přikotvení tepelné izolace šrouby do betonu pro izolaci tl přes 140 do 200 mm</t>
  </si>
  <si>
    <t>Det F*1,53</t>
  </si>
  <si>
    <t>Montáž izolace tepelné střech plochých kladené volně 1 vrstva rohoží, pásů, dílců, desek</t>
  </si>
  <si>
    <t>Montáž izolace tepelné střech plochých kladené volně, spádová vrstva</t>
  </si>
  <si>
    <t>11,500+4,600</t>
  </si>
  <si>
    <t>Det B</t>
  </si>
  <si>
    <t>10,200+4,650</t>
  </si>
  <si>
    <t>5,750</t>
  </si>
  <si>
    <t>5,750+12,950+39,950</t>
  </si>
  <si>
    <t>12,750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</si>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</sst>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0" xfId="1" applyFont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1" applyFont="1" applyBorder="1" applyAlignment="1">
      <alignment vertical="center" wrapText="1"/>
    </xf>
    <xf numFmtId="0" fontId="43" fillId="0" borderId="23" xfId="0" applyFont="1" applyBorder="1" applyAlignment="1">
      <alignment horizontal="left" vertical="center" wrapText="1"/>
    </xf>
    <xf numFmtId="167" fontId="43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1111112" TargetMode="External" /><Relationship Id="rId2" Type="http://schemas.openxmlformats.org/officeDocument/2006/relationships/hyperlink" Target="https://podminky.urs.cz/item/CS_URS_2024_02/941111212" TargetMode="External" /><Relationship Id="rId3" Type="http://schemas.openxmlformats.org/officeDocument/2006/relationships/hyperlink" Target="https://podminky.urs.cz/item/CS_URS_2024_02/941111312" TargetMode="External" /><Relationship Id="rId4" Type="http://schemas.openxmlformats.org/officeDocument/2006/relationships/hyperlink" Target="https://podminky.urs.cz/item/CS_URS_2024_02/941111812" TargetMode="External" /><Relationship Id="rId5" Type="http://schemas.openxmlformats.org/officeDocument/2006/relationships/hyperlink" Target="https://podminky.urs.cz/item/CS_URS_2024_02/944121111" TargetMode="External" /><Relationship Id="rId6" Type="http://schemas.openxmlformats.org/officeDocument/2006/relationships/hyperlink" Target="https://podminky.urs.cz/item/CS_URS_2024_02/944121211" TargetMode="External" /><Relationship Id="rId7" Type="http://schemas.openxmlformats.org/officeDocument/2006/relationships/hyperlink" Target="https://podminky.urs.cz/item/CS_URS_2024_02/944121811" TargetMode="External" /><Relationship Id="rId8" Type="http://schemas.openxmlformats.org/officeDocument/2006/relationships/hyperlink" Target="https://podminky.urs.cz/item/CS_URS_2024_02/944511111" TargetMode="External" /><Relationship Id="rId9" Type="http://schemas.openxmlformats.org/officeDocument/2006/relationships/hyperlink" Target="https://podminky.urs.cz/item/CS_URS_2024_02/944511211" TargetMode="External" /><Relationship Id="rId10" Type="http://schemas.openxmlformats.org/officeDocument/2006/relationships/hyperlink" Target="https://podminky.urs.cz/item/CS_URS_2024_02/944511811" TargetMode="External" /><Relationship Id="rId11" Type="http://schemas.openxmlformats.org/officeDocument/2006/relationships/hyperlink" Target="https://podminky.urs.cz/item/CS_URS_2024_02/993111111" TargetMode="External" /><Relationship Id="rId12" Type="http://schemas.openxmlformats.org/officeDocument/2006/relationships/hyperlink" Target="https://podminky.urs.cz/item/CS_URS_2024_02/993111119" TargetMode="External" /><Relationship Id="rId13" Type="http://schemas.openxmlformats.org/officeDocument/2006/relationships/hyperlink" Target="https://podminky.urs.cz/item/CS_URS_2024_02/997006512" TargetMode="External" /><Relationship Id="rId14" Type="http://schemas.openxmlformats.org/officeDocument/2006/relationships/hyperlink" Target="https://podminky.urs.cz/item/CS_URS_2024_02/997006519" TargetMode="External" /><Relationship Id="rId15" Type="http://schemas.openxmlformats.org/officeDocument/2006/relationships/hyperlink" Target="https://podminky.urs.cz/item/CS_URS_2024_02/997013154" TargetMode="External" /><Relationship Id="rId16" Type="http://schemas.openxmlformats.org/officeDocument/2006/relationships/hyperlink" Target="https://podminky.urs.cz/item/CS_URS_2024_02/997013631" TargetMode="External" /><Relationship Id="rId17" Type="http://schemas.openxmlformats.org/officeDocument/2006/relationships/hyperlink" Target="https://podminky.urs.cz/item/CS_URS_2024_02/997013811" TargetMode="External" /><Relationship Id="rId18" Type="http://schemas.openxmlformats.org/officeDocument/2006/relationships/hyperlink" Target="https://podminky.urs.cz/item/CS_URS_2024_02/997013814" TargetMode="External" /><Relationship Id="rId19" Type="http://schemas.openxmlformats.org/officeDocument/2006/relationships/hyperlink" Target="https://podminky.urs.cz/item/CS_URS_2024_02/998011003" TargetMode="External" /><Relationship Id="rId20" Type="http://schemas.openxmlformats.org/officeDocument/2006/relationships/hyperlink" Target="https://podminky.urs.cz/item/CS_URS_2024_02/712331801" TargetMode="External" /><Relationship Id="rId21" Type="http://schemas.openxmlformats.org/officeDocument/2006/relationships/hyperlink" Target="https://vymery.bimplatforma.cz/version/118907_MQtvnvcNd9ZNHa3eRfR_KovtYcBt2_6hZTJyDimbAbmvt0_lbIcXE8kJ5kYhPn0FFY2_TSIvGrEnUH8WR9OcsQ" TargetMode="External" /><Relationship Id="rId22" Type="http://schemas.openxmlformats.org/officeDocument/2006/relationships/hyperlink" Target="https://vymery.bimplatforma.cz/version/118907_PTFQWAAazjmFT2zaXYc59KVA8wIavWFDoNL9XmHV4U4Ir5OoAXyssMZRxB0SqjGQapBGAnQcPpyaO2MF7myI5A" TargetMode="External" /><Relationship Id="rId23" Type="http://schemas.openxmlformats.org/officeDocument/2006/relationships/hyperlink" Target="https://vymery.bimplatforma.cz/version/118907_VbTNxay_wl2sBe-6--bnCPhIQD4e0pYh158RWc0AYicsVYdYE6HcLgInjhnAaZPQoVAw8XmHsZRDIXBNSvkDTQ" TargetMode="External" /><Relationship Id="rId24" Type="http://schemas.openxmlformats.org/officeDocument/2006/relationships/hyperlink" Target="https://podminky.urs.cz/item/CS_URS_2024_02/712340831" TargetMode="External" /><Relationship Id="rId25" Type="http://schemas.openxmlformats.org/officeDocument/2006/relationships/hyperlink" Target="https://vymery.bimplatforma.cz/version/118907_Qt3XgAP5KGG2_inTc_vO5WCudgt2P8QxjPA5m2BNlU0HKQCArwUYoiJlI-l-QBaAe_RPZAe1KBedKrzxywkEcA" TargetMode="External" /><Relationship Id="rId26" Type="http://schemas.openxmlformats.org/officeDocument/2006/relationships/hyperlink" Target="https://podminky.urs.cz/item/CS_URS_2024_02/712363803" TargetMode="External" /><Relationship Id="rId27" Type="http://schemas.openxmlformats.org/officeDocument/2006/relationships/hyperlink" Target="https://vymery.bimplatforma.cz/version/118907_MQtvnvcNd9ZNHa3eRfR_KovtYcBt2_6hZTJyDimbAbmvt0_lbIcXE8kJ5kYhPn0FFY2_TSIvGrEnUH8WR9OcsQ" TargetMode="External" /><Relationship Id="rId28" Type="http://schemas.openxmlformats.org/officeDocument/2006/relationships/hyperlink" Target="https://podminky.urs.cz/item/CS_URS_2024_02/712831801" TargetMode="External" /><Relationship Id="rId29" Type="http://schemas.openxmlformats.org/officeDocument/2006/relationships/hyperlink" Target="https://vymery.bimplatforma.cz/version/118907_qkfP9EQM-zml4Gpt8V1KbDTpCSHVq2aFEUrdU7Cn2w4VcoDLnZRzcqRs1oZWO7pORW9LFCasUJmIcmjpiRs-qQ" TargetMode="External" /><Relationship Id="rId30" Type="http://schemas.openxmlformats.org/officeDocument/2006/relationships/hyperlink" Target="https://podminky.urs.cz/item/CS_URS_2024_02/712861801" TargetMode="External" /><Relationship Id="rId31" Type="http://schemas.openxmlformats.org/officeDocument/2006/relationships/hyperlink" Target="https://vymery.bimplatforma.cz/version/118907_qkfP9EQM-zml4Gpt8V1KbDTpCSHVq2aFEUrdU7Cn2w4VcoDLnZRzcqRs1oZWO7pORW9LFCasUJmIcmjpiRs-qQ" TargetMode="External" /><Relationship Id="rId32" Type="http://schemas.openxmlformats.org/officeDocument/2006/relationships/hyperlink" Target="https://podminky.urs.cz/item/CS_URS_2024_02/712300845" TargetMode="External" /><Relationship Id="rId33" Type="http://schemas.openxmlformats.org/officeDocument/2006/relationships/hyperlink" Target="https://podminky.urs.cz/item/CS_URS_2024_02/712300854" TargetMode="External" /><Relationship Id="rId34" Type="http://schemas.openxmlformats.org/officeDocument/2006/relationships/hyperlink" Target="https://vymery.bimplatforma.cz/version/118907_bIpqZbPXIqDVf3RL5aNqF01TEbloVcK4TrTXje1DnXYHfIojfUkq5dhmL8AoNPeErQPxWcXr82mmIQAxxTW26w" TargetMode="External" /><Relationship Id="rId35" Type="http://schemas.openxmlformats.org/officeDocument/2006/relationships/hyperlink" Target="https://vymery.bimplatforma.cz/version/118907_1NaTeW3LuwhkEes3DdTOcRpdaYAAdrmpuml70jP1mXTigYo_2fQa5hV0xB1Wqtq4Heuwm3Ge1H82xZysl64SUg" TargetMode="External" /><Relationship Id="rId36" Type="http://schemas.openxmlformats.org/officeDocument/2006/relationships/hyperlink" Target="https://vymery.bimplatforma.cz/version/118907_5S9csFwhHFWe3_RyNtMBhUt8ZWiJrYUGcge4QzdRfgA9-OaOTw0aiwYQKX6DsLK18rwiSDdIWPkPM_g3COdsyQ" TargetMode="External" /><Relationship Id="rId37" Type="http://schemas.openxmlformats.org/officeDocument/2006/relationships/hyperlink" Target="https://vymery.bimplatforma.cz/version/118907_lI0VKGM69k5buS1BX8H3ZfQq7THQgfb-ZzQKlmQBhTar9l10U7UYVOizP2KsK6R4AJg9FJd2m7vhPR9qV3t49Q" TargetMode="External" /><Relationship Id="rId38" Type="http://schemas.openxmlformats.org/officeDocument/2006/relationships/hyperlink" Target="https://vymery.bimplatforma.cz/version/118907_1DZLfj4-Kb8fHHGKJc8RqC87wyGQ6mJkyy48B_Wlb9ZcnVtz136QuljzBKTZEfBqCJfHR8qspPZdwQXQtq1ncQ" TargetMode="External" /><Relationship Id="rId39" Type="http://schemas.openxmlformats.org/officeDocument/2006/relationships/hyperlink" Target="https://vymery.bimplatforma.cz/version/118907_qccXw198h6EB6bUxbKh6Q_bMWLSOPHyJqePhxOgiQORae4BYjqXasKfq-Nqe3tkREng8HcUhynXLm6MSmkAVMA" TargetMode="External" /><Relationship Id="rId40" Type="http://schemas.openxmlformats.org/officeDocument/2006/relationships/hyperlink" Target="https://vymery.bimplatforma.cz/version/118907_yM0k-LGrAY890ktCay6yyBLfq9oJ_kBDN0QvtNei8dN-sijKDJpvrxiZLpnPUPtKawLfoaiapXASfLSbcIHM6g" TargetMode="External" /><Relationship Id="rId41" Type="http://schemas.openxmlformats.org/officeDocument/2006/relationships/hyperlink" Target="https://podminky.urs.cz/item/CS_URS_2024_02/712300921" TargetMode="External" /><Relationship Id="rId42" Type="http://schemas.openxmlformats.org/officeDocument/2006/relationships/hyperlink" Target="https://podminky.urs.cz/item/CS_URS_2024_02/712311111" TargetMode="External" /><Relationship Id="rId43" Type="http://schemas.openxmlformats.org/officeDocument/2006/relationships/hyperlink" Target="https://vymery.bimplatforma.cz/version/118907_Qt3XgAP5KGG2_inTc_vO5WCudgt2P8QxjPA5m2BNlU0HKQCArwUYoiJlI-l-QBaAe_RPZAe1KBedKrzxywkEcA" TargetMode="External" /><Relationship Id="rId44" Type="http://schemas.openxmlformats.org/officeDocument/2006/relationships/hyperlink" Target="https://podminky.urs.cz/item/CS_URS_2024_02/712341559" TargetMode="External" /><Relationship Id="rId45" Type="http://schemas.openxmlformats.org/officeDocument/2006/relationships/hyperlink" Target="https://vymery.bimplatforma.cz/version/118907_Qt3XgAP5KGG2_inTc_vO5WCudgt2P8QxjPA5m2BNlU0HKQCArwUYoiJlI-l-QBaAe_RPZAe1KBedKrzxywkEcA" TargetMode="External" /><Relationship Id="rId46" Type="http://schemas.openxmlformats.org/officeDocument/2006/relationships/hyperlink" Target="https://podminky.urs.cz/item/CS_URS_2024_02/712363005" TargetMode="External" /><Relationship Id="rId47" Type="http://schemas.openxmlformats.org/officeDocument/2006/relationships/hyperlink" Target="https://podminky.urs.cz/item/CS_URS_2024_02/712363115" TargetMode="External" /><Relationship Id="rId48" Type="http://schemas.openxmlformats.org/officeDocument/2006/relationships/hyperlink" Target="https://podminky.urs.cz/item/CS_URS_2024_02/712363122" TargetMode="External" /><Relationship Id="rId49" Type="http://schemas.openxmlformats.org/officeDocument/2006/relationships/hyperlink" Target="https://vymery.bimplatforma.cz/version/118907_5JBJyNVj2c4CWYbdcwneL9tizoFFt-oIAjyV3K-4nvQjiCla6oUItGwBfqGkNeAJpARF3ixuixKZuCKdewkdJA" TargetMode="External" /><Relationship Id="rId50" Type="http://schemas.openxmlformats.org/officeDocument/2006/relationships/hyperlink" Target="https://vymery.bimplatforma.cz/version/118907__FEx9a9fGKKkru-9rh0ZeTD59fQnv0s1qp9V8DZohOhI_ap2_SmMFsi8iBzBIQWzGFWaYnG2Ub2Cry4Jt78_sA" TargetMode="External" /><Relationship Id="rId51" Type="http://schemas.openxmlformats.org/officeDocument/2006/relationships/hyperlink" Target="https://podminky.urs.cz/item/CS_URS_2024_02/712363352" TargetMode="External" /><Relationship Id="rId52" Type="http://schemas.openxmlformats.org/officeDocument/2006/relationships/hyperlink" Target="https://vymery.bimplatforma.cz/version/118907_bIpqZbPXIqDVf3RL5aNqF01TEbloVcK4TrTXje1DnXYHfIojfUkq5dhmL8AoNPeErQPxWcXr82mmIQAxxTW26w" TargetMode="External" /><Relationship Id="rId53" Type="http://schemas.openxmlformats.org/officeDocument/2006/relationships/hyperlink" Target="https://podminky.urs.cz/item/CS_URS_2024_02/712363353" TargetMode="External" /><Relationship Id="rId54" Type="http://schemas.openxmlformats.org/officeDocument/2006/relationships/hyperlink" Target="https://vymery.bimplatforma.cz/version/118907_1NaTeW3LuwhkEes3DdTOcRpdaYAAdrmpuml70jP1mXTigYo_2fQa5hV0xB1Wqtq4Heuwm3Ge1H82xZysl64SUg" TargetMode="External" /><Relationship Id="rId55" Type="http://schemas.openxmlformats.org/officeDocument/2006/relationships/hyperlink" Target="https://podminky.urs.cz/item/CS_URS_2024_02/712363356" TargetMode="External" /><Relationship Id="rId56" Type="http://schemas.openxmlformats.org/officeDocument/2006/relationships/hyperlink" Target="https://vymery.bimplatforma.cz/version/118907_1DZLfj4-Kb8fHHGKJc8RqC87wyGQ6mJkyy48B_Wlb9ZcnVtz136QuljzBKTZEfBqCJfHR8qspPZdwQXQtq1ncQ" TargetMode="External" /><Relationship Id="rId57" Type="http://schemas.openxmlformats.org/officeDocument/2006/relationships/hyperlink" Target="https://podminky.urs.cz/item/CS_URS_2024_02/712363358" TargetMode="External" /><Relationship Id="rId58" Type="http://schemas.openxmlformats.org/officeDocument/2006/relationships/hyperlink" Target="https://vymery.bimplatforma.cz/version/118907_5S9csFwhHFWe3_RyNtMBhUt8ZWiJrYUGcge4QzdRfgA9-OaOTw0aiwYQKX6DsLK18rwiSDdIWPkPM_g3COdsyQ" TargetMode="External" /><Relationship Id="rId59" Type="http://schemas.openxmlformats.org/officeDocument/2006/relationships/hyperlink" Target="https://vymery.bimplatforma.cz/version/118907_yM0k-LGrAY890ktCay6yyBLfq9oJ_kBDN0QvtNei8dN-sijKDJpvrxiZLpnPUPtKawLfoaiapXASfLSbcIHM6g" TargetMode="External" /><Relationship Id="rId60" Type="http://schemas.openxmlformats.org/officeDocument/2006/relationships/hyperlink" Target="https://podminky.urs.cz/item/CS_URS_2024_02/712363373" TargetMode="External" /><Relationship Id="rId61" Type="http://schemas.openxmlformats.org/officeDocument/2006/relationships/hyperlink" Target="https://vymery.bimplatforma.cz/version/118907_lI0VKGM69k5buS1BX8H3ZfQq7THQgfb-ZzQKlmQBhTar9l10U7UYVOizP2KsK6R4AJg9FJd2m7vhPR9qV3t49Q" TargetMode="External" /><Relationship Id="rId62" Type="http://schemas.openxmlformats.org/officeDocument/2006/relationships/hyperlink" Target="https://podminky.urs.cz/item/CS_URS_2024_02/712363504" TargetMode="External" /><Relationship Id="rId63" Type="http://schemas.openxmlformats.org/officeDocument/2006/relationships/hyperlink" Target="https://vymery.bimplatforma.cz/version/118907_MQtvnvcNd9ZNHa3eRfR_KovtYcBt2_6hZTJyDimbAbmvt0_lbIcXE8kJ5kYhPn0FFY2_TSIvGrEnUH8WR9OcsQ" TargetMode="External" /><Relationship Id="rId64" Type="http://schemas.openxmlformats.org/officeDocument/2006/relationships/hyperlink" Target="https://podminky.urs.cz/item/CS_URS_2024_02/712363505" TargetMode="External" /><Relationship Id="rId65" Type="http://schemas.openxmlformats.org/officeDocument/2006/relationships/hyperlink" Target="https://vymery.bimplatforma.cz/version/118907_PTFQWAAazjmFT2zaXYc59KVA8wIavWFDoNL9XmHV4U4Ir5OoAXyssMZRxB0SqjGQapBGAnQcPpyaO2MF7myI5A" TargetMode="External" /><Relationship Id="rId66" Type="http://schemas.openxmlformats.org/officeDocument/2006/relationships/hyperlink" Target="https://podminky.urs.cz/item/CS_URS_2024_02/712363506" TargetMode="External" /><Relationship Id="rId67" Type="http://schemas.openxmlformats.org/officeDocument/2006/relationships/hyperlink" Target="https://vymery.bimplatforma.cz/version/118907_VbTNxay_wl2sBe-6--bnCPhIQD4e0pYh158RWc0AYicsVYdYE6HcLgInjhnAaZPQoVAw8XmHsZRDIXBNSvkDTQ" TargetMode="External" /><Relationship Id="rId68" Type="http://schemas.openxmlformats.org/officeDocument/2006/relationships/hyperlink" Target="https://podminky.urs.cz/item/CS_URS_2024_02/712391171" TargetMode="External" /><Relationship Id="rId69" Type="http://schemas.openxmlformats.org/officeDocument/2006/relationships/hyperlink" Target="https://vymery.bimplatforma.cz/version/118907_MQtvnvcNd9ZNHa3eRfR_KovtYcBt2_6hZTJyDimbAbmvt0_lbIcXE8kJ5kYhPn0FFY2_TSIvGrEnUH8WR9OcsQ" TargetMode="External" /><Relationship Id="rId70" Type="http://schemas.openxmlformats.org/officeDocument/2006/relationships/hyperlink" Target="https://vymery.bimplatforma.cz/version/118907_PTFQWAAazjmFT2zaXYc59KVA8wIavWFDoNL9XmHV4U4Ir5OoAXyssMZRxB0SqjGQapBGAnQcPpyaO2MF7myI5A" TargetMode="External" /><Relationship Id="rId71" Type="http://schemas.openxmlformats.org/officeDocument/2006/relationships/hyperlink" Target="https://vymery.bimplatforma.cz/version/118907_VbTNxay_wl2sBe-6--bnCPhIQD4e0pYh158RWc0AYicsVYdYE6HcLgInjhnAaZPQoVAw8XmHsZRDIXBNSvkDTQ" TargetMode="External" /><Relationship Id="rId72" Type="http://schemas.openxmlformats.org/officeDocument/2006/relationships/hyperlink" Target="https://podminky.urs.cz/item/CS_URS_2024_02/712391172" TargetMode="External" /><Relationship Id="rId73" Type="http://schemas.openxmlformats.org/officeDocument/2006/relationships/hyperlink" Target="https://podminky.urs.cz/item/CS_URS_2024_02/712831101" TargetMode="External" /><Relationship Id="rId74" Type="http://schemas.openxmlformats.org/officeDocument/2006/relationships/hyperlink" Target="https://vymery.bimplatforma.cz/version/118907_qkfP9EQM-zml4Gpt8V1KbDTpCSHVq2aFEUrdU7Cn2w4VcoDLnZRzcqRs1oZWO7pORW9LFCasUJmIcmjpiRs-qQ" TargetMode="External" /><Relationship Id="rId75" Type="http://schemas.openxmlformats.org/officeDocument/2006/relationships/hyperlink" Target="https://podminky.urs.cz/item/CS_URS_2024_02/712861705" TargetMode="External" /><Relationship Id="rId76" Type="http://schemas.openxmlformats.org/officeDocument/2006/relationships/hyperlink" Target="https://vymery.bimplatforma.cz/version/118907_qkfP9EQM-zml4Gpt8V1KbDTpCSHVq2aFEUrdU7Cn2w4VcoDLnZRzcqRs1oZWO7pORW9LFCasUJmIcmjpiRs-qQ" TargetMode="External" /><Relationship Id="rId77" Type="http://schemas.openxmlformats.org/officeDocument/2006/relationships/hyperlink" Target="https://podminky.urs.cz/item/CS_URS_2024_02/712998004" TargetMode="External" /><Relationship Id="rId78" Type="http://schemas.openxmlformats.org/officeDocument/2006/relationships/hyperlink" Target="https://podminky.urs.cz/item/CS_URS_2024_02/712963705" TargetMode="External" /><Relationship Id="rId79" Type="http://schemas.openxmlformats.org/officeDocument/2006/relationships/hyperlink" Target="https://podminky.urs.cz/item/CS_URS_2024_02/712341715" TargetMode="External" /><Relationship Id="rId80" Type="http://schemas.openxmlformats.org/officeDocument/2006/relationships/hyperlink" Target="https://podminky.urs.cz/item/CS_URS_2024_02/998712103" TargetMode="External" /><Relationship Id="rId81" Type="http://schemas.openxmlformats.org/officeDocument/2006/relationships/hyperlink" Target="https://podminky.urs.cz/item/CS_URS_2024_02/713140843" TargetMode="External" /><Relationship Id="rId82" Type="http://schemas.openxmlformats.org/officeDocument/2006/relationships/hyperlink" Target="https://vymery.bimplatforma.cz/version/118907_ju_3rWc33F5woP2pRrasDT45sI-iXoLQfE-B7dEQrj688NtLqWeb1vbauK2S_776vyWBrJbiTxQeRXtWWEwcLg" TargetMode="External" /><Relationship Id="rId83" Type="http://schemas.openxmlformats.org/officeDocument/2006/relationships/hyperlink" Target="https://podminky.urs.cz/item/CS_URS_2024_02/713141151" TargetMode="External" /><Relationship Id="rId84" Type="http://schemas.openxmlformats.org/officeDocument/2006/relationships/hyperlink" Target="https://vymery.bimplatforma.cz/version/118907_40nOzGLZPoUV99K-u9bYof4C5ba9NPv_3Dl8JpLARNzWKVLwAks_GZFqRUzVGo0q-3ZxLcMOL-BmdzpeUOmUYw" TargetMode="External" /><Relationship Id="rId85" Type="http://schemas.openxmlformats.org/officeDocument/2006/relationships/hyperlink" Target="https://podminky.urs.cz/item/CS_URS_2024_02/713141243" TargetMode="External" /><Relationship Id="rId86" Type="http://schemas.openxmlformats.org/officeDocument/2006/relationships/hyperlink" Target="https://vymery.bimplatforma.cz/version/118907_ju_3rWc33F5woP2pRrasDT45sI-iXoLQfE-B7dEQrj688NtLqWeb1vbauK2S_776vyWBrJbiTxQeRXtWWEwcLg" TargetMode="External" /><Relationship Id="rId87" Type="http://schemas.openxmlformats.org/officeDocument/2006/relationships/hyperlink" Target="https://podminky.urs.cz/item/CS_URS_2024_02/713141311" TargetMode="External" /><Relationship Id="rId88" Type="http://schemas.openxmlformats.org/officeDocument/2006/relationships/hyperlink" Target="https://vymery.bimplatforma.cz/version/118907_40nOzGLZPoUV99K-u9bYof4C5ba9NPv_3Dl8JpLARNzWKVLwAks_GZFqRUzVGo0q-3ZxLcMOL-BmdzpeUOmUYw" TargetMode="External" /><Relationship Id="rId89" Type="http://schemas.openxmlformats.org/officeDocument/2006/relationships/hyperlink" Target="https://podminky.urs.cz/item/CS_URS_2024_02/713141358" TargetMode="External" /><Relationship Id="rId90" Type="http://schemas.openxmlformats.org/officeDocument/2006/relationships/hyperlink" Target="https://vymery.bimplatforma.cz/version/118907_u4QcorZd_7Qh5obPFJ2T9k2HWQ26PxlrNze0Fx3iqz9z0iIMJIf0klzNYCVmsJPzxC_tZtRZXK9BGSOcb7Kabg" TargetMode="External" /><Relationship Id="rId91" Type="http://schemas.openxmlformats.org/officeDocument/2006/relationships/hyperlink" Target="https://podminky.urs.cz/item/CS_URS_2024_02/998713103" TargetMode="External" /><Relationship Id="rId92" Type="http://schemas.openxmlformats.org/officeDocument/2006/relationships/hyperlink" Target="https://podminky.urs.cz/item/CS_URS_2024_02/721910942" TargetMode="External" /><Relationship Id="rId93" Type="http://schemas.openxmlformats.org/officeDocument/2006/relationships/hyperlink" Target="https://podminky.urs.cz/item/CS_URS_2024_02/998721103" TargetMode="External" /><Relationship Id="rId94" Type="http://schemas.openxmlformats.org/officeDocument/2006/relationships/hyperlink" Target="https://podminky.urs.cz/item/CS_URS_2024_02/742420021" TargetMode="External" /><Relationship Id="rId95" Type="http://schemas.openxmlformats.org/officeDocument/2006/relationships/hyperlink" Target="https://podminky.urs.cz/item/CS_URS_2024_02/742420821" TargetMode="External" /><Relationship Id="rId96" Type="http://schemas.openxmlformats.org/officeDocument/2006/relationships/hyperlink" Target="https://podminky.urs.cz/item/CS_URS_2024_02/762341832" TargetMode="External" /><Relationship Id="rId97" Type="http://schemas.openxmlformats.org/officeDocument/2006/relationships/hyperlink" Target="https://vymery.bimplatforma.cz/version/118907_rQxjWgiiBdpgWddoDqLq6kQGJT_DZ6BxriB-MHDBI5nTy-LVzII3lILPIdt_bGoRMlbOwaYK5cGmzXkBVr9Vbw" TargetMode="External" /><Relationship Id="rId98" Type="http://schemas.openxmlformats.org/officeDocument/2006/relationships/hyperlink" Target="https://podminky.urs.cz/item/CS_URS_2024_02/762361331" TargetMode="External" /><Relationship Id="rId99" Type="http://schemas.openxmlformats.org/officeDocument/2006/relationships/hyperlink" Target="https://podminky.urs.cz/item/CS_URS_2024_02/762361332" TargetMode="External" /><Relationship Id="rId100" Type="http://schemas.openxmlformats.org/officeDocument/2006/relationships/hyperlink" Target="https://vymery.bimplatforma.cz/version/118907_rQxjWgiiBdpgWddoDqLq6kQGJT_DZ6BxriB-MHDBI5nTy-LVzII3lILPIdt_bGoRMlbOwaYK5cGmzXkBVr9Vbw" TargetMode="External" /><Relationship Id="rId101" Type="http://schemas.openxmlformats.org/officeDocument/2006/relationships/hyperlink" Target="https://podminky.urs.cz/item/CS_URS_2024_02/762395000" TargetMode="External" /><Relationship Id="rId102" Type="http://schemas.openxmlformats.org/officeDocument/2006/relationships/hyperlink" Target="https://podminky.urs.cz/item/CS_URS_2024_02/998762103" TargetMode="External" /><Relationship Id="rId103" Type="http://schemas.openxmlformats.org/officeDocument/2006/relationships/hyperlink" Target="https://podminky.urs.cz/item/CS_URS_2024_02/764002811" TargetMode="External" /><Relationship Id="rId104" Type="http://schemas.openxmlformats.org/officeDocument/2006/relationships/hyperlink" Target="https://vymery.bimplatforma.cz/version/118907_1DZLfj4-Kb8fHHGKJc8RqC87wyGQ6mJkyy48B_Wlb9ZcnVtz136QuljzBKTZEfBqCJfHR8qspPZdwQXQtq1ncQ" TargetMode="External" /><Relationship Id="rId105" Type="http://schemas.openxmlformats.org/officeDocument/2006/relationships/hyperlink" Target="https://podminky.urs.cz/item/CS_URS_2024_02/764004801" TargetMode="External" /><Relationship Id="rId106" Type="http://schemas.openxmlformats.org/officeDocument/2006/relationships/hyperlink" Target="https://vymery.bimplatforma.cz/version/118907_1DZLfj4-Kb8fHHGKJc8RqC87wyGQ6mJkyy48B_Wlb9ZcnVtz136QuljzBKTZEfBqCJfHR8qspPZdwQXQtq1ncQ" TargetMode="External" /><Relationship Id="rId107" Type="http://schemas.openxmlformats.org/officeDocument/2006/relationships/hyperlink" Target="https://podminky.urs.cz/item/CS_URS_2024_02/764004861" TargetMode="External" /><Relationship Id="rId108" Type="http://schemas.openxmlformats.org/officeDocument/2006/relationships/hyperlink" Target="https://podminky.urs.cz/item/CS_URS_2024_02/764011402" TargetMode="External" /><Relationship Id="rId109" Type="http://schemas.openxmlformats.org/officeDocument/2006/relationships/hyperlink" Target="https://vymery.bimplatforma.cz/version/118907_1DZLfj4-Kb8fHHGKJc8RqC87wyGQ6mJkyy48B_Wlb9ZcnVtz136QuljzBKTZEfBqCJfHR8qspPZdwQXQtq1ncQ" TargetMode="External" /><Relationship Id="rId110" Type="http://schemas.openxmlformats.org/officeDocument/2006/relationships/hyperlink" Target="https://podminky.urs.cz/item/CS_URS_2024_02/764011404" TargetMode="External" /><Relationship Id="rId111" Type="http://schemas.openxmlformats.org/officeDocument/2006/relationships/hyperlink" Target="https://vymery.bimplatforma.cz/version/118907_1DZLfj4-Kb8fHHGKJc8RqC87wyGQ6mJkyy48B_Wlb9ZcnVtz136QuljzBKTZEfBqCJfHR8qspPZdwQXQtq1ncQ" TargetMode="External" /><Relationship Id="rId112" Type="http://schemas.openxmlformats.org/officeDocument/2006/relationships/hyperlink" Target="https://podminky.urs.cz/item/CS_URS_2024_02/764011623" TargetMode="External" /><Relationship Id="rId113" Type="http://schemas.openxmlformats.org/officeDocument/2006/relationships/hyperlink" Target="https://podminky.urs.cz/item/CS_URS_2024_02/764212664" TargetMode="External" /><Relationship Id="rId114" Type="http://schemas.openxmlformats.org/officeDocument/2006/relationships/hyperlink" Target="https://vymery.bimplatforma.cz/version/118907_1DZLfj4-Kb8fHHGKJc8RqC87wyGQ6mJkyy48B_Wlb9ZcnVtz136QuljzBKTZEfBqCJfHR8qspPZdwQXQtq1ncQ" TargetMode="External" /><Relationship Id="rId115" Type="http://schemas.openxmlformats.org/officeDocument/2006/relationships/hyperlink" Target="https://podminky.urs.cz/item/CS_URS_2024_02/764511602" TargetMode="External" /><Relationship Id="rId116" Type="http://schemas.openxmlformats.org/officeDocument/2006/relationships/hyperlink" Target="https://vymery.bimplatforma.cz/version/118907_1DZLfj4-Kb8fHHGKJc8RqC87wyGQ6mJkyy48B_Wlb9ZcnVtz136QuljzBKTZEfBqCJfHR8qspPZdwQXQtq1ncQ" TargetMode="External" /><Relationship Id="rId117" Type="http://schemas.openxmlformats.org/officeDocument/2006/relationships/hyperlink" Target="https://podminky.urs.cz/item/CS_URS_2024_02/764511642" TargetMode="External" /><Relationship Id="rId118" Type="http://schemas.openxmlformats.org/officeDocument/2006/relationships/hyperlink" Target="https://podminky.urs.cz/item/CS_URS_2024_02/764518622" TargetMode="External" /><Relationship Id="rId119" Type="http://schemas.openxmlformats.org/officeDocument/2006/relationships/hyperlink" Target="https://podminky.urs.cz/item/CS_URS_2024_02/998764103" TargetMode="External" /><Relationship Id="rId120" Type="http://schemas.openxmlformats.org/officeDocument/2006/relationships/hyperlink" Target="https://podminky.urs.cz/item/CS_URS_2024_02/783401303" TargetMode="External" /><Relationship Id="rId121" Type="http://schemas.openxmlformats.org/officeDocument/2006/relationships/hyperlink" Target="https://podminky.urs.cz/item/CS_URS_2024_02/783401313" TargetMode="External" /><Relationship Id="rId122" Type="http://schemas.openxmlformats.org/officeDocument/2006/relationships/hyperlink" Target="https://podminky.urs.cz/item/CS_URS_2024_02/783401401" TargetMode="External" /><Relationship Id="rId123" Type="http://schemas.openxmlformats.org/officeDocument/2006/relationships/hyperlink" Target="https://podminky.urs.cz/item/CS_URS_2024_02/783414203" TargetMode="External" /><Relationship Id="rId124" Type="http://schemas.openxmlformats.org/officeDocument/2006/relationships/hyperlink" Target="https://podminky.urs.cz/item/CS_URS_2024_02/783417101" TargetMode="External" /><Relationship Id="rId125" Type="http://schemas.openxmlformats.org/officeDocument/2006/relationships/hyperlink" Target="https://podminky.urs.cz/item/CS_URS_2024_02/783491021" TargetMode="External" /><Relationship Id="rId126" Type="http://schemas.openxmlformats.org/officeDocument/2006/relationships/hyperlink" Target="https://podminky.urs.cz/item/CS_URS_2024_02/031002000" TargetMode="External" /><Relationship Id="rId127" Type="http://schemas.openxmlformats.org/officeDocument/2006/relationships/hyperlink" Target="https://podminky.urs.cz/item/CS_URS_2024_02/032002000" TargetMode="External" /><Relationship Id="rId128" Type="http://schemas.openxmlformats.org/officeDocument/2006/relationships/hyperlink" Target="https://podminky.urs.cz/item/CS_URS_2024_02/033002000" TargetMode="External" /><Relationship Id="rId129" Type="http://schemas.openxmlformats.org/officeDocument/2006/relationships/hyperlink" Target="https://podminky.urs.cz/item/CS_URS_2024_02/034002000" TargetMode="External" /><Relationship Id="rId130" Type="http://schemas.openxmlformats.org/officeDocument/2006/relationships/hyperlink" Target="https://podminky.urs.cz/item/CS_URS_2024_02/039002000" TargetMode="External" /><Relationship Id="rId131" Type="http://schemas.openxmlformats.org/officeDocument/2006/relationships/hyperlink" Target="https://podminky.urs.cz/item/CS_URS_2024_02/043144000" TargetMode="External" /><Relationship Id="rId132" Type="http://schemas.openxmlformats.org/officeDocument/2006/relationships/hyperlink" Target="https://podminky.urs.cz/item/CS_URS_2024_02/043194000" TargetMode="External" /><Relationship Id="rId133" Type="http://schemas.openxmlformats.org/officeDocument/2006/relationships/hyperlink" Target="https://podminky.urs.cz/item/CS_URS_2024_02/044002000" TargetMode="External" /><Relationship Id="rId134" Type="http://schemas.openxmlformats.org/officeDocument/2006/relationships/hyperlink" Target="https://podminky.urs.cz/item/CS_URS_2024_02/045203000" TargetMode="External" /><Relationship Id="rId135" Type="http://schemas.openxmlformats.org/officeDocument/2006/relationships/hyperlink" Target="https://podminky.urs.cz/item/CS_URS_2024_02/045303000" TargetMode="External" /><Relationship Id="rId136" Type="http://schemas.openxmlformats.org/officeDocument/2006/relationships/hyperlink" Target="https://podminky.urs.cz/item/CS_URS_2024_02/061002000" TargetMode="External" /><Relationship Id="rId137" Type="http://schemas.openxmlformats.org/officeDocument/2006/relationships/hyperlink" Target="https://podminky.urs.cz/item/CS_URS_2024_02/079002000" TargetMode="External" /><Relationship Id="rId1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118907_MQtvnvcNd9ZNHa3eRfR_KovtYcBt2_6hZTJyDimbAbmvt0_lbIcXE8kJ5kYhPn0FFY2_TSIvGrEnUH8WR9OcsQ" TargetMode="External" /><Relationship Id="rId2" Type="http://schemas.openxmlformats.org/officeDocument/2006/relationships/hyperlink" Target="https://vymery.bimplatforma.cz/version/118907_PTFQWAAazjmFT2zaXYc59KVA8wIavWFDoNL9XmHV4U4Ir5OoAXyssMZRxB0SqjGQapBGAnQcPpyaO2MF7myI5A" TargetMode="External" /><Relationship Id="rId3" Type="http://schemas.openxmlformats.org/officeDocument/2006/relationships/hyperlink" Target="https://vymery.bimplatforma.cz/version/118907_VbTNxay_wl2sBe-6--bnCPhIQD4e0pYh158RWc0AYicsVYdYE6HcLgInjhnAaZPQoVAw8XmHsZRDIXBNSvkDTQ" TargetMode="External" /><Relationship Id="rId4" Type="http://schemas.openxmlformats.org/officeDocument/2006/relationships/hyperlink" Target="https://vymery.bimplatforma.cz/version/118907_bIpqZbPXIqDVf3RL5aNqF01TEbloVcK4TrTXje1DnXYHfIojfUkq5dhmL8AoNPeErQPxWcXr82mmIQAxxTW26w" TargetMode="External" /><Relationship Id="rId5" Type="http://schemas.openxmlformats.org/officeDocument/2006/relationships/hyperlink" Target="https://vymery.bimplatforma.cz/version/118907_1NaTeW3LuwhkEes3DdTOcRpdaYAAdrmpuml70jP1mXTigYo_2fQa5hV0xB1Wqtq4Heuwm3Ge1H82xZysl64SUg" TargetMode="External" /><Relationship Id="rId6" Type="http://schemas.openxmlformats.org/officeDocument/2006/relationships/hyperlink" Target="https://vymery.bimplatforma.cz/version/118907_5S9csFwhHFWe3_RyNtMBhUt8ZWiJrYUGcge4QzdRfgA9-OaOTw0aiwYQKX6DsLK18rwiSDdIWPkPM_g3COdsyQ" TargetMode="External" /><Relationship Id="rId7" Type="http://schemas.openxmlformats.org/officeDocument/2006/relationships/hyperlink" Target="https://vymery.bimplatforma.cz/version/118907_lI0VKGM69k5buS1BX8H3ZfQq7THQgfb-ZzQKlmQBhTar9l10U7UYVOizP2KsK6R4AJg9FJd2m7vhPR9qV3t49Q" TargetMode="External" /><Relationship Id="rId8" Type="http://schemas.openxmlformats.org/officeDocument/2006/relationships/hyperlink" Target="https://vymery.bimplatforma.cz/version/118907_1DZLfj4-Kb8fHHGKJc8RqC87wyGQ6mJkyy48B_Wlb9ZcnVtz136QuljzBKTZEfBqCJfHR8qspPZdwQXQtq1ncQ" TargetMode="External" /><Relationship Id="rId9" Type="http://schemas.openxmlformats.org/officeDocument/2006/relationships/hyperlink" Target="https://vymery.bimplatforma.cz/version/118907_qccXw198h6EB6bUxbKh6Q_bMWLSOPHyJqePhxOgiQORae4BYjqXasKfq-Nqe3tkREng8HcUhynXLm6MSmkAVMA" TargetMode="External" /><Relationship Id="rId10" Type="http://schemas.openxmlformats.org/officeDocument/2006/relationships/hyperlink" Target="https://vymery.bimplatforma.cz/version/118907_yM0k-LGrAY890ktCay6yyBLfq9oJ_kBDN0QvtNei8dN-sijKDJpvrxiZLpnPUPtKawLfoaiapXASfLSbcIHM6g" TargetMode="External" /><Relationship Id="rId11" Type="http://schemas.openxmlformats.org/officeDocument/2006/relationships/hyperlink" Target="https://vymery.bimplatforma.cz/version/118907_rQxjWgiiBdpgWddoDqLq6kQGJT_DZ6BxriB-MHDBI5nTy-LVzII3lILPIdt_bGoRMlbOwaYK5cGmzXkBVr9Vbw" TargetMode="External" /><Relationship Id="rId12" Type="http://schemas.openxmlformats.org/officeDocument/2006/relationships/hyperlink" Target="https://vymery.bimplatforma.cz/version/118907_qkfP9EQM-zml4Gpt8V1KbDTpCSHVq2aFEUrdU7Cn2w4VcoDLnZRzcqRs1oZWO7pORW9LFCasUJmIcmjpiRs-qQ" TargetMode="External" /><Relationship Id="rId13" Type="http://schemas.openxmlformats.org/officeDocument/2006/relationships/hyperlink" Target="https://vymery.bimplatforma.cz/version/118907_u4QcorZd_7Qh5obPFJ2T9k2HWQ26PxlrNze0Fx3iqz9z0iIMJIf0klzNYCVmsJPzxC_tZtRZXK9BGSOcb7Kabg" TargetMode="External" /><Relationship Id="rId14" Type="http://schemas.openxmlformats.org/officeDocument/2006/relationships/hyperlink" Target="https://vymery.bimplatforma.cz/version/118907_Qt3XgAP5KGG2_inTc_vO5WCudgt2P8QxjPA5m2BNlU0HKQCArwUYoiJlI-l-QBaAe_RPZAe1KBedKrzxywkEcA" TargetMode="External" /><Relationship Id="rId15" Type="http://schemas.openxmlformats.org/officeDocument/2006/relationships/hyperlink" Target="https://vymery.bimplatforma.cz/version/118907_5JBJyNVj2c4CWYbdcwneL9tizoFFt-oIAjyV3K-4nvQjiCla6oUItGwBfqGkNeAJpARF3ixuixKZuCKdewkdJA" TargetMode="External" /><Relationship Id="rId16" Type="http://schemas.openxmlformats.org/officeDocument/2006/relationships/hyperlink" Target="https://vymery.bimplatforma.cz/version/118907__FEx9a9fGKKkru-9rh0ZeTD59fQnv0s1qp9V8DZohOhI_ap2_SmMFsi8iBzBIQWzGFWaYnG2Ub2Cry4Jt78_sA" TargetMode="External" /><Relationship Id="rId17" Type="http://schemas.openxmlformats.org/officeDocument/2006/relationships/hyperlink" Target="https://vymery.bimplatforma.cz/version/118907_0mEP6AjXPktQ1wOZwGITdecBPFNs7sSHyl0-qt0nwha0dgeM8Sm5ZxV0pqh8Bmpk3mDqYmaieKw19NcDEmHNcA" TargetMode="External" /><Relationship Id="rId18" Type="http://schemas.openxmlformats.org/officeDocument/2006/relationships/hyperlink" Target="https://vymery.bimplatforma.cz/version/118907_ju_3rWc33F5woP2pRrasDT45sI-iXoLQfE-B7dEQrj688NtLqWeb1vbauK2S_776vyWBrJbiTxQeRXtWWEwcLg" TargetMode="External" /><Relationship Id="rId19" Type="http://schemas.openxmlformats.org/officeDocument/2006/relationships/hyperlink" Target="https://vymery.bimplatforma.cz/version/118907_40nOzGLZPoUV99K-u9bYof4C5ba9NPv_3Dl8JpLARNzWKVLwAks_GZFqRUzVGo0q-3ZxLcMOL-BmdzpeUOmUYw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2408-03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Centrální spisovna, U Výtopny 3164 Ostrava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28. 8. 2024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DEKPROJEKT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Výměna povlakové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01 - Výměna povlakové ...'!P98</f>
        <v>0</v>
      </c>
      <c r="AV55" s="122">
        <f>'SO 01 - Výměna povlakové ...'!J33</f>
        <v>0</v>
      </c>
      <c r="AW55" s="122">
        <f>'SO 01 - Výměna povlakové ...'!J34</f>
        <v>0</v>
      </c>
      <c r="AX55" s="122">
        <f>'SO 01 - Výměna povlakové ...'!J35</f>
        <v>0</v>
      </c>
      <c r="AY55" s="122">
        <f>'SO 01 - Výměna povlakové ...'!J36</f>
        <v>0</v>
      </c>
      <c r="AZ55" s="122">
        <f>'SO 01 - Výměna povlakové ...'!F33</f>
        <v>0</v>
      </c>
      <c r="BA55" s="122">
        <f>'SO 01 - Výměna povlakové ...'!F34</f>
        <v>0</v>
      </c>
      <c r="BB55" s="122">
        <f>'SO 01 - Výměna povlakové ...'!F35</f>
        <v>0</v>
      </c>
      <c r="BC55" s="122">
        <f>'SO 01 - Výměna povlakové ...'!F36</f>
        <v>0</v>
      </c>
      <c r="BD55" s="124">
        <f>'SO 01 - Výměna povlakové 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21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DJxVxCWpgPAguGk5Y+fYVhT9J1abH7XFMu3eIXoay3tUU7mL36peSNCn3quj9Znq5TKp7S9PUxaIYWT59kQB9w==" hashValue="jJb3bm3XsSa1Ra0eRYlQAJsI0pMw2qgyV6EZ+QhMafsCBC9LrhRIq5/UyTAlAGceBXftmOk65EaX1gkYNiM9w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Výměna povlak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126" t="s">
        <v>86</v>
      </c>
      <c r="BA2" s="126" t="s">
        <v>87</v>
      </c>
      <c r="BB2" s="126" t="s">
        <v>21</v>
      </c>
      <c r="BC2" s="126" t="s">
        <v>88</v>
      </c>
      <c r="BD2" s="12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2"/>
      <c r="AT3" s="19" t="s">
        <v>85</v>
      </c>
      <c r="AZ3" s="126" t="s">
        <v>90</v>
      </c>
      <c r="BA3" s="126" t="s">
        <v>91</v>
      </c>
      <c r="BB3" s="126" t="s">
        <v>21</v>
      </c>
      <c r="BC3" s="126" t="s">
        <v>92</v>
      </c>
      <c r="BD3" s="126" t="s">
        <v>89</v>
      </c>
    </row>
    <row r="4" s="1" customFormat="1" ht="24.96" customHeight="1">
      <c r="B4" s="22"/>
      <c r="D4" s="129" t="s">
        <v>93</v>
      </c>
      <c r="L4" s="22"/>
      <c r="M4" s="130" t="s">
        <v>10</v>
      </c>
      <c r="AT4" s="19" t="s">
        <v>4</v>
      </c>
      <c r="AZ4" s="126" t="s">
        <v>94</v>
      </c>
      <c r="BA4" s="126" t="s">
        <v>95</v>
      </c>
      <c r="BB4" s="126" t="s">
        <v>21</v>
      </c>
      <c r="BC4" s="126" t="s">
        <v>96</v>
      </c>
      <c r="BD4" s="126" t="s">
        <v>89</v>
      </c>
    </row>
    <row r="5" s="1" customFormat="1" ht="6.96" customHeight="1">
      <c r="B5" s="22"/>
      <c r="L5" s="22"/>
      <c r="AZ5" s="126" t="s">
        <v>97</v>
      </c>
      <c r="BA5" s="126" t="s">
        <v>98</v>
      </c>
      <c r="BB5" s="126" t="s">
        <v>21</v>
      </c>
      <c r="BC5" s="126" t="s">
        <v>99</v>
      </c>
      <c r="BD5" s="126" t="s">
        <v>89</v>
      </c>
    </row>
    <row r="6" s="1" customFormat="1" ht="12" customHeight="1">
      <c r="B6" s="22"/>
      <c r="D6" s="131" t="s">
        <v>16</v>
      </c>
      <c r="L6" s="22"/>
      <c r="AZ6" s="126" t="s">
        <v>100</v>
      </c>
      <c r="BA6" s="126" t="s">
        <v>101</v>
      </c>
      <c r="BB6" s="126" t="s">
        <v>21</v>
      </c>
      <c r="BC6" s="126" t="s">
        <v>102</v>
      </c>
      <c r="BD6" s="126" t="s">
        <v>89</v>
      </c>
    </row>
    <row r="7" s="1" customFormat="1" ht="16.5" customHeight="1">
      <c r="B7" s="22"/>
      <c r="E7" s="132" t="str">
        <f>'Rekapitulace stavby'!K6</f>
        <v>Centrální spisovna, U Výtopny 3164 Ostrava</v>
      </c>
      <c r="F7" s="131"/>
      <c r="G7" s="131"/>
      <c r="H7" s="131"/>
      <c r="L7" s="22"/>
      <c r="AZ7" s="126" t="s">
        <v>103</v>
      </c>
      <c r="BA7" s="126" t="s">
        <v>104</v>
      </c>
      <c r="BB7" s="126" t="s">
        <v>21</v>
      </c>
      <c r="BC7" s="126" t="s">
        <v>105</v>
      </c>
      <c r="BD7" s="126" t="s">
        <v>89</v>
      </c>
    </row>
    <row r="8" s="2" customFormat="1" ht="12" customHeight="1">
      <c r="A8" s="40"/>
      <c r="B8" s="46"/>
      <c r="C8" s="40"/>
      <c r="D8" s="131" t="s">
        <v>106</v>
      </c>
      <c r="E8" s="40"/>
      <c r="F8" s="40"/>
      <c r="G8" s="40"/>
      <c r="H8" s="40"/>
      <c r="I8" s="40"/>
      <c r="J8" s="40"/>
      <c r="K8" s="40"/>
      <c r="L8" s="13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26" t="s">
        <v>107</v>
      </c>
      <c r="BA8" s="126" t="s">
        <v>108</v>
      </c>
      <c r="BB8" s="126" t="s">
        <v>21</v>
      </c>
      <c r="BC8" s="126" t="s">
        <v>109</v>
      </c>
      <c r="BD8" s="126" t="s">
        <v>89</v>
      </c>
    </row>
    <row r="9" s="2" customFormat="1" ht="16.5" customHeight="1">
      <c r="A9" s="40"/>
      <c r="B9" s="46"/>
      <c r="C9" s="40"/>
      <c r="D9" s="40"/>
      <c r="E9" s="134" t="s">
        <v>110</v>
      </c>
      <c r="F9" s="40"/>
      <c r="G9" s="40"/>
      <c r="H9" s="40"/>
      <c r="I9" s="40"/>
      <c r="J9" s="40"/>
      <c r="K9" s="40"/>
      <c r="L9" s="133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26" t="s">
        <v>111</v>
      </c>
      <c r="BA9" s="126" t="s">
        <v>112</v>
      </c>
      <c r="BB9" s="126" t="s">
        <v>21</v>
      </c>
      <c r="BC9" s="126" t="s">
        <v>113</v>
      </c>
      <c r="BD9" s="126" t="s">
        <v>89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26" t="s">
        <v>114</v>
      </c>
      <c r="BA10" s="126" t="s">
        <v>115</v>
      </c>
      <c r="BB10" s="126" t="s">
        <v>21</v>
      </c>
      <c r="BC10" s="126" t="s">
        <v>116</v>
      </c>
      <c r="BD10" s="126" t="s">
        <v>89</v>
      </c>
    </row>
    <row r="11" s="2" customFormat="1" ht="12" customHeight="1">
      <c r="A11" s="40"/>
      <c r="B11" s="46"/>
      <c r="C11" s="40"/>
      <c r="D11" s="131" t="s">
        <v>18</v>
      </c>
      <c r="E11" s="40"/>
      <c r="F11" s="135" t="s">
        <v>21</v>
      </c>
      <c r="G11" s="40"/>
      <c r="H11" s="40"/>
      <c r="I11" s="131" t="s">
        <v>20</v>
      </c>
      <c r="J11" s="135" t="s">
        <v>21</v>
      </c>
      <c r="K11" s="40"/>
      <c r="L11" s="13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26" t="s">
        <v>117</v>
      </c>
      <c r="BA11" s="126" t="s">
        <v>118</v>
      </c>
      <c r="BB11" s="126" t="s">
        <v>21</v>
      </c>
      <c r="BC11" s="126" t="s">
        <v>109</v>
      </c>
      <c r="BD11" s="126" t="s">
        <v>89</v>
      </c>
    </row>
    <row r="12" s="2" customFormat="1" ht="12" customHeight="1">
      <c r="A12" s="40"/>
      <c r="B12" s="46"/>
      <c r="C12" s="40"/>
      <c r="D12" s="131" t="s">
        <v>22</v>
      </c>
      <c r="E12" s="40"/>
      <c r="F12" s="135" t="s">
        <v>23</v>
      </c>
      <c r="G12" s="40"/>
      <c r="H12" s="40"/>
      <c r="I12" s="131" t="s">
        <v>24</v>
      </c>
      <c r="J12" s="136" t="str">
        <f>'Rekapitulace stavby'!AN8</f>
        <v>28. 8. 2024</v>
      </c>
      <c r="K12" s="40"/>
      <c r="L12" s="13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26" t="s">
        <v>119</v>
      </c>
      <c r="BA12" s="126" t="s">
        <v>120</v>
      </c>
      <c r="BB12" s="126" t="s">
        <v>21</v>
      </c>
      <c r="BC12" s="126" t="s">
        <v>121</v>
      </c>
      <c r="BD12" s="126" t="s">
        <v>89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3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26" t="s">
        <v>122</v>
      </c>
      <c r="BA13" s="126" t="s">
        <v>123</v>
      </c>
      <c r="BB13" s="126" t="s">
        <v>21</v>
      </c>
      <c r="BC13" s="126" t="s">
        <v>124</v>
      </c>
      <c r="BD13" s="126" t="s">
        <v>89</v>
      </c>
    </row>
    <row r="14" s="2" customFormat="1" ht="12" customHeight="1">
      <c r="A14" s="40"/>
      <c r="B14" s="46"/>
      <c r="C14" s="40"/>
      <c r="D14" s="131" t="s">
        <v>26</v>
      </c>
      <c r="E14" s="40"/>
      <c r="F14" s="40"/>
      <c r="G14" s="40"/>
      <c r="H14" s="40"/>
      <c r="I14" s="131" t="s">
        <v>27</v>
      </c>
      <c r="J14" s="135" t="s">
        <v>28</v>
      </c>
      <c r="K14" s="40"/>
      <c r="L14" s="133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26" t="s">
        <v>125</v>
      </c>
      <c r="BA14" s="126" t="s">
        <v>126</v>
      </c>
      <c r="BB14" s="126" t="s">
        <v>21</v>
      </c>
      <c r="BC14" s="126" t="s">
        <v>127</v>
      </c>
      <c r="BD14" s="126" t="s">
        <v>89</v>
      </c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31" t="s">
        <v>30</v>
      </c>
      <c r="J15" s="135" t="s">
        <v>21</v>
      </c>
      <c r="K15" s="40"/>
      <c r="L15" s="133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26" t="s">
        <v>128</v>
      </c>
      <c r="BA15" s="126" t="s">
        <v>129</v>
      </c>
      <c r="BB15" s="126" t="s">
        <v>21</v>
      </c>
      <c r="BC15" s="126" t="s">
        <v>130</v>
      </c>
      <c r="BD15" s="126" t="s">
        <v>89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3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26" t="s">
        <v>131</v>
      </c>
      <c r="BA16" s="126" t="s">
        <v>132</v>
      </c>
      <c r="BB16" s="126" t="s">
        <v>21</v>
      </c>
      <c r="BC16" s="126" t="s">
        <v>89</v>
      </c>
      <c r="BD16" s="126" t="s">
        <v>89</v>
      </c>
    </row>
    <row r="17" s="2" customFormat="1" ht="12" customHeight="1">
      <c r="A17" s="40"/>
      <c r="B17" s="46"/>
      <c r="C17" s="40"/>
      <c r="D17" s="131" t="s">
        <v>31</v>
      </c>
      <c r="E17" s="40"/>
      <c r="F17" s="40"/>
      <c r="G17" s="40"/>
      <c r="H17" s="40"/>
      <c r="I17" s="131" t="s">
        <v>27</v>
      </c>
      <c r="J17" s="35" t="str">
        <f>'Rekapitulace stavby'!AN13</f>
        <v>Vyplň údaj</v>
      </c>
      <c r="K17" s="40"/>
      <c r="L17" s="133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26" t="s">
        <v>133</v>
      </c>
      <c r="BA17" s="126" t="s">
        <v>134</v>
      </c>
      <c r="BB17" s="126" t="s">
        <v>21</v>
      </c>
      <c r="BC17" s="126" t="s">
        <v>135</v>
      </c>
      <c r="BD17" s="126" t="s">
        <v>89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31" t="s">
        <v>30</v>
      </c>
      <c r="J18" s="35" t="str">
        <f>'Rekapitulace stavby'!AN14</f>
        <v>Vyplň údaj</v>
      </c>
      <c r="K18" s="40"/>
      <c r="L18" s="133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26" t="s">
        <v>136</v>
      </c>
      <c r="BA18" s="126" t="s">
        <v>137</v>
      </c>
      <c r="BB18" s="126" t="s">
        <v>21</v>
      </c>
      <c r="BC18" s="126" t="s">
        <v>130</v>
      </c>
      <c r="BD18" s="126" t="s">
        <v>89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3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26" t="s">
        <v>138</v>
      </c>
      <c r="BA19" s="126" t="s">
        <v>139</v>
      </c>
      <c r="BB19" s="126" t="s">
        <v>21</v>
      </c>
      <c r="BC19" s="126" t="s">
        <v>140</v>
      </c>
      <c r="BD19" s="126" t="s">
        <v>89</v>
      </c>
    </row>
    <row r="20" s="2" customFormat="1" ht="12" customHeight="1">
      <c r="A20" s="40"/>
      <c r="B20" s="46"/>
      <c r="C20" s="40"/>
      <c r="D20" s="131" t="s">
        <v>33</v>
      </c>
      <c r="E20" s="40"/>
      <c r="F20" s="40"/>
      <c r="G20" s="40"/>
      <c r="H20" s="40"/>
      <c r="I20" s="131" t="s">
        <v>27</v>
      </c>
      <c r="J20" s="135" t="s">
        <v>34</v>
      </c>
      <c r="K20" s="40"/>
      <c r="L20" s="13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31" t="s">
        <v>30</v>
      </c>
      <c r="J21" s="135" t="s">
        <v>21</v>
      </c>
      <c r="K21" s="40"/>
      <c r="L21" s="13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1" t="s">
        <v>37</v>
      </c>
      <c r="E23" s="40"/>
      <c r="F23" s="40"/>
      <c r="G23" s="40"/>
      <c r="H23" s="40"/>
      <c r="I23" s="131" t="s">
        <v>27</v>
      </c>
      <c r="J23" s="135" t="str">
        <f>IF('Rekapitulace stavby'!AN19="","",'Rekapitulace stavby'!AN19)</f>
        <v/>
      </c>
      <c r="K23" s="40"/>
      <c r="L23" s="133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31" t="s">
        <v>30</v>
      </c>
      <c r="J24" s="135" t="str">
        <f>IF('Rekapitulace stavby'!AN20="","",'Rekapitulace stavby'!AN20)</f>
        <v/>
      </c>
      <c r="K24" s="40"/>
      <c r="L24" s="133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3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1" t="s">
        <v>39</v>
      </c>
      <c r="E26" s="40"/>
      <c r="F26" s="40"/>
      <c r="G26" s="40"/>
      <c r="H26" s="40"/>
      <c r="I26" s="40"/>
      <c r="J26" s="40"/>
      <c r="K26" s="40"/>
      <c r="L26" s="133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37"/>
      <c r="B27" s="138"/>
      <c r="C27" s="137"/>
      <c r="D27" s="137"/>
      <c r="E27" s="139" t="s">
        <v>40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3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1"/>
      <c r="E29" s="141"/>
      <c r="F29" s="141"/>
      <c r="G29" s="141"/>
      <c r="H29" s="141"/>
      <c r="I29" s="141"/>
      <c r="J29" s="141"/>
      <c r="K29" s="141"/>
      <c r="L29" s="13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2" t="s">
        <v>41</v>
      </c>
      <c r="E30" s="40"/>
      <c r="F30" s="40"/>
      <c r="G30" s="40"/>
      <c r="H30" s="40"/>
      <c r="I30" s="40"/>
      <c r="J30" s="143">
        <f>ROUND(J98, 2)</f>
        <v>0</v>
      </c>
      <c r="K30" s="40"/>
      <c r="L30" s="133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1"/>
      <c r="E31" s="141"/>
      <c r="F31" s="141"/>
      <c r="G31" s="141"/>
      <c r="H31" s="141"/>
      <c r="I31" s="141"/>
      <c r="J31" s="141"/>
      <c r="K31" s="141"/>
      <c r="L31" s="133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4" t="s">
        <v>43</v>
      </c>
      <c r="G32" s="40"/>
      <c r="H32" s="40"/>
      <c r="I32" s="144" t="s">
        <v>42</v>
      </c>
      <c r="J32" s="144" t="s">
        <v>44</v>
      </c>
      <c r="K32" s="40"/>
      <c r="L32" s="133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5" t="s">
        <v>45</v>
      </c>
      <c r="E33" s="131" t="s">
        <v>46</v>
      </c>
      <c r="F33" s="146">
        <f>ROUND((SUM(BE98:BE628)),  2)</f>
        <v>0</v>
      </c>
      <c r="G33" s="40"/>
      <c r="H33" s="40"/>
      <c r="I33" s="147">
        <v>0.20999999999999999</v>
      </c>
      <c r="J33" s="146">
        <f>ROUND(((SUM(BE98:BE628))*I33),  2)</f>
        <v>0</v>
      </c>
      <c r="K33" s="40"/>
      <c r="L33" s="133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1" t="s">
        <v>47</v>
      </c>
      <c r="F34" s="146">
        <f>ROUND((SUM(BF98:BF628)),  2)</f>
        <v>0</v>
      </c>
      <c r="G34" s="40"/>
      <c r="H34" s="40"/>
      <c r="I34" s="147">
        <v>0.12</v>
      </c>
      <c r="J34" s="146">
        <f>ROUND(((SUM(BF98:BF628))*I34),  2)</f>
        <v>0</v>
      </c>
      <c r="K34" s="40"/>
      <c r="L34" s="13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1" t="s">
        <v>48</v>
      </c>
      <c r="F35" s="146">
        <f>ROUND((SUM(BG98:BG628)),  2)</f>
        <v>0</v>
      </c>
      <c r="G35" s="40"/>
      <c r="H35" s="40"/>
      <c r="I35" s="147">
        <v>0.20999999999999999</v>
      </c>
      <c r="J35" s="146">
        <f>0</f>
        <v>0</v>
      </c>
      <c r="K35" s="40"/>
      <c r="L35" s="133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1" t="s">
        <v>49</v>
      </c>
      <c r="F36" s="146">
        <f>ROUND((SUM(BH98:BH628)),  2)</f>
        <v>0</v>
      </c>
      <c r="G36" s="40"/>
      <c r="H36" s="40"/>
      <c r="I36" s="147">
        <v>0.12</v>
      </c>
      <c r="J36" s="146">
        <f>0</f>
        <v>0</v>
      </c>
      <c r="K36" s="40"/>
      <c r="L36" s="13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1" t="s">
        <v>50</v>
      </c>
      <c r="F37" s="146">
        <f>ROUND((SUM(BI98:BI628)),  2)</f>
        <v>0</v>
      </c>
      <c r="G37" s="40"/>
      <c r="H37" s="40"/>
      <c r="I37" s="147">
        <v>0</v>
      </c>
      <c r="J37" s="146">
        <f>0</f>
        <v>0</v>
      </c>
      <c r="K37" s="40"/>
      <c r="L37" s="13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8"/>
      <c r="D39" s="149" t="s">
        <v>51</v>
      </c>
      <c r="E39" s="150"/>
      <c r="F39" s="150"/>
      <c r="G39" s="151" t="s">
        <v>52</v>
      </c>
      <c r="H39" s="152" t="s">
        <v>53</v>
      </c>
      <c r="I39" s="150"/>
      <c r="J39" s="153">
        <f>SUM(J30:J37)</f>
        <v>0</v>
      </c>
      <c r="K39" s="154"/>
      <c r="L39" s="133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141</v>
      </c>
      <c r="D45" s="42"/>
      <c r="E45" s="42"/>
      <c r="F45" s="42"/>
      <c r="G45" s="42"/>
      <c r="H45" s="42"/>
      <c r="I45" s="42"/>
      <c r="J45" s="42"/>
      <c r="K45" s="42"/>
      <c r="L45" s="133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3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3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9" t="str">
        <f>E7</f>
        <v>Centrální spisovna, U Výtopny 3164 Ostrava</v>
      </c>
      <c r="F48" s="34"/>
      <c r="G48" s="34"/>
      <c r="H48" s="34"/>
      <c r="I48" s="42"/>
      <c r="J48" s="42"/>
      <c r="K48" s="42"/>
      <c r="L48" s="133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3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Výměna povlakové krytiny</v>
      </c>
      <c r="F50" s="42"/>
      <c r="G50" s="42"/>
      <c r="H50" s="42"/>
      <c r="I50" s="42"/>
      <c r="J50" s="42"/>
      <c r="K50" s="42"/>
      <c r="L50" s="133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3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Ostrava</v>
      </c>
      <c r="G52" s="42"/>
      <c r="H52" s="42"/>
      <c r="I52" s="34" t="s">
        <v>24</v>
      </c>
      <c r="J52" s="74" t="str">
        <f>IF(J12="","",J12)</f>
        <v>28. 8. 2024</v>
      </c>
      <c r="K52" s="42"/>
      <c r="L52" s="133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Statutární město Ostrava</v>
      </c>
      <c r="G54" s="42"/>
      <c r="H54" s="42"/>
      <c r="I54" s="34" t="s">
        <v>33</v>
      </c>
      <c r="J54" s="38" t="str">
        <f>E21</f>
        <v>DEKPROJEKT s.r.o.</v>
      </c>
      <c r="K54" s="42"/>
      <c r="L54" s="133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3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3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142</v>
      </c>
      <c r="D57" s="161"/>
      <c r="E57" s="161"/>
      <c r="F57" s="161"/>
      <c r="G57" s="161"/>
      <c r="H57" s="161"/>
      <c r="I57" s="161"/>
      <c r="J57" s="162" t="s">
        <v>143</v>
      </c>
      <c r="K57" s="161"/>
      <c r="L57" s="133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3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73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3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144</v>
      </c>
    </row>
    <row r="60" s="9" customFormat="1" ht="24.96" customHeight="1">
      <c r="A60" s="9"/>
      <c r="B60" s="164"/>
      <c r="C60" s="165"/>
      <c r="D60" s="166" t="s">
        <v>145</v>
      </c>
      <c r="E60" s="167"/>
      <c r="F60" s="167"/>
      <c r="G60" s="167"/>
      <c r="H60" s="167"/>
      <c r="I60" s="167"/>
      <c r="J60" s="168">
        <f>J99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146</v>
      </c>
      <c r="E61" s="173"/>
      <c r="F61" s="173"/>
      <c r="G61" s="173"/>
      <c r="H61" s="173"/>
      <c r="I61" s="173"/>
      <c r="J61" s="174">
        <f>J100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147</v>
      </c>
      <c r="E62" s="173"/>
      <c r="F62" s="173"/>
      <c r="G62" s="173"/>
      <c r="H62" s="173"/>
      <c r="I62" s="173"/>
      <c r="J62" s="174">
        <f>J170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148</v>
      </c>
      <c r="E63" s="173"/>
      <c r="F63" s="173"/>
      <c r="G63" s="173"/>
      <c r="H63" s="173"/>
      <c r="I63" s="173"/>
      <c r="J63" s="174">
        <f>J184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4"/>
      <c r="C64" s="165"/>
      <c r="D64" s="166" t="s">
        <v>149</v>
      </c>
      <c r="E64" s="167"/>
      <c r="F64" s="167"/>
      <c r="G64" s="167"/>
      <c r="H64" s="167"/>
      <c r="I64" s="167"/>
      <c r="J64" s="168">
        <f>J187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0"/>
      <c r="C65" s="171"/>
      <c r="D65" s="172" t="s">
        <v>150</v>
      </c>
      <c r="E65" s="173"/>
      <c r="F65" s="173"/>
      <c r="G65" s="173"/>
      <c r="H65" s="173"/>
      <c r="I65" s="173"/>
      <c r="J65" s="174">
        <f>J188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151</v>
      </c>
      <c r="E66" s="173"/>
      <c r="F66" s="173"/>
      <c r="G66" s="173"/>
      <c r="H66" s="173"/>
      <c r="I66" s="173"/>
      <c r="J66" s="174">
        <f>J379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152</v>
      </c>
      <c r="E67" s="173"/>
      <c r="F67" s="173"/>
      <c r="G67" s="173"/>
      <c r="H67" s="173"/>
      <c r="I67" s="173"/>
      <c r="J67" s="174">
        <f>J426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153</v>
      </c>
      <c r="E68" s="173"/>
      <c r="F68" s="173"/>
      <c r="G68" s="173"/>
      <c r="H68" s="173"/>
      <c r="I68" s="173"/>
      <c r="J68" s="174">
        <f>J436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154</v>
      </c>
      <c r="E69" s="173"/>
      <c r="F69" s="173"/>
      <c r="G69" s="173"/>
      <c r="H69" s="173"/>
      <c r="I69" s="173"/>
      <c r="J69" s="174">
        <f>J445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155</v>
      </c>
      <c r="E70" s="173"/>
      <c r="F70" s="173"/>
      <c r="G70" s="173"/>
      <c r="H70" s="173"/>
      <c r="I70" s="173"/>
      <c r="J70" s="174">
        <f>J479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156</v>
      </c>
      <c r="E71" s="173"/>
      <c r="F71" s="173"/>
      <c r="G71" s="173"/>
      <c r="H71" s="173"/>
      <c r="I71" s="173"/>
      <c r="J71" s="174">
        <f>J532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4"/>
      <c r="C72" s="165"/>
      <c r="D72" s="166" t="s">
        <v>157</v>
      </c>
      <c r="E72" s="167"/>
      <c r="F72" s="167"/>
      <c r="G72" s="167"/>
      <c r="H72" s="167"/>
      <c r="I72" s="167"/>
      <c r="J72" s="168">
        <f>J556</f>
        <v>0</v>
      </c>
      <c r="K72" s="165"/>
      <c r="L72" s="16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0"/>
      <c r="C73" s="171"/>
      <c r="D73" s="172" t="s">
        <v>158</v>
      </c>
      <c r="E73" s="173"/>
      <c r="F73" s="173"/>
      <c r="G73" s="173"/>
      <c r="H73" s="173"/>
      <c r="I73" s="173"/>
      <c r="J73" s="174">
        <f>J557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4"/>
      <c r="C74" s="165"/>
      <c r="D74" s="166" t="s">
        <v>159</v>
      </c>
      <c r="E74" s="167"/>
      <c r="F74" s="167"/>
      <c r="G74" s="167"/>
      <c r="H74" s="167"/>
      <c r="I74" s="167"/>
      <c r="J74" s="168">
        <f>J574</f>
        <v>0</v>
      </c>
      <c r="K74" s="165"/>
      <c r="L74" s="16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0"/>
      <c r="C75" s="171"/>
      <c r="D75" s="172" t="s">
        <v>160</v>
      </c>
      <c r="E75" s="173"/>
      <c r="F75" s="173"/>
      <c r="G75" s="173"/>
      <c r="H75" s="173"/>
      <c r="I75" s="173"/>
      <c r="J75" s="174">
        <f>J575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161</v>
      </c>
      <c r="E76" s="173"/>
      <c r="F76" s="173"/>
      <c r="G76" s="173"/>
      <c r="H76" s="173"/>
      <c r="I76" s="173"/>
      <c r="J76" s="174">
        <f>J596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162</v>
      </c>
      <c r="E77" s="173"/>
      <c r="F77" s="173"/>
      <c r="G77" s="173"/>
      <c r="H77" s="173"/>
      <c r="I77" s="173"/>
      <c r="J77" s="174">
        <f>J619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163</v>
      </c>
      <c r="E78" s="173"/>
      <c r="F78" s="173"/>
      <c r="G78" s="173"/>
      <c r="H78" s="173"/>
      <c r="I78" s="173"/>
      <c r="J78" s="174">
        <f>J624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3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3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3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164</v>
      </c>
      <c r="D85" s="42"/>
      <c r="E85" s="42"/>
      <c r="F85" s="42"/>
      <c r="G85" s="42"/>
      <c r="H85" s="42"/>
      <c r="I85" s="42"/>
      <c r="J85" s="42"/>
      <c r="K85" s="42"/>
      <c r="L85" s="133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3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3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59" t="str">
        <f>E7</f>
        <v>Centrální spisovna, U Výtopny 3164 Ostrava</v>
      </c>
      <c r="F88" s="34"/>
      <c r="G88" s="34"/>
      <c r="H88" s="34"/>
      <c r="I88" s="42"/>
      <c r="J88" s="42"/>
      <c r="K88" s="42"/>
      <c r="L88" s="13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106</v>
      </c>
      <c r="D89" s="42"/>
      <c r="E89" s="42"/>
      <c r="F89" s="42"/>
      <c r="G89" s="42"/>
      <c r="H89" s="42"/>
      <c r="I89" s="42"/>
      <c r="J89" s="42"/>
      <c r="K89" s="42"/>
      <c r="L89" s="133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SO 01 - Výměna povlakové krytiny</v>
      </c>
      <c r="F90" s="42"/>
      <c r="G90" s="42"/>
      <c r="H90" s="42"/>
      <c r="I90" s="42"/>
      <c r="J90" s="42"/>
      <c r="K90" s="42"/>
      <c r="L90" s="133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3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22</v>
      </c>
      <c r="D92" s="42"/>
      <c r="E92" s="42"/>
      <c r="F92" s="29" t="str">
        <f>F12</f>
        <v>Ostrava</v>
      </c>
      <c r="G92" s="42"/>
      <c r="H92" s="42"/>
      <c r="I92" s="34" t="s">
        <v>24</v>
      </c>
      <c r="J92" s="74" t="str">
        <f>IF(J12="","",J12)</f>
        <v>28. 8. 2024</v>
      </c>
      <c r="K92" s="42"/>
      <c r="L92" s="133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3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26</v>
      </c>
      <c r="D94" s="42"/>
      <c r="E94" s="42"/>
      <c r="F94" s="29" t="str">
        <f>E15</f>
        <v>Statutární město Ostrava</v>
      </c>
      <c r="G94" s="42"/>
      <c r="H94" s="42"/>
      <c r="I94" s="34" t="s">
        <v>33</v>
      </c>
      <c r="J94" s="38" t="str">
        <f>E21</f>
        <v>DEKPROJEKT s.r.o.</v>
      </c>
      <c r="K94" s="42"/>
      <c r="L94" s="133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IF(E18="","",E18)</f>
        <v>Vyplň údaj</v>
      </c>
      <c r="G95" s="42"/>
      <c r="H95" s="42"/>
      <c r="I95" s="34" t="s">
        <v>37</v>
      </c>
      <c r="J95" s="38" t="str">
        <f>E24</f>
        <v xml:space="preserve"> </v>
      </c>
      <c r="K95" s="42"/>
      <c r="L95" s="133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3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6"/>
      <c r="B97" s="177"/>
      <c r="C97" s="178" t="s">
        <v>165</v>
      </c>
      <c r="D97" s="179" t="s">
        <v>60</v>
      </c>
      <c r="E97" s="179" t="s">
        <v>56</v>
      </c>
      <c r="F97" s="179" t="s">
        <v>57</v>
      </c>
      <c r="G97" s="179" t="s">
        <v>166</v>
      </c>
      <c r="H97" s="179" t="s">
        <v>167</v>
      </c>
      <c r="I97" s="179" t="s">
        <v>168</v>
      </c>
      <c r="J97" s="179" t="s">
        <v>143</v>
      </c>
      <c r="K97" s="180" t="s">
        <v>169</v>
      </c>
      <c r="L97" s="181"/>
      <c r="M97" s="94" t="s">
        <v>21</v>
      </c>
      <c r="N97" s="95" t="s">
        <v>45</v>
      </c>
      <c r="O97" s="95" t="s">
        <v>170</v>
      </c>
      <c r="P97" s="95" t="s">
        <v>171</v>
      </c>
      <c r="Q97" s="95" t="s">
        <v>172</v>
      </c>
      <c r="R97" s="95" t="s">
        <v>173</v>
      </c>
      <c r="S97" s="95" t="s">
        <v>174</v>
      </c>
      <c r="T97" s="96" t="s">
        <v>175</v>
      </c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</row>
    <row r="98" s="2" customFormat="1" ht="22.8" customHeight="1">
      <c r="A98" s="40"/>
      <c r="B98" s="41"/>
      <c r="C98" s="101" t="s">
        <v>176</v>
      </c>
      <c r="D98" s="42"/>
      <c r="E98" s="42"/>
      <c r="F98" s="42"/>
      <c r="G98" s="42"/>
      <c r="H98" s="42"/>
      <c r="I98" s="42"/>
      <c r="J98" s="182">
        <f>BK98</f>
        <v>0</v>
      </c>
      <c r="K98" s="42"/>
      <c r="L98" s="46"/>
      <c r="M98" s="97"/>
      <c r="N98" s="183"/>
      <c r="O98" s="98"/>
      <c r="P98" s="184">
        <f>P99+P187+P556+P574</f>
        <v>0</v>
      </c>
      <c r="Q98" s="98"/>
      <c r="R98" s="184">
        <f>R99+R187+R556+R574</f>
        <v>7.7941895300000006</v>
      </c>
      <c r="S98" s="98"/>
      <c r="T98" s="185">
        <f>T99+T187+T556+T574</f>
        <v>8.2948065399999997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74</v>
      </c>
      <c r="AU98" s="19" t="s">
        <v>144</v>
      </c>
      <c r="BK98" s="186">
        <f>BK99+BK187+BK556+BK574</f>
        <v>0</v>
      </c>
    </row>
    <row r="99" s="12" customFormat="1" ht="25.92" customHeight="1">
      <c r="A99" s="12"/>
      <c r="B99" s="187"/>
      <c r="C99" s="188"/>
      <c r="D99" s="189" t="s">
        <v>74</v>
      </c>
      <c r="E99" s="190" t="s">
        <v>177</v>
      </c>
      <c r="F99" s="190" t="s">
        <v>178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P100+P170+P184</f>
        <v>0</v>
      </c>
      <c r="Q99" s="195"/>
      <c r="R99" s="196">
        <f>R100+R170+R184</f>
        <v>4.7999999999999998</v>
      </c>
      <c r="S99" s="195"/>
      <c r="T99" s="197">
        <f>T100+T170+T184</f>
        <v>4.7999999999999998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8" t="s">
        <v>83</v>
      </c>
      <c r="AT99" s="199" t="s">
        <v>74</v>
      </c>
      <c r="AU99" s="199" t="s">
        <v>75</v>
      </c>
      <c r="AY99" s="198" t="s">
        <v>179</v>
      </c>
      <c r="BK99" s="200">
        <f>BK100+BK170+BK184</f>
        <v>0</v>
      </c>
    </row>
    <row r="100" s="12" customFormat="1" ht="22.8" customHeight="1">
      <c r="A100" s="12"/>
      <c r="B100" s="187"/>
      <c r="C100" s="188"/>
      <c r="D100" s="189" t="s">
        <v>74</v>
      </c>
      <c r="E100" s="201" t="s">
        <v>180</v>
      </c>
      <c r="F100" s="201" t="s">
        <v>181</v>
      </c>
      <c r="G100" s="188"/>
      <c r="H100" s="188"/>
      <c r="I100" s="191"/>
      <c r="J100" s="202">
        <f>BK100</f>
        <v>0</v>
      </c>
      <c r="K100" s="188"/>
      <c r="L100" s="193"/>
      <c r="M100" s="194"/>
      <c r="N100" s="195"/>
      <c r="O100" s="195"/>
      <c r="P100" s="196">
        <f>SUM(P101:P169)</f>
        <v>0</v>
      </c>
      <c r="Q100" s="195"/>
      <c r="R100" s="196">
        <f>SUM(R101:R169)</f>
        <v>4.7999999999999998</v>
      </c>
      <c r="S100" s="195"/>
      <c r="T100" s="197">
        <f>SUM(T101:T169)</f>
        <v>4.7999999999999998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8" t="s">
        <v>83</v>
      </c>
      <c r="AT100" s="199" t="s">
        <v>74</v>
      </c>
      <c r="AU100" s="199" t="s">
        <v>83</v>
      </c>
      <c r="AY100" s="198" t="s">
        <v>179</v>
      </c>
      <c r="BK100" s="200">
        <f>SUM(BK101:BK169)</f>
        <v>0</v>
      </c>
    </row>
    <row r="101" s="2" customFormat="1" ht="44.25" customHeight="1">
      <c r="A101" s="40"/>
      <c r="B101" s="41"/>
      <c r="C101" s="203" t="s">
        <v>83</v>
      </c>
      <c r="D101" s="203" t="s">
        <v>182</v>
      </c>
      <c r="E101" s="204" t="s">
        <v>183</v>
      </c>
      <c r="F101" s="205" t="s">
        <v>184</v>
      </c>
      <c r="G101" s="206" t="s">
        <v>185</v>
      </c>
      <c r="H101" s="207">
        <v>96.400000000000006</v>
      </c>
      <c r="I101" s="208"/>
      <c r="J101" s="209">
        <f>ROUND(I101*H101,2)</f>
        <v>0</v>
      </c>
      <c r="K101" s="205" t="s">
        <v>186</v>
      </c>
      <c r="L101" s="46"/>
      <c r="M101" s="210" t="s">
        <v>21</v>
      </c>
      <c r="N101" s="211" t="s">
        <v>46</v>
      </c>
      <c r="O101" s="86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4" t="s">
        <v>187</v>
      </c>
      <c r="AT101" s="214" t="s">
        <v>182</v>
      </c>
      <c r="AU101" s="214" t="s">
        <v>85</v>
      </c>
      <c r="AY101" s="19" t="s">
        <v>179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9" t="s">
        <v>83</v>
      </c>
      <c r="BK101" s="215">
        <f>ROUND(I101*H101,2)</f>
        <v>0</v>
      </c>
      <c r="BL101" s="19" t="s">
        <v>187</v>
      </c>
      <c r="BM101" s="214" t="s">
        <v>188</v>
      </c>
    </row>
    <row r="102" s="2" customFormat="1">
      <c r="A102" s="40"/>
      <c r="B102" s="41"/>
      <c r="C102" s="42"/>
      <c r="D102" s="216" t="s">
        <v>189</v>
      </c>
      <c r="E102" s="42"/>
      <c r="F102" s="217" t="s">
        <v>190</v>
      </c>
      <c r="G102" s="42"/>
      <c r="H102" s="42"/>
      <c r="I102" s="218"/>
      <c r="J102" s="42"/>
      <c r="K102" s="42"/>
      <c r="L102" s="46"/>
      <c r="M102" s="219"/>
      <c r="N102" s="220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85</v>
      </c>
    </row>
    <row r="103" s="13" customFormat="1">
      <c r="A103" s="13"/>
      <c r="B103" s="221"/>
      <c r="C103" s="222"/>
      <c r="D103" s="223" t="s">
        <v>191</v>
      </c>
      <c r="E103" s="224" t="s">
        <v>21</v>
      </c>
      <c r="F103" s="225" t="s">
        <v>192</v>
      </c>
      <c r="G103" s="222"/>
      <c r="H103" s="224" t="s">
        <v>21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191</v>
      </c>
      <c r="AU103" s="231" t="s">
        <v>85</v>
      </c>
      <c r="AV103" s="13" t="s">
        <v>83</v>
      </c>
      <c r="AW103" s="13" t="s">
        <v>36</v>
      </c>
      <c r="AX103" s="13" t="s">
        <v>75</v>
      </c>
      <c r="AY103" s="231" t="s">
        <v>179</v>
      </c>
    </row>
    <row r="104" s="14" customFormat="1">
      <c r="A104" s="14"/>
      <c r="B104" s="232"/>
      <c r="C104" s="233"/>
      <c r="D104" s="223" t="s">
        <v>191</v>
      </c>
      <c r="E104" s="234" t="s">
        <v>21</v>
      </c>
      <c r="F104" s="235" t="s">
        <v>193</v>
      </c>
      <c r="G104" s="233"/>
      <c r="H104" s="236">
        <v>96.400000000000006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191</v>
      </c>
      <c r="AU104" s="242" t="s">
        <v>85</v>
      </c>
      <c r="AV104" s="14" t="s">
        <v>85</v>
      </c>
      <c r="AW104" s="14" t="s">
        <v>36</v>
      </c>
      <c r="AX104" s="14" t="s">
        <v>75</v>
      </c>
      <c r="AY104" s="242" t="s">
        <v>179</v>
      </c>
    </row>
    <row r="105" s="15" customFormat="1">
      <c r="A105" s="15"/>
      <c r="B105" s="243"/>
      <c r="C105" s="244"/>
      <c r="D105" s="223" t="s">
        <v>191</v>
      </c>
      <c r="E105" s="245" t="s">
        <v>21</v>
      </c>
      <c r="F105" s="246" t="s">
        <v>194</v>
      </c>
      <c r="G105" s="244"/>
      <c r="H105" s="247">
        <v>96.400000000000006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191</v>
      </c>
      <c r="AU105" s="253" t="s">
        <v>85</v>
      </c>
      <c r="AV105" s="15" t="s">
        <v>187</v>
      </c>
      <c r="AW105" s="15" t="s">
        <v>36</v>
      </c>
      <c r="AX105" s="15" t="s">
        <v>83</v>
      </c>
      <c r="AY105" s="253" t="s">
        <v>179</v>
      </c>
    </row>
    <row r="106" s="2" customFormat="1" ht="55.5" customHeight="1">
      <c r="A106" s="40"/>
      <c r="B106" s="41"/>
      <c r="C106" s="203" t="s">
        <v>85</v>
      </c>
      <c r="D106" s="203" t="s">
        <v>182</v>
      </c>
      <c r="E106" s="204" t="s">
        <v>195</v>
      </c>
      <c r="F106" s="205" t="s">
        <v>196</v>
      </c>
      <c r="G106" s="206" t="s">
        <v>185</v>
      </c>
      <c r="H106" s="207">
        <v>8676</v>
      </c>
      <c r="I106" s="208"/>
      <c r="J106" s="209">
        <f>ROUND(I106*H106,2)</f>
        <v>0</v>
      </c>
      <c r="K106" s="205" t="s">
        <v>186</v>
      </c>
      <c r="L106" s="46"/>
      <c r="M106" s="210" t="s">
        <v>21</v>
      </c>
      <c r="N106" s="211" t="s">
        <v>46</v>
      </c>
      <c r="O106" s="86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4" t="s">
        <v>187</v>
      </c>
      <c r="AT106" s="214" t="s">
        <v>182</v>
      </c>
      <c r="AU106" s="214" t="s">
        <v>85</v>
      </c>
      <c r="AY106" s="19" t="s">
        <v>179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9" t="s">
        <v>83</v>
      </c>
      <c r="BK106" s="215">
        <f>ROUND(I106*H106,2)</f>
        <v>0</v>
      </c>
      <c r="BL106" s="19" t="s">
        <v>187</v>
      </c>
      <c r="BM106" s="214" t="s">
        <v>197</v>
      </c>
    </row>
    <row r="107" s="2" customFormat="1">
      <c r="A107" s="40"/>
      <c r="B107" s="41"/>
      <c r="C107" s="42"/>
      <c r="D107" s="216" t="s">
        <v>189</v>
      </c>
      <c r="E107" s="42"/>
      <c r="F107" s="217" t="s">
        <v>198</v>
      </c>
      <c r="G107" s="42"/>
      <c r="H107" s="42"/>
      <c r="I107" s="218"/>
      <c r="J107" s="42"/>
      <c r="K107" s="42"/>
      <c r="L107" s="46"/>
      <c r="M107" s="219"/>
      <c r="N107" s="220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85</v>
      </c>
    </row>
    <row r="108" s="13" customFormat="1">
      <c r="A108" s="13"/>
      <c r="B108" s="221"/>
      <c r="C108" s="222"/>
      <c r="D108" s="223" t="s">
        <v>191</v>
      </c>
      <c r="E108" s="224" t="s">
        <v>21</v>
      </c>
      <c r="F108" s="225" t="s">
        <v>192</v>
      </c>
      <c r="G108" s="222"/>
      <c r="H108" s="224" t="s">
        <v>21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191</v>
      </c>
      <c r="AU108" s="231" t="s">
        <v>85</v>
      </c>
      <c r="AV108" s="13" t="s">
        <v>83</v>
      </c>
      <c r="AW108" s="13" t="s">
        <v>36</v>
      </c>
      <c r="AX108" s="13" t="s">
        <v>75</v>
      </c>
      <c r="AY108" s="231" t="s">
        <v>179</v>
      </c>
    </row>
    <row r="109" s="14" customFormat="1">
      <c r="A109" s="14"/>
      <c r="B109" s="232"/>
      <c r="C109" s="233"/>
      <c r="D109" s="223" t="s">
        <v>191</v>
      </c>
      <c r="E109" s="234" t="s">
        <v>21</v>
      </c>
      <c r="F109" s="235" t="s">
        <v>193</v>
      </c>
      <c r="G109" s="233"/>
      <c r="H109" s="236">
        <v>96.400000000000006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191</v>
      </c>
      <c r="AU109" s="242" t="s">
        <v>85</v>
      </c>
      <c r="AV109" s="14" t="s">
        <v>85</v>
      </c>
      <c r="AW109" s="14" t="s">
        <v>36</v>
      </c>
      <c r="AX109" s="14" t="s">
        <v>75</v>
      </c>
      <c r="AY109" s="242" t="s">
        <v>179</v>
      </c>
    </row>
    <row r="110" s="15" customFormat="1">
      <c r="A110" s="15"/>
      <c r="B110" s="243"/>
      <c r="C110" s="244"/>
      <c r="D110" s="223" t="s">
        <v>191</v>
      </c>
      <c r="E110" s="245" t="s">
        <v>21</v>
      </c>
      <c r="F110" s="246" t="s">
        <v>194</v>
      </c>
      <c r="G110" s="244"/>
      <c r="H110" s="247">
        <v>96.400000000000006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191</v>
      </c>
      <c r="AU110" s="253" t="s">
        <v>85</v>
      </c>
      <c r="AV110" s="15" t="s">
        <v>187</v>
      </c>
      <c r="AW110" s="15" t="s">
        <v>36</v>
      </c>
      <c r="AX110" s="15" t="s">
        <v>83</v>
      </c>
      <c r="AY110" s="253" t="s">
        <v>179</v>
      </c>
    </row>
    <row r="111" s="14" customFormat="1">
      <c r="A111" s="14"/>
      <c r="B111" s="232"/>
      <c r="C111" s="233"/>
      <c r="D111" s="223" t="s">
        <v>191</v>
      </c>
      <c r="E111" s="233"/>
      <c r="F111" s="235" t="s">
        <v>199</v>
      </c>
      <c r="G111" s="233"/>
      <c r="H111" s="236">
        <v>8676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191</v>
      </c>
      <c r="AU111" s="242" t="s">
        <v>85</v>
      </c>
      <c r="AV111" s="14" t="s">
        <v>85</v>
      </c>
      <c r="AW111" s="14" t="s">
        <v>4</v>
      </c>
      <c r="AX111" s="14" t="s">
        <v>83</v>
      </c>
      <c r="AY111" s="242" t="s">
        <v>179</v>
      </c>
    </row>
    <row r="112" s="2" customFormat="1" ht="62.7" customHeight="1">
      <c r="A112" s="40"/>
      <c r="B112" s="41"/>
      <c r="C112" s="203" t="s">
        <v>89</v>
      </c>
      <c r="D112" s="203" t="s">
        <v>182</v>
      </c>
      <c r="E112" s="204" t="s">
        <v>200</v>
      </c>
      <c r="F112" s="205" t="s">
        <v>201</v>
      </c>
      <c r="G112" s="206" t="s">
        <v>202</v>
      </c>
      <c r="H112" s="207">
        <v>2</v>
      </c>
      <c r="I112" s="208"/>
      <c r="J112" s="209">
        <f>ROUND(I112*H112,2)</f>
        <v>0</v>
      </c>
      <c r="K112" s="205" t="s">
        <v>186</v>
      </c>
      <c r="L112" s="46"/>
      <c r="M112" s="210" t="s">
        <v>21</v>
      </c>
      <c r="N112" s="211" t="s">
        <v>46</v>
      </c>
      <c r="O112" s="86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4" t="s">
        <v>187</v>
      </c>
      <c r="AT112" s="214" t="s">
        <v>182</v>
      </c>
      <c r="AU112" s="214" t="s">
        <v>85</v>
      </c>
      <c r="AY112" s="19" t="s">
        <v>179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9" t="s">
        <v>83</v>
      </c>
      <c r="BK112" s="215">
        <f>ROUND(I112*H112,2)</f>
        <v>0</v>
      </c>
      <c r="BL112" s="19" t="s">
        <v>187</v>
      </c>
      <c r="BM112" s="214" t="s">
        <v>203</v>
      </c>
    </row>
    <row r="113" s="2" customFormat="1">
      <c r="A113" s="40"/>
      <c r="B113" s="41"/>
      <c r="C113" s="42"/>
      <c r="D113" s="216" t="s">
        <v>189</v>
      </c>
      <c r="E113" s="42"/>
      <c r="F113" s="217" t="s">
        <v>204</v>
      </c>
      <c r="G113" s="42"/>
      <c r="H113" s="42"/>
      <c r="I113" s="218"/>
      <c r="J113" s="42"/>
      <c r="K113" s="42"/>
      <c r="L113" s="46"/>
      <c r="M113" s="219"/>
      <c r="N113" s="22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85</v>
      </c>
    </row>
    <row r="114" s="13" customFormat="1">
      <c r="A114" s="13"/>
      <c r="B114" s="221"/>
      <c r="C114" s="222"/>
      <c r="D114" s="223" t="s">
        <v>191</v>
      </c>
      <c r="E114" s="224" t="s">
        <v>21</v>
      </c>
      <c r="F114" s="225" t="s">
        <v>192</v>
      </c>
      <c r="G114" s="222"/>
      <c r="H114" s="224" t="s">
        <v>21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191</v>
      </c>
      <c r="AU114" s="231" t="s">
        <v>85</v>
      </c>
      <c r="AV114" s="13" t="s">
        <v>83</v>
      </c>
      <c r="AW114" s="13" t="s">
        <v>36</v>
      </c>
      <c r="AX114" s="13" t="s">
        <v>75</v>
      </c>
      <c r="AY114" s="231" t="s">
        <v>179</v>
      </c>
    </row>
    <row r="115" s="14" customFormat="1">
      <c r="A115" s="14"/>
      <c r="B115" s="232"/>
      <c r="C115" s="233"/>
      <c r="D115" s="223" t="s">
        <v>191</v>
      </c>
      <c r="E115" s="234" t="s">
        <v>21</v>
      </c>
      <c r="F115" s="235" t="s">
        <v>85</v>
      </c>
      <c r="G115" s="233"/>
      <c r="H115" s="236">
        <v>2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191</v>
      </c>
      <c r="AU115" s="242" t="s">
        <v>85</v>
      </c>
      <c r="AV115" s="14" t="s">
        <v>85</v>
      </c>
      <c r="AW115" s="14" t="s">
        <v>36</v>
      </c>
      <c r="AX115" s="14" t="s">
        <v>75</v>
      </c>
      <c r="AY115" s="242" t="s">
        <v>179</v>
      </c>
    </row>
    <row r="116" s="15" customFormat="1">
      <c r="A116" s="15"/>
      <c r="B116" s="243"/>
      <c r="C116" s="244"/>
      <c r="D116" s="223" t="s">
        <v>191</v>
      </c>
      <c r="E116" s="245" t="s">
        <v>21</v>
      </c>
      <c r="F116" s="246" t="s">
        <v>194</v>
      </c>
      <c r="G116" s="244"/>
      <c r="H116" s="247">
        <v>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191</v>
      </c>
      <c r="AU116" s="253" t="s">
        <v>85</v>
      </c>
      <c r="AV116" s="15" t="s">
        <v>187</v>
      </c>
      <c r="AW116" s="15" t="s">
        <v>36</v>
      </c>
      <c r="AX116" s="15" t="s">
        <v>83</v>
      </c>
      <c r="AY116" s="253" t="s">
        <v>179</v>
      </c>
    </row>
    <row r="117" s="2" customFormat="1" ht="44.25" customHeight="1">
      <c r="A117" s="40"/>
      <c r="B117" s="41"/>
      <c r="C117" s="203" t="s">
        <v>187</v>
      </c>
      <c r="D117" s="203" t="s">
        <v>182</v>
      </c>
      <c r="E117" s="204" t="s">
        <v>205</v>
      </c>
      <c r="F117" s="205" t="s">
        <v>206</v>
      </c>
      <c r="G117" s="206" t="s">
        <v>185</v>
      </c>
      <c r="H117" s="207">
        <v>96.400000000000006</v>
      </c>
      <c r="I117" s="208"/>
      <c r="J117" s="209">
        <f>ROUND(I117*H117,2)</f>
        <v>0</v>
      </c>
      <c r="K117" s="205" t="s">
        <v>186</v>
      </c>
      <c r="L117" s="46"/>
      <c r="M117" s="210" t="s">
        <v>21</v>
      </c>
      <c r="N117" s="211" t="s">
        <v>46</v>
      </c>
      <c r="O117" s="8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4" t="s">
        <v>187</v>
      </c>
      <c r="AT117" s="214" t="s">
        <v>182</v>
      </c>
      <c r="AU117" s="214" t="s">
        <v>85</v>
      </c>
      <c r="AY117" s="19" t="s">
        <v>179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9" t="s">
        <v>83</v>
      </c>
      <c r="BK117" s="215">
        <f>ROUND(I117*H117,2)</f>
        <v>0</v>
      </c>
      <c r="BL117" s="19" t="s">
        <v>187</v>
      </c>
      <c r="BM117" s="214" t="s">
        <v>207</v>
      </c>
    </row>
    <row r="118" s="2" customFormat="1">
      <c r="A118" s="40"/>
      <c r="B118" s="41"/>
      <c r="C118" s="42"/>
      <c r="D118" s="216" t="s">
        <v>189</v>
      </c>
      <c r="E118" s="42"/>
      <c r="F118" s="217" t="s">
        <v>208</v>
      </c>
      <c r="G118" s="42"/>
      <c r="H118" s="42"/>
      <c r="I118" s="218"/>
      <c r="J118" s="42"/>
      <c r="K118" s="42"/>
      <c r="L118" s="46"/>
      <c r="M118" s="219"/>
      <c r="N118" s="220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85</v>
      </c>
    </row>
    <row r="119" s="13" customFormat="1">
      <c r="A119" s="13"/>
      <c r="B119" s="221"/>
      <c r="C119" s="222"/>
      <c r="D119" s="223" t="s">
        <v>191</v>
      </c>
      <c r="E119" s="224" t="s">
        <v>21</v>
      </c>
      <c r="F119" s="225" t="s">
        <v>192</v>
      </c>
      <c r="G119" s="222"/>
      <c r="H119" s="224" t="s">
        <v>21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191</v>
      </c>
      <c r="AU119" s="231" t="s">
        <v>85</v>
      </c>
      <c r="AV119" s="13" t="s">
        <v>83</v>
      </c>
      <c r="AW119" s="13" t="s">
        <v>36</v>
      </c>
      <c r="AX119" s="13" t="s">
        <v>75</v>
      </c>
      <c r="AY119" s="231" t="s">
        <v>179</v>
      </c>
    </row>
    <row r="120" s="14" customFormat="1">
      <c r="A120" s="14"/>
      <c r="B120" s="232"/>
      <c r="C120" s="233"/>
      <c r="D120" s="223" t="s">
        <v>191</v>
      </c>
      <c r="E120" s="234" t="s">
        <v>21</v>
      </c>
      <c r="F120" s="235" t="s">
        <v>193</v>
      </c>
      <c r="G120" s="233"/>
      <c r="H120" s="236">
        <v>96.400000000000006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191</v>
      </c>
      <c r="AU120" s="242" t="s">
        <v>85</v>
      </c>
      <c r="AV120" s="14" t="s">
        <v>85</v>
      </c>
      <c r="AW120" s="14" t="s">
        <v>36</v>
      </c>
      <c r="AX120" s="14" t="s">
        <v>75</v>
      </c>
      <c r="AY120" s="242" t="s">
        <v>179</v>
      </c>
    </row>
    <row r="121" s="15" customFormat="1">
      <c r="A121" s="15"/>
      <c r="B121" s="243"/>
      <c r="C121" s="244"/>
      <c r="D121" s="223" t="s">
        <v>191</v>
      </c>
      <c r="E121" s="245" t="s">
        <v>21</v>
      </c>
      <c r="F121" s="246" t="s">
        <v>194</v>
      </c>
      <c r="G121" s="244"/>
      <c r="H121" s="247">
        <v>96.400000000000006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191</v>
      </c>
      <c r="AU121" s="253" t="s">
        <v>85</v>
      </c>
      <c r="AV121" s="15" t="s">
        <v>187</v>
      </c>
      <c r="AW121" s="15" t="s">
        <v>36</v>
      </c>
      <c r="AX121" s="15" t="s">
        <v>83</v>
      </c>
      <c r="AY121" s="253" t="s">
        <v>179</v>
      </c>
    </row>
    <row r="122" s="2" customFormat="1" ht="33" customHeight="1">
      <c r="A122" s="40"/>
      <c r="B122" s="41"/>
      <c r="C122" s="203" t="s">
        <v>209</v>
      </c>
      <c r="D122" s="203" t="s">
        <v>182</v>
      </c>
      <c r="E122" s="204" t="s">
        <v>210</v>
      </c>
      <c r="F122" s="205" t="s">
        <v>211</v>
      </c>
      <c r="G122" s="206" t="s">
        <v>212</v>
      </c>
      <c r="H122" s="207">
        <v>120.22499999999999</v>
      </c>
      <c r="I122" s="208"/>
      <c r="J122" s="209">
        <f>ROUND(I122*H122,2)</f>
        <v>0</v>
      </c>
      <c r="K122" s="205" t="s">
        <v>186</v>
      </c>
      <c r="L122" s="46"/>
      <c r="M122" s="210" t="s">
        <v>21</v>
      </c>
      <c r="N122" s="211" t="s">
        <v>46</v>
      </c>
      <c r="O122" s="86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4" t="s">
        <v>187</v>
      </c>
      <c r="AT122" s="214" t="s">
        <v>182</v>
      </c>
      <c r="AU122" s="214" t="s">
        <v>85</v>
      </c>
      <c r="AY122" s="19" t="s">
        <v>179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9" t="s">
        <v>83</v>
      </c>
      <c r="BK122" s="215">
        <f>ROUND(I122*H122,2)</f>
        <v>0</v>
      </c>
      <c r="BL122" s="19" t="s">
        <v>187</v>
      </c>
      <c r="BM122" s="214" t="s">
        <v>213</v>
      </c>
    </row>
    <row r="123" s="2" customFormat="1">
      <c r="A123" s="40"/>
      <c r="B123" s="41"/>
      <c r="C123" s="42"/>
      <c r="D123" s="216" t="s">
        <v>189</v>
      </c>
      <c r="E123" s="42"/>
      <c r="F123" s="217" t="s">
        <v>214</v>
      </c>
      <c r="G123" s="42"/>
      <c r="H123" s="42"/>
      <c r="I123" s="218"/>
      <c r="J123" s="42"/>
      <c r="K123" s="42"/>
      <c r="L123" s="46"/>
      <c r="M123" s="219"/>
      <c r="N123" s="220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85</v>
      </c>
    </row>
    <row r="124" s="13" customFormat="1">
      <c r="A124" s="13"/>
      <c r="B124" s="221"/>
      <c r="C124" s="222"/>
      <c r="D124" s="223" t="s">
        <v>191</v>
      </c>
      <c r="E124" s="224" t="s">
        <v>21</v>
      </c>
      <c r="F124" s="225" t="s">
        <v>215</v>
      </c>
      <c r="G124" s="222"/>
      <c r="H124" s="224" t="s">
        <v>21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191</v>
      </c>
      <c r="AU124" s="231" t="s">
        <v>85</v>
      </c>
      <c r="AV124" s="13" t="s">
        <v>83</v>
      </c>
      <c r="AW124" s="13" t="s">
        <v>36</v>
      </c>
      <c r="AX124" s="13" t="s">
        <v>75</v>
      </c>
      <c r="AY124" s="231" t="s">
        <v>179</v>
      </c>
    </row>
    <row r="125" s="14" customFormat="1">
      <c r="A125" s="14"/>
      <c r="B125" s="232"/>
      <c r="C125" s="233"/>
      <c r="D125" s="223" t="s">
        <v>191</v>
      </c>
      <c r="E125" s="234" t="s">
        <v>21</v>
      </c>
      <c r="F125" s="235" t="s">
        <v>216</v>
      </c>
      <c r="G125" s="233"/>
      <c r="H125" s="236">
        <v>120.22499999999999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2" t="s">
        <v>191</v>
      </c>
      <c r="AU125" s="242" t="s">
        <v>85</v>
      </c>
      <c r="AV125" s="14" t="s">
        <v>85</v>
      </c>
      <c r="AW125" s="14" t="s">
        <v>36</v>
      </c>
      <c r="AX125" s="14" t="s">
        <v>83</v>
      </c>
      <c r="AY125" s="242" t="s">
        <v>179</v>
      </c>
    </row>
    <row r="126" s="2" customFormat="1" ht="37.8" customHeight="1">
      <c r="A126" s="40"/>
      <c r="B126" s="41"/>
      <c r="C126" s="203" t="s">
        <v>217</v>
      </c>
      <c r="D126" s="203" t="s">
        <v>182</v>
      </c>
      <c r="E126" s="204" t="s">
        <v>218</v>
      </c>
      <c r="F126" s="205" t="s">
        <v>219</v>
      </c>
      <c r="G126" s="206" t="s">
        <v>212</v>
      </c>
      <c r="H126" s="207">
        <v>10820.25</v>
      </c>
      <c r="I126" s="208"/>
      <c r="J126" s="209">
        <f>ROUND(I126*H126,2)</f>
        <v>0</v>
      </c>
      <c r="K126" s="205" t="s">
        <v>186</v>
      </c>
      <c r="L126" s="46"/>
      <c r="M126" s="210" t="s">
        <v>21</v>
      </c>
      <c r="N126" s="211" t="s">
        <v>46</v>
      </c>
      <c r="O126" s="86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4" t="s">
        <v>187</v>
      </c>
      <c r="AT126" s="214" t="s">
        <v>182</v>
      </c>
      <c r="AU126" s="214" t="s">
        <v>85</v>
      </c>
      <c r="AY126" s="19" t="s">
        <v>179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9" t="s">
        <v>83</v>
      </c>
      <c r="BK126" s="215">
        <f>ROUND(I126*H126,2)</f>
        <v>0</v>
      </c>
      <c r="BL126" s="19" t="s">
        <v>187</v>
      </c>
      <c r="BM126" s="214" t="s">
        <v>220</v>
      </c>
    </row>
    <row r="127" s="2" customFormat="1">
      <c r="A127" s="40"/>
      <c r="B127" s="41"/>
      <c r="C127" s="42"/>
      <c r="D127" s="216" t="s">
        <v>189</v>
      </c>
      <c r="E127" s="42"/>
      <c r="F127" s="217" t="s">
        <v>221</v>
      </c>
      <c r="G127" s="42"/>
      <c r="H127" s="42"/>
      <c r="I127" s="218"/>
      <c r="J127" s="42"/>
      <c r="K127" s="42"/>
      <c r="L127" s="46"/>
      <c r="M127" s="219"/>
      <c r="N127" s="220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85</v>
      </c>
    </row>
    <row r="128" s="13" customFormat="1">
      <c r="A128" s="13"/>
      <c r="B128" s="221"/>
      <c r="C128" s="222"/>
      <c r="D128" s="223" t="s">
        <v>191</v>
      </c>
      <c r="E128" s="224" t="s">
        <v>21</v>
      </c>
      <c r="F128" s="225" t="s">
        <v>215</v>
      </c>
      <c r="G128" s="222"/>
      <c r="H128" s="224" t="s">
        <v>21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191</v>
      </c>
      <c r="AU128" s="231" t="s">
        <v>85</v>
      </c>
      <c r="AV128" s="13" t="s">
        <v>83</v>
      </c>
      <c r="AW128" s="13" t="s">
        <v>36</v>
      </c>
      <c r="AX128" s="13" t="s">
        <v>75</v>
      </c>
      <c r="AY128" s="231" t="s">
        <v>179</v>
      </c>
    </row>
    <row r="129" s="14" customFormat="1">
      <c r="A129" s="14"/>
      <c r="B129" s="232"/>
      <c r="C129" s="233"/>
      <c r="D129" s="223" t="s">
        <v>191</v>
      </c>
      <c r="E129" s="234" t="s">
        <v>21</v>
      </c>
      <c r="F129" s="235" t="s">
        <v>216</v>
      </c>
      <c r="G129" s="233"/>
      <c r="H129" s="236">
        <v>120.22499999999999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191</v>
      </c>
      <c r="AU129" s="242" t="s">
        <v>85</v>
      </c>
      <c r="AV129" s="14" t="s">
        <v>85</v>
      </c>
      <c r="AW129" s="14" t="s">
        <v>36</v>
      </c>
      <c r="AX129" s="14" t="s">
        <v>83</v>
      </c>
      <c r="AY129" s="242" t="s">
        <v>179</v>
      </c>
    </row>
    <row r="130" s="14" customFormat="1">
      <c r="A130" s="14"/>
      <c r="B130" s="232"/>
      <c r="C130" s="233"/>
      <c r="D130" s="223" t="s">
        <v>191</v>
      </c>
      <c r="E130" s="233"/>
      <c r="F130" s="235" t="s">
        <v>222</v>
      </c>
      <c r="G130" s="233"/>
      <c r="H130" s="236">
        <v>10820.25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191</v>
      </c>
      <c r="AU130" s="242" t="s">
        <v>85</v>
      </c>
      <c r="AV130" s="14" t="s">
        <v>85</v>
      </c>
      <c r="AW130" s="14" t="s">
        <v>4</v>
      </c>
      <c r="AX130" s="14" t="s">
        <v>83</v>
      </c>
      <c r="AY130" s="242" t="s">
        <v>179</v>
      </c>
    </row>
    <row r="131" s="2" customFormat="1" ht="33" customHeight="1">
      <c r="A131" s="40"/>
      <c r="B131" s="41"/>
      <c r="C131" s="203" t="s">
        <v>223</v>
      </c>
      <c r="D131" s="203" t="s">
        <v>182</v>
      </c>
      <c r="E131" s="204" t="s">
        <v>224</v>
      </c>
      <c r="F131" s="205" t="s">
        <v>225</v>
      </c>
      <c r="G131" s="206" t="s">
        <v>212</v>
      </c>
      <c r="H131" s="207">
        <v>120.22499999999999</v>
      </c>
      <c r="I131" s="208"/>
      <c r="J131" s="209">
        <f>ROUND(I131*H131,2)</f>
        <v>0</v>
      </c>
      <c r="K131" s="205" t="s">
        <v>186</v>
      </c>
      <c r="L131" s="46"/>
      <c r="M131" s="210" t="s">
        <v>21</v>
      </c>
      <c r="N131" s="211" t="s">
        <v>46</v>
      </c>
      <c r="O131" s="86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4" t="s">
        <v>187</v>
      </c>
      <c r="AT131" s="214" t="s">
        <v>182</v>
      </c>
      <c r="AU131" s="214" t="s">
        <v>85</v>
      </c>
      <c r="AY131" s="19" t="s">
        <v>179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9" t="s">
        <v>83</v>
      </c>
      <c r="BK131" s="215">
        <f>ROUND(I131*H131,2)</f>
        <v>0</v>
      </c>
      <c r="BL131" s="19" t="s">
        <v>187</v>
      </c>
      <c r="BM131" s="214" t="s">
        <v>226</v>
      </c>
    </row>
    <row r="132" s="2" customFormat="1">
      <c r="A132" s="40"/>
      <c r="B132" s="41"/>
      <c r="C132" s="42"/>
      <c r="D132" s="216" t="s">
        <v>189</v>
      </c>
      <c r="E132" s="42"/>
      <c r="F132" s="217" t="s">
        <v>227</v>
      </c>
      <c r="G132" s="42"/>
      <c r="H132" s="42"/>
      <c r="I132" s="218"/>
      <c r="J132" s="42"/>
      <c r="K132" s="42"/>
      <c r="L132" s="46"/>
      <c r="M132" s="219"/>
      <c r="N132" s="220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85</v>
      </c>
    </row>
    <row r="133" s="13" customFormat="1">
      <c r="A133" s="13"/>
      <c r="B133" s="221"/>
      <c r="C133" s="222"/>
      <c r="D133" s="223" t="s">
        <v>191</v>
      </c>
      <c r="E133" s="224" t="s">
        <v>21</v>
      </c>
      <c r="F133" s="225" t="s">
        <v>215</v>
      </c>
      <c r="G133" s="222"/>
      <c r="H133" s="224" t="s">
        <v>21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191</v>
      </c>
      <c r="AU133" s="231" t="s">
        <v>85</v>
      </c>
      <c r="AV133" s="13" t="s">
        <v>83</v>
      </c>
      <c r="AW133" s="13" t="s">
        <v>36</v>
      </c>
      <c r="AX133" s="13" t="s">
        <v>75</v>
      </c>
      <c r="AY133" s="231" t="s">
        <v>179</v>
      </c>
    </row>
    <row r="134" s="14" customFormat="1">
      <c r="A134" s="14"/>
      <c r="B134" s="232"/>
      <c r="C134" s="233"/>
      <c r="D134" s="223" t="s">
        <v>191</v>
      </c>
      <c r="E134" s="234" t="s">
        <v>21</v>
      </c>
      <c r="F134" s="235" t="s">
        <v>216</v>
      </c>
      <c r="G134" s="233"/>
      <c r="H134" s="236">
        <v>120.22499999999999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191</v>
      </c>
      <c r="AU134" s="242" t="s">
        <v>85</v>
      </c>
      <c r="AV134" s="14" t="s">
        <v>85</v>
      </c>
      <c r="AW134" s="14" t="s">
        <v>36</v>
      </c>
      <c r="AX134" s="14" t="s">
        <v>83</v>
      </c>
      <c r="AY134" s="242" t="s">
        <v>179</v>
      </c>
    </row>
    <row r="135" s="2" customFormat="1" ht="24.15" customHeight="1">
      <c r="A135" s="40"/>
      <c r="B135" s="41"/>
      <c r="C135" s="203" t="s">
        <v>228</v>
      </c>
      <c r="D135" s="203" t="s">
        <v>182</v>
      </c>
      <c r="E135" s="204" t="s">
        <v>229</v>
      </c>
      <c r="F135" s="205" t="s">
        <v>230</v>
      </c>
      <c r="G135" s="206" t="s">
        <v>185</v>
      </c>
      <c r="H135" s="207">
        <v>96.400000000000006</v>
      </c>
      <c r="I135" s="208"/>
      <c r="J135" s="209">
        <f>ROUND(I135*H135,2)</f>
        <v>0</v>
      </c>
      <c r="K135" s="205" t="s">
        <v>186</v>
      </c>
      <c r="L135" s="46"/>
      <c r="M135" s="210" t="s">
        <v>21</v>
      </c>
      <c r="N135" s="211" t="s">
        <v>46</v>
      </c>
      <c r="O135" s="86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4" t="s">
        <v>187</v>
      </c>
      <c r="AT135" s="214" t="s">
        <v>182</v>
      </c>
      <c r="AU135" s="214" t="s">
        <v>85</v>
      </c>
      <c r="AY135" s="19" t="s">
        <v>179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9" t="s">
        <v>83</v>
      </c>
      <c r="BK135" s="215">
        <f>ROUND(I135*H135,2)</f>
        <v>0</v>
      </c>
      <c r="BL135" s="19" t="s">
        <v>187</v>
      </c>
      <c r="BM135" s="214" t="s">
        <v>231</v>
      </c>
    </row>
    <row r="136" s="2" customFormat="1">
      <c r="A136" s="40"/>
      <c r="B136" s="41"/>
      <c r="C136" s="42"/>
      <c r="D136" s="216" t="s">
        <v>189</v>
      </c>
      <c r="E136" s="42"/>
      <c r="F136" s="217" t="s">
        <v>232</v>
      </c>
      <c r="G136" s="42"/>
      <c r="H136" s="42"/>
      <c r="I136" s="218"/>
      <c r="J136" s="42"/>
      <c r="K136" s="42"/>
      <c r="L136" s="46"/>
      <c r="M136" s="219"/>
      <c r="N136" s="220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85</v>
      </c>
    </row>
    <row r="137" s="13" customFormat="1">
      <c r="A137" s="13"/>
      <c r="B137" s="221"/>
      <c r="C137" s="222"/>
      <c r="D137" s="223" t="s">
        <v>191</v>
      </c>
      <c r="E137" s="224" t="s">
        <v>21</v>
      </c>
      <c r="F137" s="225" t="s">
        <v>192</v>
      </c>
      <c r="G137" s="222"/>
      <c r="H137" s="224" t="s">
        <v>21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191</v>
      </c>
      <c r="AU137" s="231" t="s">
        <v>85</v>
      </c>
      <c r="AV137" s="13" t="s">
        <v>83</v>
      </c>
      <c r="AW137" s="13" t="s">
        <v>36</v>
      </c>
      <c r="AX137" s="13" t="s">
        <v>75</v>
      </c>
      <c r="AY137" s="231" t="s">
        <v>179</v>
      </c>
    </row>
    <row r="138" s="14" customFormat="1">
      <c r="A138" s="14"/>
      <c r="B138" s="232"/>
      <c r="C138" s="233"/>
      <c r="D138" s="223" t="s">
        <v>191</v>
      </c>
      <c r="E138" s="234" t="s">
        <v>21</v>
      </c>
      <c r="F138" s="235" t="s">
        <v>193</v>
      </c>
      <c r="G138" s="233"/>
      <c r="H138" s="236">
        <v>96.400000000000006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191</v>
      </c>
      <c r="AU138" s="242" t="s">
        <v>85</v>
      </c>
      <c r="AV138" s="14" t="s">
        <v>85</v>
      </c>
      <c r="AW138" s="14" t="s">
        <v>36</v>
      </c>
      <c r="AX138" s="14" t="s">
        <v>75</v>
      </c>
      <c r="AY138" s="242" t="s">
        <v>179</v>
      </c>
    </row>
    <row r="139" s="15" customFormat="1">
      <c r="A139" s="15"/>
      <c r="B139" s="243"/>
      <c r="C139" s="244"/>
      <c r="D139" s="223" t="s">
        <v>191</v>
      </c>
      <c r="E139" s="245" t="s">
        <v>21</v>
      </c>
      <c r="F139" s="246" t="s">
        <v>194</v>
      </c>
      <c r="G139" s="244"/>
      <c r="H139" s="247">
        <v>96.400000000000006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191</v>
      </c>
      <c r="AU139" s="253" t="s">
        <v>85</v>
      </c>
      <c r="AV139" s="15" t="s">
        <v>187</v>
      </c>
      <c r="AW139" s="15" t="s">
        <v>36</v>
      </c>
      <c r="AX139" s="15" t="s">
        <v>83</v>
      </c>
      <c r="AY139" s="253" t="s">
        <v>179</v>
      </c>
    </row>
    <row r="140" s="2" customFormat="1" ht="33" customHeight="1">
      <c r="A140" s="40"/>
      <c r="B140" s="41"/>
      <c r="C140" s="203" t="s">
        <v>180</v>
      </c>
      <c r="D140" s="203" t="s">
        <v>182</v>
      </c>
      <c r="E140" s="204" t="s">
        <v>233</v>
      </c>
      <c r="F140" s="205" t="s">
        <v>234</v>
      </c>
      <c r="G140" s="206" t="s">
        <v>185</v>
      </c>
      <c r="H140" s="207">
        <v>8676</v>
      </c>
      <c r="I140" s="208"/>
      <c r="J140" s="209">
        <f>ROUND(I140*H140,2)</f>
        <v>0</v>
      </c>
      <c r="K140" s="205" t="s">
        <v>186</v>
      </c>
      <c r="L140" s="46"/>
      <c r="M140" s="210" t="s">
        <v>21</v>
      </c>
      <c r="N140" s="211" t="s">
        <v>46</v>
      </c>
      <c r="O140" s="86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4" t="s">
        <v>187</v>
      </c>
      <c r="AT140" s="214" t="s">
        <v>182</v>
      </c>
      <c r="AU140" s="214" t="s">
        <v>85</v>
      </c>
      <c r="AY140" s="19" t="s">
        <v>179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9" t="s">
        <v>83</v>
      </c>
      <c r="BK140" s="215">
        <f>ROUND(I140*H140,2)</f>
        <v>0</v>
      </c>
      <c r="BL140" s="19" t="s">
        <v>187</v>
      </c>
      <c r="BM140" s="214" t="s">
        <v>235</v>
      </c>
    </row>
    <row r="141" s="2" customFormat="1">
      <c r="A141" s="40"/>
      <c r="B141" s="41"/>
      <c r="C141" s="42"/>
      <c r="D141" s="216" t="s">
        <v>189</v>
      </c>
      <c r="E141" s="42"/>
      <c r="F141" s="217" t="s">
        <v>236</v>
      </c>
      <c r="G141" s="42"/>
      <c r="H141" s="42"/>
      <c r="I141" s="218"/>
      <c r="J141" s="42"/>
      <c r="K141" s="42"/>
      <c r="L141" s="46"/>
      <c r="M141" s="219"/>
      <c r="N141" s="220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85</v>
      </c>
    </row>
    <row r="142" s="13" customFormat="1">
      <c r="A142" s="13"/>
      <c r="B142" s="221"/>
      <c r="C142" s="222"/>
      <c r="D142" s="223" t="s">
        <v>191</v>
      </c>
      <c r="E142" s="224" t="s">
        <v>21</v>
      </c>
      <c r="F142" s="225" t="s">
        <v>192</v>
      </c>
      <c r="G142" s="222"/>
      <c r="H142" s="224" t="s">
        <v>21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191</v>
      </c>
      <c r="AU142" s="231" t="s">
        <v>85</v>
      </c>
      <c r="AV142" s="13" t="s">
        <v>83</v>
      </c>
      <c r="AW142" s="13" t="s">
        <v>36</v>
      </c>
      <c r="AX142" s="13" t="s">
        <v>75</v>
      </c>
      <c r="AY142" s="231" t="s">
        <v>179</v>
      </c>
    </row>
    <row r="143" s="14" customFormat="1">
      <c r="A143" s="14"/>
      <c r="B143" s="232"/>
      <c r="C143" s="233"/>
      <c r="D143" s="223" t="s">
        <v>191</v>
      </c>
      <c r="E143" s="234" t="s">
        <v>21</v>
      </c>
      <c r="F143" s="235" t="s">
        <v>193</v>
      </c>
      <c r="G143" s="233"/>
      <c r="H143" s="236">
        <v>96.400000000000006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191</v>
      </c>
      <c r="AU143" s="242" t="s">
        <v>85</v>
      </c>
      <c r="AV143" s="14" t="s">
        <v>85</v>
      </c>
      <c r="AW143" s="14" t="s">
        <v>36</v>
      </c>
      <c r="AX143" s="14" t="s">
        <v>75</v>
      </c>
      <c r="AY143" s="242" t="s">
        <v>179</v>
      </c>
    </row>
    <row r="144" s="15" customFormat="1">
      <c r="A144" s="15"/>
      <c r="B144" s="243"/>
      <c r="C144" s="244"/>
      <c r="D144" s="223" t="s">
        <v>191</v>
      </c>
      <c r="E144" s="245" t="s">
        <v>21</v>
      </c>
      <c r="F144" s="246" t="s">
        <v>194</v>
      </c>
      <c r="G144" s="244"/>
      <c r="H144" s="247">
        <v>96.400000000000006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3" t="s">
        <v>191</v>
      </c>
      <c r="AU144" s="253" t="s">
        <v>85</v>
      </c>
      <c r="AV144" s="15" t="s">
        <v>187</v>
      </c>
      <c r="AW144" s="15" t="s">
        <v>36</v>
      </c>
      <c r="AX144" s="15" t="s">
        <v>83</v>
      </c>
      <c r="AY144" s="253" t="s">
        <v>179</v>
      </c>
    </row>
    <row r="145" s="14" customFormat="1">
      <c r="A145" s="14"/>
      <c r="B145" s="232"/>
      <c r="C145" s="233"/>
      <c r="D145" s="223" t="s">
        <v>191</v>
      </c>
      <c r="E145" s="233"/>
      <c r="F145" s="235" t="s">
        <v>199</v>
      </c>
      <c r="G145" s="233"/>
      <c r="H145" s="236">
        <v>8676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191</v>
      </c>
      <c r="AU145" s="242" t="s">
        <v>85</v>
      </c>
      <c r="AV145" s="14" t="s">
        <v>85</v>
      </c>
      <c r="AW145" s="14" t="s">
        <v>4</v>
      </c>
      <c r="AX145" s="14" t="s">
        <v>83</v>
      </c>
      <c r="AY145" s="242" t="s">
        <v>179</v>
      </c>
    </row>
    <row r="146" s="2" customFormat="1" ht="24.15" customHeight="1">
      <c r="A146" s="40"/>
      <c r="B146" s="41"/>
      <c r="C146" s="203" t="s">
        <v>237</v>
      </c>
      <c r="D146" s="203" t="s">
        <v>182</v>
      </c>
      <c r="E146" s="204" t="s">
        <v>238</v>
      </c>
      <c r="F146" s="205" t="s">
        <v>239</v>
      </c>
      <c r="G146" s="206" t="s">
        <v>185</v>
      </c>
      <c r="H146" s="207">
        <v>96.400000000000006</v>
      </c>
      <c r="I146" s="208"/>
      <c r="J146" s="209">
        <f>ROUND(I146*H146,2)</f>
        <v>0</v>
      </c>
      <c r="K146" s="205" t="s">
        <v>186</v>
      </c>
      <c r="L146" s="46"/>
      <c r="M146" s="210" t="s">
        <v>21</v>
      </c>
      <c r="N146" s="211" t="s">
        <v>46</v>
      </c>
      <c r="O146" s="86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4" t="s">
        <v>187</v>
      </c>
      <c r="AT146" s="214" t="s">
        <v>182</v>
      </c>
      <c r="AU146" s="214" t="s">
        <v>85</v>
      </c>
      <c r="AY146" s="19" t="s">
        <v>179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9" t="s">
        <v>83</v>
      </c>
      <c r="BK146" s="215">
        <f>ROUND(I146*H146,2)</f>
        <v>0</v>
      </c>
      <c r="BL146" s="19" t="s">
        <v>187</v>
      </c>
      <c r="BM146" s="214" t="s">
        <v>240</v>
      </c>
    </row>
    <row r="147" s="2" customFormat="1">
      <c r="A147" s="40"/>
      <c r="B147" s="41"/>
      <c r="C147" s="42"/>
      <c r="D147" s="216" t="s">
        <v>189</v>
      </c>
      <c r="E147" s="42"/>
      <c r="F147" s="217" t="s">
        <v>241</v>
      </c>
      <c r="G147" s="42"/>
      <c r="H147" s="42"/>
      <c r="I147" s="218"/>
      <c r="J147" s="42"/>
      <c r="K147" s="42"/>
      <c r="L147" s="46"/>
      <c r="M147" s="219"/>
      <c r="N147" s="22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85</v>
      </c>
    </row>
    <row r="148" s="13" customFormat="1">
      <c r="A148" s="13"/>
      <c r="B148" s="221"/>
      <c r="C148" s="222"/>
      <c r="D148" s="223" t="s">
        <v>191</v>
      </c>
      <c r="E148" s="224" t="s">
        <v>21</v>
      </c>
      <c r="F148" s="225" t="s">
        <v>192</v>
      </c>
      <c r="G148" s="222"/>
      <c r="H148" s="224" t="s">
        <v>21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191</v>
      </c>
      <c r="AU148" s="231" t="s">
        <v>85</v>
      </c>
      <c r="AV148" s="13" t="s">
        <v>83</v>
      </c>
      <c r="AW148" s="13" t="s">
        <v>36</v>
      </c>
      <c r="AX148" s="13" t="s">
        <v>75</v>
      </c>
      <c r="AY148" s="231" t="s">
        <v>179</v>
      </c>
    </row>
    <row r="149" s="14" customFormat="1">
      <c r="A149" s="14"/>
      <c r="B149" s="232"/>
      <c r="C149" s="233"/>
      <c r="D149" s="223" t="s">
        <v>191</v>
      </c>
      <c r="E149" s="234" t="s">
        <v>21</v>
      </c>
      <c r="F149" s="235" t="s">
        <v>193</v>
      </c>
      <c r="G149" s="233"/>
      <c r="H149" s="236">
        <v>96.400000000000006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191</v>
      </c>
      <c r="AU149" s="242" t="s">
        <v>85</v>
      </c>
      <c r="AV149" s="14" t="s">
        <v>85</v>
      </c>
      <c r="AW149" s="14" t="s">
        <v>36</v>
      </c>
      <c r="AX149" s="14" t="s">
        <v>75</v>
      </c>
      <c r="AY149" s="242" t="s">
        <v>179</v>
      </c>
    </row>
    <row r="150" s="15" customFormat="1">
      <c r="A150" s="15"/>
      <c r="B150" s="243"/>
      <c r="C150" s="244"/>
      <c r="D150" s="223" t="s">
        <v>191</v>
      </c>
      <c r="E150" s="245" t="s">
        <v>21</v>
      </c>
      <c r="F150" s="246" t="s">
        <v>194</v>
      </c>
      <c r="G150" s="244"/>
      <c r="H150" s="247">
        <v>96.400000000000006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191</v>
      </c>
      <c r="AU150" s="253" t="s">
        <v>85</v>
      </c>
      <c r="AV150" s="15" t="s">
        <v>187</v>
      </c>
      <c r="AW150" s="15" t="s">
        <v>36</v>
      </c>
      <c r="AX150" s="15" t="s">
        <v>83</v>
      </c>
      <c r="AY150" s="253" t="s">
        <v>179</v>
      </c>
    </row>
    <row r="151" s="2" customFormat="1" ht="24.15" customHeight="1">
      <c r="A151" s="40"/>
      <c r="B151" s="41"/>
      <c r="C151" s="203" t="s">
        <v>242</v>
      </c>
      <c r="D151" s="203" t="s">
        <v>182</v>
      </c>
      <c r="E151" s="204" t="s">
        <v>243</v>
      </c>
      <c r="F151" s="205" t="s">
        <v>244</v>
      </c>
      <c r="G151" s="206" t="s">
        <v>185</v>
      </c>
      <c r="H151" s="207">
        <v>96.400000000000006</v>
      </c>
      <c r="I151" s="208"/>
      <c r="J151" s="209">
        <f>ROUND(I151*H151,2)</f>
        <v>0</v>
      </c>
      <c r="K151" s="205" t="s">
        <v>186</v>
      </c>
      <c r="L151" s="46"/>
      <c r="M151" s="210" t="s">
        <v>21</v>
      </c>
      <c r="N151" s="211" t="s">
        <v>46</v>
      </c>
      <c r="O151" s="86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4" t="s">
        <v>187</v>
      </c>
      <c r="AT151" s="214" t="s">
        <v>182</v>
      </c>
      <c r="AU151" s="214" t="s">
        <v>85</v>
      </c>
      <c r="AY151" s="19" t="s">
        <v>179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9" t="s">
        <v>83</v>
      </c>
      <c r="BK151" s="215">
        <f>ROUND(I151*H151,2)</f>
        <v>0</v>
      </c>
      <c r="BL151" s="19" t="s">
        <v>187</v>
      </c>
      <c r="BM151" s="214" t="s">
        <v>245</v>
      </c>
    </row>
    <row r="152" s="2" customFormat="1">
      <c r="A152" s="40"/>
      <c r="B152" s="41"/>
      <c r="C152" s="42"/>
      <c r="D152" s="216" t="s">
        <v>189</v>
      </c>
      <c r="E152" s="42"/>
      <c r="F152" s="217" t="s">
        <v>246</v>
      </c>
      <c r="G152" s="42"/>
      <c r="H152" s="42"/>
      <c r="I152" s="218"/>
      <c r="J152" s="42"/>
      <c r="K152" s="42"/>
      <c r="L152" s="46"/>
      <c r="M152" s="219"/>
      <c r="N152" s="220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85</v>
      </c>
    </row>
    <row r="153" s="13" customFormat="1">
      <c r="A153" s="13"/>
      <c r="B153" s="221"/>
      <c r="C153" s="222"/>
      <c r="D153" s="223" t="s">
        <v>191</v>
      </c>
      <c r="E153" s="224" t="s">
        <v>21</v>
      </c>
      <c r="F153" s="225" t="s">
        <v>192</v>
      </c>
      <c r="G153" s="222"/>
      <c r="H153" s="224" t="s">
        <v>21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191</v>
      </c>
      <c r="AU153" s="231" t="s">
        <v>85</v>
      </c>
      <c r="AV153" s="13" t="s">
        <v>83</v>
      </c>
      <c r="AW153" s="13" t="s">
        <v>36</v>
      </c>
      <c r="AX153" s="13" t="s">
        <v>75</v>
      </c>
      <c r="AY153" s="231" t="s">
        <v>179</v>
      </c>
    </row>
    <row r="154" s="14" customFormat="1">
      <c r="A154" s="14"/>
      <c r="B154" s="232"/>
      <c r="C154" s="233"/>
      <c r="D154" s="223" t="s">
        <v>191</v>
      </c>
      <c r="E154" s="234" t="s">
        <v>21</v>
      </c>
      <c r="F154" s="235" t="s">
        <v>193</v>
      </c>
      <c r="G154" s="233"/>
      <c r="H154" s="236">
        <v>96.400000000000006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191</v>
      </c>
      <c r="AU154" s="242" t="s">
        <v>85</v>
      </c>
      <c r="AV154" s="14" t="s">
        <v>85</v>
      </c>
      <c r="AW154" s="14" t="s">
        <v>36</v>
      </c>
      <c r="AX154" s="14" t="s">
        <v>75</v>
      </c>
      <c r="AY154" s="242" t="s">
        <v>179</v>
      </c>
    </row>
    <row r="155" s="15" customFormat="1">
      <c r="A155" s="15"/>
      <c r="B155" s="243"/>
      <c r="C155" s="244"/>
      <c r="D155" s="223" t="s">
        <v>191</v>
      </c>
      <c r="E155" s="245" t="s">
        <v>21</v>
      </c>
      <c r="F155" s="246" t="s">
        <v>194</v>
      </c>
      <c r="G155" s="244"/>
      <c r="H155" s="247">
        <v>96.400000000000006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191</v>
      </c>
      <c r="AU155" s="253" t="s">
        <v>85</v>
      </c>
      <c r="AV155" s="15" t="s">
        <v>187</v>
      </c>
      <c r="AW155" s="15" t="s">
        <v>36</v>
      </c>
      <c r="AX155" s="15" t="s">
        <v>83</v>
      </c>
      <c r="AY155" s="253" t="s">
        <v>179</v>
      </c>
    </row>
    <row r="156" s="2" customFormat="1" ht="44.25" customHeight="1">
      <c r="A156" s="40"/>
      <c r="B156" s="41"/>
      <c r="C156" s="203" t="s">
        <v>8</v>
      </c>
      <c r="D156" s="203" t="s">
        <v>182</v>
      </c>
      <c r="E156" s="204" t="s">
        <v>247</v>
      </c>
      <c r="F156" s="205" t="s">
        <v>248</v>
      </c>
      <c r="G156" s="206" t="s">
        <v>185</v>
      </c>
      <c r="H156" s="207">
        <v>192.80000000000001</v>
      </c>
      <c r="I156" s="208"/>
      <c r="J156" s="209">
        <f>ROUND(I156*H156,2)</f>
        <v>0</v>
      </c>
      <c r="K156" s="205" t="s">
        <v>186</v>
      </c>
      <c r="L156" s="46"/>
      <c r="M156" s="210" t="s">
        <v>21</v>
      </c>
      <c r="N156" s="211" t="s">
        <v>46</v>
      </c>
      <c r="O156" s="86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4" t="s">
        <v>187</v>
      </c>
      <c r="AT156" s="214" t="s">
        <v>182</v>
      </c>
      <c r="AU156" s="214" t="s">
        <v>85</v>
      </c>
      <c r="AY156" s="19" t="s">
        <v>179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9" t="s">
        <v>83</v>
      </c>
      <c r="BK156" s="215">
        <f>ROUND(I156*H156,2)</f>
        <v>0</v>
      </c>
      <c r="BL156" s="19" t="s">
        <v>187</v>
      </c>
      <c r="BM156" s="214" t="s">
        <v>249</v>
      </c>
    </row>
    <row r="157" s="2" customFormat="1">
      <c r="A157" s="40"/>
      <c r="B157" s="41"/>
      <c r="C157" s="42"/>
      <c r="D157" s="216" t="s">
        <v>189</v>
      </c>
      <c r="E157" s="42"/>
      <c r="F157" s="217" t="s">
        <v>250</v>
      </c>
      <c r="G157" s="42"/>
      <c r="H157" s="42"/>
      <c r="I157" s="218"/>
      <c r="J157" s="42"/>
      <c r="K157" s="42"/>
      <c r="L157" s="46"/>
      <c r="M157" s="219"/>
      <c r="N157" s="220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85</v>
      </c>
    </row>
    <row r="158" s="13" customFormat="1">
      <c r="A158" s="13"/>
      <c r="B158" s="221"/>
      <c r="C158" s="222"/>
      <c r="D158" s="223" t="s">
        <v>191</v>
      </c>
      <c r="E158" s="224" t="s">
        <v>21</v>
      </c>
      <c r="F158" s="225" t="s">
        <v>192</v>
      </c>
      <c r="G158" s="222"/>
      <c r="H158" s="224" t="s">
        <v>21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191</v>
      </c>
      <c r="AU158" s="231" t="s">
        <v>85</v>
      </c>
      <c r="AV158" s="13" t="s">
        <v>83</v>
      </c>
      <c r="AW158" s="13" t="s">
        <v>36</v>
      </c>
      <c r="AX158" s="13" t="s">
        <v>75</v>
      </c>
      <c r="AY158" s="231" t="s">
        <v>179</v>
      </c>
    </row>
    <row r="159" s="14" customFormat="1">
      <c r="A159" s="14"/>
      <c r="B159" s="232"/>
      <c r="C159" s="233"/>
      <c r="D159" s="223" t="s">
        <v>191</v>
      </c>
      <c r="E159" s="234" t="s">
        <v>21</v>
      </c>
      <c r="F159" s="235" t="s">
        <v>193</v>
      </c>
      <c r="G159" s="233"/>
      <c r="H159" s="236">
        <v>96.400000000000006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191</v>
      </c>
      <c r="AU159" s="242" t="s">
        <v>85</v>
      </c>
      <c r="AV159" s="14" t="s">
        <v>85</v>
      </c>
      <c r="AW159" s="14" t="s">
        <v>36</v>
      </c>
      <c r="AX159" s="14" t="s">
        <v>75</v>
      </c>
      <c r="AY159" s="242" t="s">
        <v>179</v>
      </c>
    </row>
    <row r="160" s="15" customFormat="1">
      <c r="A160" s="15"/>
      <c r="B160" s="243"/>
      <c r="C160" s="244"/>
      <c r="D160" s="223" t="s">
        <v>191</v>
      </c>
      <c r="E160" s="245" t="s">
        <v>21</v>
      </c>
      <c r="F160" s="246" t="s">
        <v>194</v>
      </c>
      <c r="G160" s="244"/>
      <c r="H160" s="247">
        <v>96.400000000000006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191</v>
      </c>
      <c r="AU160" s="253" t="s">
        <v>85</v>
      </c>
      <c r="AV160" s="15" t="s">
        <v>187</v>
      </c>
      <c r="AW160" s="15" t="s">
        <v>36</v>
      </c>
      <c r="AX160" s="15" t="s">
        <v>83</v>
      </c>
      <c r="AY160" s="253" t="s">
        <v>179</v>
      </c>
    </row>
    <row r="161" s="14" customFormat="1">
      <c r="A161" s="14"/>
      <c r="B161" s="232"/>
      <c r="C161" s="233"/>
      <c r="D161" s="223" t="s">
        <v>191</v>
      </c>
      <c r="E161" s="233"/>
      <c r="F161" s="235" t="s">
        <v>251</v>
      </c>
      <c r="G161" s="233"/>
      <c r="H161" s="236">
        <v>192.80000000000001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191</v>
      </c>
      <c r="AU161" s="242" t="s">
        <v>85</v>
      </c>
      <c r="AV161" s="14" t="s">
        <v>85</v>
      </c>
      <c r="AW161" s="14" t="s">
        <v>4</v>
      </c>
      <c r="AX161" s="14" t="s">
        <v>83</v>
      </c>
      <c r="AY161" s="242" t="s">
        <v>179</v>
      </c>
    </row>
    <row r="162" s="2" customFormat="1" ht="16.5" customHeight="1">
      <c r="A162" s="40"/>
      <c r="B162" s="41"/>
      <c r="C162" s="203" t="s">
        <v>135</v>
      </c>
      <c r="D162" s="203" t="s">
        <v>182</v>
      </c>
      <c r="E162" s="204" t="s">
        <v>252</v>
      </c>
      <c r="F162" s="205" t="s">
        <v>253</v>
      </c>
      <c r="G162" s="206" t="s">
        <v>202</v>
      </c>
      <c r="H162" s="207">
        <v>1</v>
      </c>
      <c r="I162" s="208"/>
      <c r="J162" s="209">
        <f>ROUND(I162*H162,2)</f>
        <v>0</v>
      </c>
      <c r="K162" s="205" t="s">
        <v>254</v>
      </c>
      <c r="L162" s="46"/>
      <c r="M162" s="210" t="s">
        <v>21</v>
      </c>
      <c r="N162" s="211" t="s">
        <v>46</v>
      </c>
      <c r="O162" s="86"/>
      <c r="P162" s="212">
        <f>O162*H162</f>
        <v>0</v>
      </c>
      <c r="Q162" s="212">
        <v>2.3999999999999999</v>
      </c>
      <c r="R162" s="212">
        <f>Q162*H162</f>
        <v>2.3999999999999999</v>
      </c>
      <c r="S162" s="212">
        <v>2.3999999999999999</v>
      </c>
      <c r="T162" s="213">
        <f>S162*H162</f>
        <v>2.3999999999999999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4" t="s">
        <v>187</v>
      </c>
      <c r="AT162" s="214" t="s">
        <v>182</v>
      </c>
      <c r="AU162" s="214" t="s">
        <v>85</v>
      </c>
      <c r="AY162" s="19" t="s">
        <v>179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9" t="s">
        <v>83</v>
      </c>
      <c r="BK162" s="215">
        <f>ROUND(I162*H162,2)</f>
        <v>0</v>
      </c>
      <c r="BL162" s="19" t="s">
        <v>187</v>
      </c>
      <c r="BM162" s="214" t="s">
        <v>255</v>
      </c>
    </row>
    <row r="163" s="2" customFormat="1">
      <c r="A163" s="40"/>
      <c r="B163" s="41"/>
      <c r="C163" s="42"/>
      <c r="D163" s="223" t="s">
        <v>256</v>
      </c>
      <c r="E163" s="42"/>
      <c r="F163" s="254" t="s">
        <v>257</v>
      </c>
      <c r="G163" s="42"/>
      <c r="H163" s="42"/>
      <c r="I163" s="218"/>
      <c r="J163" s="42"/>
      <c r="K163" s="42"/>
      <c r="L163" s="46"/>
      <c r="M163" s="219"/>
      <c r="N163" s="220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256</v>
      </c>
      <c r="AU163" s="19" t="s">
        <v>85</v>
      </c>
    </row>
    <row r="164" s="13" customFormat="1">
      <c r="A164" s="13"/>
      <c r="B164" s="221"/>
      <c r="C164" s="222"/>
      <c r="D164" s="223" t="s">
        <v>191</v>
      </c>
      <c r="E164" s="224" t="s">
        <v>21</v>
      </c>
      <c r="F164" s="225" t="s">
        <v>258</v>
      </c>
      <c r="G164" s="222"/>
      <c r="H164" s="224" t="s">
        <v>21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191</v>
      </c>
      <c r="AU164" s="231" t="s">
        <v>85</v>
      </c>
      <c r="AV164" s="13" t="s">
        <v>83</v>
      </c>
      <c r="AW164" s="13" t="s">
        <v>36</v>
      </c>
      <c r="AX164" s="13" t="s">
        <v>75</v>
      </c>
      <c r="AY164" s="231" t="s">
        <v>179</v>
      </c>
    </row>
    <row r="165" s="14" customFormat="1">
      <c r="A165" s="14"/>
      <c r="B165" s="232"/>
      <c r="C165" s="233"/>
      <c r="D165" s="223" t="s">
        <v>191</v>
      </c>
      <c r="E165" s="234" t="s">
        <v>21</v>
      </c>
      <c r="F165" s="235" t="s">
        <v>83</v>
      </c>
      <c r="G165" s="233"/>
      <c r="H165" s="236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2" t="s">
        <v>191</v>
      </c>
      <c r="AU165" s="242" t="s">
        <v>85</v>
      </c>
      <c r="AV165" s="14" t="s">
        <v>85</v>
      </c>
      <c r="AW165" s="14" t="s">
        <v>36</v>
      </c>
      <c r="AX165" s="14" t="s">
        <v>83</v>
      </c>
      <c r="AY165" s="242" t="s">
        <v>179</v>
      </c>
    </row>
    <row r="166" s="2" customFormat="1" ht="24.15" customHeight="1">
      <c r="A166" s="40"/>
      <c r="B166" s="41"/>
      <c r="C166" s="203" t="s">
        <v>259</v>
      </c>
      <c r="D166" s="203" t="s">
        <v>182</v>
      </c>
      <c r="E166" s="204" t="s">
        <v>260</v>
      </c>
      <c r="F166" s="205" t="s">
        <v>261</v>
      </c>
      <c r="G166" s="206" t="s">
        <v>202</v>
      </c>
      <c r="H166" s="207">
        <v>1</v>
      </c>
      <c r="I166" s="208"/>
      <c r="J166" s="209">
        <f>ROUND(I166*H166,2)</f>
        <v>0</v>
      </c>
      <c r="K166" s="205" t="s">
        <v>254</v>
      </c>
      <c r="L166" s="46"/>
      <c r="M166" s="210" t="s">
        <v>21</v>
      </c>
      <c r="N166" s="211" t="s">
        <v>46</v>
      </c>
      <c r="O166" s="86"/>
      <c r="P166" s="212">
        <f>O166*H166</f>
        <v>0</v>
      </c>
      <c r="Q166" s="212">
        <v>2.3999999999999999</v>
      </c>
      <c r="R166" s="212">
        <f>Q166*H166</f>
        <v>2.3999999999999999</v>
      </c>
      <c r="S166" s="212">
        <v>2.3999999999999999</v>
      </c>
      <c r="T166" s="213">
        <f>S166*H166</f>
        <v>2.3999999999999999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4" t="s">
        <v>187</v>
      </c>
      <c r="AT166" s="214" t="s">
        <v>182</v>
      </c>
      <c r="AU166" s="214" t="s">
        <v>85</v>
      </c>
      <c r="AY166" s="19" t="s">
        <v>179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9" t="s">
        <v>83</v>
      </c>
      <c r="BK166" s="215">
        <f>ROUND(I166*H166,2)</f>
        <v>0</v>
      </c>
      <c r="BL166" s="19" t="s">
        <v>187</v>
      </c>
      <c r="BM166" s="214" t="s">
        <v>262</v>
      </c>
    </row>
    <row r="167" s="2" customFormat="1">
      <c r="A167" s="40"/>
      <c r="B167" s="41"/>
      <c r="C167" s="42"/>
      <c r="D167" s="223" t="s">
        <v>256</v>
      </c>
      <c r="E167" s="42"/>
      <c r="F167" s="254" t="s">
        <v>263</v>
      </c>
      <c r="G167" s="42"/>
      <c r="H167" s="42"/>
      <c r="I167" s="218"/>
      <c r="J167" s="42"/>
      <c r="K167" s="42"/>
      <c r="L167" s="46"/>
      <c r="M167" s="219"/>
      <c r="N167" s="220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256</v>
      </c>
      <c r="AU167" s="19" t="s">
        <v>85</v>
      </c>
    </row>
    <row r="168" s="13" customFormat="1">
      <c r="A168" s="13"/>
      <c r="B168" s="221"/>
      <c r="C168" s="222"/>
      <c r="D168" s="223" t="s">
        <v>191</v>
      </c>
      <c r="E168" s="224" t="s">
        <v>21</v>
      </c>
      <c r="F168" s="225" t="s">
        <v>258</v>
      </c>
      <c r="G168" s="222"/>
      <c r="H168" s="224" t="s">
        <v>21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191</v>
      </c>
      <c r="AU168" s="231" t="s">
        <v>85</v>
      </c>
      <c r="AV168" s="13" t="s">
        <v>83</v>
      </c>
      <c r="AW168" s="13" t="s">
        <v>36</v>
      </c>
      <c r="AX168" s="13" t="s">
        <v>75</v>
      </c>
      <c r="AY168" s="231" t="s">
        <v>179</v>
      </c>
    </row>
    <row r="169" s="14" customFormat="1">
      <c r="A169" s="14"/>
      <c r="B169" s="232"/>
      <c r="C169" s="233"/>
      <c r="D169" s="223" t="s">
        <v>191</v>
      </c>
      <c r="E169" s="234" t="s">
        <v>21</v>
      </c>
      <c r="F169" s="235" t="s">
        <v>83</v>
      </c>
      <c r="G169" s="233"/>
      <c r="H169" s="236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191</v>
      </c>
      <c r="AU169" s="242" t="s">
        <v>85</v>
      </c>
      <c r="AV169" s="14" t="s">
        <v>85</v>
      </c>
      <c r="AW169" s="14" t="s">
        <v>36</v>
      </c>
      <c r="AX169" s="14" t="s">
        <v>83</v>
      </c>
      <c r="AY169" s="242" t="s">
        <v>179</v>
      </c>
    </row>
    <row r="170" s="12" customFormat="1" ht="22.8" customHeight="1">
      <c r="A170" s="12"/>
      <c r="B170" s="187"/>
      <c r="C170" s="188"/>
      <c r="D170" s="189" t="s">
        <v>74</v>
      </c>
      <c r="E170" s="201" t="s">
        <v>264</v>
      </c>
      <c r="F170" s="201" t="s">
        <v>265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SUM(P171:P183)</f>
        <v>0</v>
      </c>
      <c r="Q170" s="195"/>
      <c r="R170" s="196">
        <f>SUM(R171:R183)</f>
        <v>0</v>
      </c>
      <c r="S170" s="195"/>
      <c r="T170" s="197">
        <f>SUM(T171:T183)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8" t="s">
        <v>83</v>
      </c>
      <c r="AT170" s="199" t="s">
        <v>74</v>
      </c>
      <c r="AU170" s="199" t="s">
        <v>83</v>
      </c>
      <c r="AY170" s="198" t="s">
        <v>179</v>
      </c>
      <c r="BK170" s="200">
        <f>SUM(BK171:BK183)</f>
        <v>0</v>
      </c>
    </row>
    <row r="171" s="2" customFormat="1" ht="33" customHeight="1">
      <c r="A171" s="40"/>
      <c r="B171" s="41"/>
      <c r="C171" s="203" t="s">
        <v>266</v>
      </c>
      <c r="D171" s="203" t="s">
        <v>182</v>
      </c>
      <c r="E171" s="204" t="s">
        <v>267</v>
      </c>
      <c r="F171" s="205" t="s">
        <v>268</v>
      </c>
      <c r="G171" s="206" t="s">
        <v>269</v>
      </c>
      <c r="H171" s="207">
        <v>8.2949999999999999</v>
      </c>
      <c r="I171" s="208"/>
      <c r="J171" s="209">
        <f>ROUND(I171*H171,2)</f>
        <v>0</v>
      </c>
      <c r="K171" s="205" t="s">
        <v>186</v>
      </c>
      <c r="L171" s="46"/>
      <c r="M171" s="210" t="s">
        <v>21</v>
      </c>
      <c r="N171" s="211" t="s">
        <v>46</v>
      </c>
      <c r="O171" s="86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4" t="s">
        <v>187</v>
      </c>
      <c r="AT171" s="214" t="s">
        <v>182</v>
      </c>
      <c r="AU171" s="214" t="s">
        <v>85</v>
      </c>
      <c r="AY171" s="19" t="s">
        <v>179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9" t="s">
        <v>83</v>
      </c>
      <c r="BK171" s="215">
        <f>ROUND(I171*H171,2)</f>
        <v>0</v>
      </c>
      <c r="BL171" s="19" t="s">
        <v>187</v>
      </c>
      <c r="BM171" s="214" t="s">
        <v>270</v>
      </c>
    </row>
    <row r="172" s="2" customFormat="1">
      <c r="A172" s="40"/>
      <c r="B172" s="41"/>
      <c r="C172" s="42"/>
      <c r="D172" s="216" t="s">
        <v>189</v>
      </c>
      <c r="E172" s="42"/>
      <c r="F172" s="217" t="s">
        <v>271</v>
      </c>
      <c r="G172" s="42"/>
      <c r="H172" s="42"/>
      <c r="I172" s="218"/>
      <c r="J172" s="42"/>
      <c r="K172" s="42"/>
      <c r="L172" s="46"/>
      <c r="M172" s="219"/>
      <c r="N172" s="220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85</v>
      </c>
    </row>
    <row r="173" s="2" customFormat="1" ht="24.15" customHeight="1">
      <c r="A173" s="40"/>
      <c r="B173" s="41"/>
      <c r="C173" s="203" t="s">
        <v>272</v>
      </c>
      <c r="D173" s="203" t="s">
        <v>182</v>
      </c>
      <c r="E173" s="204" t="s">
        <v>273</v>
      </c>
      <c r="F173" s="205" t="s">
        <v>274</v>
      </c>
      <c r="G173" s="206" t="s">
        <v>269</v>
      </c>
      <c r="H173" s="207">
        <v>157.60499999999999</v>
      </c>
      <c r="I173" s="208"/>
      <c r="J173" s="209">
        <f>ROUND(I173*H173,2)</f>
        <v>0</v>
      </c>
      <c r="K173" s="205" t="s">
        <v>186</v>
      </c>
      <c r="L173" s="46"/>
      <c r="M173" s="210" t="s">
        <v>21</v>
      </c>
      <c r="N173" s="211" t="s">
        <v>46</v>
      </c>
      <c r="O173" s="86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4" t="s">
        <v>187</v>
      </c>
      <c r="AT173" s="214" t="s">
        <v>182</v>
      </c>
      <c r="AU173" s="214" t="s">
        <v>85</v>
      </c>
      <c r="AY173" s="19" t="s">
        <v>179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9" t="s">
        <v>83</v>
      </c>
      <c r="BK173" s="215">
        <f>ROUND(I173*H173,2)</f>
        <v>0</v>
      </c>
      <c r="BL173" s="19" t="s">
        <v>187</v>
      </c>
      <c r="BM173" s="214" t="s">
        <v>275</v>
      </c>
    </row>
    <row r="174" s="2" customFormat="1">
      <c r="A174" s="40"/>
      <c r="B174" s="41"/>
      <c r="C174" s="42"/>
      <c r="D174" s="216" t="s">
        <v>189</v>
      </c>
      <c r="E174" s="42"/>
      <c r="F174" s="217" t="s">
        <v>276</v>
      </c>
      <c r="G174" s="42"/>
      <c r="H174" s="42"/>
      <c r="I174" s="218"/>
      <c r="J174" s="42"/>
      <c r="K174" s="42"/>
      <c r="L174" s="46"/>
      <c r="M174" s="219"/>
      <c r="N174" s="22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85</v>
      </c>
    </row>
    <row r="175" s="14" customFormat="1">
      <c r="A175" s="14"/>
      <c r="B175" s="232"/>
      <c r="C175" s="233"/>
      <c r="D175" s="223" t="s">
        <v>191</v>
      </c>
      <c r="E175" s="233"/>
      <c r="F175" s="235" t="s">
        <v>277</v>
      </c>
      <c r="G175" s="233"/>
      <c r="H175" s="236">
        <v>157.60499999999999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191</v>
      </c>
      <c r="AU175" s="242" t="s">
        <v>85</v>
      </c>
      <c r="AV175" s="14" t="s">
        <v>85</v>
      </c>
      <c r="AW175" s="14" t="s">
        <v>4</v>
      </c>
      <c r="AX175" s="14" t="s">
        <v>83</v>
      </c>
      <c r="AY175" s="242" t="s">
        <v>179</v>
      </c>
    </row>
    <row r="176" s="2" customFormat="1" ht="44.25" customHeight="1">
      <c r="A176" s="40"/>
      <c r="B176" s="41"/>
      <c r="C176" s="203" t="s">
        <v>278</v>
      </c>
      <c r="D176" s="203" t="s">
        <v>182</v>
      </c>
      <c r="E176" s="204" t="s">
        <v>279</v>
      </c>
      <c r="F176" s="205" t="s">
        <v>280</v>
      </c>
      <c r="G176" s="206" t="s">
        <v>269</v>
      </c>
      <c r="H176" s="207">
        <v>8.2949999999999999</v>
      </c>
      <c r="I176" s="208"/>
      <c r="J176" s="209">
        <f>ROUND(I176*H176,2)</f>
        <v>0</v>
      </c>
      <c r="K176" s="205" t="s">
        <v>186</v>
      </c>
      <c r="L176" s="46"/>
      <c r="M176" s="210" t="s">
        <v>21</v>
      </c>
      <c r="N176" s="211" t="s">
        <v>46</v>
      </c>
      <c r="O176" s="86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4" t="s">
        <v>187</v>
      </c>
      <c r="AT176" s="214" t="s">
        <v>182</v>
      </c>
      <c r="AU176" s="214" t="s">
        <v>85</v>
      </c>
      <c r="AY176" s="19" t="s">
        <v>179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9" t="s">
        <v>83</v>
      </c>
      <c r="BK176" s="215">
        <f>ROUND(I176*H176,2)</f>
        <v>0</v>
      </c>
      <c r="BL176" s="19" t="s">
        <v>187</v>
      </c>
      <c r="BM176" s="214" t="s">
        <v>281</v>
      </c>
    </row>
    <row r="177" s="2" customFormat="1">
      <c r="A177" s="40"/>
      <c r="B177" s="41"/>
      <c r="C177" s="42"/>
      <c r="D177" s="216" t="s">
        <v>189</v>
      </c>
      <c r="E177" s="42"/>
      <c r="F177" s="217" t="s">
        <v>282</v>
      </c>
      <c r="G177" s="42"/>
      <c r="H177" s="42"/>
      <c r="I177" s="218"/>
      <c r="J177" s="42"/>
      <c r="K177" s="42"/>
      <c r="L177" s="46"/>
      <c r="M177" s="219"/>
      <c r="N177" s="220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85</v>
      </c>
    </row>
    <row r="178" s="2" customFormat="1" ht="44.25" customHeight="1">
      <c r="A178" s="40"/>
      <c r="B178" s="41"/>
      <c r="C178" s="203" t="s">
        <v>283</v>
      </c>
      <c r="D178" s="203" t="s">
        <v>182</v>
      </c>
      <c r="E178" s="204" t="s">
        <v>284</v>
      </c>
      <c r="F178" s="205" t="s">
        <v>285</v>
      </c>
      <c r="G178" s="206" t="s">
        <v>269</v>
      </c>
      <c r="H178" s="207">
        <v>2.5670000000000002</v>
      </c>
      <c r="I178" s="208"/>
      <c r="J178" s="209">
        <f>ROUND(I178*H178,2)</f>
        <v>0</v>
      </c>
      <c r="K178" s="205" t="s">
        <v>186</v>
      </c>
      <c r="L178" s="46"/>
      <c r="M178" s="210" t="s">
        <v>21</v>
      </c>
      <c r="N178" s="211" t="s">
        <v>46</v>
      </c>
      <c r="O178" s="86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4" t="s">
        <v>187</v>
      </c>
      <c r="AT178" s="214" t="s">
        <v>182</v>
      </c>
      <c r="AU178" s="214" t="s">
        <v>85</v>
      </c>
      <c r="AY178" s="19" t="s">
        <v>179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9" t="s">
        <v>83</v>
      </c>
      <c r="BK178" s="215">
        <f>ROUND(I178*H178,2)</f>
        <v>0</v>
      </c>
      <c r="BL178" s="19" t="s">
        <v>187</v>
      </c>
      <c r="BM178" s="214" t="s">
        <v>286</v>
      </c>
    </row>
    <row r="179" s="2" customFormat="1">
      <c r="A179" s="40"/>
      <c r="B179" s="41"/>
      <c r="C179" s="42"/>
      <c r="D179" s="216" t="s">
        <v>189</v>
      </c>
      <c r="E179" s="42"/>
      <c r="F179" s="217" t="s">
        <v>287</v>
      </c>
      <c r="G179" s="42"/>
      <c r="H179" s="42"/>
      <c r="I179" s="218"/>
      <c r="J179" s="42"/>
      <c r="K179" s="42"/>
      <c r="L179" s="46"/>
      <c r="M179" s="219"/>
      <c r="N179" s="220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85</v>
      </c>
    </row>
    <row r="180" s="2" customFormat="1" ht="37.8" customHeight="1">
      <c r="A180" s="40"/>
      <c r="B180" s="41"/>
      <c r="C180" s="203" t="s">
        <v>288</v>
      </c>
      <c r="D180" s="203" t="s">
        <v>182</v>
      </c>
      <c r="E180" s="204" t="s">
        <v>289</v>
      </c>
      <c r="F180" s="205" t="s">
        <v>290</v>
      </c>
      <c r="G180" s="206" t="s">
        <v>269</v>
      </c>
      <c r="H180" s="207">
        <v>1.7090000000000001</v>
      </c>
      <c r="I180" s="208"/>
      <c r="J180" s="209">
        <f>ROUND(I180*H180,2)</f>
        <v>0</v>
      </c>
      <c r="K180" s="205" t="s">
        <v>186</v>
      </c>
      <c r="L180" s="46"/>
      <c r="M180" s="210" t="s">
        <v>21</v>
      </c>
      <c r="N180" s="211" t="s">
        <v>46</v>
      </c>
      <c r="O180" s="86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4" t="s">
        <v>187</v>
      </c>
      <c r="AT180" s="214" t="s">
        <v>182</v>
      </c>
      <c r="AU180" s="214" t="s">
        <v>85</v>
      </c>
      <c r="AY180" s="19" t="s">
        <v>179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9" t="s">
        <v>83</v>
      </c>
      <c r="BK180" s="215">
        <f>ROUND(I180*H180,2)</f>
        <v>0</v>
      </c>
      <c r="BL180" s="19" t="s">
        <v>187</v>
      </c>
      <c r="BM180" s="214" t="s">
        <v>291</v>
      </c>
    </row>
    <row r="181" s="2" customFormat="1">
      <c r="A181" s="40"/>
      <c r="B181" s="41"/>
      <c r="C181" s="42"/>
      <c r="D181" s="216" t="s">
        <v>189</v>
      </c>
      <c r="E181" s="42"/>
      <c r="F181" s="217" t="s">
        <v>292</v>
      </c>
      <c r="G181" s="42"/>
      <c r="H181" s="42"/>
      <c r="I181" s="218"/>
      <c r="J181" s="42"/>
      <c r="K181" s="42"/>
      <c r="L181" s="46"/>
      <c r="M181" s="219"/>
      <c r="N181" s="220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85</v>
      </c>
    </row>
    <row r="182" s="2" customFormat="1" ht="44.25" customHeight="1">
      <c r="A182" s="40"/>
      <c r="B182" s="41"/>
      <c r="C182" s="203" t="s">
        <v>293</v>
      </c>
      <c r="D182" s="203" t="s">
        <v>182</v>
      </c>
      <c r="E182" s="204" t="s">
        <v>294</v>
      </c>
      <c r="F182" s="205" t="s">
        <v>295</v>
      </c>
      <c r="G182" s="206" t="s">
        <v>269</v>
      </c>
      <c r="H182" s="207">
        <v>2.3690000000000002</v>
      </c>
      <c r="I182" s="208"/>
      <c r="J182" s="209">
        <f>ROUND(I182*H182,2)</f>
        <v>0</v>
      </c>
      <c r="K182" s="205" t="s">
        <v>186</v>
      </c>
      <c r="L182" s="46"/>
      <c r="M182" s="210" t="s">
        <v>21</v>
      </c>
      <c r="N182" s="211" t="s">
        <v>46</v>
      </c>
      <c r="O182" s="86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4" t="s">
        <v>187</v>
      </c>
      <c r="AT182" s="214" t="s">
        <v>182</v>
      </c>
      <c r="AU182" s="214" t="s">
        <v>85</v>
      </c>
      <c r="AY182" s="19" t="s">
        <v>179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9" t="s">
        <v>83</v>
      </c>
      <c r="BK182" s="215">
        <f>ROUND(I182*H182,2)</f>
        <v>0</v>
      </c>
      <c r="BL182" s="19" t="s">
        <v>187</v>
      </c>
      <c r="BM182" s="214" t="s">
        <v>296</v>
      </c>
    </row>
    <row r="183" s="2" customFormat="1">
      <c r="A183" s="40"/>
      <c r="B183" s="41"/>
      <c r="C183" s="42"/>
      <c r="D183" s="216" t="s">
        <v>189</v>
      </c>
      <c r="E183" s="42"/>
      <c r="F183" s="217" t="s">
        <v>297</v>
      </c>
      <c r="G183" s="42"/>
      <c r="H183" s="42"/>
      <c r="I183" s="218"/>
      <c r="J183" s="42"/>
      <c r="K183" s="42"/>
      <c r="L183" s="46"/>
      <c r="M183" s="219"/>
      <c r="N183" s="220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85</v>
      </c>
    </row>
    <row r="184" s="12" customFormat="1" ht="22.8" customHeight="1">
      <c r="A184" s="12"/>
      <c r="B184" s="187"/>
      <c r="C184" s="188"/>
      <c r="D184" s="189" t="s">
        <v>74</v>
      </c>
      <c r="E184" s="201" t="s">
        <v>298</v>
      </c>
      <c r="F184" s="201" t="s">
        <v>299</v>
      </c>
      <c r="G184" s="188"/>
      <c r="H184" s="188"/>
      <c r="I184" s="191"/>
      <c r="J184" s="202">
        <f>BK184</f>
        <v>0</v>
      </c>
      <c r="K184" s="188"/>
      <c r="L184" s="193"/>
      <c r="M184" s="194"/>
      <c r="N184" s="195"/>
      <c r="O184" s="195"/>
      <c r="P184" s="196">
        <f>SUM(P185:P186)</f>
        <v>0</v>
      </c>
      <c r="Q184" s="195"/>
      <c r="R184" s="196">
        <f>SUM(R185:R186)</f>
        <v>0</v>
      </c>
      <c r="S184" s="195"/>
      <c r="T184" s="19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8" t="s">
        <v>83</v>
      </c>
      <c r="AT184" s="199" t="s">
        <v>74</v>
      </c>
      <c r="AU184" s="199" t="s">
        <v>83</v>
      </c>
      <c r="AY184" s="198" t="s">
        <v>179</v>
      </c>
      <c r="BK184" s="200">
        <f>SUM(BK185:BK186)</f>
        <v>0</v>
      </c>
    </row>
    <row r="185" s="2" customFormat="1" ht="62.7" customHeight="1">
      <c r="A185" s="40"/>
      <c r="B185" s="41"/>
      <c r="C185" s="203" t="s">
        <v>7</v>
      </c>
      <c r="D185" s="203" t="s">
        <v>182</v>
      </c>
      <c r="E185" s="204" t="s">
        <v>300</v>
      </c>
      <c r="F185" s="205" t="s">
        <v>301</v>
      </c>
      <c r="G185" s="206" t="s">
        <v>269</v>
      </c>
      <c r="H185" s="207">
        <v>4.7999999999999998</v>
      </c>
      <c r="I185" s="208"/>
      <c r="J185" s="209">
        <f>ROUND(I185*H185,2)</f>
        <v>0</v>
      </c>
      <c r="K185" s="205" t="s">
        <v>186</v>
      </c>
      <c r="L185" s="46"/>
      <c r="M185" s="210" t="s">
        <v>21</v>
      </c>
      <c r="N185" s="211" t="s">
        <v>46</v>
      </c>
      <c r="O185" s="86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4" t="s">
        <v>187</v>
      </c>
      <c r="AT185" s="214" t="s">
        <v>182</v>
      </c>
      <c r="AU185" s="214" t="s">
        <v>85</v>
      </c>
      <c r="AY185" s="19" t="s">
        <v>179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9" t="s">
        <v>83</v>
      </c>
      <c r="BK185" s="215">
        <f>ROUND(I185*H185,2)</f>
        <v>0</v>
      </c>
      <c r="BL185" s="19" t="s">
        <v>187</v>
      </c>
      <c r="BM185" s="214" t="s">
        <v>302</v>
      </c>
    </row>
    <row r="186" s="2" customFormat="1">
      <c r="A186" s="40"/>
      <c r="B186" s="41"/>
      <c r="C186" s="42"/>
      <c r="D186" s="216" t="s">
        <v>189</v>
      </c>
      <c r="E186" s="42"/>
      <c r="F186" s="217" t="s">
        <v>303</v>
      </c>
      <c r="G186" s="42"/>
      <c r="H186" s="42"/>
      <c r="I186" s="218"/>
      <c r="J186" s="42"/>
      <c r="K186" s="42"/>
      <c r="L186" s="46"/>
      <c r="M186" s="219"/>
      <c r="N186" s="220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85</v>
      </c>
    </row>
    <row r="187" s="12" customFormat="1" ht="25.92" customHeight="1">
      <c r="A187" s="12"/>
      <c r="B187" s="187"/>
      <c r="C187" s="188"/>
      <c r="D187" s="189" t="s">
        <v>74</v>
      </c>
      <c r="E187" s="190" t="s">
        <v>304</v>
      </c>
      <c r="F187" s="190" t="s">
        <v>305</v>
      </c>
      <c r="G187" s="188"/>
      <c r="H187" s="188"/>
      <c r="I187" s="191"/>
      <c r="J187" s="192">
        <f>BK187</f>
        <v>0</v>
      </c>
      <c r="K187" s="188"/>
      <c r="L187" s="193"/>
      <c r="M187" s="194"/>
      <c r="N187" s="195"/>
      <c r="O187" s="195"/>
      <c r="P187" s="196">
        <f>P188+P379+P426+P436+P445+P479+P532</f>
        <v>0</v>
      </c>
      <c r="Q187" s="195"/>
      <c r="R187" s="196">
        <f>R188+R379+R426+R436+R445+R479+R532</f>
        <v>2.9941895300000003</v>
      </c>
      <c r="S187" s="195"/>
      <c r="T187" s="197">
        <f>T188+T379+T426+T436+T445+T479+T532</f>
        <v>3.4948065400000004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8" t="s">
        <v>85</v>
      </c>
      <c r="AT187" s="199" t="s">
        <v>74</v>
      </c>
      <c r="AU187" s="199" t="s">
        <v>75</v>
      </c>
      <c r="AY187" s="198" t="s">
        <v>179</v>
      </c>
      <c r="BK187" s="200">
        <f>BK188+BK379+BK426+BK436+BK445+BK479+BK532</f>
        <v>0</v>
      </c>
    </row>
    <row r="188" s="12" customFormat="1" ht="22.8" customHeight="1">
      <c r="A188" s="12"/>
      <c r="B188" s="187"/>
      <c r="C188" s="188"/>
      <c r="D188" s="189" t="s">
        <v>74</v>
      </c>
      <c r="E188" s="201" t="s">
        <v>306</v>
      </c>
      <c r="F188" s="201" t="s">
        <v>307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SUM(P189:P378)</f>
        <v>0</v>
      </c>
      <c r="Q188" s="195"/>
      <c r="R188" s="196">
        <f>SUM(R189:R378)</f>
        <v>1.6275869200000004</v>
      </c>
      <c r="S188" s="195"/>
      <c r="T188" s="197">
        <f>SUM(T189:T378)</f>
        <v>1.3421260400000001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8" t="s">
        <v>85</v>
      </c>
      <c r="AT188" s="199" t="s">
        <v>74</v>
      </c>
      <c r="AU188" s="199" t="s">
        <v>83</v>
      </c>
      <c r="AY188" s="198" t="s">
        <v>179</v>
      </c>
      <c r="BK188" s="200">
        <f>SUM(BK189:BK378)</f>
        <v>0</v>
      </c>
    </row>
    <row r="189" s="2" customFormat="1" ht="24.15" customHeight="1">
      <c r="A189" s="40"/>
      <c r="B189" s="41"/>
      <c r="C189" s="203" t="s">
        <v>308</v>
      </c>
      <c r="D189" s="203" t="s">
        <v>182</v>
      </c>
      <c r="E189" s="204" t="s">
        <v>309</v>
      </c>
      <c r="F189" s="205" t="s">
        <v>310</v>
      </c>
      <c r="G189" s="206" t="s">
        <v>185</v>
      </c>
      <c r="H189" s="207">
        <v>352.44999999999999</v>
      </c>
      <c r="I189" s="208"/>
      <c r="J189" s="209">
        <f>ROUND(I189*H189,2)</f>
        <v>0</v>
      </c>
      <c r="K189" s="205" t="s">
        <v>186</v>
      </c>
      <c r="L189" s="46"/>
      <c r="M189" s="210" t="s">
        <v>21</v>
      </c>
      <c r="N189" s="211" t="s">
        <v>46</v>
      </c>
      <c r="O189" s="86"/>
      <c r="P189" s="212">
        <f>O189*H189</f>
        <v>0</v>
      </c>
      <c r="Q189" s="212">
        <v>0</v>
      </c>
      <c r="R189" s="212">
        <f>Q189*H189</f>
        <v>0</v>
      </c>
      <c r="S189" s="212">
        <v>0.00066</v>
      </c>
      <c r="T189" s="213">
        <f>S189*H189</f>
        <v>0.23261699999999999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4" t="s">
        <v>272</v>
      </c>
      <c r="AT189" s="214" t="s">
        <v>182</v>
      </c>
      <c r="AU189" s="214" t="s">
        <v>85</v>
      </c>
      <c r="AY189" s="19" t="s">
        <v>179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9" t="s">
        <v>83</v>
      </c>
      <c r="BK189" s="215">
        <f>ROUND(I189*H189,2)</f>
        <v>0</v>
      </c>
      <c r="BL189" s="19" t="s">
        <v>272</v>
      </c>
      <c r="BM189" s="214" t="s">
        <v>311</v>
      </c>
    </row>
    <row r="190" s="2" customFormat="1">
      <c r="A190" s="40"/>
      <c r="B190" s="41"/>
      <c r="C190" s="42"/>
      <c r="D190" s="216" t="s">
        <v>189</v>
      </c>
      <c r="E190" s="42"/>
      <c r="F190" s="217" t="s">
        <v>312</v>
      </c>
      <c r="G190" s="42"/>
      <c r="H190" s="42"/>
      <c r="I190" s="218"/>
      <c r="J190" s="42"/>
      <c r="K190" s="42"/>
      <c r="L190" s="46"/>
      <c r="M190" s="219"/>
      <c r="N190" s="220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85</v>
      </c>
    </row>
    <row r="191" s="13" customFormat="1">
      <c r="A191" s="13"/>
      <c r="B191" s="221"/>
      <c r="C191" s="222"/>
      <c r="D191" s="223" t="s">
        <v>191</v>
      </c>
      <c r="E191" s="224" t="s">
        <v>21</v>
      </c>
      <c r="F191" s="225" t="s">
        <v>313</v>
      </c>
      <c r="G191" s="222"/>
      <c r="H191" s="224" t="s">
        <v>21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191</v>
      </c>
      <c r="AU191" s="231" t="s">
        <v>85</v>
      </c>
      <c r="AV191" s="13" t="s">
        <v>83</v>
      </c>
      <c r="AW191" s="13" t="s">
        <v>36</v>
      </c>
      <c r="AX191" s="13" t="s">
        <v>75</v>
      </c>
      <c r="AY191" s="231" t="s">
        <v>179</v>
      </c>
    </row>
    <row r="192" s="14" customFormat="1">
      <c r="A192" s="14"/>
      <c r="B192" s="232"/>
      <c r="C192" s="233"/>
      <c r="D192" s="223" t="s">
        <v>191</v>
      </c>
      <c r="E192" s="235" t="s">
        <v>21</v>
      </c>
      <c r="F192" s="255" t="s">
        <v>86</v>
      </c>
      <c r="G192" s="233"/>
      <c r="H192" s="236">
        <v>101.76000000000001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191</v>
      </c>
      <c r="AU192" s="242" t="s">
        <v>85</v>
      </c>
      <c r="AV192" s="14" t="s">
        <v>85</v>
      </c>
      <c r="AW192" s="14" t="s">
        <v>36</v>
      </c>
      <c r="AX192" s="14" t="s">
        <v>75</v>
      </c>
      <c r="AY192" s="242" t="s">
        <v>179</v>
      </c>
    </row>
    <row r="193" s="14" customFormat="1">
      <c r="A193" s="14"/>
      <c r="B193" s="232"/>
      <c r="C193" s="233"/>
      <c r="D193" s="223" t="s">
        <v>191</v>
      </c>
      <c r="E193" s="235" t="s">
        <v>21</v>
      </c>
      <c r="F193" s="255" t="s">
        <v>90</v>
      </c>
      <c r="G193" s="233"/>
      <c r="H193" s="236">
        <v>104.54000000000001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191</v>
      </c>
      <c r="AU193" s="242" t="s">
        <v>85</v>
      </c>
      <c r="AV193" s="14" t="s">
        <v>85</v>
      </c>
      <c r="AW193" s="14" t="s">
        <v>36</v>
      </c>
      <c r="AX193" s="14" t="s">
        <v>75</v>
      </c>
      <c r="AY193" s="242" t="s">
        <v>179</v>
      </c>
    </row>
    <row r="194" s="14" customFormat="1">
      <c r="A194" s="14"/>
      <c r="B194" s="232"/>
      <c r="C194" s="233"/>
      <c r="D194" s="223" t="s">
        <v>191</v>
      </c>
      <c r="E194" s="235" t="s">
        <v>21</v>
      </c>
      <c r="F194" s="255" t="s">
        <v>94</v>
      </c>
      <c r="G194" s="233"/>
      <c r="H194" s="236">
        <v>146.15000000000001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191</v>
      </c>
      <c r="AU194" s="242" t="s">
        <v>85</v>
      </c>
      <c r="AV194" s="14" t="s">
        <v>85</v>
      </c>
      <c r="AW194" s="14" t="s">
        <v>36</v>
      </c>
      <c r="AX194" s="14" t="s">
        <v>75</v>
      </c>
      <c r="AY194" s="242" t="s">
        <v>179</v>
      </c>
    </row>
    <row r="195" s="15" customFormat="1">
      <c r="A195" s="15"/>
      <c r="B195" s="243"/>
      <c r="C195" s="244"/>
      <c r="D195" s="223" t="s">
        <v>191</v>
      </c>
      <c r="E195" s="245" t="s">
        <v>21</v>
      </c>
      <c r="F195" s="246" t="s">
        <v>194</v>
      </c>
      <c r="G195" s="244"/>
      <c r="H195" s="247">
        <v>352.44999999999999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3" t="s">
        <v>191</v>
      </c>
      <c r="AU195" s="253" t="s">
        <v>85</v>
      </c>
      <c r="AV195" s="15" t="s">
        <v>187</v>
      </c>
      <c r="AW195" s="15" t="s">
        <v>36</v>
      </c>
      <c r="AX195" s="15" t="s">
        <v>83</v>
      </c>
      <c r="AY195" s="253" t="s">
        <v>179</v>
      </c>
    </row>
    <row r="196" s="2" customFormat="1" ht="33" customHeight="1">
      <c r="A196" s="40"/>
      <c r="B196" s="41"/>
      <c r="C196" s="203" t="s">
        <v>314</v>
      </c>
      <c r="D196" s="203" t="s">
        <v>182</v>
      </c>
      <c r="E196" s="204" t="s">
        <v>315</v>
      </c>
      <c r="F196" s="205" t="s">
        <v>316</v>
      </c>
      <c r="G196" s="206" t="s">
        <v>185</v>
      </c>
      <c r="H196" s="207">
        <v>25.5</v>
      </c>
      <c r="I196" s="208"/>
      <c r="J196" s="209">
        <f>ROUND(I196*H196,2)</f>
        <v>0</v>
      </c>
      <c r="K196" s="205" t="s">
        <v>186</v>
      </c>
      <c r="L196" s="46"/>
      <c r="M196" s="210" t="s">
        <v>21</v>
      </c>
      <c r="N196" s="211" t="s">
        <v>46</v>
      </c>
      <c r="O196" s="86"/>
      <c r="P196" s="212">
        <f>O196*H196</f>
        <v>0</v>
      </c>
      <c r="Q196" s="212">
        <v>0</v>
      </c>
      <c r="R196" s="212">
        <f>Q196*H196</f>
        <v>0</v>
      </c>
      <c r="S196" s="212">
        <v>0.0054999999999999997</v>
      </c>
      <c r="T196" s="213">
        <f>S196*H196</f>
        <v>0.14024999999999999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4" t="s">
        <v>272</v>
      </c>
      <c r="AT196" s="214" t="s">
        <v>182</v>
      </c>
      <c r="AU196" s="214" t="s">
        <v>85</v>
      </c>
      <c r="AY196" s="19" t="s">
        <v>179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9" t="s">
        <v>83</v>
      </c>
      <c r="BK196" s="215">
        <f>ROUND(I196*H196,2)</f>
        <v>0</v>
      </c>
      <c r="BL196" s="19" t="s">
        <v>272</v>
      </c>
      <c r="BM196" s="214" t="s">
        <v>317</v>
      </c>
    </row>
    <row r="197" s="2" customFormat="1">
      <c r="A197" s="40"/>
      <c r="B197" s="41"/>
      <c r="C197" s="42"/>
      <c r="D197" s="216" t="s">
        <v>189</v>
      </c>
      <c r="E197" s="42"/>
      <c r="F197" s="217" t="s">
        <v>318</v>
      </c>
      <c r="G197" s="42"/>
      <c r="H197" s="42"/>
      <c r="I197" s="218"/>
      <c r="J197" s="42"/>
      <c r="K197" s="42"/>
      <c r="L197" s="46"/>
      <c r="M197" s="219"/>
      <c r="N197" s="220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85</v>
      </c>
    </row>
    <row r="198" s="14" customFormat="1">
      <c r="A198" s="14"/>
      <c r="B198" s="232"/>
      <c r="C198" s="233"/>
      <c r="D198" s="223" t="s">
        <v>191</v>
      </c>
      <c r="E198" s="235" t="s">
        <v>21</v>
      </c>
      <c r="F198" s="255" t="s">
        <v>128</v>
      </c>
      <c r="G198" s="233"/>
      <c r="H198" s="236">
        <v>25.5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191</v>
      </c>
      <c r="AU198" s="242" t="s">
        <v>85</v>
      </c>
      <c r="AV198" s="14" t="s">
        <v>85</v>
      </c>
      <c r="AW198" s="14" t="s">
        <v>36</v>
      </c>
      <c r="AX198" s="14" t="s">
        <v>83</v>
      </c>
      <c r="AY198" s="242" t="s">
        <v>179</v>
      </c>
    </row>
    <row r="199" s="2" customFormat="1" ht="44.25" customHeight="1">
      <c r="A199" s="40"/>
      <c r="B199" s="41"/>
      <c r="C199" s="203" t="s">
        <v>319</v>
      </c>
      <c r="D199" s="203" t="s">
        <v>182</v>
      </c>
      <c r="E199" s="204" t="s">
        <v>320</v>
      </c>
      <c r="F199" s="205" t="s">
        <v>321</v>
      </c>
      <c r="G199" s="206" t="s">
        <v>185</v>
      </c>
      <c r="H199" s="207">
        <v>101.76000000000001</v>
      </c>
      <c r="I199" s="208"/>
      <c r="J199" s="209">
        <f>ROUND(I199*H199,2)</f>
        <v>0</v>
      </c>
      <c r="K199" s="205" t="s">
        <v>186</v>
      </c>
      <c r="L199" s="46"/>
      <c r="M199" s="210" t="s">
        <v>21</v>
      </c>
      <c r="N199" s="211" t="s">
        <v>46</v>
      </c>
      <c r="O199" s="86"/>
      <c r="P199" s="212">
        <f>O199*H199</f>
        <v>0</v>
      </c>
      <c r="Q199" s="212">
        <v>0</v>
      </c>
      <c r="R199" s="212">
        <f>Q199*H199</f>
        <v>0</v>
      </c>
      <c r="S199" s="212">
        <v>0.0035999999999999999</v>
      </c>
      <c r="T199" s="213">
        <f>S199*H199</f>
        <v>0.36633599999999999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4" t="s">
        <v>272</v>
      </c>
      <c r="AT199" s="214" t="s">
        <v>182</v>
      </c>
      <c r="AU199" s="214" t="s">
        <v>85</v>
      </c>
      <c r="AY199" s="19" t="s">
        <v>179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9" t="s">
        <v>83</v>
      </c>
      <c r="BK199" s="215">
        <f>ROUND(I199*H199,2)</f>
        <v>0</v>
      </c>
      <c r="BL199" s="19" t="s">
        <v>272</v>
      </c>
      <c r="BM199" s="214" t="s">
        <v>322</v>
      </c>
    </row>
    <row r="200" s="2" customFormat="1">
      <c r="A200" s="40"/>
      <c r="B200" s="41"/>
      <c r="C200" s="42"/>
      <c r="D200" s="216" t="s">
        <v>189</v>
      </c>
      <c r="E200" s="42"/>
      <c r="F200" s="217" t="s">
        <v>323</v>
      </c>
      <c r="G200" s="42"/>
      <c r="H200" s="42"/>
      <c r="I200" s="218"/>
      <c r="J200" s="42"/>
      <c r="K200" s="42"/>
      <c r="L200" s="46"/>
      <c r="M200" s="219"/>
      <c r="N200" s="220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85</v>
      </c>
    </row>
    <row r="201" s="13" customFormat="1">
      <c r="A201" s="13"/>
      <c r="B201" s="221"/>
      <c r="C201" s="222"/>
      <c r="D201" s="223" t="s">
        <v>191</v>
      </c>
      <c r="E201" s="224" t="s">
        <v>21</v>
      </c>
      <c r="F201" s="225" t="s">
        <v>324</v>
      </c>
      <c r="G201" s="222"/>
      <c r="H201" s="224" t="s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191</v>
      </c>
      <c r="AU201" s="231" t="s">
        <v>85</v>
      </c>
      <c r="AV201" s="13" t="s">
        <v>83</v>
      </c>
      <c r="AW201" s="13" t="s">
        <v>36</v>
      </c>
      <c r="AX201" s="13" t="s">
        <v>75</v>
      </c>
      <c r="AY201" s="231" t="s">
        <v>179</v>
      </c>
    </row>
    <row r="202" s="13" customFormat="1">
      <c r="A202" s="13"/>
      <c r="B202" s="221"/>
      <c r="C202" s="222"/>
      <c r="D202" s="223" t="s">
        <v>191</v>
      </c>
      <c r="E202" s="224" t="s">
        <v>21</v>
      </c>
      <c r="F202" s="225" t="s">
        <v>325</v>
      </c>
      <c r="G202" s="222"/>
      <c r="H202" s="224" t="s">
        <v>21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191</v>
      </c>
      <c r="AU202" s="231" t="s">
        <v>85</v>
      </c>
      <c r="AV202" s="13" t="s">
        <v>83</v>
      </c>
      <c r="AW202" s="13" t="s">
        <v>36</v>
      </c>
      <c r="AX202" s="13" t="s">
        <v>75</v>
      </c>
      <c r="AY202" s="231" t="s">
        <v>179</v>
      </c>
    </row>
    <row r="203" s="14" customFormat="1">
      <c r="A203" s="14"/>
      <c r="B203" s="232"/>
      <c r="C203" s="233"/>
      <c r="D203" s="223" t="s">
        <v>191</v>
      </c>
      <c r="E203" s="235" t="s">
        <v>21</v>
      </c>
      <c r="F203" s="255" t="s">
        <v>86</v>
      </c>
      <c r="G203" s="233"/>
      <c r="H203" s="236">
        <v>101.76000000000001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2" t="s">
        <v>191</v>
      </c>
      <c r="AU203" s="242" t="s">
        <v>85</v>
      </c>
      <c r="AV203" s="14" t="s">
        <v>85</v>
      </c>
      <c r="AW203" s="14" t="s">
        <v>36</v>
      </c>
      <c r="AX203" s="14" t="s">
        <v>83</v>
      </c>
      <c r="AY203" s="242" t="s">
        <v>179</v>
      </c>
    </row>
    <row r="204" s="2" customFormat="1" ht="37.8" customHeight="1">
      <c r="A204" s="40"/>
      <c r="B204" s="41"/>
      <c r="C204" s="203" t="s">
        <v>326</v>
      </c>
      <c r="D204" s="203" t="s">
        <v>182</v>
      </c>
      <c r="E204" s="204" t="s">
        <v>327</v>
      </c>
      <c r="F204" s="205" t="s">
        <v>328</v>
      </c>
      <c r="G204" s="206" t="s">
        <v>185</v>
      </c>
      <c r="H204" s="207">
        <v>32.914000000000001</v>
      </c>
      <c r="I204" s="208"/>
      <c r="J204" s="209">
        <f>ROUND(I204*H204,2)</f>
        <v>0</v>
      </c>
      <c r="K204" s="205" t="s">
        <v>186</v>
      </c>
      <c r="L204" s="46"/>
      <c r="M204" s="210" t="s">
        <v>21</v>
      </c>
      <c r="N204" s="211" t="s">
        <v>46</v>
      </c>
      <c r="O204" s="86"/>
      <c r="P204" s="212">
        <f>O204*H204</f>
        <v>0</v>
      </c>
      <c r="Q204" s="212">
        <v>0</v>
      </c>
      <c r="R204" s="212">
        <f>Q204*H204</f>
        <v>0</v>
      </c>
      <c r="S204" s="212">
        <v>0.00066</v>
      </c>
      <c r="T204" s="213">
        <f>S204*H204</f>
        <v>0.021723240000000001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4" t="s">
        <v>272</v>
      </c>
      <c r="AT204" s="214" t="s">
        <v>182</v>
      </c>
      <c r="AU204" s="214" t="s">
        <v>85</v>
      </c>
      <c r="AY204" s="19" t="s">
        <v>179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9" t="s">
        <v>83</v>
      </c>
      <c r="BK204" s="215">
        <f>ROUND(I204*H204,2)</f>
        <v>0</v>
      </c>
      <c r="BL204" s="19" t="s">
        <v>272</v>
      </c>
      <c r="BM204" s="214" t="s">
        <v>329</v>
      </c>
    </row>
    <row r="205" s="2" customFormat="1">
      <c r="A205" s="40"/>
      <c r="B205" s="41"/>
      <c r="C205" s="42"/>
      <c r="D205" s="216" t="s">
        <v>189</v>
      </c>
      <c r="E205" s="42"/>
      <c r="F205" s="217" t="s">
        <v>330</v>
      </c>
      <c r="G205" s="42"/>
      <c r="H205" s="42"/>
      <c r="I205" s="218"/>
      <c r="J205" s="42"/>
      <c r="K205" s="42"/>
      <c r="L205" s="46"/>
      <c r="M205" s="219"/>
      <c r="N205" s="220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85</v>
      </c>
    </row>
    <row r="206" s="13" customFormat="1">
      <c r="A206" s="13"/>
      <c r="B206" s="221"/>
      <c r="C206" s="222"/>
      <c r="D206" s="223" t="s">
        <v>191</v>
      </c>
      <c r="E206" s="224" t="s">
        <v>21</v>
      </c>
      <c r="F206" s="225" t="s">
        <v>324</v>
      </c>
      <c r="G206" s="222"/>
      <c r="H206" s="224" t="s">
        <v>21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191</v>
      </c>
      <c r="AU206" s="231" t="s">
        <v>85</v>
      </c>
      <c r="AV206" s="13" t="s">
        <v>83</v>
      </c>
      <c r="AW206" s="13" t="s">
        <v>36</v>
      </c>
      <c r="AX206" s="13" t="s">
        <v>75</v>
      </c>
      <c r="AY206" s="231" t="s">
        <v>179</v>
      </c>
    </row>
    <row r="207" s="13" customFormat="1">
      <c r="A207" s="13"/>
      <c r="B207" s="221"/>
      <c r="C207" s="222"/>
      <c r="D207" s="223" t="s">
        <v>191</v>
      </c>
      <c r="E207" s="224" t="s">
        <v>21</v>
      </c>
      <c r="F207" s="225" t="s">
        <v>331</v>
      </c>
      <c r="G207" s="222"/>
      <c r="H207" s="224" t="s">
        <v>21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191</v>
      </c>
      <c r="AU207" s="231" t="s">
        <v>85</v>
      </c>
      <c r="AV207" s="13" t="s">
        <v>83</v>
      </c>
      <c r="AW207" s="13" t="s">
        <v>36</v>
      </c>
      <c r="AX207" s="13" t="s">
        <v>75</v>
      </c>
      <c r="AY207" s="231" t="s">
        <v>179</v>
      </c>
    </row>
    <row r="208" s="13" customFormat="1">
      <c r="A208" s="13"/>
      <c r="B208" s="221"/>
      <c r="C208" s="222"/>
      <c r="D208" s="223" t="s">
        <v>191</v>
      </c>
      <c r="E208" s="224" t="s">
        <v>21</v>
      </c>
      <c r="F208" s="225" t="s">
        <v>332</v>
      </c>
      <c r="G208" s="222"/>
      <c r="H208" s="224" t="s">
        <v>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191</v>
      </c>
      <c r="AU208" s="231" t="s">
        <v>85</v>
      </c>
      <c r="AV208" s="13" t="s">
        <v>83</v>
      </c>
      <c r="AW208" s="13" t="s">
        <v>36</v>
      </c>
      <c r="AX208" s="13" t="s">
        <v>75</v>
      </c>
      <c r="AY208" s="231" t="s">
        <v>179</v>
      </c>
    </row>
    <row r="209" s="13" customFormat="1">
      <c r="A209" s="13"/>
      <c r="B209" s="221"/>
      <c r="C209" s="222"/>
      <c r="D209" s="223" t="s">
        <v>191</v>
      </c>
      <c r="E209" s="224" t="s">
        <v>21</v>
      </c>
      <c r="F209" s="225" t="s">
        <v>333</v>
      </c>
      <c r="G209" s="222"/>
      <c r="H209" s="224" t="s">
        <v>21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191</v>
      </c>
      <c r="AU209" s="231" t="s">
        <v>85</v>
      </c>
      <c r="AV209" s="13" t="s">
        <v>83</v>
      </c>
      <c r="AW209" s="13" t="s">
        <v>36</v>
      </c>
      <c r="AX209" s="13" t="s">
        <v>75</v>
      </c>
      <c r="AY209" s="231" t="s">
        <v>179</v>
      </c>
    </row>
    <row r="210" s="13" customFormat="1">
      <c r="A210" s="13"/>
      <c r="B210" s="221"/>
      <c r="C210" s="222"/>
      <c r="D210" s="223" t="s">
        <v>191</v>
      </c>
      <c r="E210" s="224" t="s">
        <v>21</v>
      </c>
      <c r="F210" s="225" t="s">
        <v>334</v>
      </c>
      <c r="G210" s="222"/>
      <c r="H210" s="224" t="s">
        <v>21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191</v>
      </c>
      <c r="AU210" s="231" t="s">
        <v>85</v>
      </c>
      <c r="AV210" s="13" t="s">
        <v>83</v>
      </c>
      <c r="AW210" s="13" t="s">
        <v>36</v>
      </c>
      <c r="AX210" s="13" t="s">
        <v>75</v>
      </c>
      <c r="AY210" s="231" t="s">
        <v>179</v>
      </c>
    </row>
    <row r="211" s="13" customFormat="1">
      <c r="A211" s="13"/>
      <c r="B211" s="221"/>
      <c r="C211" s="222"/>
      <c r="D211" s="223" t="s">
        <v>191</v>
      </c>
      <c r="E211" s="224" t="s">
        <v>21</v>
      </c>
      <c r="F211" s="225" t="s">
        <v>335</v>
      </c>
      <c r="G211" s="222"/>
      <c r="H211" s="224" t="s">
        <v>21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191</v>
      </c>
      <c r="AU211" s="231" t="s">
        <v>85</v>
      </c>
      <c r="AV211" s="13" t="s">
        <v>83</v>
      </c>
      <c r="AW211" s="13" t="s">
        <v>36</v>
      </c>
      <c r="AX211" s="13" t="s">
        <v>75</v>
      </c>
      <c r="AY211" s="231" t="s">
        <v>179</v>
      </c>
    </row>
    <row r="212" s="14" customFormat="1">
      <c r="A212" s="14"/>
      <c r="B212" s="232"/>
      <c r="C212" s="233"/>
      <c r="D212" s="223" t="s">
        <v>191</v>
      </c>
      <c r="E212" s="235" t="s">
        <v>21</v>
      </c>
      <c r="F212" s="255" t="s">
        <v>122</v>
      </c>
      <c r="G212" s="233"/>
      <c r="H212" s="236">
        <v>32.914000000000001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191</v>
      </c>
      <c r="AU212" s="242" t="s">
        <v>85</v>
      </c>
      <c r="AV212" s="14" t="s">
        <v>85</v>
      </c>
      <c r="AW212" s="14" t="s">
        <v>36</v>
      </c>
      <c r="AX212" s="14" t="s">
        <v>83</v>
      </c>
      <c r="AY212" s="242" t="s">
        <v>179</v>
      </c>
    </row>
    <row r="213" s="2" customFormat="1" ht="44.25" customHeight="1">
      <c r="A213" s="40"/>
      <c r="B213" s="41"/>
      <c r="C213" s="203" t="s">
        <v>336</v>
      </c>
      <c r="D213" s="203" t="s">
        <v>182</v>
      </c>
      <c r="E213" s="204" t="s">
        <v>337</v>
      </c>
      <c r="F213" s="205" t="s">
        <v>338</v>
      </c>
      <c r="G213" s="206" t="s">
        <v>185</v>
      </c>
      <c r="H213" s="207">
        <v>32.914000000000001</v>
      </c>
      <c r="I213" s="208"/>
      <c r="J213" s="209">
        <f>ROUND(I213*H213,2)</f>
        <v>0</v>
      </c>
      <c r="K213" s="205" t="s">
        <v>186</v>
      </c>
      <c r="L213" s="46"/>
      <c r="M213" s="210" t="s">
        <v>21</v>
      </c>
      <c r="N213" s="211" t="s">
        <v>46</v>
      </c>
      <c r="O213" s="86"/>
      <c r="P213" s="212">
        <f>O213*H213</f>
        <v>0</v>
      </c>
      <c r="Q213" s="212">
        <v>0</v>
      </c>
      <c r="R213" s="212">
        <f>Q213*H213</f>
        <v>0</v>
      </c>
      <c r="S213" s="212">
        <v>0.0032000000000000002</v>
      </c>
      <c r="T213" s="213">
        <f>S213*H213</f>
        <v>0.10532480000000001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4" t="s">
        <v>272</v>
      </c>
      <c r="AT213" s="214" t="s">
        <v>182</v>
      </c>
      <c r="AU213" s="214" t="s">
        <v>85</v>
      </c>
      <c r="AY213" s="19" t="s">
        <v>179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9" t="s">
        <v>83</v>
      </c>
      <c r="BK213" s="215">
        <f>ROUND(I213*H213,2)</f>
        <v>0</v>
      </c>
      <c r="BL213" s="19" t="s">
        <v>272</v>
      </c>
      <c r="BM213" s="214" t="s">
        <v>339</v>
      </c>
    </row>
    <row r="214" s="2" customFormat="1">
      <c r="A214" s="40"/>
      <c r="B214" s="41"/>
      <c r="C214" s="42"/>
      <c r="D214" s="216" t="s">
        <v>189</v>
      </c>
      <c r="E214" s="42"/>
      <c r="F214" s="217" t="s">
        <v>340</v>
      </c>
      <c r="G214" s="42"/>
      <c r="H214" s="42"/>
      <c r="I214" s="218"/>
      <c r="J214" s="42"/>
      <c r="K214" s="42"/>
      <c r="L214" s="46"/>
      <c r="M214" s="219"/>
      <c r="N214" s="220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85</v>
      </c>
    </row>
    <row r="215" s="14" customFormat="1">
      <c r="A215" s="14"/>
      <c r="B215" s="232"/>
      <c r="C215" s="233"/>
      <c r="D215" s="223" t="s">
        <v>191</v>
      </c>
      <c r="E215" s="235" t="s">
        <v>21</v>
      </c>
      <c r="F215" s="255" t="s">
        <v>122</v>
      </c>
      <c r="G215" s="233"/>
      <c r="H215" s="236">
        <v>32.914000000000001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191</v>
      </c>
      <c r="AU215" s="242" t="s">
        <v>85</v>
      </c>
      <c r="AV215" s="14" t="s">
        <v>85</v>
      </c>
      <c r="AW215" s="14" t="s">
        <v>36</v>
      </c>
      <c r="AX215" s="14" t="s">
        <v>83</v>
      </c>
      <c r="AY215" s="242" t="s">
        <v>179</v>
      </c>
    </row>
    <row r="216" s="2" customFormat="1" ht="33" customHeight="1">
      <c r="A216" s="40"/>
      <c r="B216" s="41"/>
      <c r="C216" s="203" t="s">
        <v>341</v>
      </c>
      <c r="D216" s="203" t="s">
        <v>182</v>
      </c>
      <c r="E216" s="204" t="s">
        <v>342</v>
      </c>
      <c r="F216" s="205" t="s">
        <v>343</v>
      </c>
      <c r="G216" s="206" t="s">
        <v>202</v>
      </c>
      <c r="H216" s="207">
        <v>2</v>
      </c>
      <c r="I216" s="208"/>
      <c r="J216" s="209">
        <f>ROUND(I216*H216,2)</f>
        <v>0</v>
      </c>
      <c r="K216" s="205" t="s">
        <v>186</v>
      </c>
      <c r="L216" s="46"/>
      <c r="M216" s="210" t="s">
        <v>21</v>
      </c>
      <c r="N216" s="211" t="s">
        <v>46</v>
      </c>
      <c r="O216" s="86"/>
      <c r="P216" s="212">
        <f>O216*H216</f>
        <v>0</v>
      </c>
      <c r="Q216" s="212">
        <v>0</v>
      </c>
      <c r="R216" s="212">
        <f>Q216*H216</f>
        <v>0</v>
      </c>
      <c r="S216" s="212">
        <v>0.00029999999999999997</v>
      </c>
      <c r="T216" s="213">
        <f>S216*H216</f>
        <v>0.00059999999999999995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4" t="s">
        <v>272</v>
      </c>
      <c r="AT216" s="214" t="s">
        <v>182</v>
      </c>
      <c r="AU216" s="214" t="s">
        <v>85</v>
      </c>
      <c r="AY216" s="19" t="s">
        <v>179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9" t="s">
        <v>83</v>
      </c>
      <c r="BK216" s="215">
        <f>ROUND(I216*H216,2)</f>
        <v>0</v>
      </c>
      <c r="BL216" s="19" t="s">
        <v>272</v>
      </c>
      <c r="BM216" s="214" t="s">
        <v>344</v>
      </c>
    </row>
    <row r="217" s="2" customFormat="1">
      <c r="A217" s="40"/>
      <c r="B217" s="41"/>
      <c r="C217" s="42"/>
      <c r="D217" s="216" t="s">
        <v>189</v>
      </c>
      <c r="E217" s="42"/>
      <c r="F217" s="217" t="s">
        <v>345</v>
      </c>
      <c r="G217" s="42"/>
      <c r="H217" s="42"/>
      <c r="I217" s="218"/>
      <c r="J217" s="42"/>
      <c r="K217" s="42"/>
      <c r="L217" s="46"/>
      <c r="M217" s="219"/>
      <c r="N217" s="220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85</v>
      </c>
    </row>
    <row r="218" s="13" customFormat="1">
      <c r="A218" s="13"/>
      <c r="B218" s="221"/>
      <c r="C218" s="222"/>
      <c r="D218" s="223" t="s">
        <v>191</v>
      </c>
      <c r="E218" s="224" t="s">
        <v>21</v>
      </c>
      <c r="F218" s="225" t="s">
        <v>346</v>
      </c>
      <c r="G218" s="222"/>
      <c r="H218" s="224" t="s">
        <v>21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191</v>
      </c>
      <c r="AU218" s="231" t="s">
        <v>85</v>
      </c>
      <c r="AV218" s="13" t="s">
        <v>83</v>
      </c>
      <c r="AW218" s="13" t="s">
        <v>36</v>
      </c>
      <c r="AX218" s="13" t="s">
        <v>75</v>
      </c>
      <c r="AY218" s="231" t="s">
        <v>179</v>
      </c>
    </row>
    <row r="219" s="14" customFormat="1">
      <c r="A219" s="14"/>
      <c r="B219" s="232"/>
      <c r="C219" s="233"/>
      <c r="D219" s="223" t="s">
        <v>191</v>
      </c>
      <c r="E219" s="234" t="s">
        <v>21</v>
      </c>
      <c r="F219" s="235" t="s">
        <v>83</v>
      </c>
      <c r="G219" s="233"/>
      <c r="H219" s="236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191</v>
      </c>
      <c r="AU219" s="242" t="s">
        <v>85</v>
      </c>
      <c r="AV219" s="14" t="s">
        <v>85</v>
      </c>
      <c r="AW219" s="14" t="s">
        <v>36</v>
      </c>
      <c r="AX219" s="14" t="s">
        <v>75</v>
      </c>
      <c r="AY219" s="242" t="s">
        <v>179</v>
      </c>
    </row>
    <row r="220" s="13" customFormat="1">
      <c r="A220" s="13"/>
      <c r="B220" s="221"/>
      <c r="C220" s="222"/>
      <c r="D220" s="223" t="s">
        <v>191</v>
      </c>
      <c r="E220" s="224" t="s">
        <v>21</v>
      </c>
      <c r="F220" s="225" t="s">
        <v>347</v>
      </c>
      <c r="G220" s="222"/>
      <c r="H220" s="224" t="s">
        <v>21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191</v>
      </c>
      <c r="AU220" s="231" t="s">
        <v>85</v>
      </c>
      <c r="AV220" s="13" t="s">
        <v>83</v>
      </c>
      <c r="AW220" s="13" t="s">
        <v>36</v>
      </c>
      <c r="AX220" s="13" t="s">
        <v>75</v>
      </c>
      <c r="AY220" s="231" t="s">
        <v>179</v>
      </c>
    </row>
    <row r="221" s="14" customFormat="1">
      <c r="A221" s="14"/>
      <c r="B221" s="232"/>
      <c r="C221" s="233"/>
      <c r="D221" s="223" t="s">
        <v>191</v>
      </c>
      <c r="E221" s="234" t="s">
        <v>21</v>
      </c>
      <c r="F221" s="235" t="s">
        <v>83</v>
      </c>
      <c r="G221" s="233"/>
      <c r="H221" s="236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191</v>
      </c>
      <c r="AU221" s="242" t="s">
        <v>85</v>
      </c>
      <c r="AV221" s="14" t="s">
        <v>85</v>
      </c>
      <c r="AW221" s="14" t="s">
        <v>36</v>
      </c>
      <c r="AX221" s="14" t="s">
        <v>75</v>
      </c>
      <c r="AY221" s="242" t="s">
        <v>179</v>
      </c>
    </row>
    <row r="222" s="15" customFormat="1">
      <c r="A222" s="15"/>
      <c r="B222" s="243"/>
      <c r="C222" s="244"/>
      <c r="D222" s="223" t="s">
        <v>191</v>
      </c>
      <c r="E222" s="245" t="s">
        <v>21</v>
      </c>
      <c r="F222" s="246" t="s">
        <v>194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191</v>
      </c>
      <c r="AU222" s="253" t="s">
        <v>85</v>
      </c>
      <c r="AV222" s="15" t="s">
        <v>187</v>
      </c>
      <c r="AW222" s="15" t="s">
        <v>36</v>
      </c>
      <c r="AX222" s="15" t="s">
        <v>83</v>
      </c>
      <c r="AY222" s="253" t="s">
        <v>179</v>
      </c>
    </row>
    <row r="223" s="2" customFormat="1" ht="24.15" customHeight="1">
      <c r="A223" s="40"/>
      <c r="B223" s="41"/>
      <c r="C223" s="203" t="s">
        <v>348</v>
      </c>
      <c r="D223" s="203" t="s">
        <v>182</v>
      </c>
      <c r="E223" s="204" t="s">
        <v>349</v>
      </c>
      <c r="F223" s="205" t="s">
        <v>350</v>
      </c>
      <c r="G223" s="206" t="s">
        <v>212</v>
      </c>
      <c r="H223" s="207">
        <v>316.85000000000002</v>
      </c>
      <c r="I223" s="208"/>
      <c r="J223" s="209">
        <f>ROUND(I223*H223,2)</f>
        <v>0</v>
      </c>
      <c r="K223" s="205" t="s">
        <v>186</v>
      </c>
      <c r="L223" s="46"/>
      <c r="M223" s="210" t="s">
        <v>21</v>
      </c>
      <c r="N223" s="211" t="s">
        <v>46</v>
      </c>
      <c r="O223" s="86"/>
      <c r="P223" s="212">
        <f>O223*H223</f>
        <v>0</v>
      </c>
      <c r="Q223" s="212">
        <v>0</v>
      </c>
      <c r="R223" s="212">
        <f>Q223*H223</f>
        <v>0</v>
      </c>
      <c r="S223" s="212">
        <v>0.0015</v>
      </c>
      <c r="T223" s="213">
        <f>S223*H223</f>
        <v>0.47527500000000006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4" t="s">
        <v>272</v>
      </c>
      <c r="AT223" s="214" t="s">
        <v>182</v>
      </c>
      <c r="AU223" s="214" t="s">
        <v>85</v>
      </c>
      <c r="AY223" s="19" t="s">
        <v>179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9" t="s">
        <v>83</v>
      </c>
      <c r="BK223" s="215">
        <f>ROUND(I223*H223,2)</f>
        <v>0</v>
      </c>
      <c r="BL223" s="19" t="s">
        <v>272</v>
      </c>
      <c r="BM223" s="214" t="s">
        <v>351</v>
      </c>
    </row>
    <row r="224" s="2" customFormat="1">
      <c r="A224" s="40"/>
      <c r="B224" s="41"/>
      <c r="C224" s="42"/>
      <c r="D224" s="216" t="s">
        <v>189</v>
      </c>
      <c r="E224" s="42"/>
      <c r="F224" s="217" t="s">
        <v>352</v>
      </c>
      <c r="G224" s="42"/>
      <c r="H224" s="42"/>
      <c r="I224" s="218"/>
      <c r="J224" s="42"/>
      <c r="K224" s="42"/>
      <c r="L224" s="46"/>
      <c r="M224" s="219"/>
      <c r="N224" s="220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85</v>
      </c>
    </row>
    <row r="225" s="14" customFormat="1">
      <c r="A225" s="14"/>
      <c r="B225" s="232"/>
      <c r="C225" s="233"/>
      <c r="D225" s="223" t="s">
        <v>191</v>
      </c>
      <c r="E225" s="235" t="s">
        <v>21</v>
      </c>
      <c r="F225" s="255" t="s">
        <v>97</v>
      </c>
      <c r="G225" s="233"/>
      <c r="H225" s="236">
        <v>70.25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2" t="s">
        <v>191</v>
      </c>
      <c r="AU225" s="242" t="s">
        <v>85</v>
      </c>
      <c r="AV225" s="14" t="s">
        <v>85</v>
      </c>
      <c r="AW225" s="14" t="s">
        <v>36</v>
      </c>
      <c r="AX225" s="14" t="s">
        <v>75</v>
      </c>
      <c r="AY225" s="242" t="s">
        <v>179</v>
      </c>
    </row>
    <row r="226" s="14" customFormat="1">
      <c r="A226" s="14"/>
      <c r="B226" s="232"/>
      <c r="C226" s="233"/>
      <c r="D226" s="223" t="s">
        <v>191</v>
      </c>
      <c r="E226" s="235" t="s">
        <v>21</v>
      </c>
      <c r="F226" s="255" t="s">
        <v>100</v>
      </c>
      <c r="G226" s="233"/>
      <c r="H226" s="236">
        <v>51.549999999999997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191</v>
      </c>
      <c r="AU226" s="242" t="s">
        <v>85</v>
      </c>
      <c r="AV226" s="14" t="s">
        <v>85</v>
      </c>
      <c r="AW226" s="14" t="s">
        <v>36</v>
      </c>
      <c r="AX226" s="14" t="s">
        <v>75</v>
      </c>
      <c r="AY226" s="242" t="s">
        <v>179</v>
      </c>
    </row>
    <row r="227" s="14" customFormat="1">
      <c r="A227" s="14"/>
      <c r="B227" s="232"/>
      <c r="C227" s="233"/>
      <c r="D227" s="223" t="s">
        <v>191</v>
      </c>
      <c r="E227" s="235" t="s">
        <v>21</v>
      </c>
      <c r="F227" s="255" t="s">
        <v>103</v>
      </c>
      <c r="G227" s="233"/>
      <c r="H227" s="236">
        <v>80.5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191</v>
      </c>
      <c r="AU227" s="242" t="s">
        <v>85</v>
      </c>
      <c r="AV227" s="14" t="s">
        <v>85</v>
      </c>
      <c r="AW227" s="14" t="s">
        <v>36</v>
      </c>
      <c r="AX227" s="14" t="s">
        <v>75</v>
      </c>
      <c r="AY227" s="242" t="s">
        <v>179</v>
      </c>
    </row>
    <row r="228" s="14" customFormat="1">
      <c r="A228" s="14"/>
      <c r="B228" s="232"/>
      <c r="C228" s="233"/>
      <c r="D228" s="223" t="s">
        <v>191</v>
      </c>
      <c r="E228" s="235" t="s">
        <v>21</v>
      </c>
      <c r="F228" s="255" t="s">
        <v>107</v>
      </c>
      <c r="G228" s="233"/>
      <c r="H228" s="236">
        <v>18.699999999999999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191</v>
      </c>
      <c r="AU228" s="242" t="s">
        <v>85</v>
      </c>
      <c r="AV228" s="14" t="s">
        <v>85</v>
      </c>
      <c r="AW228" s="14" t="s">
        <v>36</v>
      </c>
      <c r="AX228" s="14" t="s">
        <v>75</v>
      </c>
      <c r="AY228" s="242" t="s">
        <v>179</v>
      </c>
    </row>
    <row r="229" s="14" customFormat="1">
      <c r="A229" s="14"/>
      <c r="B229" s="232"/>
      <c r="C229" s="233"/>
      <c r="D229" s="223" t="s">
        <v>191</v>
      </c>
      <c r="E229" s="235" t="s">
        <v>21</v>
      </c>
      <c r="F229" s="255" t="s">
        <v>111</v>
      </c>
      <c r="G229" s="233"/>
      <c r="H229" s="236">
        <v>12.75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191</v>
      </c>
      <c r="AU229" s="242" t="s">
        <v>85</v>
      </c>
      <c r="AV229" s="14" t="s">
        <v>85</v>
      </c>
      <c r="AW229" s="14" t="s">
        <v>36</v>
      </c>
      <c r="AX229" s="14" t="s">
        <v>75</v>
      </c>
      <c r="AY229" s="242" t="s">
        <v>179</v>
      </c>
    </row>
    <row r="230" s="14" customFormat="1">
      <c r="A230" s="14"/>
      <c r="B230" s="232"/>
      <c r="C230" s="233"/>
      <c r="D230" s="223" t="s">
        <v>191</v>
      </c>
      <c r="E230" s="235" t="s">
        <v>21</v>
      </c>
      <c r="F230" s="255" t="s">
        <v>114</v>
      </c>
      <c r="G230" s="233"/>
      <c r="H230" s="236">
        <v>64.400000000000006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191</v>
      </c>
      <c r="AU230" s="242" t="s">
        <v>85</v>
      </c>
      <c r="AV230" s="14" t="s">
        <v>85</v>
      </c>
      <c r="AW230" s="14" t="s">
        <v>36</v>
      </c>
      <c r="AX230" s="14" t="s">
        <v>75</v>
      </c>
      <c r="AY230" s="242" t="s">
        <v>179</v>
      </c>
    </row>
    <row r="231" s="14" customFormat="1">
      <c r="A231" s="14"/>
      <c r="B231" s="232"/>
      <c r="C231" s="233"/>
      <c r="D231" s="223" t="s">
        <v>191</v>
      </c>
      <c r="E231" s="235" t="s">
        <v>21</v>
      </c>
      <c r="F231" s="255" t="s">
        <v>117</v>
      </c>
      <c r="G231" s="233"/>
      <c r="H231" s="236">
        <v>18.699999999999999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2" t="s">
        <v>191</v>
      </c>
      <c r="AU231" s="242" t="s">
        <v>85</v>
      </c>
      <c r="AV231" s="14" t="s">
        <v>85</v>
      </c>
      <c r="AW231" s="14" t="s">
        <v>36</v>
      </c>
      <c r="AX231" s="14" t="s">
        <v>75</v>
      </c>
      <c r="AY231" s="242" t="s">
        <v>179</v>
      </c>
    </row>
    <row r="232" s="15" customFormat="1">
      <c r="A232" s="15"/>
      <c r="B232" s="243"/>
      <c r="C232" s="244"/>
      <c r="D232" s="223" t="s">
        <v>191</v>
      </c>
      <c r="E232" s="245" t="s">
        <v>21</v>
      </c>
      <c r="F232" s="246" t="s">
        <v>194</v>
      </c>
      <c r="G232" s="244"/>
      <c r="H232" s="247">
        <v>316.85000000000002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191</v>
      </c>
      <c r="AU232" s="253" t="s">
        <v>85</v>
      </c>
      <c r="AV232" s="15" t="s">
        <v>187</v>
      </c>
      <c r="AW232" s="15" t="s">
        <v>36</v>
      </c>
      <c r="AX232" s="15" t="s">
        <v>83</v>
      </c>
      <c r="AY232" s="253" t="s">
        <v>179</v>
      </c>
    </row>
    <row r="233" s="2" customFormat="1" ht="33" customHeight="1">
      <c r="A233" s="40"/>
      <c r="B233" s="41"/>
      <c r="C233" s="203" t="s">
        <v>353</v>
      </c>
      <c r="D233" s="203" t="s">
        <v>182</v>
      </c>
      <c r="E233" s="204" t="s">
        <v>354</v>
      </c>
      <c r="F233" s="205" t="s">
        <v>355</v>
      </c>
      <c r="G233" s="206" t="s">
        <v>202</v>
      </c>
      <c r="H233" s="207">
        <v>5</v>
      </c>
      <c r="I233" s="208"/>
      <c r="J233" s="209">
        <f>ROUND(I233*H233,2)</f>
        <v>0</v>
      </c>
      <c r="K233" s="205" t="s">
        <v>186</v>
      </c>
      <c r="L233" s="46"/>
      <c r="M233" s="210" t="s">
        <v>21</v>
      </c>
      <c r="N233" s="211" t="s">
        <v>46</v>
      </c>
      <c r="O233" s="86"/>
      <c r="P233" s="212">
        <f>O233*H233</f>
        <v>0</v>
      </c>
      <c r="Q233" s="212">
        <v>0.00044999999999999999</v>
      </c>
      <c r="R233" s="212">
        <f>Q233*H233</f>
        <v>0.0022499999999999998</v>
      </c>
      <c r="S233" s="212">
        <v>0</v>
      </c>
      <c r="T233" s="213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4" t="s">
        <v>272</v>
      </c>
      <c r="AT233" s="214" t="s">
        <v>182</v>
      </c>
      <c r="AU233" s="214" t="s">
        <v>85</v>
      </c>
      <c r="AY233" s="19" t="s">
        <v>179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9" t="s">
        <v>83</v>
      </c>
      <c r="BK233" s="215">
        <f>ROUND(I233*H233,2)</f>
        <v>0</v>
      </c>
      <c r="BL233" s="19" t="s">
        <v>272</v>
      </c>
      <c r="BM233" s="214" t="s">
        <v>356</v>
      </c>
    </row>
    <row r="234" s="2" customFormat="1">
      <c r="A234" s="40"/>
      <c r="B234" s="41"/>
      <c r="C234" s="42"/>
      <c r="D234" s="216" t="s">
        <v>189</v>
      </c>
      <c r="E234" s="42"/>
      <c r="F234" s="217" t="s">
        <v>357</v>
      </c>
      <c r="G234" s="42"/>
      <c r="H234" s="42"/>
      <c r="I234" s="218"/>
      <c r="J234" s="42"/>
      <c r="K234" s="42"/>
      <c r="L234" s="46"/>
      <c r="M234" s="219"/>
      <c r="N234" s="220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85</v>
      </c>
    </row>
    <row r="235" s="13" customFormat="1">
      <c r="A235" s="13"/>
      <c r="B235" s="221"/>
      <c r="C235" s="222"/>
      <c r="D235" s="223" t="s">
        <v>191</v>
      </c>
      <c r="E235" s="224" t="s">
        <v>21</v>
      </c>
      <c r="F235" s="225" t="s">
        <v>358</v>
      </c>
      <c r="G235" s="222"/>
      <c r="H235" s="224" t="s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191</v>
      </c>
      <c r="AU235" s="231" t="s">
        <v>85</v>
      </c>
      <c r="AV235" s="13" t="s">
        <v>83</v>
      </c>
      <c r="AW235" s="13" t="s">
        <v>36</v>
      </c>
      <c r="AX235" s="13" t="s">
        <v>75</v>
      </c>
      <c r="AY235" s="231" t="s">
        <v>179</v>
      </c>
    </row>
    <row r="236" s="14" customFormat="1">
      <c r="A236" s="14"/>
      <c r="B236" s="232"/>
      <c r="C236" s="233"/>
      <c r="D236" s="223" t="s">
        <v>191</v>
      </c>
      <c r="E236" s="234" t="s">
        <v>21</v>
      </c>
      <c r="F236" s="235" t="s">
        <v>209</v>
      </c>
      <c r="G236" s="233"/>
      <c r="H236" s="236">
        <v>5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191</v>
      </c>
      <c r="AU236" s="242" t="s">
        <v>85</v>
      </c>
      <c r="AV236" s="14" t="s">
        <v>85</v>
      </c>
      <c r="AW236" s="14" t="s">
        <v>36</v>
      </c>
      <c r="AX236" s="14" t="s">
        <v>83</v>
      </c>
      <c r="AY236" s="242" t="s">
        <v>179</v>
      </c>
    </row>
    <row r="237" s="2" customFormat="1" ht="37.8" customHeight="1">
      <c r="A237" s="40"/>
      <c r="B237" s="41"/>
      <c r="C237" s="203" t="s">
        <v>359</v>
      </c>
      <c r="D237" s="203" t="s">
        <v>182</v>
      </c>
      <c r="E237" s="204" t="s">
        <v>360</v>
      </c>
      <c r="F237" s="205" t="s">
        <v>361</v>
      </c>
      <c r="G237" s="206" t="s">
        <v>185</v>
      </c>
      <c r="H237" s="207">
        <v>25.5</v>
      </c>
      <c r="I237" s="208"/>
      <c r="J237" s="209">
        <f>ROUND(I237*H237,2)</f>
        <v>0</v>
      </c>
      <c r="K237" s="205" t="s">
        <v>186</v>
      </c>
      <c r="L237" s="46"/>
      <c r="M237" s="210" t="s">
        <v>21</v>
      </c>
      <c r="N237" s="211" t="s">
        <v>46</v>
      </c>
      <c r="O237" s="86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4" t="s">
        <v>272</v>
      </c>
      <c r="AT237" s="214" t="s">
        <v>182</v>
      </c>
      <c r="AU237" s="214" t="s">
        <v>85</v>
      </c>
      <c r="AY237" s="19" t="s">
        <v>179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9" t="s">
        <v>83</v>
      </c>
      <c r="BK237" s="215">
        <f>ROUND(I237*H237,2)</f>
        <v>0</v>
      </c>
      <c r="BL237" s="19" t="s">
        <v>272</v>
      </c>
      <c r="BM237" s="214" t="s">
        <v>362</v>
      </c>
    </row>
    <row r="238" s="2" customFormat="1">
      <c r="A238" s="40"/>
      <c r="B238" s="41"/>
      <c r="C238" s="42"/>
      <c r="D238" s="216" t="s">
        <v>189</v>
      </c>
      <c r="E238" s="42"/>
      <c r="F238" s="217" t="s">
        <v>363</v>
      </c>
      <c r="G238" s="42"/>
      <c r="H238" s="42"/>
      <c r="I238" s="218"/>
      <c r="J238" s="42"/>
      <c r="K238" s="42"/>
      <c r="L238" s="46"/>
      <c r="M238" s="219"/>
      <c r="N238" s="220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85</v>
      </c>
    </row>
    <row r="239" s="13" customFormat="1">
      <c r="A239" s="13"/>
      <c r="B239" s="221"/>
      <c r="C239" s="222"/>
      <c r="D239" s="223" t="s">
        <v>191</v>
      </c>
      <c r="E239" s="224" t="s">
        <v>21</v>
      </c>
      <c r="F239" s="225" t="s">
        <v>324</v>
      </c>
      <c r="G239" s="222"/>
      <c r="H239" s="224" t="s">
        <v>21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191</v>
      </c>
      <c r="AU239" s="231" t="s">
        <v>85</v>
      </c>
      <c r="AV239" s="13" t="s">
        <v>83</v>
      </c>
      <c r="AW239" s="13" t="s">
        <v>36</v>
      </c>
      <c r="AX239" s="13" t="s">
        <v>75</v>
      </c>
      <c r="AY239" s="231" t="s">
        <v>179</v>
      </c>
    </row>
    <row r="240" s="13" customFormat="1">
      <c r="A240" s="13"/>
      <c r="B240" s="221"/>
      <c r="C240" s="222"/>
      <c r="D240" s="223" t="s">
        <v>191</v>
      </c>
      <c r="E240" s="224" t="s">
        <v>21</v>
      </c>
      <c r="F240" s="225" t="s">
        <v>364</v>
      </c>
      <c r="G240" s="222"/>
      <c r="H240" s="224" t="s">
        <v>21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191</v>
      </c>
      <c r="AU240" s="231" t="s">
        <v>85</v>
      </c>
      <c r="AV240" s="13" t="s">
        <v>83</v>
      </c>
      <c r="AW240" s="13" t="s">
        <v>36</v>
      </c>
      <c r="AX240" s="13" t="s">
        <v>75</v>
      </c>
      <c r="AY240" s="231" t="s">
        <v>179</v>
      </c>
    </row>
    <row r="241" s="14" customFormat="1">
      <c r="A241" s="14"/>
      <c r="B241" s="232"/>
      <c r="C241" s="233"/>
      <c r="D241" s="223" t="s">
        <v>191</v>
      </c>
      <c r="E241" s="235" t="s">
        <v>21</v>
      </c>
      <c r="F241" s="255" t="s">
        <v>128</v>
      </c>
      <c r="G241" s="233"/>
      <c r="H241" s="236">
        <v>25.5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191</v>
      </c>
      <c r="AU241" s="242" t="s">
        <v>85</v>
      </c>
      <c r="AV241" s="14" t="s">
        <v>85</v>
      </c>
      <c r="AW241" s="14" t="s">
        <v>36</v>
      </c>
      <c r="AX241" s="14" t="s">
        <v>83</v>
      </c>
      <c r="AY241" s="242" t="s">
        <v>179</v>
      </c>
    </row>
    <row r="242" s="2" customFormat="1" ht="16.5" customHeight="1">
      <c r="A242" s="40"/>
      <c r="B242" s="41"/>
      <c r="C242" s="256" t="s">
        <v>365</v>
      </c>
      <c r="D242" s="256" t="s">
        <v>366</v>
      </c>
      <c r="E242" s="257" t="s">
        <v>367</v>
      </c>
      <c r="F242" s="258" t="s">
        <v>368</v>
      </c>
      <c r="G242" s="259" t="s">
        <v>369</v>
      </c>
      <c r="H242" s="260">
        <v>10.199999999999999</v>
      </c>
      <c r="I242" s="261"/>
      <c r="J242" s="262">
        <f>ROUND(I242*H242,2)</f>
        <v>0</v>
      </c>
      <c r="K242" s="258" t="s">
        <v>186</v>
      </c>
      <c r="L242" s="263"/>
      <c r="M242" s="264" t="s">
        <v>21</v>
      </c>
      <c r="N242" s="265" t="s">
        <v>46</v>
      </c>
      <c r="O242" s="86"/>
      <c r="P242" s="212">
        <f>O242*H242</f>
        <v>0</v>
      </c>
      <c r="Q242" s="212">
        <v>0.001</v>
      </c>
      <c r="R242" s="212">
        <f>Q242*H242</f>
        <v>0.010199999999999999</v>
      </c>
      <c r="S242" s="212">
        <v>0</v>
      </c>
      <c r="T242" s="213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4" t="s">
        <v>370</v>
      </c>
      <c r="AT242" s="214" t="s">
        <v>366</v>
      </c>
      <c r="AU242" s="214" t="s">
        <v>85</v>
      </c>
      <c r="AY242" s="19" t="s">
        <v>179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9" t="s">
        <v>83</v>
      </c>
      <c r="BK242" s="215">
        <f>ROUND(I242*H242,2)</f>
        <v>0</v>
      </c>
      <c r="BL242" s="19" t="s">
        <v>272</v>
      </c>
      <c r="BM242" s="214" t="s">
        <v>371</v>
      </c>
    </row>
    <row r="243" s="14" customFormat="1">
      <c r="A243" s="14"/>
      <c r="B243" s="232"/>
      <c r="C243" s="233"/>
      <c r="D243" s="223" t="s">
        <v>191</v>
      </c>
      <c r="E243" s="233"/>
      <c r="F243" s="235" t="s">
        <v>372</v>
      </c>
      <c r="G243" s="233"/>
      <c r="H243" s="236">
        <v>10.199999999999999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191</v>
      </c>
      <c r="AU243" s="242" t="s">
        <v>85</v>
      </c>
      <c r="AV243" s="14" t="s">
        <v>85</v>
      </c>
      <c r="AW243" s="14" t="s">
        <v>4</v>
      </c>
      <c r="AX243" s="14" t="s">
        <v>83</v>
      </c>
      <c r="AY243" s="242" t="s">
        <v>179</v>
      </c>
    </row>
    <row r="244" s="2" customFormat="1" ht="24.15" customHeight="1">
      <c r="A244" s="40"/>
      <c r="B244" s="41"/>
      <c r="C244" s="203" t="s">
        <v>370</v>
      </c>
      <c r="D244" s="203" t="s">
        <v>182</v>
      </c>
      <c r="E244" s="204" t="s">
        <v>373</v>
      </c>
      <c r="F244" s="205" t="s">
        <v>374</v>
      </c>
      <c r="G244" s="206" t="s">
        <v>185</v>
      </c>
      <c r="H244" s="207">
        <v>25.5</v>
      </c>
      <c r="I244" s="208"/>
      <c r="J244" s="209">
        <f>ROUND(I244*H244,2)</f>
        <v>0</v>
      </c>
      <c r="K244" s="205" t="s">
        <v>186</v>
      </c>
      <c r="L244" s="46"/>
      <c r="M244" s="210" t="s">
        <v>21</v>
      </c>
      <c r="N244" s="211" t="s">
        <v>46</v>
      </c>
      <c r="O244" s="86"/>
      <c r="P244" s="212">
        <f>O244*H244</f>
        <v>0</v>
      </c>
      <c r="Q244" s="212">
        <v>0.00088000000000000003</v>
      </c>
      <c r="R244" s="212">
        <f>Q244*H244</f>
        <v>0.022440000000000002</v>
      </c>
      <c r="S244" s="212">
        <v>0</v>
      </c>
      <c r="T244" s="213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4" t="s">
        <v>272</v>
      </c>
      <c r="AT244" s="214" t="s">
        <v>182</v>
      </c>
      <c r="AU244" s="214" t="s">
        <v>85</v>
      </c>
      <c r="AY244" s="19" t="s">
        <v>179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9" t="s">
        <v>83</v>
      </c>
      <c r="BK244" s="215">
        <f>ROUND(I244*H244,2)</f>
        <v>0</v>
      </c>
      <c r="BL244" s="19" t="s">
        <v>272</v>
      </c>
      <c r="BM244" s="214" t="s">
        <v>375</v>
      </c>
    </row>
    <row r="245" s="2" customFormat="1">
      <c r="A245" s="40"/>
      <c r="B245" s="41"/>
      <c r="C245" s="42"/>
      <c r="D245" s="216" t="s">
        <v>189</v>
      </c>
      <c r="E245" s="42"/>
      <c r="F245" s="217" t="s">
        <v>376</v>
      </c>
      <c r="G245" s="42"/>
      <c r="H245" s="42"/>
      <c r="I245" s="218"/>
      <c r="J245" s="42"/>
      <c r="K245" s="42"/>
      <c r="L245" s="46"/>
      <c r="M245" s="219"/>
      <c r="N245" s="220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85</v>
      </c>
    </row>
    <row r="246" s="14" customFormat="1">
      <c r="A246" s="14"/>
      <c r="B246" s="232"/>
      <c r="C246" s="233"/>
      <c r="D246" s="223" t="s">
        <v>191</v>
      </c>
      <c r="E246" s="235" t="s">
        <v>21</v>
      </c>
      <c r="F246" s="255" t="s">
        <v>128</v>
      </c>
      <c r="G246" s="233"/>
      <c r="H246" s="236">
        <v>25.5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191</v>
      </c>
      <c r="AU246" s="242" t="s">
        <v>85</v>
      </c>
      <c r="AV246" s="14" t="s">
        <v>85</v>
      </c>
      <c r="AW246" s="14" t="s">
        <v>36</v>
      </c>
      <c r="AX246" s="14" t="s">
        <v>83</v>
      </c>
      <c r="AY246" s="242" t="s">
        <v>179</v>
      </c>
    </row>
    <row r="247" s="2" customFormat="1" ht="49.05" customHeight="1">
      <c r="A247" s="40"/>
      <c r="B247" s="41"/>
      <c r="C247" s="256" t="s">
        <v>377</v>
      </c>
      <c r="D247" s="256" t="s">
        <v>366</v>
      </c>
      <c r="E247" s="257" t="s">
        <v>378</v>
      </c>
      <c r="F247" s="258" t="s">
        <v>379</v>
      </c>
      <c r="G247" s="259" t="s">
        <v>185</v>
      </c>
      <c r="H247" s="260">
        <v>35.548000000000002</v>
      </c>
      <c r="I247" s="261"/>
      <c r="J247" s="262">
        <f>ROUND(I247*H247,2)</f>
        <v>0</v>
      </c>
      <c r="K247" s="258" t="s">
        <v>186</v>
      </c>
      <c r="L247" s="263"/>
      <c r="M247" s="264" t="s">
        <v>21</v>
      </c>
      <c r="N247" s="265" t="s">
        <v>46</v>
      </c>
      <c r="O247" s="86"/>
      <c r="P247" s="212">
        <f>O247*H247</f>
        <v>0</v>
      </c>
      <c r="Q247" s="212">
        <v>0.0054000000000000003</v>
      </c>
      <c r="R247" s="212">
        <f>Q247*H247</f>
        <v>0.19195920000000002</v>
      </c>
      <c r="S247" s="212">
        <v>0</v>
      </c>
      <c r="T247" s="213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4" t="s">
        <v>370</v>
      </c>
      <c r="AT247" s="214" t="s">
        <v>366</v>
      </c>
      <c r="AU247" s="214" t="s">
        <v>85</v>
      </c>
      <c r="AY247" s="19" t="s">
        <v>179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9" t="s">
        <v>83</v>
      </c>
      <c r="BK247" s="215">
        <f>ROUND(I247*H247,2)</f>
        <v>0</v>
      </c>
      <c r="BL247" s="19" t="s">
        <v>272</v>
      </c>
      <c r="BM247" s="214" t="s">
        <v>380</v>
      </c>
    </row>
    <row r="248" s="14" customFormat="1">
      <c r="A248" s="14"/>
      <c r="B248" s="232"/>
      <c r="C248" s="233"/>
      <c r="D248" s="223" t="s">
        <v>191</v>
      </c>
      <c r="E248" s="233"/>
      <c r="F248" s="235" t="s">
        <v>381</v>
      </c>
      <c r="G248" s="233"/>
      <c r="H248" s="236">
        <v>35.548000000000002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191</v>
      </c>
      <c r="AU248" s="242" t="s">
        <v>85</v>
      </c>
      <c r="AV248" s="14" t="s">
        <v>85</v>
      </c>
      <c r="AW248" s="14" t="s">
        <v>4</v>
      </c>
      <c r="AX248" s="14" t="s">
        <v>83</v>
      </c>
      <c r="AY248" s="242" t="s">
        <v>179</v>
      </c>
    </row>
    <row r="249" s="2" customFormat="1" ht="49.05" customHeight="1">
      <c r="A249" s="40"/>
      <c r="B249" s="41"/>
      <c r="C249" s="203" t="s">
        <v>382</v>
      </c>
      <c r="D249" s="203" t="s">
        <v>182</v>
      </c>
      <c r="E249" s="204" t="s">
        <v>383</v>
      </c>
      <c r="F249" s="205" t="s">
        <v>384</v>
      </c>
      <c r="G249" s="206" t="s">
        <v>185</v>
      </c>
      <c r="H249" s="207">
        <v>13.988</v>
      </c>
      <c r="I249" s="208"/>
      <c r="J249" s="209">
        <f>ROUND(I249*H249,2)</f>
        <v>0</v>
      </c>
      <c r="K249" s="205" t="s">
        <v>186</v>
      </c>
      <c r="L249" s="46"/>
      <c r="M249" s="210" t="s">
        <v>21</v>
      </c>
      <c r="N249" s="211" t="s">
        <v>46</v>
      </c>
      <c r="O249" s="86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4" t="s">
        <v>272</v>
      </c>
      <c r="AT249" s="214" t="s">
        <v>182</v>
      </c>
      <c r="AU249" s="214" t="s">
        <v>85</v>
      </c>
      <c r="AY249" s="19" t="s">
        <v>179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9" t="s">
        <v>83</v>
      </c>
      <c r="BK249" s="215">
        <f>ROUND(I249*H249,2)</f>
        <v>0</v>
      </c>
      <c r="BL249" s="19" t="s">
        <v>272</v>
      </c>
      <c r="BM249" s="214" t="s">
        <v>385</v>
      </c>
    </row>
    <row r="250" s="2" customFormat="1">
      <c r="A250" s="40"/>
      <c r="B250" s="41"/>
      <c r="C250" s="42"/>
      <c r="D250" s="216" t="s">
        <v>189</v>
      </c>
      <c r="E250" s="42"/>
      <c r="F250" s="217" t="s">
        <v>386</v>
      </c>
      <c r="G250" s="42"/>
      <c r="H250" s="42"/>
      <c r="I250" s="218"/>
      <c r="J250" s="42"/>
      <c r="K250" s="42"/>
      <c r="L250" s="46"/>
      <c r="M250" s="219"/>
      <c r="N250" s="220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85</v>
      </c>
    </row>
    <row r="251" s="14" customFormat="1">
      <c r="A251" s="14"/>
      <c r="B251" s="232"/>
      <c r="C251" s="233"/>
      <c r="D251" s="223" t="s">
        <v>191</v>
      </c>
      <c r="E251" s="234" t="s">
        <v>21</v>
      </c>
      <c r="F251" s="235" t="s">
        <v>387</v>
      </c>
      <c r="G251" s="233"/>
      <c r="H251" s="236">
        <v>12.074999999999999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2" t="s">
        <v>191</v>
      </c>
      <c r="AU251" s="242" t="s">
        <v>85</v>
      </c>
      <c r="AV251" s="14" t="s">
        <v>85</v>
      </c>
      <c r="AW251" s="14" t="s">
        <v>36</v>
      </c>
      <c r="AX251" s="14" t="s">
        <v>75</v>
      </c>
      <c r="AY251" s="242" t="s">
        <v>179</v>
      </c>
    </row>
    <row r="252" s="14" customFormat="1">
      <c r="A252" s="14"/>
      <c r="B252" s="232"/>
      <c r="C252" s="233"/>
      <c r="D252" s="223" t="s">
        <v>191</v>
      </c>
      <c r="E252" s="234" t="s">
        <v>21</v>
      </c>
      <c r="F252" s="235" t="s">
        <v>388</v>
      </c>
      <c r="G252" s="233"/>
      <c r="H252" s="236">
        <v>1.913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191</v>
      </c>
      <c r="AU252" s="242" t="s">
        <v>85</v>
      </c>
      <c r="AV252" s="14" t="s">
        <v>85</v>
      </c>
      <c r="AW252" s="14" t="s">
        <v>36</v>
      </c>
      <c r="AX252" s="14" t="s">
        <v>75</v>
      </c>
      <c r="AY252" s="242" t="s">
        <v>179</v>
      </c>
    </row>
    <row r="253" s="15" customFormat="1">
      <c r="A253" s="15"/>
      <c r="B253" s="243"/>
      <c r="C253" s="244"/>
      <c r="D253" s="223" t="s">
        <v>191</v>
      </c>
      <c r="E253" s="245" t="s">
        <v>21</v>
      </c>
      <c r="F253" s="246" t="s">
        <v>194</v>
      </c>
      <c r="G253" s="244"/>
      <c r="H253" s="247">
        <v>13.988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191</v>
      </c>
      <c r="AU253" s="253" t="s">
        <v>85</v>
      </c>
      <c r="AV253" s="15" t="s">
        <v>187</v>
      </c>
      <c r="AW253" s="15" t="s">
        <v>36</v>
      </c>
      <c r="AX253" s="15" t="s">
        <v>83</v>
      </c>
      <c r="AY253" s="253" t="s">
        <v>179</v>
      </c>
    </row>
    <row r="254" s="2" customFormat="1" ht="55.5" customHeight="1">
      <c r="A254" s="40"/>
      <c r="B254" s="41"/>
      <c r="C254" s="203" t="s">
        <v>389</v>
      </c>
      <c r="D254" s="203" t="s">
        <v>182</v>
      </c>
      <c r="E254" s="204" t="s">
        <v>390</v>
      </c>
      <c r="F254" s="205" t="s">
        <v>391</v>
      </c>
      <c r="G254" s="206" t="s">
        <v>202</v>
      </c>
      <c r="H254" s="207">
        <v>1</v>
      </c>
      <c r="I254" s="208"/>
      <c r="J254" s="209">
        <f>ROUND(I254*H254,2)</f>
        <v>0</v>
      </c>
      <c r="K254" s="205" t="s">
        <v>186</v>
      </c>
      <c r="L254" s="46"/>
      <c r="M254" s="210" t="s">
        <v>21</v>
      </c>
      <c r="N254" s="211" t="s">
        <v>46</v>
      </c>
      <c r="O254" s="86"/>
      <c r="P254" s="212">
        <f>O254*H254</f>
        <v>0</v>
      </c>
      <c r="Q254" s="212">
        <v>0.0074999999999999997</v>
      </c>
      <c r="R254" s="212">
        <f>Q254*H254</f>
        <v>0.0074999999999999997</v>
      </c>
      <c r="S254" s="212">
        <v>0</v>
      </c>
      <c r="T254" s="213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4" t="s">
        <v>272</v>
      </c>
      <c r="AT254" s="214" t="s">
        <v>182</v>
      </c>
      <c r="AU254" s="214" t="s">
        <v>85</v>
      </c>
      <c r="AY254" s="19" t="s">
        <v>179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9" t="s">
        <v>83</v>
      </c>
      <c r="BK254" s="215">
        <f>ROUND(I254*H254,2)</f>
        <v>0</v>
      </c>
      <c r="BL254" s="19" t="s">
        <v>272</v>
      </c>
      <c r="BM254" s="214" t="s">
        <v>392</v>
      </c>
    </row>
    <row r="255" s="2" customFormat="1">
      <c r="A255" s="40"/>
      <c r="B255" s="41"/>
      <c r="C255" s="42"/>
      <c r="D255" s="216" t="s">
        <v>189</v>
      </c>
      <c r="E255" s="42"/>
      <c r="F255" s="217" t="s">
        <v>393</v>
      </c>
      <c r="G255" s="42"/>
      <c r="H255" s="42"/>
      <c r="I255" s="218"/>
      <c r="J255" s="42"/>
      <c r="K255" s="42"/>
      <c r="L255" s="46"/>
      <c r="M255" s="219"/>
      <c r="N255" s="220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85</v>
      </c>
    </row>
    <row r="256" s="13" customFormat="1">
      <c r="A256" s="13"/>
      <c r="B256" s="221"/>
      <c r="C256" s="222"/>
      <c r="D256" s="223" t="s">
        <v>191</v>
      </c>
      <c r="E256" s="224" t="s">
        <v>21</v>
      </c>
      <c r="F256" s="225" t="s">
        <v>346</v>
      </c>
      <c r="G256" s="222"/>
      <c r="H256" s="224" t="s">
        <v>21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191</v>
      </c>
      <c r="AU256" s="231" t="s">
        <v>85</v>
      </c>
      <c r="AV256" s="13" t="s">
        <v>83</v>
      </c>
      <c r="AW256" s="13" t="s">
        <v>36</v>
      </c>
      <c r="AX256" s="13" t="s">
        <v>75</v>
      </c>
      <c r="AY256" s="231" t="s">
        <v>179</v>
      </c>
    </row>
    <row r="257" s="14" customFormat="1">
      <c r="A257" s="14"/>
      <c r="B257" s="232"/>
      <c r="C257" s="233"/>
      <c r="D257" s="223" t="s">
        <v>191</v>
      </c>
      <c r="E257" s="234" t="s">
        <v>21</v>
      </c>
      <c r="F257" s="235" t="s">
        <v>83</v>
      </c>
      <c r="G257" s="233"/>
      <c r="H257" s="236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191</v>
      </c>
      <c r="AU257" s="242" t="s">
        <v>85</v>
      </c>
      <c r="AV257" s="14" t="s">
        <v>85</v>
      </c>
      <c r="AW257" s="14" t="s">
        <v>36</v>
      </c>
      <c r="AX257" s="14" t="s">
        <v>83</v>
      </c>
      <c r="AY257" s="242" t="s">
        <v>179</v>
      </c>
    </row>
    <row r="258" s="2" customFormat="1" ht="24.15" customHeight="1">
      <c r="A258" s="40"/>
      <c r="B258" s="41"/>
      <c r="C258" s="256" t="s">
        <v>394</v>
      </c>
      <c r="D258" s="256" t="s">
        <v>366</v>
      </c>
      <c r="E258" s="257" t="s">
        <v>395</v>
      </c>
      <c r="F258" s="258" t="s">
        <v>396</v>
      </c>
      <c r="G258" s="259" t="s">
        <v>202</v>
      </c>
      <c r="H258" s="260">
        <v>1</v>
      </c>
      <c r="I258" s="261"/>
      <c r="J258" s="262">
        <f>ROUND(I258*H258,2)</f>
        <v>0</v>
      </c>
      <c r="K258" s="258" t="s">
        <v>186</v>
      </c>
      <c r="L258" s="263"/>
      <c r="M258" s="264" t="s">
        <v>21</v>
      </c>
      <c r="N258" s="265" t="s">
        <v>46</v>
      </c>
      <c r="O258" s="86"/>
      <c r="P258" s="212">
        <f>O258*H258</f>
        <v>0</v>
      </c>
      <c r="Q258" s="212">
        <v>0.00025999999999999998</v>
      </c>
      <c r="R258" s="212">
        <f>Q258*H258</f>
        <v>0.00025999999999999998</v>
      </c>
      <c r="S258" s="212">
        <v>0</v>
      </c>
      <c r="T258" s="213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4" t="s">
        <v>397</v>
      </c>
      <c r="AT258" s="214" t="s">
        <v>366</v>
      </c>
      <c r="AU258" s="214" t="s">
        <v>85</v>
      </c>
      <c r="AY258" s="19" t="s">
        <v>179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9" t="s">
        <v>83</v>
      </c>
      <c r="BK258" s="215">
        <f>ROUND(I258*H258,2)</f>
        <v>0</v>
      </c>
      <c r="BL258" s="19" t="s">
        <v>397</v>
      </c>
      <c r="BM258" s="214" t="s">
        <v>398</v>
      </c>
    </row>
    <row r="259" s="2" customFormat="1" ht="66.75" customHeight="1">
      <c r="A259" s="40"/>
      <c r="B259" s="41"/>
      <c r="C259" s="203" t="s">
        <v>399</v>
      </c>
      <c r="D259" s="203" t="s">
        <v>182</v>
      </c>
      <c r="E259" s="204" t="s">
        <v>400</v>
      </c>
      <c r="F259" s="205" t="s">
        <v>401</v>
      </c>
      <c r="G259" s="206" t="s">
        <v>202</v>
      </c>
      <c r="H259" s="207">
        <v>16</v>
      </c>
      <c r="I259" s="208"/>
      <c r="J259" s="209">
        <f>ROUND(I259*H259,2)</f>
        <v>0</v>
      </c>
      <c r="K259" s="205" t="s">
        <v>186</v>
      </c>
      <c r="L259" s="46"/>
      <c r="M259" s="210" t="s">
        <v>21</v>
      </c>
      <c r="N259" s="211" t="s">
        <v>46</v>
      </c>
      <c r="O259" s="86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4" t="s">
        <v>272</v>
      </c>
      <c r="AT259" s="214" t="s">
        <v>182</v>
      </c>
      <c r="AU259" s="214" t="s">
        <v>85</v>
      </c>
      <c r="AY259" s="19" t="s">
        <v>179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9" t="s">
        <v>83</v>
      </c>
      <c r="BK259" s="215">
        <f>ROUND(I259*H259,2)</f>
        <v>0</v>
      </c>
      <c r="BL259" s="19" t="s">
        <v>272</v>
      </c>
      <c r="BM259" s="214" t="s">
        <v>402</v>
      </c>
    </row>
    <row r="260" s="2" customFormat="1">
      <c r="A260" s="40"/>
      <c r="B260" s="41"/>
      <c r="C260" s="42"/>
      <c r="D260" s="216" t="s">
        <v>189</v>
      </c>
      <c r="E260" s="42"/>
      <c r="F260" s="217" t="s">
        <v>403</v>
      </c>
      <c r="G260" s="42"/>
      <c r="H260" s="42"/>
      <c r="I260" s="218"/>
      <c r="J260" s="42"/>
      <c r="K260" s="42"/>
      <c r="L260" s="46"/>
      <c r="M260" s="219"/>
      <c r="N260" s="220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85</v>
      </c>
    </row>
    <row r="261" s="2" customFormat="1" ht="16.5" customHeight="1">
      <c r="A261" s="40"/>
      <c r="B261" s="41"/>
      <c r="C261" s="256" t="s">
        <v>404</v>
      </c>
      <c r="D261" s="256" t="s">
        <v>366</v>
      </c>
      <c r="E261" s="257" t="s">
        <v>405</v>
      </c>
      <c r="F261" s="258" t="s">
        <v>406</v>
      </c>
      <c r="G261" s="259" t="s">
        <v>202</v>
      </c>
      <c r="H261" s="260">
        <v>3</v>
      </c>
      <c r="I261" s="261"/>
      <c r="J261" s="262">
        <f>ROUND(I261*H261,2)</f>
        <v>0</v>
      </c>
      <c r="K261" s="258" t="s">
        <v>186</v>
      </c>
      <c r="L261" s="263"/>
      <c r="M261" s="264" t="s">
        <v>21</v>
      </c>
      <c r="N261" s="265" t="s">
        <v>46</v>
      </c>
      <c r="O261" s="86"/>
      <c r="P261" s="212">
        <f>O261*H261</f>
        <v>0</v>
      </c>
      <c r="Q261" s="212">
        <v>0.00020000000000000001</v>
      </c>
      <c r="R261" s="212">
        <f>Q261*H261</f>
        <v>0.00060000000000000006</v>
      </c>
      <c r="S261" s="212">
        <v>0</v>
      </c>
      <c r="T261" s="213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4" t="s">
        <v>370</v>
      </c>
      <c r="AT261" s="214" t="s">
        <v>366</v>
      </c>
      <c r="AU261" s="214" t="s">
        <v>85</v>
      </c>
      <c r="AY261" s="19" t="s">
        <v>179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9" t="s">
        <v>83</v>
      </c>
      <c r="BK261" s="215">
        <f>ROUND(I261*H261,2)</f>
        <v>0</v>
      </c>
      <c r="BL261" s="19" t="s">
        <v>272</v>
      </c>
      <c r="BM261" s="214" t="s">
        <v>407</v>
      </c>
    </row>
    <row r="262" s="13" customFormat="1">
      <c r="A262" s="13"/>
      <c r="B262" s="221"/>
      <c r="C262" s="222"/>
      <c r="D262" s="223" t="s">
        <v>191</v>
      </c>
      <c r="E262" s="224" t="s">
        <v>21</v>
      </c>
      <c r="F262" s="225" t="s">
        <v>324</v>
      </c>
      <c r="G262" s="222"/>
      <c r="H262" s="224" t="s">
        <v>21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191</v>
      </c>
      <c r="AU262" s="231" t="s">
        <v>85</v>
      </c>
      <c r="AV262" s="13" t="s">
        <v>83</v>
      </c>
      <c r="AW262" s="13" t="s">
        <v>36</v>
      </c>
      <c r="AX262" s="13" t="s">
        <v>75</v>
      </c>
      <c r="AY262" s="231" t="s">
        <v>179</v>
      </c>
    </row>
    <row r="263" s="13" customFormat="1">
      <c r="A263" s="13"/>
      <c r="B263" s="221"/>
      <c r="C263" s="222"/>
      <c r="D263" s="223" t="s">
        <v>191</v>
      </c>
      <c r="E263" s="224" t="s">
        <v>21</v>
      </c>
      <c r="F263" s="225" t="s">
        <v>408</v>
      </c>
      <c r="G263" s="222"/>
      <c r="H263" s="224" t="s">
        <v>21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191</v>
      </c>
      <c r="AU263" s="231" t="s">
        <v>85</v>
      </c>
      <c r="AV263" s="13" t="s">
        <v>83</v>
      </c>
      <c r="AW263" s="13" t="s">
        <v>36</v>
      </c>
      <c r="AX263" s="13" t="s">
        <v>75</v>
      </c>
      <c r="AY263" s="231" t="s">
        <v>179</v>
      </c>
    </row>
    <row r="264" s="14" customFormat="1">
      <c r="A264" s="14"/>
      <c r="B264" s="232"/>
      <c r="C264" s="233"/>
      <c r="D264" s="223" t="s">
        <v>191</v>
      </c>
      <c r="E264" s="235" t="s">
        <v>21</v>
      </c>
      <c r="F264" s="255" t="s">
        <v>131</v>
      </c>
      <c r="G264" s="233"/>
      <c r="H264" s="236">
        <v>3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2" t="s">
        <v>191</v>
      </c>
      <c r="AU264" s="242" t="s">
        <v>85</v>
      </c>
      <c r="AV264" s="14" t="s">
        <v>85</v>
      </c>
      <c r="AW264" s="14" t="s">
        <v>36</v>
      </c>
      <c r="AX264" s="14" t="s">
        <v>83</v>
      </c>
      <c r="AY264" s="242" t="s">
        <v>179</v>
      </c>
    </row>
    <row r="265" s="2" customFormat="1" ht="16.5" customHeight="1">
      <c r="A265" s="40"/>
      <c r="B265" s="41"/>
      <c r="C265" s="256" t="s">
        <v>409</v>
      </c>
      <c r="D265" s="256" t="s">
        <v>366</v>
      </c>
      <c r="E265" s="257" t="s">
        <v>410</v>
      </c>
      <c r="F265" s="258" t="s">
        <v>411</v>
      </c>
      <c r="G265" s="259" t="s">
        <v>202</v>
      </c>
      <c r="H265" s="260">
        <v>13</v>
      </c>
      <c r="I265" s="261"/>
      <c r="J265" s="262">
        <f>ROUND(I265*H265,2)</f>
        <v>0</v>
      </c>
      <c r="K265" s="258" t="s">
        <v>186</v>
      </c>
      <c r="L265" s="263"/>
      <c r="M265" s="264" t="s">
        <v>21</v>
      </c>
      <c r="N265" s="265" t="s">
        <v>46</v>
      </c>
      <c r="O265" s="86"/>
      <c r="P265" s="212">
        <f>O265*H265</f>
        <v>0</v>
      </c>
      <c r="Q265" s="212">
        <v>0.00020000000000000001</v>
      </c>
      <c r="R265" s="212">
        <f>Q265*H265</f>
        <v>0.0026000000000000003</v>
      </c>
      <c r="S265" s="212">
        <v>0</v>
      </c>
      <c r="T265" s="213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4" t="s">
        <v>397</v>
      </c>
      <c r="AT265" s="214" t="s">
        <v>366</v>
      </c>
      <c r="AU265" s="214" t="s">
        <v>85</v>
      </c>
      <c r="AY265" s="19" t="s">
        <v>179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9" t="s">
        <v>83</v>
      </c>
      <c r="BK265" s="215">
        <f>ROUND(I265*H265,2)</f>
        <v>0</v>
      </c>
      <c r="BL265" s="19" t="s">
        <v>397</v>
      </c>
      <c r="BM265" s="214" t="s">
        <v>412</v>
      </c>
    </row>
    <row r="266" s="13" customFormat="1">
      <c r="A266" s="13"/>
      <c r="B266" s="221"/>
      <c r="C266" s="222"/>
      <c r="D266" s="223" t="s">
        <v>191</v>
      </c>
      <c r="E266" s="224" t="s">
        <v>21</v>
      </c>
      <c r="F266" s="225" t="s">
        <v>324</v>
      </c>
      <c r="G266" s="222"/>
      <c r="H266" s="224" t="s">
        <v>21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191</v>
      </c>
      <c r="AU266" s="231" t="s">
        <v>85</v>
      </c>
      <c r="AV266" s="13" t="s">
        <v>83</v>
      </c>
      <c r="AW266" s="13" t="s">
        <v>36</v>
      </c>
      <c r="AX266" s="13" t="s">
        <v>75</v>
      </c>
      <c r="AY266" s="231" t="s">
        <v>179</v>
      </c>
    </row>
    <row r="267" s="13" customFormat="1">
      <c r="A267" s="13"/>
      <c r="B267" s="221"/>
      <c r="C267" s="222"/>
      <c r="D267" s="223" t="s">
        <v>191</v>
      </c>
      <c r="E267" s="224" t="s">
        <v>21</v>
      </c>
      <c r="F267" s="225" t="s">
        <v>413</v>
      </c>
      <c r="G267" s="222"/>
      <c r="H267" s="224" t="s">
        <v>21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191</v>
      </c>
      <c r="AU267" s="231" t="s">
        <v>85</v>
      </c>
      <c r="AV267" s="13" t="s">
        <v>83</v>
      </c>
      <c r="AW267" s="13" t="s">
        <v>36</v>
      </c>
      <c r="AX267" s="13" t="s">
        <v>75</v>
      </c>
      <c r="AY267" s="231" t="s">
        <v>179</v>
      </c>
    </row>
    <row r="268" s="14" customFormat="1">
      <c r="A268" s="14"/>
      <c r="B268" s="232"/>
      <c r="C268" s="233"/>
      <c r="D268" s="223" t="s">
        <v>191</v>
      </c>
      <c r="E268" s="235" t="s">
        <v>21</v>
      </c>
      <c r="F268" s="255" t="s">
        <v>133</v>
      </c>
      <c r="G268" s="233"/>
      <c r="H268" s="236">
        <v>13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191</v>
      </c>
      <c r="AU268" s="242" t="s">
        <v>85</v>
      </c>
      <c r="AV268" s="14" t="s">
        <v>85</v>
      </c>
      <c r="AW268" s="14" t="s">
        <v>36</v>
      </c>
      <c r="AX268" s="14" t="s">
        <v>83</v>
      </c>
      <c r="AY268" s="242" t="s">
        <v>179</v>
      </c>
    </row>
    <row r="269" s="2" customFormat="1" ht="37.8" customHeight="1">
      <c r="A269" s="40"/>
      <c r="B269" s="41"/>
      <c r="C269" s="203" t="s">
        <v>414</v>
      </c>
      <c r="D269" s="203" t="s">
        <v>182</v>
      </c>
      <c r="E269" s="204" t="s">
        <v>415</v>
      </c>
      <c r="F269" s="205" t="s">
        <v>416</v>
      </c>
      <c r="G269" s="206" t="s">
        <v>212</v>
      </c>
      <c r="H269" s="207">
        <v>70.25</v>
      </c>
      <c r="I269" s="208"/>
      <c r="J269" s="209">
        <f>ROUND(I269*H269,2)</f>
        <v>0</v>
      </c>
      <c r="K269" s="205" t="s">
        <v>186</v>
      </c>
      <c r="L269" s="46"/>
      <c r="M269" s="210" t="s">
        <v>21</v>
      </c>
      <c r="N269" s="211" t="s">
        <v>46</v>
      </c>
      <c r="O269" s="86"/>
      <c r="P269" s="212">
        <f>O269*H269</f>
        <v>0</v>
      </c>
      <c r="Q269" s="212">
        <v>0.00115</v>
      </c>
      <c r="R269" s="212">
        <f>Q269*H269</f>
        <v>0.080787499999999998</v>
      </c>
      <c r="S269" s="212">
        <v>0</v>
      </c>
      <c r="T269" s="213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4" t="s">
        <v>272</v>
      </c>
      <c r="AT269" s="214" t="s">
        <v>182</v>
      </c>
      <c r="AU269" s="214" t="s">
        <v>85</v>
      </c>
      <c r="AY269" s="19" t="s">
        <v>179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9" t="s">
        <v>83</v>
      </c>
      <c r="BK269" s="215">
        <f>ROUND(I269*H269,2)</f>
        <v>0</v>
      </c>
      <c r="BL269" s="19" t="s">
        <v>272</v>
      </c>
      <c r="BM269" s="214" t="s">
        <v>417</v>
      </c>
    </row>
    <row r="270" s="2" customFormat="1">
      <c r="A270" s="40"/>
      <c r="B270" s="41"/>
      <c r="C270" s="42"/>
      <c r="D270" s="216" t="s">
        <v>189</v>
      </c>
      <c r="E270" s="42"/>
      <c r="F270" s="217" t="s">
        <v>418</v>
      </c>
      <c r="G270" s="42"/>
      <c r="H270" s="42"/>
      <c r="I270" s="218"/>
      <c r="J270" s="42"/>
      <c r="K270" s="42"/>
      <c r="L270" s="46"/>
      <c r="M270" s="219"/>
      <c r="N270" s="220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85</v>
      </c>
    </row>
    <row r="271" s="13" customFormat="1">
      <c r="A271" s="13"/>
      <c r="B271" s="221"/>
      <c r="C271" s="222"/>
      <c r="D271" s="223" t="s">
        <v>191</v>
      </c>
      <c r="E271" s="224" t="s">
        <v>21</v>
      </c>
      <c r="F271" s="225" t="s">
        <v>324</v>
      </c>
      <c r="G271" s="222"/>
      <c r="H271" s="224" t="s">
        <v>21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191</v>
      </c>
      <c r="AU271" s="231" t="s">
        <v>85</v>
      </c>
      <c r="AV271" s="13" t="s">
        <v>83</v>
      </c>
      <c r="AW271" s="13" t="s">
        <v>36</v>
      </c>
      <c r="AX271" s="13" t="s">
        <v>75</v>
      </c>
      <c r="AY271" s="231" t="s">
        <v>179</v>
      </c>
    </row>
    <row r="272" s="13" customFormat="1">
      <c r="A272" s="13"/>
      <c r="B272" s="221"/>
      <c r="C272" s="222"/>
      <c r="D272" s="223" t="s">
        <v>191</v>
      </c>
      <c r="E272" s="224" t="s">
        <v>21</v>
      </c>
      <c r="F272" s="225" t="s">
        <v>419</v>
      </c>
      <c r="G272" s="222"/>
      <c r="H272" s="224" t="s">
        <v>21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191</v>
      </c>
      <c r="AU272" s="231" t="s">
        <v>85</v>
      </c>
      <c r="AV272" s="13" t="s">
        <v>83</v>
      </c>
      <c r="AW272" s="13" t="s">
        <v>36</v>
      </c>
      <c r="AX272" s="13" t="s">
        <v>75</v>
      </c>
      <c r="AY272" s="231" t="s">
        <v>179</v>
      </c>
    </row>
    <row r="273" s="13" customFormat="1">
      <c r="A273" s="13"/>
      <c r="B273" s="221"/>
      <c r="C273" s="222"/>
      <c r="D273" s="223" t="s">
        <v>191</v>
      </c>
      <c r="E273" s="224" t="s">
        <v>21</v>
      </c>
      <c r="F273" s="225" t="s">
        <v>420</v>
      </c>
      <c r="G273" s="222"/>
      <c r="H273" s="224" t="s">
        <v>21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191</v>
      </c>
      <c r="AU273" s="231" t="s">
        <v>85</v>
      </c>
      <c r="AV273" s="13" t="s">
        <v>83</v>
      </c>
      <c r="AW273" s="13" t="s">
        <v>36</v>
      </c>
      <c r="AX273" s="13" t="s">
        <v>75</v>
      </c>
      <c r="AY273" s="231" t="s">
        <v>179</v>
      </c>
    </row>
    <row r="274" s="13" customFormat="1">
      <c r="A274" s="13"/>
      <c r="B274" s="221"/>
      <c r="C274" s="222"/>
      <c r="D274" s="223" t="s">
        <v>191</v>
      </c>
      <c r="E274" s="224" t="s">
        <v>21</v>
      </c>
      <c r="F274" s="225" t="s">
        <v>421</v>
      </c>
      <c r="G274" s="222"/>
      <c r="H274" s="224" t="s">
        <v>21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191</v>
      </c>
      <c r="AU274" s="231" t="s">
        <v>85</v>
      </c>
      <c r="AV274" s="13" t="s">
        <v>83</v>
      </c>
      <c r="AW274" s="13" t="s">
        <v>36</v>
      </c>
      <c r="AX274" s="13" t="s">
        <v>75</v>
      </c>
      <c r="AY274" s="231" t="s">
        <v>179</v>
      </c>
    </row>
    <row r="275" s="13" customFormat="1">
      <c r="A275" s="13"/>
      <c r="B275" s="221"/>
      <c r="C275" s="222"/>
      <c r="D275" s="223" t="s">
        <v>191</v>
      </c>
      <c r="E275" s="224" t="s">
        <v>21</v>
      </c>
      <c r="F275" s="225" t="s">
        <v>422</v>
      </c>
      <c r="G275" s="222"/>
      <c r="H275" s="224" t="s">
        <v>21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191</v>
      </c>
      <c r="AU275" s="231" t="s">
        <v>85</v>
      </c>
      <c r="AV275" s="13" t="s">
        <v>83</v>
      </c>
      <c r="AW275" s="13" t="s">
        <v>36</v>
      </c>
      <c r="AX275" s="13" t="s">
        <v>75</v>
      </c>
      <c r="AY275" s="231" t="s">
        <v>179</v>
      </c>
    </row>
    <row r="276" s="13" customFormat="1">
      <c r="A276" s="13"/>
      <c r="B276" s="221"/>
      <c r="C276" s="222"/>
      <c r="D276" s="223" t="s">
        <v>191</v>
      </c>
      <c r="E276" s="224" t="s">
        <v>21</v>
      </c>
      <c r="F276" s="225" t="s">
        <v>423</v>
      </c>
      <c r="G276" s="222"/>
      <c r="H276" s="224" t="s">
        <v>21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191</v>
      </c>
      <c r="AU276" s="231" t="s">
        <v>85</v>
      </c>
      <c r="AV276" s="13" t="s">
        <v>83</v>
      </c>
      <c r="AW276" s="13" t="s">
        <v>36</v>
      </c>
      <c r="AX276" s="13" t="s">
        <v>75</v>
      </c>
      <c r="AY276" s="231" t="s">
        <v>179</v>
      </c>
    </row>
    <row r="277" s="14" customFormat="1">
      <c r="A277" s="14"/>
      <c r="B277" s="232"/>
      <c r="C277" s="233"/>
      <c r="D277" s="223" t="s">
        <v>191</v>
      </c>
      <c r="E277" s="235" t="s">
        <v>21</v>
      </c>
      <c r="F277" s="255" t="s">
        <v>97</v>
      </c>
      <c r="G277" s="233"/>
      <c r="H277" s="236">
        <v>70.25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191</v>
      </c>
      <c r="AU277" s="242" t="s">
        <v>85</v>
      </c>
      <c r="AV277" s="14" t="s">
        <v>85</v>
      </c>
      <c r="AW277" s="14" t="s">
        <v>36</v>
      </c>
      <c r="AX277" s="14" t="s">
        <v>83</v>
      </c>
      <c r="AY277" s="242" t="s">
        <v>179</v>
      </c>
    </row>
    <row r="278" s="2" customFormat="1" ht="37.8" customHeight="1">
      <c r="A278" s="40"/>
      <c r="B278" s="41"/>
      <c r="C278" s="203" t="s">
        <v>424</v>
      </c>
      <c r="D278" s="203" t="s">
        <v>182</v>
      </c>
      <c r="E278" s="204" t="s">
        <v>425</v>
      </c>
      <c r="F278" s="205" t="s">
        <v>426</v>
      </c>
      <c r="G278" s="206" t="s">
        <v>212</v>
      </c>
      <c r="H278" s="207">
        <v>51.549999999999997</v>
      </c>
      <c r="I278" s="208"/>
      <c r="J278" s="209">
        <f>ROUND(I278*H278,2)</f>
        <v>0</v>
      </c>
      <c r="K278" s="205" t="s">
        <v>186</v>
      </c>
      <c r="L278" s="46"/>
      <c r="M278" s="210" t="s">
        <v>21</v>
      </c>
      <c r="N278" s="211" t="s">
        <v>46</v>
      </c>
      <c r="O278" s="86"/>
      <c r="P278" s="212">
        <f>O278*H278</f>
        <v>0</v>
      </c>
      <c r="Q278" s="212">
        <v>0.00063000000000000003</v>
      </c>
      <c r="R278" s="212">
        <f>Q278*H278</f>
        <v>0.032476499999999998</v>
      </c>
      <c r="S278" s="212">
        <v>0</v>
      </c>
      <c r="T278" s="213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4" t="s">
        <v>272</v>
      </c>
      <c r="AT278" s="214" t="s">
        <v>182</v>
      </c>
      <c r="AU278" s="214" t="s">
        <v>85</v>
      </c>
      <c r="AY278" s="19" t="s">
        <v>179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9" t="s">
        <v>83</v>
      </c>
      <c r="BK278" s="215">
        <f>ROUND(I278*H278,2)</f>
        <v>0</v>
      </c>
      <c r="BL278" s="19" t="s">
        <v>272</v>
      </c>
      <c r="BM278" s="214" t="s">
        <v>427</v>
      </c>
    </row>
    <row r="279" s="2" customFormat="1">
      <c r="A279" s="40"/>
      <c r="B279" s="41"/>
      <c r="C279" s="42"/>
      <c r="D279" s="216" t="s">
        <v>189</v>
      </c>
      <c r="E279" s="42"/>
      <c r="F279" s="217" t="s">
        <v>428</v>
      </c>
      <c r="G279" s="42"/>
      <c r="H279" s="42"/>
      <c r="I279" s="218"/>
      <c r="J279" s="42"/>
      <c r="K279" s="42"/>
      <c r="L279" s="46"/>
      <c r="M279" s="219"/>
      <c r="N279" s="220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85</v>
      </c>
    </row>
    <row r="280" s="13" customFormat="1">
      <c r="A280" s="13"/>
      <c r="B280" s="221"/>
      <c r="C280" s="222"/>
      <c r="D280" s="223" t="s">
        <v>191</v>
      </c>
      <c r="E280" s="224" t="s">
        <v>21</v>
      </c>
      <c r="F280" s="225" t="s">
        <v>324</v>
      </c>
      <c r="G280" s="222"/>
      <c r="H280" s="224" t="s">
        <v>21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191</v>
      </c>
      <c r="AU280" s="231" t="s">
        <v>85</v>
      </c>
      <c r="AV280" s="13" t="s">
        <v>83</v>
      </c>
      <c r="AW280" s="13" t="s">
        <v>36</v>
      </c>
      <c r="AX280" s="13" t="s">
        <v>75</v>
      </c>
      <c r="AY280" s="231" t="s">
        <v>179</v>
      </c>
    </row>
    <row r="281" s="13" customFormat="1">
      <c r="A281" s="13"/>
      <c r="B281" s="221"/>
      <c r="C281" s="222"/>
      <c r="D281" s="223" t="s">
        <v>191</v>
      </c>
      <c r="E281" s="224" t="s">
        <v>21</v>
      </c>
      <c r="F281" s="225" t="s">
        <v>419</v>
      </c>
      <c r="G281" s="222"/>
      <c r="H281" s="224" t="s">
        <v>21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191</v>
      </c>
      <c r="AU281" s="231" t="s">
        <v>85</v>
      </c>
      <c r="AV281" s="13" t="s">
        <v>83</v>
      </c>
      <c r="AW281" s="13" t="s">
        <v>36</v>
      </c>
      <c r="AX281" s="13" t="s">
        <v>75</v>
      </c>
      <c r="AY281" s="231" t="s">
        <v>179</v>
      </c>
    </row>
    <row r="282" s="13" customFormat="1">
      <c r="A282" s="13"/>
      <c r="B282" s="221"/>
      <c r="C282" s="222"/>
      <c r="D282" s="223" t="s">
        <v>191</v>
      </c>
      <c r="E282" s="224" t="s">
        <v>21</v>
      </c>
      <c r="F282" s="225" t="s">
        <v>420</v>
      </c>
      <c r="G282" s="222"/>
      <c r="H282" s="224" t="s">
        <v>21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191</v>
      </c>
      <c r="AU282" s="231" t="s">
        <v>85</v>
      </c>
      <c r="AV282" s="13" t="s">
        <v>83</v>
      </c>
      <c r="AW282" s="13" t="s">
        <v>36</v>
      </c>
      <c r="AX282" s="13" t="s">
        <v>75</v>
      </c>
      <c r="AY282" s="231" t="s">
        <v>179</v>
      </c>
    </row>
    <row r="283" s="13" customFormat="1">
      <c r="A283" s="13"/>
      <c r="B283" s="221"/>
      <c r="C283" s="222"/>
      <c r="D283" s="223" t="s">
        <v>191</v>
      </c>
      <c r="E283" s="224" t="s">
        <v>21</v>
      </c>
      <c r="F283" s="225" t="s">
        <v>429</v>
      </c>
      <c r="G283" s="222"/>
      <c r="H283" s="224" t="s">
        <v>21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191</v>
      </c>
      <c r="AU283" s="231" t="s">
        <v>85</v>
      </c>
      <c r="AV283" s="13" t="s">
        <v>83</v>
      </c>
      <c r="AW283" s="13" t="s">
        <v>36</v>
      </c>
      <c r="AX283" s="13" t="s">
        <v>75</v>
      </c>
      <c r="AY283" s="231" t="s">
        <v>179</v>
      </c>
    </row>
    <row r="284" s="14" customFormat="1">
      <c r="A284" s="14"/>
      <c r="B284" s="232"/>
      <c r="C284" s="233"/>
      <c r="D284" s="223" t="s">
        <v>191</v>
      </c>
      <c r="E284" s="235" t="s">
        <v>21</v>
      </c>
      <c r="F284" s="255" t="s">
        <v>100</v>
      </c>
      <c r="G284" s="233"/>
      <c r="H284" s="236">
        <v>51.549999999999997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191</v>
      </c>
      <c r="AU284" s="242" t="s">
        <v>85</v>
      </c>
      <c r="AV284" s="14" t="s">
        <v>85</v>
      </c>
      <c r="AW284" s="14" t="s">
        <v>36</v>
      </c>
      <c r="AX284" s="14" t="s">
        <v>83</v>
      </c>
      <c r="AY284" s="242" t="s">
        <v>179</v>
      </c>
    </row>
    <row r="285" s="2" customFormat="1" ht="33" customHeight="1">
      <c r="A285" s="40"/>
      <c r="B285" s="41"/>
      <c r="C285" s="203" t="s">
        <v>430</v>
      </c>
      <c r="D285" s="203" t="s">
        <v>182</v>
      </c>
      <c r="E285" s="204" t="s">
        <v>431</v>
      </c>
      <c r="F285" s="205" t="s">
        <v>432</v>
      </c>
      <c r="G285" s="206" t="s">
        <v>212</v>
      </c>
      <c r="H285" s="207">
        <v>12.75</v>
      </c>
      <c r="I285" s="208"/>
      <c r="J285" s="209">
        <f>ROUND(I285*H285,2)</f>
        <v>0</v>
      </c>
      <c r="K285" s="205" t="s">
        <v>186</v>
      </c>
      <c r="L285" s="46"/>
      <c r="M285" s="210" t="s">
        <v>21</v>
      </c>
      <c r="N285" s="211" t="s">
        <v>46</v>
      </c>
      <c r="O285" s="86"/>
      <c r="P285" s="212">
        <f>O285*H285</f>
        <v>0</v>
      </c>
      <c r="Q285" s="212">
        <v>0.0022899999999999999</v>
      </c>
      <c r="R285" s="212">
        <f>Q285*H285</f>
        <v>0.029197499999999998</v>
      </c>
      <c r="S285" s="212">
        <v>0</v>
      </c>
      <c r="T285" s="213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4" t="s">
        <v>272</v>
      </c>
      <c r="AT285" s="214" t="s">
        <v>182</v>
      </c>
      <c r="AU285" s="214" t="s">
        <v>85</v>
      </c>
      <c r="AY285" s="19" t="s">
        <v>179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9" t="s">
        <v>83</v>
      </c>
      <c r="BK285" s="215">
        <f>ROUND(I285*H285,2)</f>
        <v>0</v>
      </c>
      <c r="BL285" s="19" t="s">
        <v>272</v>
      </c>
      <c r="BM285" s="214" t="s">
        <v>433</v>
      </c>
    </row>
    <row r="286" s="2" customFormat="1">
      <c r="A286" s="40"/>
      <c r="B286" s="41"/>
      <c r="C286" s="42"/>
      <c r="D286" s="216" t="s">
        <v>189</v>
      </c>
      <c r="E286" s="42"/>
      <c r="F286" s="217" t="s">
        <v>434</v>
      </c>
      <c r="G286" s="42"/>
      <c r="H286" s="42"/>
      <c r="I286" s="218"/>
      <c r="J286" s="42"/>
      <c r="K286" s="42"/>
      <c r="L286" s="46"/>
      <c r="M286" s="219"/>
      <c r="N286" s="220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85</v>
      </c>
    </row>
    <row r="287" s="13" customFormat="1">
      <c r="A287" s="13"/>
      <c r="B287" s="221"/>
      <c r="C287" s="222"/>
      <c r="D287" s="223" t="s">
        <v>191</v>
      </c>
      <c r="E287" s="224" t="s">
        <v>21</v>
      </c>
      <c r="F287" s="225" t="s">
        <v>324</v>
      </c>
      <c r="G287" s="222"/>
      <c r="H287" s="224" t="s">
        <v>21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191</v>
      </c>
      <c r="AU287" s="231" t="s">
        <v>85</v>
      </c>
      <c r="AV287" s="13" t="s">
        <v>83</v>
      </c>
      <c r="AW287" s="13" t="s">
        <v>36</v>
      </c>
      <c r="AX287" s="13" t="s">
        <v>75</v>
      </c>
      <c r="AY287" s="231" t="s">
        <v>179</v>
      </c>
    </row>
    <row r="288" s="13" customFormat="1">
      <c r="A288" s="13"/>
      <c r="B288" s="221"/>
      <c r="C288" s="222"/>
      <c r="D288" s="223" t="s">
        <v>191</v>
      </c>
      <c r="E288" s="224" t="s">
        <v>21</v>
      </c>
      <c r="F288" s="225" t="s">
        <v>435</v>
      </c>
      <c r="G288" s="222"/>
      <c r="H288" s="224" t="s">
        <v>21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191</v>
      </c>
      <c r="AU288" s="231" t="s">
        <v>85</v>
      </c>
      <c r="AV288" s="13" t="s">
        <v>83</v>
      </c>
      <c r="AW288" s="13" t="s">
        <v>36</v>
      </c>
      <c r="AX288" s="13" t="s">
        <v>75</v>
      </c>
      <c r="AY288" s="231" t="s">
        <v>179</v>
      </c>
    </row>
    <row r="289" s="14" customFormat="1">
      <c r="A289" s="14"/>
      <c r="B289" s="232"/>
      <c r="C289" s="233"/>
      <c r="D289" s="223" t="s">
        <v>191</v>
      </c>
      <c r="E289" s="235" t="s">
        <v>21</v>
      </c>
      <c r="F289" s="255" t="s">
        <v>111</v>
      </c>
      <c r="G289" s="233"/>
      <c r="H289" s="236">
        <v>12.75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191</v>
      </c>
      <c r="AU289" s="242" t="s">
        <v>85</v>
      </c>
      <c r="AV289" s="14" t="s">
        <v>85</v>
      </c>
      <c r="AW289" s="14" t="s">
        <v>36</v>
      </c>
      <c r="AX289" s="14" t="s">
        <v>83</v>
      </c>
      <c r="AY289" s="242" t="s">
        <v>179</v>
      </c>
    </row>
    <row r="290" s="2" customFormat="1" ht="33" customHeight="1">
      <c r="A290" s="40"/>
      <c r="B290" s="41"/>
      <c r="C290" s="203" t="s">
        <v>436</v>
      </c>
      <c r="D290" s="203" t="s">
        <v>182</v>
      </c>
      <c r="E290" s="204" t="s">
        <v>437</v>
      </c>
      <c r="F290" s="205" t="s">
        <v>438</v>
      </c>
      <c r="G290" s="206" t="s">
        <v>212</v>
      </c>
      <c r="H290" s="207">
        <v>80.5</v>
      </c>
      <c r="I290" s="208"/>
      <c r="J290" s="209">
        <f>ROUND(I290*H290,2)</f>
        <v>0</v>
      </c>
      <c r="K290" s="205" t="s">
        <v>186</v>
      </c>
      <c r="L290" s="46"/>
      <c r="M290" s="210" t="s">
        <v>21</v>
      </c>
      <c r="N290" s="211" t="s">
        <v>46</v>
      </c>
      <c r="O290" s="86"/>
      <c r="P290" s="212">
        <f>O290*H290</f>
        <v>0</v>
      </c>
      <c r="Q290" s="212">
        <v>0.0015299999999999999</v>
      </c>
      <c r="R290" s="212">
        <f>Q290*H290</f>
        <v>0.123165</v>
      </c>
      <c r="S290" s="212">
        <v>0</v>
      </c>
      <c r="T290" s="213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4" t="s">
        <v>272</v>
      </c>
      <c r="AT290" s="214" t="s">
        <v>182</v>
      </c>
      <c r="AU290" s="214" t="s">
        <v>85</v>
      </c>
      <c r="AY290" s="19" t="s">
        <v>179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9" t="s">
        <v>83</v>
      </c>
      <c r="BK290" s="215">
        <f>ROUND(I290*H290,2)</f>
        <v>0</v>
      </c>
      <c r="BL290" s="19" t="s">
        <v>272</v>
      </c>
      <c r="BM290" s="214" t="s">
        <v>439</v>
      </c>
    </row>
    <row r="291" s="2" customFormat="1">
      <c r="A291" s="40"/>
      <c r="B291" s="41"/>
      <c r="C291" s="42"/>
      <c r="D291" s="216" t="s">
        <v>189</v>
      </c>
      <c r="E291" s="42"/>
      <c r="F291" s="217" t="s">
        <v>440</v>
      </c>
      <c r="G291" s="42"/>
      <c r="H291" s="42"/>
      <c r="I291" s="218"/>
      <c r="J291" s="42"/>
      <c r="K291" s="42"/>
      <c r="L291" s="46"/>
      <c r="M291" s="219"/>
      <c r="N291" s="220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189</v>
      </c>
      <c r="AU291" s="19" t="s">
        <v>85</v>
      </c>
    </row>
    <row r="292" s="13" customFormat="1">
      <c r="A292" s="13"/>
      <c r="B292" s="221"/>
      <c r="C292" s="222"/>
      <c r="D292" s="223" t="s">
        <v>191</v>
      </c>
      <c r="E292" s="224" t="s">
        <v>21</v>
      </c>
      <c r="F292" s="225" t="s">
        <v>324</v>
      </c>
      <c r="G292" s="222"/>
      <c r="H292" s="224" t="s">
        <v>21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191</v>
      </c>
      <c r="AU292" s="231" t="s">
        <v>85</v>
      </c>
      <c r="AV292" s="13" t="s">
        <v>83</v>
      </c>
      <c r="AW292" s="13" t="s">
        <v>36</v>
      </c>
      <c r="AX292" s="13" t="s">
        <v>75</v>
      </c>
      <c r="AY292" s="231" t="s">
        <v>179</v>
      </c>
    </row>
    <row r="293" s="13" customFormat="1">
      <c r="A293" s="13"/>
      <c r="B293" s="221"/>
      <c r="C293" s="222"/>
      <c r="D293" s="223" t="s">
        <v>191</v>
      </c>
      <c r="E293" s="224" t="s">
        <v>21</v>
      </c>
      <c r="F293" s="225" t="s">
        <v>441</v>
      </c>
      <c r="G293" s="222"/>
      <c r="H293" s="224" t="s">
        <v>21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191</v>
      </c>
      <c r="AU293" s="231" t="s">
        <v>85</v>
      </c>
      <c r="AV293" s="13" t="s">
        <v>83</v>
      </c>
      <c r="AW293" s="13" t="s">
        <v>36</v>
      </c>
      <c r="AX293" s="13" t="s">
        <v>75</v>
      </c>
      <c r="AY293" s="231" t="s">
        <v>179</v>
      </c>
    </row>
    <row r="294" s="13" customFormat="1">
      <c r="A294" s="13"/>
      <c r="B294" s="221"/>
      <c r="C294" s="222"/>
      <c r="D294" s="223" t="s">
        <v>191</v>
      </c>
      <c r="E294" s="224" t="s">
        <v>21</v>
      </c>
      <c r="F294" s="225" t="s">
        <v>419</v>
      </c>
      <c r="G294" s="222"/>
      <c r="H294" s="224" t="s">
        <v>21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191</v>
      </c>
      <c r="AU294" s="231" t="s">
        <v>85</v>
      </c>
      <c r="AV294" s="13" t="s">
        <v>83</v>
      </c>
      <c r="AW294" s="13" t="s">
        <v>36</v>
      </c>
      <c r="AX294" s="13" t="s">
        <v>75</v>
      </c>
      <c r="AY294" s="231" t="s">
        <v>179</v>
      </c>
    </row>
    <row r="295" s="14" customFormat="1">
      <c r="A295" s="14"/>
      <c r="B295" s="232"/>
      <c r="C295" s="233"/>
      <c r="D295" s="223" t="s">
        <v>191</v>
      </c>
      <c r="E295" s="235" t="s">
        <v>21</v>
      </c>
      <c r="F295" s="255" t="s">
        <v>103</v>
      </c>
      <c r="G295" s="233"/>
      <c r="H295" s="236">
        <v>80.5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191</v>
      </c>
      <c r="AU295" s="242" t="s">
        <v>85</v>
      </c>
      <c r="AV295" s="14" t="s">
        <v>85</v>
      </c>
      <c r="AW295" s="14" t="s">
        <v>36</v>
      </c>
      <c r="AX295" s="14" t="s">
        <v>83</v>
      </c>
      <c r="AY295" s="242" t="s">
        <v>179</v>
      </c>
    </row>
    <row r="296" s="2" customFormat="1" ht="33" customHeight="1">
      <c r="A296" s="40"/>
      <c r="B296" s="41"/>
      <c r="C296" s="203" t="s">
        <v>442</v>
      </c>
      <c r="D296" s="203" t="s">
        <v>182</v>
      </c>
      <c r="E296" s="204" t="s">
        <v>443</v>
      </c>
      <c r="F296" s="205" t="s">
        <v>444</v>
      </c>
      <c r="G296" s="206" t="s">
        <v>212</v>
      </c>
      <c r="H296" s="207">
        <v>18.699999999999999</v>
      </c>
      <c r="I296" s="208"/>
      <c r="J296" s="209">
        <f>ROUND(I296*H296,2)</f>
        <v>0</v>
      </c>
      <c r="K296" s="205" t="s">
        <v>254</v>
      </c>
      <c r="L296" s="46"/>
      <c r="M296" s="210" t="s">
        <v>21</v>
      </c>
      <c r="N296" s="211" t="s">
        <v>46</v>
      </c>
      <c r="O296" s="86"/>
      <c r="P296" s="212">
        <f>O296*H296</f>
        <v>0</v>
      </c>
      <c r="Q296" s="212">
        <v>0.00098999999999999999</v>
      </c>
      <c r="R296" s="212">
        <f>Q296*H296</f>
        <v>0.018512999999999998</v>
      </c>
      <c r="S296" s="212">
        <v>0</v>
      </c>
      <c r="T296" s="213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4" t="s">
        <v>272</v>
      </c>
      <c r="AT296" s="214" t="s">
        <v>182</v>
      </c>
      <c r="AU296" s="214" t="s">
        <v>85</v>
      </c>
      <c r="AY296" s="19" t="s">
        <v>179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9" t="s">
        <v>83</v>
      </c>
      <c r="BK296" s="215">
        <f>ROUND(I296*H296,2)</f>
        <v>0</v>
      </c>
      <c r="BL296" s="19" t="s">
        <v>272</v>
      </c>
      <c r="BM296" s="214" t="s">
        <v>445</v>
      </c>
    </row>
    <row r="297" s="13" customFormat="1">
      <c r="A297" s="13"/>
      <c r="B297" s="221"/>
      <c r="C297" s="222"/>
      <c r="D297" s="223" t="s">
        <v>191</v>
      </c>
      <c r="E297" s="224" t="s">
        <v>21</v>
      </c>
      <c r="F297" s="225" t="s">
        <v>324</v>
      </c>
      <c r="G297" s="222"/>
      <c r="H297" s="224" t="s">
        <v>21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191</v>
      </c>
      <c r="AU297" s="231" t="s">
        <v>85</v>
      </c>
      <c r="AV297" s="13" t="s">
        <v>83</v>
      </c>
      <c r="AW297" s="13" t="s">
        <v>36</v>
      </c>
      <c r="AX297" s="13" t="s">
        <v>75</v>
      </c>
      <c r="AY297" s="231" t="s">
        <v>179</v>
      </c>
    </row>
    <row r="298" s="13" customFormat="1">
      <c r="A298" s="13"/>
      <c r="B298" s="221"/>
      <c r="C298" s="222"/>
      <c r="D298" s="223" t="s">
        <v>191</v>
      </c>
      <c r="E298" s="224" t="s">
        <v>21</v>
      </c>
      <c r="F298" s="225" t="s">
        <v>429</v>
      </c>
      <c r="G298" s="222"/>
      <c r="H298" s="224" t="s">
        <v>21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191</v>
      </c>
      <c r="AU298" s="231" t="s">
        <v>85</v>
      </c>
      <c r="AV298" s="13" t="s">
        <v>83</v>
      </c>
      <c r="AW298" s="13" t="s">
        <v>36</v>
      </c>
      <c r="AX298" s="13" t="s">
        <v>75</v>
      </c>
      <c r="AY298" s="231" t="s">
        <v>179</v>
      </c>
    </row>
    <row r="299" s="13" customFormat="1">
      <c r="A299" s="13"/>
      <c r="B299" s="221"/>
      <c r="C299" s="222"/>
      <c r="D299" s="223" t="s">
        <v>191</v>
      </c>
      <c r="E299" s="224" t="s">
        <v>21</v>
      </c>
      <c r="F299" s="225" t="s">
        <v>446</v>
      </c>
      <c r="G299" s="222"/>
      <c r="H299" s="224" t="s">
        <v>21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191</v>
      </c>
      <c r="AU299" s="231" t="s">
        <v>85</v>
      </c>
      <c r="AV299" s="13" t="s">
        <v>83</v>
      </c>
      <c r="AW299" s="13" t="s">
        <v>36</v>
      </c>
      <c r="AX299" s="13" t="s">
        <v>75</v>
      </c>
      <c r="AY299" s="231" t="s">
        <v>179</v>
      </c>
    </row>
    <row r="300" s="13" customFormat="1">
      <c r="A300" s="13"/>
      <c r="B300" s="221"/>
      <c r="C300" s="222"/>
      <c r="D300" s="223" t="s">
        <v>191</v>
      </c>
      <c r="E300" s="224" t="s">
        <v>21</v>
      </c>
      <c r="F300" s="225" t="s">
        <v>423</v>
      </c>
      <c r="G300" s="222"/>
      <c r="H300" s="224" t="s">
        <v>21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191</v>
      </c>
      <c r="AU300" s="231" t="s">
        <v>85</v>
      </c>
      <c r="AV300" s="13" t="s">
        <v>83</v>
      </c>
      <c r="AW300" s="13" t="s">
        <v>36</v>
      </c>
      <c r="AX300" s="13" t="s">
        <v>75</v>
      </c>
      <c r="AY300" s="231" t="s">
        <v>179</v>
      </c>
    </row>
    <row r="301" s="14" customFormat="1">
      <c r="A301" s="14"/>
      <c r="B301" s="232"/>
      <c r="C301" s="233"/>
      <c r="D301" s="223" t="s">
        <v>191</v>
      </c>
      <c r="E301" s="235" t="s">
        <v>21</v>
      </c>
      <c r="F301" s="255" t="s">
        <v>117</v>
      </c>
      <c r="G301" s="233"/>
      <c r="H301" s="236">
        <v>18.699999999999999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191</v>
      </c>
      <c r="AU301" s="242" t="s">
        <v>85</v>
      </c>
      <c r="AV301" s="14" t="s">
        <v>85</v>
      </c>
      <c r="AW301" s="14" t="s">
        <v>36</v>
      </c>
      <c r="AX301" s="14" t="s">
        <v>83</v>
      </c>
      <c r="AY301" s="242" t="s">
        <v>179</v>
      </c>
    </row>
    <row r="302" s="2" customFormat="1" ht="33" customHeight="1">
      <c r="A302" s="40"/>
      <c r="B302" s="41"/>
      <c r="C302" s="203" t="s">
        <v>447</v>
      </c>
      <c r="D302" s="203" t="s">
        <v>182</v>
      </c>
      <c r="E302" s="204" t="s">
        <v>448</v>
      </c>
      <c r="F302" s="205" t="s">
        <v>449</v>
      </c>
      <c r="G302" s="206" t="s">
        <v>212</v>
      </c>
      <c r="H302" s="207">
        <v>18.699999999999999</v>
      </c>
      <c r="I302" s="208"/>
      <c r="J302" s="209">
        <f>ROUND(I302*H302,2)</f>
        <v>0</v>
      </c>
      <c r="K302" s="205" t="s">
        <v>186</v>
      </c>
      <c r="L302" s="46"/>
      <c r="M302" s="210" t="s">
        <v>21</v>
      </c>
      <c r="N302" s="211" t="s">
        <v>46</v>
      </c>
      <c r="O302" s="86"/>
      <c r="P302" s="212">
        <f>O302*H302</f>
        <v>0</v>
      </c>
      <c r="Q302" s="212">
        <v>0.00040000000000000002</v>
      </c>
      <c r="R302" s="212">
        <f>Q302*H302</f>
        <v>0.0074799999999999997</v>
      </c>
      <c r="S302" s="212">
        <v>0</v>
      </c>
      <c r="T302" s="213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4" t="s">
        <v>272</v>
      </c>
      <c r="AT302" s="214" t="s">
        <v>182</v>
      </c>
      <c r="AU302" s="214" t="s">
        <v>85</v>
      </c>
      <c r="AY302" s="19" t="s">
        <v>179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9" t="s">
        <v>83</v>
      </c>
      <c r="BK302" s="215">
        <f>ROUND(I302*H302,2)</f>
        <v>0</v>
      </c>
      <c r="BL302" s="19" t="s">
        <v>272</v>
      </c>
      <c r="BM302" s="214" t="s">
        <v>450</v>
      </c>
    </row>
    <row r="303" s="2" customFormat="1">
      <c r="A303" s="40"/>
      <c r="B303" s="41"/>
      <c r="C303" s="42"/>
      <c r="D303" s="216" t="s">
        <v>189</v>
      </c>
      <c r="E303" s="42"/>
      <c r="F303" s="217" t="s">
        <v>451</v>
      </c>
      <c r="G303" s="42"/>
      <c r="H303" s="42"/>
      <c r="I303" s="218"/>
      <c r="J303" s="42"/>
      <c r="K303" s="42"/>
      <c r="L303" s="46"/>
      <c r="M303" s="219"/>
      <c r="N303" s="220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189</v>
      </c>
      <c r="AU303" s="19" t="s">
        <v>85</v>
      </c>
    </row>
    <row r="304" s="13" customFormat="1">
      <c r="A304" s="13"/>
      <c r="B304" s="221"/>
      <c r="C304" s="222"/>
      <c r="D304" s="223" t="s">
        <v>191</v>
      </c>
      <c r="E304" s="224" t="s">
        <v>21</v>
      </c>
      <c r="F304" s="225" t="s">
        <v>324</v>
      </c>
      <c r="G304" s="222"/>
      <c r="H304" s="224" t="s">
        <v>21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191</v>
      </c>
      <c r="AU304" s="231" t="s">
        <v>85</v>
      </c>
      <c r="AV304" s="13" t="s">
        <v>83</v>
      </c>
      <c r="AW304" s="13" t="s">
        <v>36</v>
      </c>
      <c r="AX304" s="13" t="s">
        <v>75</v>
      </c>
      <c r="AY304" s="231" t="s">
        <v>179</v>
      </c>
    </row>
    <row r="305" s="13" customFormat="1">
      <c r="A305" s="13"/>
      <c r="B305" s="221"/>
      <c r="C305" s="222"/>
      <c r="D305" s="223" t="s">
        <v>191</v>
      </c>
      <c r="E305" s="224" t="s">
        <v>21</v>
      </c>
      <c r="F305" s="225" t="s">
        <v>429</v>
      </c>
      <c r="G305" s="222"/>
      <c r="H305" s="224" t="s">
        <v>21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191</v>
      </c>
      <c r="AU305" s="231" t="s">
        <v>85</v>
      </c>
      <c r="AV305" s="13" t="s">
        <v>83</v>
      </c>
      <c r="AW305" s="13" t="s">
        <v>36</v>
      </c>
      <c r="AX305" s="13" t="s">
        <v>75</v>
      </c>
      <c r="AY305" s="231" t="s">
        <v>179</v>
      </c>
    </row>
    <row r="306" s="13" customFormat="1">
      <c r="A306" s="13"/>
      <c r="B306" s="221"/>
      <c r="C306" s="222"/>
      <c r="D306" s="223" t="s">
        <v>191</v>
      </c>
      <c r="E306" s="224" t="s">
        <v>21</v>
      </c>
      <c r="F306" s="225" t="s">
        <v>452</v>
      </c>
      <c r="G306" s="222"/>
      <c r="H306" s="224" t="s">
        <v>21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191</v>
      </c>
      <c r="AU306" s="231" t="s">
        <v>85</v>
      </c>
      <c r="AV306" s="13" t="s">
        <v>83</v>
      </c>
      <c r="AW306" s="13" t="s">
        <v>36</v>
      </c>
      <c r="AX306" s="13" t="s">
        <v>75</v>
      </c>
      <c r="AY306" s="231" t="s">
        <v>179</v>
      </c>
    </row>
    <row r="307" s="13" customFormat="1">
      <c r="A307" s="13"/>
      <c r="B307" s="221"/>
      <c r="C307" s="222"/>
      <c r="D307" s="223" t="s">
        <v>191</v>
      </c>
      <c r="E307" s="224" t="s">
        <v>21</v>
      </c>
      <c r="F307" s="225" t="s">
        <v>423</v>
      </c>
      <c r="G307" s="222"/>
      <c r="H307" s="224" t="s">
        <v>21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191</v>
      </c>
      <c r="AU307" s="231" t="s">
        <v>85</v>
      </c>
      <c r="AV307" s="13" t="s">
        <v>83</v>
      </c>
      <c r="AW307" s="13" t="s">
        <v>36</v>
      </c>
      <c r="AX307" s="13" t="s">
        <v>75</v>
      </c>
      <c r="AY307" s="231" t="s">
        <v>179</v>
      </c>
    </row>
    <row r="308" s="14" customFormat="1">
      <c r="A308" s="14"/>
      <c r="B308" s="232"/>
      <c r="C308" s="233"/>
      <c r="D308" s="223" t="s">
        <v>191</v>
      </c>
      <c r="E308" s="235" t="s">
        <v>21</v>
      </c>
      <c r="F308" s="255" t="s">
        <v>107</v>
      </c>
      <c r="G308" s="233"/>
      <c r="H308" s="236">
        <v>18.699999999999999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191</v>
      </c>
      <c r="AU308" s="242" t="s">
        <v>85</v>
      </c>
      <c r="AV308" s="14" t="s">
        <v>85</v>
      </c>
      <c r="AW308" s="14" t="s">
        <v>36</v>
      </c>
      <c r="AX308" s="14" t="s">
        <v>83</v>
      </c>
      <c r="AY308" s="242" t="s">
        <v>179</v>
      </c>
    </row>
    <row r="309" s="2" customFormat="1" ht="66.75" customHeight="1">
      <c r="A309" s="40"/>
      <c r="B309" s="41"/>
      <c r="C309" s="203" t="s">
        <v>453</v>
      </c>
      <c r="D309" s="203" t="s">
        <v>182</v>
      </c>
      <c r="E309" s="204" t="s">
        <v>454</v>
      </c>
      <c r="F309" s="205" t="s">
        <v>455</v>
      </c>
      <c r="G309" s="206" t="s">
        <v>185</v>
      </c>
      <c r="H309" s="207">
        <v>101.76000000000001</v>
      </c>
      <c r="I309" s="208"/>
      <c r="J309" s="209">
        <f>ROUND(I309*H309,2)</f>
        <v>0</v>
      </c>
      <c r="K309" s="205" t="s">
        <v>186</v>
      </c>
      <c r="L309" s="46"/>
      <c r="M309" s="210" t="s">
        <v>21</v>
      </c>
      <c r="N309" s="211" t="s">
        <v>46</v>
      </c>
      <c r="O309" s="86"/>
      <c r="P309" s="212">
        <f>O309*H309</f>
        <v>0</v>
      </c>
      <c r="Q309" s="212">
        <v>0.00011</v>
      </c>
      <c r="R309" s="212">
        <f>Q309*H309</f>
        <v>0.011193600000000002</v>
      </c>
      <c r="S309" s="212">
        <v>0</v>
      </c>
      <c r="T309" s="213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4" t="s">
        <v>272</v>
      </c>
      <c r="AT309" s="214" t="s">
        <v>182</v>
      </c>
      <c r="AU309" s="214" t="s">
        <v>85</v>
      </c>
      <c r="AY309" s="19" t="s">
        <v>179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9" t="s">
        <v>83</v>
      </c>
      <c r="BK309" s="215">
        <f>ROUND(I309*H309,2)</f>
        <v>0</v>
      </c>
      <c r="BL309" s="19" t="s">
        <v>272</v>
      </c>
      <c r="BM309" s="214" t="s">
        <v>456</v>
      </c>
    </row>
    <row r="310" s="2" customFormat="1">
      <c r="A310" s="40"/>
      <c r="B310" s="41"/>
      <c r="C310" s="42"/>
      <c r="D310" s="216" t="s">
        <v>189</v>
      </c>
      <c r="E310" s="42"/>
      <c r="F310" s="217" t="s">
        <v>457</v>
      </c>
      <c r="G310" s="42"/>
      <c r="H310" s="42"/>
      <c r="I310" s="218"/>
      <c r="J310" s="42"/>
      <c r="K310" s="42"/>
      <c r="L310" s="46"/>
      <c r="M310" s="219"/>
      <c r="N310" s="220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85</v>
      </c>
    </row>
    <row r="311" s="13" customFormat="1">
      <c r="A311" s="13"/>
      <c r="B311" s="221"/>
      <c r="C311" s="222"/>
      <c r="D311" s="223" t="s">
        <v>191</v>
      </c>
      <c r="E311" s="224" t="s">
        <v>21</v>
      </c>
      <c r="F311" s="225" t="s">
        <v>324</v>
      </c>
      <c r="G311" s="222"/>
      <c r="H311" s="224" t="s">
        <v>21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191</v>
      </c>
      <c r="AU311" s="231" t="s">
        <v>85</v>
      </c>
      <c r="AV311" s="13" t="s">
        <v>83</v>
      </c>
      <c r="AW311" s="13" t="s">
        <v>36</v>
      </c>
      <c r="AX311" s="13" t="s">
        <v>75</v>
      </c>
      <c r="AY311" s="231" t="s">
        <v>179</v>
      </c>
    </row>
    <row r="312" s="13" customFormat="1">
      <c r="A312" s="13"/>
      <c r="B312" s="221"/>
      <c r="C312" s="222"/>
      <c r="D312" s="223" t="s">
        <v>191</v>
      </c>
      <c r="E312" s="224" t="s">
        <v>21</v>
      </c>
      <c r="F312" s="225" t="s">
        <v>325</v>
      </c>
      <c r="G312" s="222"/>
      <c r="H312" s="224" t="s">
        <v>21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191</v>
      </c>
      <c r="AU312" s="231" t="s">
        <v>85</v>
      </c>
      <c r="AV312" s="13" t="s">
        <v>83</v>
      </c>
      <c r="AW312" s="13" t="s">
        <v>36</v>
      </c>
      <c r="AX312" s="13" t="s">
        <v>75</v>
      </c>
      <c r="AY312" s="231" t="s">
        <v>179</v>
      </c>
    </row>
    <row r="313" s="14" customFormat="1">
      <c r="A313" s="14"/>
      <c r="B313" s="232"/>
      <c r="C313" s="233"/>
      <c r="D313" s="223" t="s">
        <v>191</v>
      </c>
      <c r="E313" s="235" t="s">
        <v>21</v>
      </c>
      <c r="F313" s="255" t="s">
        <v>86</v>
      </c>
      <c r="G313" s="233"/>
      <c r="H313" s="236">
        <v>101.76000000000001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191</v>
      </c>
      <c r="AU313" s="242" t="s">
        <v>85</v>
      </c>
      <c r="AV313" s="14" t="s">
        <v>85</v>
      </c>
      <c r="AW313" s="14" t="s">
        <v>36</v>
      </c>
      <c r="AX313" s="14" t="s">
        <v>83</v>
      </c>
      <c r="AY313" s="242" t="s">
        <v>179</v>
      </c>
    </row>
    <row r="314" s="2" customFormat="1" ht="66.75" customHeight="1">
      <c r="A314" s="40"/>
      <c r="B314" s="41"/>
      <c r="C314" s="203" t="s">
        <v>458</v>
      </c>
      <c r="D314" s="203" t="s">
        <v>182</v>
      </c>
      <c r="E314" s="204" t="s">
        <v>459</v>
      </c>
      <c r="F314" s="205" t="s">
        <v>460</v>
      </c>
      <c r="G314" s="206" t="s">
        <v>185</v>
      </c>
      <c r="H314" s="207">
        <v>104.54000000000001</v>
      </c>
      <c r="I314" s="208"/>
      <c r="J314" s="209">
        <f>ROUND(I314*H314,2)</f>
        <v>0</v>
      </c>
      <c r="K314" s="205" t="s">
        <v>186</v>
      </c>
      <c r="L314" s="46"/>
      <c r="M314" s="210" t="s">
        <v>21</v>
      </c>
      <c r="N314" s="211" t="s">
        <v>46</v>
      </c>
      <c r="O314" s="86"/>
      <c r="P314" s="212">
        <f>O314*H314</f>
        <v>0</v>
      </c>
      <c r="Q314" s="212">
        <v>0.00022000000000000001</v>
      </c>
      <c r="R314" s="212">
        <f>Q314*H314</f>
        <v>0.022998800000000003</v>
      </c>
      <c r="S314" s="212">
        <v>0</v>
      </c>
      <c r="T314" s="213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4" t="s">
        <v>272</v>
      </c>
      <c r="AT314" s="214" t="s">
        <v>182</v>
      </c>
      <c r="AU314" s="214" t="s">
        <v>85</v>
      </c>
      <c r="AY314" s="19" t="s">
        <v>179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9" t="s">
        <v>83</v>
      </c>
      <c r="BK314" s="215">
        <f>ROUND(I314*H314,2)</f>
        <v>0</v>
      </c>
      <c r="BL314" s="19" t="s">
        <v>272</v>
      </c>
      <c r="BM314" s="214" t="s">
        <v>461</v>
      </c>
    </row>
    <row r="315" s="2" customFormat="1">
      <c r="A315" s="40"/>
      <c r="B315" s="41"/>
      <c r="C315" s="42"/>
      <c r="D315" s="216" t="s">
        <v>189</v>
      </c>
      <c r="E315" s="42"/>
      <c r="F315" s="217" t="s">
        <v>462</v>
      </c>
      <c r="G315" s="42"/>
      <c r="H315" s="42"/>
      <c r="I315" s="218"/>
      <c r="J315" s="42"/>
      <c r="K315" s="42"/>
      <c r="L315" s="46"/>
      <c r="M315" s="219"/>
      <c r="N315" s="220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85</v>
      </c>
    </row>
    <row r="316" s="13" customFormat="1">
      <c r="A316" s="13"/>
      <c r="B316" s="221"/>
      <c r="C316" s="222"/>
      <c r="D316" s="223" t="s">
        <v>191</v>
      </c>
      <c r="E316" s="224" t="s">
        <v>21</v>
      </c>
      <c r="F316" s="225" t="s">
        <v>324</v>
      </c>
      <c r="G316" s="222"/>
      <c r="H316" s="224" t="s">
        <v>21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191</v>
      </c>
      <c r="AU316" s="231" t="s">
        <v>85</v>
      </c>
      <c r="AV316" s="13" t="s">
        <v>83</v>
      </c>
      <c r="AW316" s="13" t="s">
        <v>36</v>
      </c>
      <c r="AX316" s="13" t="s">
        <v>75</v>
      </c>
      <c r="AY316" s="231" t="s">
        <v>179</v>
      </c>
    </row>
    <row r="317" s="13" customFormat="1">
      <c r="A317" s="13"/>
      <c r="B317" s="221"/>
      <c r="C317" s="222"/>
      <c r="D317" s="223" t="s">
        <v>191</v>
      </c>
      <c r="E317" s="224" t="s">
        <v>21</v>
      </c>
      <c r="F317" s="225" t="s">
        <v>463</v>
      </c>
      <c r="G317" s="222"/>
      <c r="H317" s="224" t="s">
        <v>21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191</v>
      </c>
      <c r="AU317" s="231" t="s">
        <v>85</v>
      </c>
      <c r="AV317" s="13" t="s">
        <v>83</v>
      </c>
      <c r="AW317" s="13" t="s">
        <v>36</v>
      </c>
      <c r="AX317" s="13" t="s">
        <v>75</v>
      </c>
      <c r="AY317" s="231" t="s">
        <v>179</v>
      </c>
    </row>
    <row r="318" s="14" customFormat="1">
      <c r="A318" s="14"/>
      <c r="B318" s="232"/>
      <c r="C318" s="233"/>
      <c r="D318" s="223" t="s">
        <v>191</v>
      </c>
      <c r="E318" s="235" t="s">
        <v>21</v>
      </c>
      <c r="F318" s="255" t="s">
        <v>90</v>
      </c>
      <c r="G318" s="233"/>
      <c r="H318" s="236">
        <v>104.54000000000001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191</v>
      </c>
      <c r="AU318" s="242" t="s">
        <v>85</v>
      </c>
      <c r="AV318" s="14" t="s">
        <v>85</v>
      </c>
      <c r="AW318" s="14" t="s">
        <v>36</v>
      </c>
      <c r="AX318" s="14" t="s">
        <v>83</v>
      </c>
      <c r="AY318" s="242" t="s">
        <v>179</v>
      </c>
    </row>
    <row r="319" s="2" customFormat="1" ht="66.75" customHeight="1">
      <c r="A319" s="40"/>
      <c r="B319" s="41"/>
      <c r="C319" s="203" t="s">
        <v>464</v>
      </c>
      <c r="D319" s="203" t="s">
        <v>182</v>
      </c>
      <c r="E319" s="204" t="s">
        <v>465</v>
      </c>
      <c r="F319" s="205" t="s">
        <v>466</v>
      </c>
      <c r="G319" s="206" t="s">
        <v>185</v>
      </c>
      <c r="H319" s="207">
        <v>146.15000000000001</v>
      </c>
      <c r="I319" s="208"/>
      <c r="J319" s="209">
        <f>ROUND(I319*H319,2)</f>
        <v>0</v>
      </c>
      <c r="K319" s="205" t="s">
        <v>186</v>
      </c>
      <c r="L319" s="46"/>
      <c r="M319" s="210" t="s">
        <v>21</v>
      </c>
      <c r="N319" s="211" t="s">
        <v>46</v>
      </c>
      <c r="O319" s="86"/>
      <c r="P319" s="212">
        <f>O319*H319</f>
        <v>0</v>
      </c>
      <c r="Q319" s="212">
        <v>0.00033</v>
      </c>
      <c r="R319" s="212">
        <f>Q319*H319</f>
        <v>0.048229500000000002</v>
      </c>
      <c r="S319" s="212">
        <v>0</v>
      </c>
      <c r="T319" s="213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4" t="s">
        <v>272</v>
      </c>
      <c r="AT319" s="214" t="s">
        <v>182</v>
      </c>
      <c r="AU319" s="214" t="s">
        <v>85</v>
      </c>
      <c r="AY319" s="19" t="s">
        <v>179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9" t="s">
        <v>83</v>
      </c>
      <c r="BK319" s="215">
        <f>ROUND(I319*H319,2)</f>
        <v>0</v>
      </c>
      <c r="BL319" s="19" t="s">
        <v>272</v>
      </c>
      <c r="BM319" s="214" t="s">
        <v>467</v>
      </c>
    </row>
    <row r="320" s="2" customFormat="1">
      <c r="A320" s="40"/>
      <c r="B320" s="41"/>
      <c r="C320" s="42"/>
      <c r="D320" s="216" t="s">
        <v>189</v>
      </c>
      <c r="E320" s="42"/>
      <c r="F320" s="217" t="s">
        <v>468</v>
      </c>
      <c r="G320" s="42"/>
      <c r="H320" s="42"/>
      <c r="I320" s="218"/>
      <c r="J320" s="42"/>
      <c r="K320" s="42"/>
      <c r="L320" s="46"/>
      <c r="M320" s="219"/>
      <c r="N320" s="220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85</v>
      </c>
    </row>
    <row r="321" s="13" customFormat="1">
      <c r="A321" s="13"/>
      <c r="B321" s="221"/>
      <c r="C321" s="222"/>
      <c r="D321" s="223" t="s">
        <v>191</v>
      </c>
      <c r="E321" s="224" t="s">
        <v>21</v>
      </c>
      <c r="F321" s="225" t="s">
        <v>324</v>
      </c>
      <c r="G321" s="222"/>
      <c r="H321" s="224" t="s">
        <v>21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191</v>
      </c>
      <c r="AU321" s="231" t="s">
        <v>85</v>
      </c>
      <c r="AV321" s="13" t="s">
        <v>83</v>
      </c>
      <c r="AW321" s="13" t="s">
        <v>36</v>
      </c>
      <c r="AX321" s="13" t="s">
        <v>75</v>
      </c>
      <c r="AY321" s="231" t="s">
        <v>179</v>
      </c>
    </row>
    <row r="322" s="13" customFormat="1">
      <c r="A322" s="13"/>
      <c r="B322" s="221"/>
      <c r="C322" s="222"/>
      <c r="D322" s="223" t="s">
        <v>191</v>
      </c>
      <c r="E322" s="224" t="s">
        <v>21</v>
      </c>
      <c r="F322" s="225" t="s">
        <v>469</v>
      </c>
      <c r="G322" s="222"/>
      <c r="H322" s="224" t="s">
        <v>21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191</v>
      </c>
      <c r="AU322" s="231" t="s">
        <v>85</v>
      </c>
      <c r="AV322" s="13" t="s">
        <v>83</v>
      </c>
      <c r="AW322" s="13" t="s">
        <v>36</v>
      </c>
      <c r="AX322" s="13" t="s">
        <v>75</v>
      </c>
      <c r="AY322" s="231" t="s">
        <v>179</v>
      </c>
    </row>
    <row r="323" s="14" customFormat="1">
      <c r="A323" s="14"/>
      <c r="B323" s="232"/>
      <c r="C323" s="233"/>
      <c r="D323" s="223" t="s">
        <v>191</v>
      </c>
      <c r="E323" s="235" t="s">
        <v>21</v>
      </c>
      <c r="F323" s="255" t="s">
        <v>94</v>
      </c>
      <c r="G323" s="233"/>
      <c r="H323" s="236">
        <v>146.15000000000001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2" t="s">
        <v>191</v>
      </c>
      <c r="AU323" s="242" t="s">
        <v>85</v>
      </c>
      <c r="AV323" s="14" t="s">
        <v>85</v>
      </c>
      <c r="AW323" s="14" t="s">
        <v>36</v>
      </c>
      <c r="AX323" s="14" t="s">
        <v>83</v>
      </c>
      <c r="AY323" s="242" t="s">
        <v>179</v>
      </c>
    </row>
    <row r="324" s="2" customFormat="1" ht="24.15" customHeight="1">
      <c r="A324" s="40"/>
      <c r="B324" s="41"/>
      <c r="C324" s="256" t="s">
        <v>470</v>
      </c>
      <c r="D324" s="256" t="s">
        <v>366</v>
      </c>
      <c r="E324" s="257" t="s">
        <v>471</v>
      </c>
      <c r="F324" s="258" t="s">
        <v>472</v>
      </c>
      <c r="G324" s="259" t="s">
        <v>185</v>
      </c>
      <c r="H324" s="260">
        <v>449.142</v>
      </c>
      <c r="I324" s="261"/>
      <c r="J324" s="262">
        <f>ROUND(I324*H324,2)</f>
        <v>0</v>
      </c>
      <c r="K324" s="258" t="s">
        <v>186</v>
      </c>
      <c r="L324" s="263"/>
      <c r="M324" s="264" t="s">
        <v>21</v>
      </c>
      <c r="N324" s="265" t="s">
        <v>46</v>
      </c>
      <c r="O324" s="86"/>
      <c r="P324" s="212">
        <f>O324*H324</f>
        <v>0</v>
      </c>
      <c r="Q324" s="212">
        <v>0.0019</v>
      </c>
      <c r="R324" s="212">
        <f>Q324*H324</f>
        <v>0.85336979999999996</v>
      </c>
      <c r="S324" s="212">
        <v>0</v>
      </c>
      <c r="T324" s="213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4" t="s">
        <v>397</v>
      </c>
      <c r="AT324" s="214" t="s">
        <v>366</v>
      </c>
      <c r="AU324" s="214" t="s">
        <v>85</v>
      </c>
      <c r="AY324" s="19" t="s">
        <v>179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9" t="s">
        <v>83</v>
      </c>
      <c r="BK324" s="215">
        <f>ROUND(I324*H324,2)</f>
        <v>0</v>
      </c>
      <c r="BL324" s="19" t="s">
        <v>397</v>
      </c>
      <c r="BM324" s="214" t="s">
        <v>473</v>
      </c>
    </row>
    <row r="325" s="14" customFormat="1">
      <c r="A325" s="14"/>
      <c r="B325" s="232"/>
      <c r="C325" s="233"/>
      <c r="D325" s="223" t="s">
        <v>191</v>
      </c>
      <c r="E325" s="233"/>
      <c r="F325" s="235" t="s">
        <v>474</v>
      </c>
      <c r="G325" s="233"/>
      <c r="H325" s="236">
        <v>449.142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2" t="s">
        <v>191</v>
      </c>
      <c r="AU325" s="242" t="s">
        <v>85</v>
      </c>
      <c r="AV325" s="14" t="s">
        <v>85</v>
      </c>
      <c r="AW325" s="14" t="s">
        <v>4</v>
      </c>
      <c r="AX325" s="14" t="s">
        <v>83</v>
      </c>
      <c r="AY325" s="242" t="s">
        <v>179</v>
      </c>
    </row>
    <row r="326" s="2" customFormat="1" ht="33" customHeight="1">
      <c r="A326" s="40"/>
      <c r="B326" s="41"/>
      <c r="C326" s="203" t="s">
        <v>475</v>
      </c>
      <c r="D326" s="203" t="s">
        <v>182</v>
      </c>
      <c r="E326" s="204" t="s">
        <v>476</v>
      </c>
      <c r="F326" s="205" t="s">
        <v>477</v>
      </c>
      <c r="G326" s="206" t="s">
        <v>185</v>
      </c>
      <c r="H326" s="207">
        <v>352.44999999999999</v>
      </c>
      <c r="I326" s="208"/>
      <c r="J326" s="209">
        <f>ROUND(I326*H326,2)</f>
        <v>0</v>
      </c>
      <c r="K326" s="205" t="s">
        <v>186</v>
      </c>
      <c r="L326" s="46"/>
      <c r="M326" s="210" t="s">
        <v>21</v>
      </c>
      <c r="N326" s="211" t="s">
        <v>46</v>
      </c>
      <c r="O326" s="86"/>
      <c r="P326" s="212">
        <f>O326*H326</f>
        <v>0</v>
      </c>
      <c r="Q326" s="212">
        <v>0</v>
      </c>
      <c r="R326" s="212">
        <f>Q326*H326</f>
        <v>0</v>
      </c>
      <c r="S326" s="212">
        <v>0</v>
      </c>
      <c r="T326" s="213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4" t="s">
        <v>272</v>
      </c>
      <c r="AT326" s="214" t="s">
        <v>182</v>
      </c>
      <c r="AU326" s="214" t="s">
        <v>85</v>
      </c>
      <c r="AY326" s="19" t="s">
        <v>179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9" t="s">
        <v>83</v>
      </c>
      <c r="BK326" s="215">
        <f>ROUND(I326*H326,2)</f>
        <v>0</v>
      </c>
      <c r="BL326" s="19" t="s">
        <v>272</v>
      </c>
      <c r="BM326" s="214" t="s">
        <v>478</v>
      </c>
    </row>
    <row r="327" s="2" customFormat="1">
      <c r="A327" s="40"/>
      <c r="B327" s="41"/>
      <c r="C327" s="42"/>
      <c r="D327" s="216" t="s">
        <v>189</v>
      </c>
      <c r="E327" s="42"/>
      <c r="F327" s="217" t="s">
        <v>479</v>
      </c>
      <c r="G327" s="42"/>
      <c r="H327" s="42"/>
      <c r="I327" s="218"/>
      <c r="J327" s="42"/>
      <c r="K327" s="42"/>
      <c r="L327" s="46"/>
      <c r="M327" s="219"/>
      <c r="N327" s="220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85</v>
      </c>
    </row>
    <row r="328" s="13" customFormat="1">
      <c r="A328" s="13"/>
      <c r="B328" s="221"/>
      <c r="C328" s="222"/>
      <c r="D328" s="223" t="s">
        <v>191</v>
      </c>
      <c r="E328" s="224" t="s">
        <v>21</v>
      </c>
      <c r="F328" s="225" t="s">
        <v>313</v>
      </c>
      <c r="G328" s="222"/>
      <c r="H328" s="224" t="s">
        <v>21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191</v>
      </c>
      <c r="AU328" s="231" t="s">
        <v>85</v>
      </c>
      <c r="AV328" s="13" t="s">
        <v>83</v>
      </c>
      <c r="AW328" s="13" t="s">
        <v>36</v>
      </c>
      <c r="AX328" s="13" t="s">
        <v>75</v>
      </c>
      <c r="AY328" s="231" t="s">
        <v>179</v>
      </c>
    </row>
    <row r="329" s="14" customFormat="1">
      <c r="A329" s="14"/>
      <c r="B329" s="232"/>
      <c r="C329" s="233"/>
      <c r="D329" s="223" t="s">
        <v>191</v>
      </c>
      <c r="E329" s="235" t="s">
        <v>21</v>
      </c>
      <c r="F329" s="255" t="s">
        <v>86</v>
      </c>
      <c r="G329" s="233"/>
      <c r="H329" s="236">
        <v>101.76000000000001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191</v>
      </c>
      <c r="AU329" s="242" t="s">
        <v>85</v>
      </c>
      <c r="AV329" s="14" t="s">
        <v>85</v>
      </c>
      <c r="AW329" s="14" t="s">
        <v>36</v>
      </c>
      <c r="AX329" s="14" t="s">
        <v>75</v>
      </c>
      <c r="AY329" s="242" t="s">
        <v>179</v>
      </c>
    </row>
    <row r="330" s="14" customFormat="1">
      <c r="A330" s="14"/>
      <c r="B330" s="232"/>
      <c r="C330" s="233"/>
      <c r="D330" s="223" t="s">
        <v>191</v>
      </c>
      <c r="E330" s="235" t="s">
        <v>21</v>
      </c>
      <c r="F330" s="255" t="s">
        <v>90</v>
      </c>
      <c r="G330" s="233"/>
      <c r="H330" s="236">
        <v>104.54000000000001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2" t="s">
        <v>191</v>
      </c>
      <c r="AU330" s="242" t="s">
        <v>85</v>
      </c>
      <c r="AV330" s="14" t="s">
        <v>85</v>
      </c>
      <c r="AW330" s="14" t="s">
        <v>36</v>
      </c>
      <c r="AX330" s="14" t="s">
        <v>75</v>
      </c>
      <c r="AY330" s="242" t="s">
        <v>179</v>
      </c>
    </row>
    <row r="331" s="14" customFormat="1">
      <c r="A331" s="14"/>
      <c r="B331" s="232"/>
      <c r="C331" s="233"/>
      <c r="D331" s="223" t="s">
        <v>191</v>
      </c>
      <c r="E331" s="235" t="s">
        <v>21</v>
      </c>
      <c r="F331" s="255" t="s">
        <v>94</v>
      </c>
      <c r="G331" s="233"/>
      <c r="H331" s="236">
        <v>146.15000000000001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2" t="s">
        <v>191</v>
      </c>
      <c r="AU331" s="242" t="s">
        <v>85</v>
      </c>
      <c r="AV331" s="14" t="s">
        <v>85</v>
      </c>
      <c r="AW331" s="14" t="s">
        <v>36</v>
      </c>
      <c r="AX331" s="14" t="s">
        <v>75</v>
      </c>
      <c r="AY331" s="242" t="s">
        <v>179</v>
      </c>
    </row>
    <row r="332" s="15" customFormat="1">
      <c r="A332" s="15"/>
      <c r="B332" s="243"/>
      <c r="C332" s="244"/>
      <c r="D332" s="223" t="s">
        <v>191</v>
      </c>
      <c r="E332" s="245" t="s">
        <v>21</v>
      </c>
      <c r="F332" s="246" t="s">
        <v>194</v>
      </c>
      <c r="G332" s="244"/>
      <c r="H332" s="247">
        <v>352.44999999999999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3" t="s">
        <v>191</v>
      </c>
      <c r="AU332" s="253" t="s">
        <v>85</v>
      </c>
      <c r="AV332" s="15" t="s">
        <v>187</v>
      </c>
      <c r="AW332" s="15" t="s">
        <v>36</v>
      </c>
      <c r="AX332" s="15" t="s">
        <v>83</v>
      </c>
      <c r="AY332" s="253" t="s">
        <v>179</v>
      </c>
    </row>
    <row r="333" s="2" customFormat="1" ht="24.15" customHeight="1">
      <c r="A333" s="40"/>
      <c r="B333" s="41"/>
      <c r="C333" s="256" t="s">
        <v>480</v>
      </c>
      <c r="D333" s="256" t="s">
        <v>366</v>
      </c>
      <c r="E333" s="257" t="s">
        <v>481</v>
      </c>
      <c r="F333" s="258" t="s">
        <v>482</v>
      </c>
      <c r="G333" s="259" t="s">
        <v>185</v>
      </c>
      <c r="H333" s="260">
        <v>449.142</v>
      </c>
      <c r="I333" s="261"/>
      <c r="J333" s="262">
        <f>ROUND(I333*H333,2)</f>
        <v>0</v>
      </c>
      <c r="K333" s="258" t="s">
        <v>186</v>
      </c>
      <c r="L333" s="263"/>
      <c r="M333" s="264" t="s">
        <v>21</v>
      </c>
      <c r="N333" s="265" t="s">
        <v>46</v>
      </c>
      <c r="O333" s="86"/>
      <c r="P333" s="212">
        <f>O333*H333</f>
        <v>0</v>
      </c>
      <c r="Q333" s="212">
        <v>0.00029999999999999997</v>
      </c>
      <c r="R333" s="212">
        <f>Q333*H333</f>
        <v>0.13474259999999999</v>
      </c>
      <c r="S333" s="212">
        <v>0</v>
      </c>
      <c r="T333" s="213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4" t="s">
        <v>370</v>
      </c>
      <c r="AT333" s="214" t="s">
        <v>366</v>
      </c>
      <c r="AU333" s="214" t="s">
        <v>85</v>
      </c>
      <c r="AY333" s="19" t="s">
        <v>179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9" t="s">
        <v>83</v>
      </c>
      <c r="BK333" s="215">
        <f>ROUND(I333*H333,2)</f>
        <v>0</v>
      </c>
      <c r="BL333" s="19" t="s">
        <v>272</v>
      </c>
      <c r="BM333" s="214" t="s">
        <v>483</v>
      </c>
    </row>
    <row r="334" s="14" customFormat="1">
      <c r="A334" s="14"/>
      <c r="B334" s="232"/>
      <c r="C334" s="233"/>
      <c r="D334" s="223" t="s">
        <v>191</v>
      </c>
      <c r="E334" s="233"/>
      <c r="F334" s="235" t="s">
        <v>474</v>
      </c>
      <c r="G334" s="233"/>
      <c r="H334" s="236">
        <v>449.142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191</v>
      </c>
      <c r="AU334" s="242" t="s">
        <v>85</v>
      </c>
      <c r="AV334" s="14" t="s">
        <v>85</v>
      </c>
      <c r="AW334" s="14" t="s">
        <v>4</v>
      </c>
      <c r="AX334" s="14" t="s">
        <v>83</v>
      </c>
      <c r="AY334" s="242" t="s">
        <v>179</v>
      </c>
    </row>
    <row r="335" s="2" customFormat="1" ht="33" customHeight="1">
      <c r="A335" s="40"/>
      <c r="B335" s="41"/>
      <c r="C335" s="203" t="s">
        <v>484</v>
      </c>
      <c r="D335" s="203" t="s">
        <v>182</v>
      </c>
      <c r="E335" s="204" t="s">
        <v>485</v>
      </c>
      <c r="F335" s="205" t="s">
        <v>486</v>
      </c>
      <c r="G335" s="206" t="s">
        <v>185</v>
      </c>
      <c r="H335" s="207">
        <v>12.25</v>
      </c>
      <c r="I335" s="208"/>
      <c r="J335" s="209">
        <f>ROUND(I335*H335,2)</f>
        <v>0</v>
      </c>
      <c r="K335" s="205" t="s">
        <v>186</v>
      </c>
      <c r="L335" s="46"/>
      <c r="M335" s="210" t="s">
        <v>21</v>
      </c>
      <c r="N335" s="211" t="s">
        <v>46</v>
      </c>
      <c r="O335" s="86"/>
      <c r="P335" s="212">
        <f>O335*H335</f>
        <v>0</v>
      </c>
      <c r="Q335" s="212">
        <v>0</v>
      </c>
      <c r="R335" s="212">
        <f>Q335*H335</f>
        <v>0</v>
      </c>
      <c r="S335" s="212">
        <v>0</v>
      </c>
      <c r="T335" s="213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4" t="s">
        <v>272</v>
      </c>
      <c r="AT335" s="214" t="s">
        <v>182</v>
      </c>
      <c r="AU335" s="214" t="s">
        <v>85</v>
      </c>
      <c r="AY335" s="19" t="s">
        <v>179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9" t="s">
        <v>83</v>
      </c>
      <c r="BK335" s="215">
        <f>ROUND(I335*H335,2)</f>
        <v>0</v>
      </c>
      <c r="BL335" s="19" t="s">
        <v>272</v>
      </c>
      <c r="BM335" s="214" t="s">
        <v>487</v>
      </c>
    </row>
    <row r="336" s="2" customFormat="1">
      <c r="A336" s="40"/>
      <c r="B336" s="41"/>
      <c r="C336" s="42"/>
      <c r="D336" s="216" t="s">
        <v>189</v>
      </c>
      <c r="E336" s="42"/>
      <c r="F336" s="217" t="s">
        <v>488</v>
      </c>
      <c r="G336" s="42"/>
      <c r="H336" s="42"/>
      <c r="I336" s="218"/>
      <c r="J336" s="42"/>
      <c r="K336" s="42"/>
      <c r="L336" s="46"/>
      <c r="M336" s="219"/>
      <c r="N336" s="220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85</v>
      </c>
    </row>
    <row r="337" s="13" customFormat="1">
      <c r="A337" s="13"/>
      <c r="B337" s="221"/>
      <c r="C337" s="222"/>
      <c r="D337" s="223" t="s">
        <v>191</v>
      </c>
      <c r="E337" s="224" t="s">
        <v>21</v>
      </c>
      <c r="F337" s="225" t="s">
        <v>489</v>
      </c>
      <c r="G337" s="222"/>
      <c r="H337" s="224" t="s">
        <v>21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191</v>
      </c>
      <c r="AU337" s="231" t="s">
        <v>85</v>
      </c>
      <c r="AV337" s="13" t="s">
        <v>83</v>
      </c>
      <c r="AW337" s="13" t="s">
        <v>36</v>
      </c>
      <c r="AX337" s="13" t="s">
        <v>75</v>
      </c>
      <c r="AY337" s="231" t="s">
        <v>179</v>
      </c>
    </row>
    <row r="338" s="14" customFormat="1">
      <c r="A338" s="14"/>
      <c r="B338" s="232"/>
      <c r="C338" s="233"/>
      <c r="D338" s="223" t="s">
        <v>191</v>
      </c>
      <c r="E338" s="234" t="s">
        <v>21</v>
      </c>
      <c r="F338" s="235" t="s">
        <v>490</v>
      </c>
      <c r="G338" s="233"/>
      <c r="H338" s="236">
        <v>12.25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2" t="s">
        <v>191</v>
      </c>
      <c r="AU338" s="242" t="s">
        <v>85</v>
      </c>
      <c r="AV338" s="14" t="s">
        <v>85</v>
      </c>
      <c r="AW338" s="14" t="s">
        <v>36</v>
      </c>
      <c r="AX338" s="14" t="s">
        <v>75</v>
      </c>
      <c r="AY338" s="242" t="s">
        <v>179</v>
      </c>
    </row>
    <row r="339" s="15" customFormat="1">
      <c r="A339" s="15"/>
      <c r="B339" s="243"/>
      <c r="C339" s="244"/>
      <c r="D339" s="223" t="s">
        <v>191</v>
      </c>
      <c r="E339" s="245" t="s">
        <v>21</v>
      </c>
      <c r="F339" s="246" t="s">
        <v>194</v>
      </c>
      <c r="G339" s="244"/>
      <c r="H339" s="247">
        <v>12.25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3" t="s">
        <v>191</v>
      </c>
      <c r="AU339" s="253" t="s">
        <v>85</v>
      </c>
      <c r="AV339" s="15" t="s">
        <v>187</v>
      </c>
      <c r="AW339" s="15" t="s">
        <v>36</v>
      </c>
      <c r="AX339" s="15" t="s">
        <v>83</v>
      </c>
      <c r="AY339" s="253" t="s">
        <v>179</v>
      </c>
    </row>
    <row r="340" s="2" customFormat="1" ht="24.15" customHeight="1">
      <c r="A340" s="40"/>
      <c r="B340" s="41"/>
      <c r="C340" s="256" t="s">
        <v>491</v>
      </c>
      <c r="D340" s="256" t="s">
        <v>366</v>
      </c>
      <c r="E340" s="257" t="s">
        <v>492</v>
      </c>
      <c r="F340" s="258" t="s">
        <v>493</v>
      </c>
      <c r="G340" s="259" t="s">
        <v>185</v>
      </c>
      <c r="H340" s="260">
        <v>14.148999999999999</v>
      </c>
      <c r="I340" s="261"/>
      <c r="J340" s="262">
        <f>ROUND(I340*H340,2)</f>
        <v>0</v>
      </c>
      <c r="K340" s="258" t="s">
        <v>186</v>
      </c>
      <c r="L340" s="263"/>
      <c r="M340" s="264" t="s">
        <v>21</v>
      </c>
      <c r="N340" s="265" t="s">
        <v>46</v>
      </c>
      <c r="O340" s="86"/>
      <c r="P340" s="212">
        <f>O340*H340</f>
        <v>0</v>
      </c>
      <c r="Q340" s="212">
        <v>0.00050000000000000001</v>
      </c>
      <c r="R340" s="212">
        <f>Q340*H340</f>
        <v>0.0070745000000000001</v>
      </c>
      <c r="S340" s="212">
        <v>0</v>
      </c>
      <c r="T340" s="213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4" t="s">
        <v>370</v>
      </c>
      <c r="AT340" s="214" t="s">
        <v>366</v>
      </c>
      <c r="AU340" s="214" t="s">
        <v>85</v>
      </c>
      <c r="AY340" s="19" t="s">
        <v>179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9" t="s">
        <v>83</v>
      </c>
      <c r="BK340" s="215">
        <f>ROUND(I340*H340,2)</f>
        <v>0</v>
      </c>
      <c r="BL340" s="19" t="s">
        <v>272</v>
      </c>
      <c r="BM340" s="214" t="s">
        <v>494</v>
      </c>
    </row>
    <row r="341" s="14" customFormat="1">
      <c r="A341" s="14"/>
      <c r="B341" s="232"/>
      <c r="C341" s="233"/>
      <c r="D341" s="223" t="s">
        <v>191</v>
      </c>
      <c r="E341" s="233"/>
      <c r="F341" s="235" t="s">
        <v>495</v>
      </c>
      <c r="G341" s="233"/>
      <c r="H341" s="236">
        <v>14.148999999999999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2" t="s">
        <v>191</v>
      </c>
      <c r="AU341" s="242" t="s">
        <v>85</v>
      </c>
      <c r="AV341" s="14" t="s">
        <v>85</v>
      </c>
      <c r="AW341" s="14" t="s">
        <v>4</v>
      </c>
      <c r="AX341" s="14" t="s">
        <v>83</v>
      </c>
      <c r="AY341" s="242" t="s">
        <v>179</v>
      </c>
    </row>
    <row r="342" s="2" customFormat="1" ht="49.05" customHeight="1">
      <c r="A342" s="40"/>
      <c r="B342" s="41"/>
      <c r="C342" s="203" t="s">
        <v>496</v>
      </c>
      <c r="D342" s="203" t="s">
        <v>182</v>
      </c>
      <c r="E342" s="204" t="s">
        <v>497</v>
      </c>
      <c r="F342" s="205" t="s">
        <v>498</v>
      </c>
      <c r="G342" s="206" t="s">
        <v>185</v>
      </c>
      <c r="H342" s="207">
        <v>32.914000000000001</v>
      </c>
      <c r="I342" s="208"/>
      <c r="J342" s="209">
        <f>ROUND(I342*H342,2)</f>
        <v>0</v>
      </c>
      <c r="K342" s="205" t="s">
        <v>186</v>
      </c>
      <c r="L342" s="46"/>
      <c r="M342" s="210" t="s">
        <v>21</v>
      </c>
      <c r="N342" s="211" t="s">
        <v>46</v>
      </c>
      <c r="O342" s="86"/>
      <c r="P342" s="212">
        <f>O342*H342</f>
        <v>0</v>
      </c>
      <c r="Q342" s="212">
        <v>0</v>
      </c>
      <c r="R342" s="212">
        <f>Q342*H342</f>
        <v>0</v>
      </c>
      <c r="S342" s="212">
        <v>0</v>
      </c>
      <c r="T342" s="213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4" t="s">
        <v>272</v>
      </c>
      <c r="AT342" s="214" t="s">
        <v>182</v>
      </c>
      <c r="AU342" s="214" t="s">
        <v>85</v>
      </c>
      <c r="AY342" s="19" t="s">
        <v>179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9" t="s">
        <v>83</v>
      </c>
      <c r="BK342" s="215">
        <f>ROUND(I342*H342,2)</f>
        <v>0</v>
      </c>
      <c r="BL342" s="19" t="s">
        <v>272</v>
      </c>
      <c r="BM342" s="214" t="s">
        <v>499</v>
      </c>
    </row>
    <row r="343" s="2" customFormat="1">
      <c r="A343" s="40"/>
      <c r="B343" s="41"/>
      <c r="C343" s="42"/>
      <c r="D343" s="216" t="s">
        <v>189</v>
      </c>
      <c r="E343" s="42"/>
      <c r="F343" s="217" t="s">
        <v>500</v>
      </c>
      <c r="G343" s="42"/>
      <c r="H343" s="42"/>
      <c r="I343" s="218"/>
      <c r="J343" s="42"/>
      <c r="K343" s="42"/>
      <c r="L343" s="46"/>
      <c r="M343" s="219"/>
      <c r="N343" s="220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85</v>
      </c>
    </row>
    <row r="344" s="13" customFormat="1">
      <c r="A344" s="13"/>
      <c r="B344" s="221"/>
      <c r="C344" s="222"/>
      <c r="D344" s="223" t="s">
        <v>191</v>
      </c>
      <c r="E344" s="224" t="s">
        <v>21</v>
      </c>
      <c r="F344" s="225" t="s">
        <v>324</v>
      </c>
      <c r="G344" s="222"/>
      <c r="H344" s="224" t="s">
        <v>21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191</v>
      </c>
      <c r="AU344" s="231" t="s">
        <v>85</v>
      </c>
      <c r="AV344" s="13" t="s">
        <v>83</v>
      </c>
      <c r="AW344" s="13" t="s">
        <v>36</v>
      </c>
      <c r="AX344" s="13" t="s">
        <v>75</v>
      </c>
      <c r="AY344" s="231" t="s">
        <v>179</v>
      </c>
    </row>
    <row r="345" s="13" customFormat="1">
      <c r="A345" s="13"/>
      <c r="B345" s="221"/>
      <c r="C345" s="222"/>
      <c r="D345" s="223" t="s">
        <v>191</v>
      </c>
      <c r="E345" s="224" t="s">
        <v>21</v>
      </c>
      <c r="F345" s="225" t="s">
        <v>331</v>
      </c>
      <c r="G345" s="222"/>
      <c r="H345" s="224" t="s">
        <v>21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191</v>
      </c>
      <c r="AU345" s="231" t="s">
        <v>85</v>
      </c>
      <c r="AV345" s="13" t="s">
        <v>83</v>
      </c>
      <c r="AW345" s="13" t="s">
        <v>36</v>
      </c>
      <c r="AX345" s="13" t="s">
        <v>75</v>
      </c>
      <c r="AY345" s="231" t="s">
        <v>179</v>
      </c>
    </row>
    <row r="346" s="13" customFormat="1">
      <c r="A346" s="13"/>
      <c r="B346" s="221"/>
      <c r="C346" s="222"/>
      <c r="D346" s="223" t="s">
        <v>191</v>
      </c>
      <c r="E346" s="224" t="s">
        <v>21</v>
      </c>
      <c r="F346" s="225" t="s">
        <v>332</v>
      </c>
      <c r="G346" s="222"/>
      <c r="H346" s="224" t="s">
        <v>21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191</v>
      </c>
      <c r="AU346" s="231" t="s">
        <v>85</v>
      </c>
      <c r="AV346" s="13" t="s">
        <v>83</v>
      </c>
      <c r="AW346" s="13" t="s">
        <v>36</v>
      </c>
      <c r="AX346" s="13" t="s">
        <v>75</v>
      </c>
      <c r="AY346" s="231" t="s">
        <v>179</v>
      </c>
    </row>
    <row r="347" s="13" customFormat="1">
      <c r="A347" s="13"/>
      <c r="B347" s="221"/>
      <c r="C347" s="222"/>
      <c r="D347" s="223" t="s">
        <v>191</v>
      </c>
      <c r="E347" s="224" t="s">
        <v>21</v>
      </c>
      <c r="F347" s="225" t="s">
        <v>333</v>
      </c>
      <c r="G347" s="222"/>
      <c r="H347" s="224" t="s">
        <v>21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191</v>
      </c>
      <c r="AU347" s="231" t="s">
        <v>85</v>
      </c>
      <c r="AV347" s="13" t="s">
        <v>83</v>
      </c>
      <c r="AW347" s="13" t="s">
        <v>36</v>
      </c>
      <c r="AX347" s="13" t="s">
        <v>75</v>
      </c>
      <c r="AY347" s="231" t="s">
        <v>179</v>
      </c>
    </row>
    <row r="348" s="13" customFormat="1">
      <c r="A348" s="13"/>
      <c r="B348" s="221"/>
      <c r="C348" s="222"/>
      <c r="D348" s="223" t="s">
        <v>191</v>
      </c>
      <c r="E348" s="224" t="s">
        <v>21</v>
      </c>
      <c r="F348" s="225" t="s">
        <v>334</v>
      </c>
      <c r="G348" s="222"/>
      <c r="H348" s="224" t="s">
        <v>21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191</v>
      </c>
      <c r="AU348" s="231" t="s">
        <v>85</v>
      </c>
      <c r="AV348" s="13" t="s">
        <v>83</v>
      </c>
      <c r="AW348" s="13" t="s">
        <v>36</v>
      </c>
      <c r="AX348" s="13" t="s">
        <v>75</v>
      </c>
      <c r="AY348" s="231" t="s">
        <v>179</v>
      </c>
    </row>
    <row r="349" s="13" customFormat="1">
      <c r="A349" s="13"/>
      <c r="B349" s="221"/>
      <c r="C349" s="222"/>
      <c r="D349" s="223" t="s">
        <v>191</v>
      </c>
      <c r="E349" s="224" t="s">
        <v>21</v>
      </c>
      <c r="F349" s="225" t="s">
        <v>335</v>
      </c>
      <c r="G349" s="222"/>
      <c r="H349" s="224" t="s">
        <v>21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191</v>
      </c>
      <c r="AU349" s="231" t="s">
        <v>85</v>
      </c>
      <c r="AV349" s="13" t="s">
        <v>83</v>
      </c>
      <c r="AW349" s="13" t="s">
        <v>36</v>
      </c>
      <c r="AX349" s="13" t="s">
        <v>75</v>
      </c>
      <c r="AY349" s="231" t="s">
        <v>179</v>
      </c>
    </row>
    <row r="350" s="14" customFormat="1">
      <c r="A350" s="14"/>
      <c r="B350" s="232"/>
      <c r="C350" s="233"/>
      <c r="D350" s="223" t="s">
        <v>191</v>
      </c>
      <c r="E350" s="235" t="s">
        <v>21</v>
      </c>
      <c r="F350" s="255" t="s">
        <v>122</v>
      </c>
      <c r="G350" s="233"/>
      <c r="H350" s="236">
        <v>32.914000000000001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191</v>
      </c>
      <c r="AU350" s="242" t="s">
        <v>85</v>
      </c>
      <c r="AV350" s="14" t="s">
        <v>85</v>
      </c>
      <c r="AW350" s="14" t="s">
        <v>36</v>
      </c>
      <c r="AX350" s="14" t="s">
        <v>83</v>
      </c>
      <c r="AY350" s="242" t="s">
        <v>179</v>
      </c>
    </row>
    <row r="351" s="2" customFormat="1" ht="49.05" customHeight="1">
      <c r="A351" s="40"/>
      <c r="B351" s="41"/>
      <c r="C351" s="203" t="s">
        <v>501</v>
      </c>
      <c r="D351" s="203" t="s">
        <v>182</v>
      </c>
      <c r="E351" s="204" t="s">
        <v>502</v>
      </c>
      <c r="F351" s="205" t="s">
        <v>503</v>
      </c>
      <c r="G351" s="206" t="s">
        <v>185</v>
      </c>
      <c r="H351" s="207">
        <v>32.914000000000001</v>
      </c>
      <c r="I351" s="208"/>
      <c r="J351" s="209">
        <f>ROUND(I351*H351,2)</f>
        <v>0</v>
      </c>
      <c r="K351" s="205" t="s">
        <v>186</v>
      </c>
      <c r="L351" s="46"/>
      <c r="M351" s="210" t="s">
        <v>21</v>
      </c>
      <c r="N351" s="211" t="s">
        <v>46</v>
      </c>
      <c r="O351" s="86"/>
      <c r="P351" s="212">
        <f>O351*H351</f>
        <v>0</v>
      </c>
      <c r="Q351" s="212">
        <v>3.0000000000000001E-05</v>
      </c>
      <c r="R351" s="212">
        <f>Q351*H351</f>
        <v>0.00098742000000000014</v>
      </c>
      <c r="S351" s="212">
        <v>0</v>
      </c>
      <c r="T351" s="213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4" t="s">
        <v>272</v>
      </c>
      <c r="AT351" s="214" t="s">
        <v>182</v>
      </c>
      <c r="AU351" s="214" t="s">
        <v>85</v>
      </c>
      <c r="AY351" s="19" t="s">
        <v>179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9" t="s">
        <v>83</v>
      </c>
      <c r="BK351" s="215">
        <f>ROUND(I351*H351,2)</f>
        <v>0</v>
      </c>
      <c r="BL351" s="19" t="s">
        <v>272</v>
      </c>
      <c r="BM351" s="214" t="s">
        <v>504</v>
      </c>
    </row>
    <row r="352" s="2" customFormat="1">
      <c r="A352" s="40"/>
      <c r="B352" s="41"/>
      <c r="C352" s="42"/>
      <c r="D352" s="216" t="s">
        <v>189</v>
      </c>
      <c r="E352" s="42"/>
      <c r="F352" s="217" t="s">
        <v>505</v>
      </c>
      <c r="G352" s="42"/>
      <c r="H352" s="42"/>
      <c r="I352" s="218"/>
      <c r="J352" s="42"/>
      <c r="K352" s="42"/>
      <c r="L352" s="46"/>
      <c r="M352" s="219"/>
      <c r="N352" s="220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85</v>
      </c>
    </row>
    <row r="353" s="14" customFormat="1">
      <c r="A353" s="14"/>
      <c r="B353" s="232"/>
      <c r="C353" s="233"/>
      <c r="D353" s="223" t="s">
        <v>191</v>
      </c>
      <c r="E353" s="235" t="s">
        <v>21</v>
      </c>
      <c r="F353" s="255" t="s">
        <v>122</v>
      </c>
      <c r="G353" s="233"/>
      <c r="H353" s="236">
        <v>32.914000000000001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2" t="s">
        <v>191</v>
      </c>
      <c r="AU353" s="242" t="s">
        <v>85</v>
      </c>
      <c r="AV353" s="14" t="s">
        <v>85</v>
      </c>
      <c r="AW353" s="14" t="s">
        <v>36</v>
      </c>
      <c r="AX353" s="14" t="s">
        <v>83</v>
      </c>
      <c r="AY353" s="242" t="s">
        <v>179</v>
      </c>
    </row>
    <row r="354" s="2" customFormat="1" ht="37.8" customHeight="1">
      <c r="A354" s="40"/>
      <c r="B354" s="41"/>
      <c r="C354" s="203" t="s">
        <v>506</v>
      </c>
      <c r="D354" s="203" t="s">
        <v>182</v>
      </c>
      <c r="E354" s="204" t="s">
        <v>507</v>
      </c>
      <c r="F354" s="205" t="s">
        <v>508</v>
      </c>
      <c r="G354" s="206" t="s">
        <v>202</v>
      </c>
      <c r="H354" s="207">
        <v>1</v>
      </c>
      <c r="I354" s="208"/>
      <c r="J354" s="209">
        <f>ROUND(I354*H354,2)</f>
        <v>0</v>
      </c>
      <c r="K354" s="205" t="s">
        <v>186</v>
      </c>
      <c r="L354" s="46"/>
      <c r="M354" s="210" t="s">
        <v>21</v>
      </c>
      <c r="N354" s="211" t="s">
        <v>46</v>
      </c>
      <c r="O354" s="86"/>
      <c r="P354" s="212">
        <f>O354*H354</f>
        <v>0</v>
      </c>
      <c r="Q354" s="212">
        <v>6.9999999999999994E-05</v>
      </c>
      <c r="R354" s="212">
        <f>Q354*H354</f>
        <v>6.9999999999999994E-05</v>
      </c>
      <c r="S354" s="212">
        <v>0</v>
      </c>
      <c r="T354" s="213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4" t="s">
        <v>272</v>
      </c>
      <c r="AT354" s="214" t="s">
        <v>182</v>
      </c>
      <c r="AU354" s="214" t="s">
        <v>85</v>
      </c>
      <c r="AY354" s="19" t="s">
        <v>179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9" t="s">
        <v>83</v>
      </c>
      <c r="BK354" s="215">
        <f>ROUND(I354*H354,2)</f>
        <v>0</v>
      </c>
      <c r="BL354" s="19" t="s">
        <v>272</v>
      </c>
      <c r="BM354" s="214" t="s">
        <v>509</v>
      </c>
    </row>
    <row r="355" s="2" customFormat="1">
      <c r="A355" s="40"/>
      <c r="B355" s="41"/>
      <c r="C355" s="42"/>
      <c r="D355" s="216" t="s">
        <v>189</v>
      </c>
      <c r="E355" s="42"/>
      <c r="F355" s="217" t="s">
        <v>510</v>
      </c>
      <c r="G355" s="42"/>
      <c r="H355" s="42"/>
      <c r="I355" s="218"/>
      <c r="J355" s="42"/>
      <c r="K355" s="42"/>
      <c r="L355" s="46"/>
      <c r="M355" s="219"/>
      <c r="N355" s="220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189</v>
      </c>
      <c r="AU355" s="19" t="s">
        <v>85</v>
      </c>
    </row>
    <row r="356" s="13" customFormat="1">
      <c r="A356" s="13"/>
      <c r="B356" s="221"/>
      <c r="C356" s="222"/>
      <c r="D356" s="223" t="s">
        <v>191</v>
      </c>
      <c r="E356" s="224" t="s">
        <v>21</v>
      </c>
      <c r="F356" s="225" t="s">
        <v>258</v>
      </c>
      <c r="G356" s="222"/>
      <c r="H356" s="224" t="s">
        <v>21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191</v>
      </c>
      <c r="AU356" s="231" t="s">
        <v>85</v>
      </c>
      <c r="AV356" s="13" t="s">
        <v>83</v>
      </c>
      <c r="AW356" s="13" t="s">
        <v>36</v>
      </c>
      <c r="AX356" s="13" t="s">
        <v>75</v>
      </c>
      <c r="AY356" s="231" t="s">
        <v>179</v>
      </c>
    </row>
    <row r="357" s="14" customFormat="1">
      <c r="A357" s="14"/>
      <c r="B357" s="232"/>
      <c r="C357" s="233"/>
      <c r="D357" s="223" t="s">
        <v>191</v>
      </c>
      <c r="E357" s="234" t="s">
        <v>21</v>
      </c>
      <c r="F357" s="235" t="s">
        <v>83</v>
      </c>
      <c r="G357" s="233"/>
      <c r="H357" s="236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191</v>
      </c>
      <c r="AU357" s="242" t="s">
        <v>85</v>
      </c>
      <c r="AV357" s="14" t="s">
        <v>85</v>
      </c>
      <c r="AW357" s="14" t="s">
        <v>36</v>
      </c>
      <c r="AX357" s="14" t="s">
        <v>83</v>
      </c>
      <c r="AY357" s="242" t="s">
        <v>179</v>
      </c>
    </row>
    <row r="358" s="2" customFormat="1" ht="24.15" customHeight="1">
      <c r="A358" s="40"/>
      <c r="B358" s="41"/>
      <c r="C358" s="256" t="s">
        <v>511</v>
      </c>
      <c r="D358" s="256" t="s">
        <v>366</v>
      </c>
      <c r="E358" s="257" t="s">
        <v>512</v>
      </c>
      <c r="F358" s="258" t="s">
        <v>513</v>
      </c>
      <c r="G358" s="259" t="s">
        <v>202</v>
      </c>
      <c r="H358" s="260">
        <v>1</v>
      </c>
      <c r="I358" s="261"/>
      <c r="J358" s="262">
        <f>ROUND(I358*H358,2)</f>
        <v>0</v>
      </c>
      <c r="K358" s="258" t="s">
        <v>186</v>
      </c>
      <c r="L358" s="263"/>
      <c r="M358" s="264" t="s">
        <v>21</v>
      </c>
      <c r="N358" s="265" t="s">
        <v>46</v>
      </c>
      <c r="O358" s="86"/>
      <c r="P358" s="212">
        <f>O358*H358</f>
        <v>0</v>
      </c>
      <c r="Q358" s="212">
        <v>0.0025000000000000001</v>
      </c>
      <c r="R358" s="212">
        <f>Q358*H358</f>
        <v>0.0025000000000000001</v>
      </c>
      <c r="S358" s="212">
        <v>0</v>
      </c>
      <c r="T358" s="213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4" t="s">
        <v>370</v>
      </c>
      <c r="AT358" s="214" t="s">
        <v>366</v>
      </c>
      <c r="AU358" s="214" t="s">
        <v>85</v>
      </c>
      <c r="AY358" s="19" t="s">
        <v>179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9" t="s">
        <v>83</v>
      </c>
      <c r="BK358" s="215">
        <f>ROUND(I358*H358,2)</f>
        <v>0</v>
      </c>
      <c r="BL358" s="19" t="s">
        <v>272</v>
      </c>
      <c r="BM358" s="214" t="s">
        <v>514</v>
      </c>
    </row>
    <row r="359" s="2" customFormat="1" ht="16.5" customHeight="1">
      <c r="A359" s="40"/>
      <c r="B359" s="41"/>
      <c r="C359" s="203" t="s">
        <v>515</v>
      </c>
      <c r="D359" s="203" t="s">
        <v>182</v>
      </c>
      <c r="E359" s="204" t="s">
        <v>516</v>
      </c>
      <c r="F359" s="205" t="s">
        <v>517</v>
      </c>
      <c r="G359" s="206" t="s">
        <v>202</v>
      </c>
      <c r="H359" s="207">
        <v>1</v>
      </c>
      <c r="I359" s="208"/>
      <c r="J359" s="209">
        <f>ROUND(I359*H359,2)</f>
        <v>0</v>
      </c>
      <c r="K359" s="205" t="s">
        <v>254</v>
      </c>
      <c r="L359" s="46"/>
      <c r="M359" s="210" t="s">
        <v>21</v>
      </c>
      <c r="N359" s="211" t="s">
        <v>46</v>
      </c>
      <c r="O359" s="86"/>
      <c r="P359" s="212">
        <f>O359*H359</f>
        <v>0</v>
      </c>
      <c r="Q359" s="212">
        <v>3.0000000000000001E-05</v>
      </c>
      <c r="R359" s="212">
        <f>Q359*H359</f>
        <v>3.0000000000000001E-05</v>
      </c>
      <c r="S359" s="212">
        <v>0</v>
      </c>
      <c r="T359" s="213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4" t="s">
        <v>272</v>
      </c>
      <c r="AT359" s="214" t="s">
        <v>182</v>
      </c>
      <c r="AU359" s="214" t="s">
        <v>85</v>
      </c>
      <c r="AY359" s="19" t="s">
        <v>179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9" t="s">
        <v>83</v>
      </c>
      <c r="BK359" s="215">
        <f>ROUND(I359*H359,2)</f>
        <v>0</v>
      </c>
      <c r="BL359" s="19" t="s">
        <v>272</v>
      </c>
      <c r="BM359" s="214" t="s">
        <v>518</v>
      </c>
    </row>
    <row r="360" s="13" customFormat="1">
      <c r="A360" s="13"/>
      <c r="B360" s="221"/>
      <c r="C360" s="222"/>
      <c r="D360" s="223" t="s">
        <v>191</v>
      </c>
      <c r="E360" s="224" t="s">
        <v>21</v>
      </c>
      <c r="F360" s="225" t="s">
        <v>347</v>
      </c>
      <c r="G360" s="222"/>
      <c r="H360" s="224" t="s">
        <v>21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191</v>
      </c>
      <c r="AU360" s="231" t="s">
        <v>85</v>
      </c>
      <c r="AV360" s="13" t="s">
        <v>83</v>
      </c>
      <c r="AW360" s="13" t="s">
        <v>36</v>
      </c>
      <c r="AX360" s="13" t="s">
        <v>75</v>
      </c>
      <c r="AY360" s="231" t="s">
        <v>179</v>
      </c>
    </row>
    <row r="361" s="14" customFormat="1">
      <c r="A361" s="14"/>
      <c r="B361" s="232"/>
      <c r="C361" s="233"/>
      <c r="D361" s="223" t="s">
        <v>191</v>
      </c>
      <c r="E361" s="234" t="s">
        <v>21</v>
      </c>
      <c r="F361" s="235" t="s">
        <v>83</v>
      </c>
      <c r="G361" s="233"/>
      <c r="H361" s="236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191</v>
      </c>
      <c r="AU361" s="242" t="s">
        <v>85</v>
      </c>
      <c r="AV361" s="14" t="s">
        <v>85</v>
      </c>
      <c r="AW361" s="14" t="s">
        <v>36</v>
      </c>
      <c r="AX361" s="14" t="s">
        <v>83</v>
      </c>
      <c r="AY361" s="242" t="s">
        <v>179</v>
      </c>
    </row>
    <row r="362" s="2" customFormat="1" ht="24.15" customHeight="1">
      <c r="A362" s="40"/>
      <c r="B362" s="41"/>
      <c r="C362" s="256" t="s">
        <v>519</v>
      </c>
      <c r="D362" s="256" t="s">
        <v>366</v>
      </c>
      <c r="E362" s="257" t="s">
        <v>520</v>
      </c>
      <c r="F362" s="258" t="s">
        <v>521</v>
      </c>
      <c r="G362" s="259" t="s">
        <v>202</v>
      </c>
      <c r="H362" s="260">
        <v>1</v>
      </c>
      <c r="I362" s="261"/>
      <c r="J362" s="262">
        <f>ROUND(I362*H362,2)</f>
        <v>0</v>
      </c>
      <c r="K362" s="258" t="s">
        <v>254</v>
      </c>
      <c r="L362" s="263"/>
      <c r="M362" s="264" t="s">
        <v>21</v>
      </c>
      <c r="N362" s="265" t="s">
        <v>46</v>
      </c>
      <c r="O362" s="86"/>
      <c r="P362" s="212">
        <f>O362*H362</f>
        <v>0</v>
      </c>
      <c r="Q362" s="212">
        <v>0.00029999999999999997</v>
      </c>
      <c r="R362" s="212">
        <f>Q362*H362</f>
        <v>0.00029999999999999997</v>
      </c>
      <c r="S362" s="212">
        <v>0</v>
      </c>
      <c r="T362" s="213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4" t="s">
        <v>370</v>
      </c>
      <c r="AT362" s="214" t="s">
        <v>366</v>
      </c>
      <c r="AU362" s="214" t="s">
        <v>85</v>
      </c>
      <c r="AY362" s="19" t="s">
        <v>179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9" t="s">
        <v>83</v>
      </c>
      <c r="BK362" s="215">
        <f>ROUND(I362*H362,2)</f>
        <v>0</v>
      </c>
      <c r="BL362" s="19" t="s">
        <v>272</v>
      </c>
      <c r="BM362" s="214" t="s">
        <v>522</v>
      </c>
    </row>
    <row r="363" s="2" customFormat="1" ht="44.25" customHeight="1">
      <c r="A363" s="40"/>
      <c r="B363" s="41"/>
      <c r="C363" s="203" t="s">
        <v>523</v>
      </c>
      <c r="D363" s="203" t="s">
        <v>182</v>
      </c>
      <c r="E363" s="204" t="s">
        <v>524</v>
      </c>
      <c r="F363" s="205" t="s">
        <v>525</v>
      </c>
      <c r="G363" s="206" t="s">
        <v>212</v>
      </c>
      <c r="H363" s="207">
        <v>25.699999999999999</v>
      </c>
      <c r="I363" s="208"/>
      <c r="J363" s="209">
        <f>ROUND(I363*H363,2)</f>
        <v>0</v>
      </c>
      <c r="K363" s="205" t="s">
        <v>186</v>
      </c>
      <c r="L363" s="46"/>
      <c r="M363" s="210" t="s">
        <v>21</v>
      </c>
      <c r="N363" s="211" t="s">
        <v>46</v>
      </c>
      <c r="O363" s="86"/>
      <c r="P363" s="212">
        <f>O363*H363</f>
        <v>0</v>
      </c>
      <c r="Q363" s="212">
        <v>6.0000000000000002E-05</v>
      </c>
      <c r="R363" s="212">
        <f>Q363*H363</f>
        <v>0.001542</v>
      </c>
      <c r="S363" s="212">
        <v>0</v>
      </c>
      <c r="T363" s="213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4" t="s">
        <v>272</v>
      </c>
      <c r="AT363" s="214" t="s">
        <v>182</v>
      </c>
      <c r="AU363" s="214" t="s">
        <v>85</v>
      </c>
      <c r="AY363" s="19" t="s">
        <v>179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19" t="s">
        <v>83</v>
      </c>
      <c r="BK363" s="215">
        <f>ROUND(I363*H363,2)</f>
        <v>0</v>
      </c>
      <c r="BL363" s="19" t="s">
        <v>272</v>
      </c>
      <c r="BM363" s="214" t="s">
        <v>526</v>
      </c>
    </row>
    <row r="364" s="2" customFormat="1">
      <c r="A364" s="40"/>
      <c r="B364" s="41"/>
      <c r="C364" s="42"/>
      <c r="D364" s="216" t="s">
        <v>189</v>
      </c>
      <c r="E364" s="42"/>
      <c r="F364" s="217" t="s">
        <v>527</v>
      </c>
      <c r="G364" s="42"/>
      <c r="H364" s="42"/>
      <c r="I364" s="218"/>
      <c r="J364" s="42"/>
      <c r="K364" s="42"/>
      <c r="L364" s="46"/>
      <c r="M364" s="219"/>
      <c r="N364" s="220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85</v>
      </c>
    </row>
    <row r="365" s="13" customFormat="1">
      <c r="A365" s="13"/>
      <c r="B365" s="221"/>
      <c r="C365" s="222"/>
      <c r="D365" s="223" t="s">
        <v>191</v>
      </c>
      <c r="E365" s="224" t="s">
        <v>21</v>
      </c>
      <c r="F365" s="225" t="s">
        <v>528</v>
      </c>
      <c r="G365" s="222"/>
      <c r="H365" s="224" t="s">
        <v>21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191</v>
      </c>
      <c r="AU365" s="231" t="s">
        <v>85</v>
      </c>
      <c r="AV365" s="13" t="s">
        <v>83</v>
      </c>
      <c r="AW365" s="13" t="s">
        <v>36</v>
      </c>
      <c r="AX365" s="13" t="s">
        <v>75</v>
      </c>
      <c r="AY365" s="231" t="s">
        <v>179</v>
      </c>
    </row>
    <row r="366" s="14" customFormat="1">
      <c r="A366" s="14"/>
      <c r="B366" s="232"/>
      <c r="C366" s="233"/>
      <c r="D366" s="223" t="s">
        <v>191</v>
      </c>
      <c r="E366" s="234" t="s">
        <v>21</v>
      </c>
      <c r="F366" s="235" t="s">
        <v>529</v>
      </c>
      <c r="G366" s="233"/>
      <c r="H366" s="236">
        <v>25.699999999999999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191</v>
      </c>
      <c r="AU366" s="242" t="s">
        <v>85</v>
      </c>
      <c r="AV366" s="14" t="s">
        <v>85</v>
      </c>
      <c r="AW366" s="14" t="s">
        <v>36</v>
      </c>
      <c r="AX366" s="14" t="s">
        <v>75</v>
      </c>
      <c r="AY366" s="242" t="s">
        <v>179</v>
      </c>
    </row>
    <row r="367" s="15" customFormat="1">
      <c r="A367" s="15"/>
      <c r="B367" s="243"/>
      <c r="C367" s="244"/>
      <c r="D367" s="223" t="s">
        <v>191</v>
      </c>
      <c r="E367" s="245" t="s">
        <v>21</v>
      </c>
      <c r="F367" s="246" t="s">
        <v>194</v>
      </c>
      <c r="G367" s="244"/>
      <c r="H367" s="247">
        <v>25.699999999999999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3" t="s">
        <v>191</v>
      </c>
      <c r="AU367" s="253" t="s">
        <v>85</v>
      </c>
      <c r="AV367" s="15" t="s">
        <v>187</v>
      </c>
      <c r="AW367" s="15" t="s">
        <v>36</v>
      </c>
      <c r="AX367" s="15" t="s">
        <v>83</v>
      </c>
      <c r="AY367" s="253" t="s">
        <v>179</v>
      </c>
    </row>
    <row r="368" s="2" customFormat="1" ht="55.5" customHeight="1">
      <c r="A368" s="40"/>
      <c r="B368" s="41"/>
      <c r="C368" s="203" t="s">
        <v>530</v>
      </c>
      <c r="D368" s="203" t="s">
        <v>182</v>
      </c>
      <c r="E368" s="204" t="s">
        <v>531</v>
      </c>
      <c r="F368" s="205" t="s">
        <v>532</v>
      </c>
      <c r="G368" s="206" t="s">
        <v>202</v>
      </c>
      <c r="H368" s="207">
        <v>2</v>
      </c>
      <c r="I368" s="208"/>
      <c r="J368" s="209">
        <f>ROUND(I368*H368,2)</f>
        <v>0</v>
      </c>
      <c r="K368" s="205" t="s">
        <v>186</v>
      </c>
      <c r="L368" s="46"/>
      <c r="M368" s="210" t="s">
        <v>21</v>
      </c>
      <c r="N368" s="211" t="s">
        <v>46</v>
      </c>
      <c r="O368" s="86"/>
      <c r="P368" s="212">
        <f>O368*H368</f>
        <v>0</v>
      </c>
      <c r="Q368" s="212">
        <v>0.00108</v>
      </c>
      <c r="R368" s="212">
        <f>Q368*H368</f>
        <v>0.00216</v>
      </c>
      <c r="S368" s="212">
        <v>0</v>
      </c>
      <c r="T368" s="213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4" t="s">
        <v>272</v>
      </c>
      <c r="AT368" s="214" t="s">
        <v>182</v>
      </c>
      <c r="AU368" s="214" t="s">
        <v>85</v>
      </c>
      <c r="AY368" s="19" t="s">
        <v>179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9" t="s">
        <v>83</v>
      </c>
      <c r="BK368" s="215">
        <f>ROUND(I368*H368,2)</f>
        <v>0</v>
      </c>
      <c r="BL368" s="19" t="s">
        <v>272</v>
      </c>
      <c r="BM368" s="214" t="s">
        <v>533</v>
      </c>
    </row>
    <row r="369" s="2" customFormat="1">
      <c r="A369" s="40"/>
      <c r="B369" s="41"/>
      <c r="C369" s="42"/>
      <c r="D369" s="216" t="s">
        <v>189</v>
      </c>
      <c r="E369" s="42"/>
      <c r="F369" s="217" t="s">
        <v>534</v>
      </c>
      <c r="G369" s="42"/>
      <c r="H369" s="42"/>
      <c r="I369" s="218"/>
      <c r="J369" s="42"/>
      <c r="K369" s="42"/>
      <c r="L369" s="46"/>
      <c r="M369" s="219"/>
      <c r="N369" s="220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85</v>
      </c>
    </row>
    <row r="370" s="13" customFormat="1">
      <c r="A370" s="13"/>
      <c r="B370" s="221"/>
      <c r="C370" s="222"/>
      <c r="D370" s="223" t="s">
        <v>191</v>
      </c>
      <c r="E370" s="224" t="s">
        <v>21</v>
      </c>
      <c r="F370" s="225" t="s">
        <v>346</v>
      </c>
      <c r="G370" s="222"/>
      <c r="H370" s="224" t="s">
        <v>21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191</v>
      </c>
      <c r="AU370" s="231" t="s">
        <v>85</v>
      </c>
      <c r="AV370" s="13" t="s">
        <v>83</v>
      </c>
      <c r="AW370" s="13" t="s">
        <v>36</v>
      </c>
      <c r="AX370" s="13" t="s">
        <v>75</v>
      </c>
      <c r="AY370" s="231" t="s">
        <v>179</v>
      </c>
    </row>
    <row r="371" s="14" customFormat="1">
      <c r="A371" s="14"/>
      <c r="B371" s="232"/>
      <c r="C371" s="233"/>
      <c r="D371" s="223" t="s">
        <v>191</v>
      </c>
      <c r="E371" s="234" t="s">
        <v>21</v>
      </c>
      <c r="F371" s="235" t="s">
        <v>83</v>
      </c>
      <c r="G371" s="233"/>
      <c r="H371" s="236">
        <v>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191</v>
      </c>
      <c r="AU371" s="242" t="s">
        <v>85</v>
      </c>
      <c r="AV371" s="14" t="s">
        <v>85</v>
      </c>
      <c r="AW371" s="14" t="s">
        <v>36</v>
      </c>
      <c r="AX371" s="14" t="s">
        <v>75</v>
      </c>
      <c r="AY371" s="242" t="s">
        <v>179</v>
      </c>
    </row>
    <row r="372" s="13" customFormat="1">
      <c r="A372" s="13"/>
      <c r="B372" s="221"/>
      <c r="C372" s="222"/>
      <c r="D372" s="223" t="s">
        <v>191</v>
      </c>
      <c r="E372" s="224" t="s">
        <v>21</v>
      </c>
      <c r="F372" s="225" t="s">
        <v>347</v>
      </c>
      <c r="G372" s="222"/>
      <c r="H372" s="224" t="s">
        <v>21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191</v>
      </c>
      <c r="AU372" s="231" t="s">
        <v>85</v>
      </c>
      <c r="AV372" s="13" t="s">
        <v>83</v>
      </c>
      <c r="AW372" s="13" t="s">
        <v>36</v>
      </c>
      <c r="AX372" s="13" t="s">
        <v>75</v>
      </c>
      <c r="AY372" s="231" t="s">
        <v>179</v>
      </c>
    </row>
    <row r="373" s="14" customFormat="1">
      <c r="A373" s="14"/>
      <c r="B373" s="232"/>
      <c r="C373" s="233"/>
      <c r="D373" s="223" t="s">
        <v>191</v>
      </c>
      <c r="E373" s="234" t="s">
        <v>21</v>
      </c>
      <c r="F373" s="235" t="s">
        <v>83</v>
      </c>
      <c r="G373" s="233"/>
      <c r="H373" s="236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2" t="s">
        <v>191</v>
      </c>
      <c r="AU373" s="242" t="s">
        <v>85</v>
      </c>
      <c r="AV373" s="14" t="s">
        <v>85</v>
      </c>
      <c r="AW373" s="14" t="s">
        <v>36</v>
      </c>
      <c r="AX373" s="14" t="s">
        <v>75</v>
      </c>
      <c r="AY373" s="242" t="s">
        <v>179</v>
      </c>
    </row>
    <row r="374" s="15" customFormat="1">
      <c r="A374" s="15"/>
      <c r="B374" s="243"/>
      <c r="C374" s="244"/>
      <c r="D374" s="223" t="s">
        <v>191</v>
      </c>
      <c r="E374" s="245" t="s">
        <v>21</v>
      </c>
      <c r="F374" s="246" t="s">
        <v>194</v>
      </c>
      <c r="G374" s="244"/>
      <c r="H374" s="247">
        <v>2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3" t="s">
        <v>191</v>
      </c>
      <c r="AU374" s="253" t="s">
        <v>85</v>
      </c>
      <c r="AV374" s="15" t="s">
        <v>187</v>
      </c>
      <c r="AW374" s="15" t="s">
        <v>36</v>
      </c>
      <c r="AX374" s="15" t="s">
        <v>83</v>
      </c>
      <c r="AY374" s="253" t="s">
        <v>179</v>
      </c>
    </row>
    <row r="375" s="2" customFormat="1" ht="49.05" customHeight="1">
      <c r="A375" s="40"/>
      <c r="B375" s="41"/>
      <c r="C375" s="256" t="s">
        <v>535</v>
      </c>
      <c r="D375" s="256" t="s">
        <v>366</v>
      </c>
      <c r="E375" s="257" t="s">
        <v>378</v>
      </c>
      <c r="F375" s="258" t="s">
        <v>379</v>
      </c>
      <c r="G375" s="259" t="s">
        <v>185</v>
      </c>
      <c r="H375" s="260">
        <v>2.3999999999999999</v>
      </c>
      <c r="I375" s="261"/>
      <c r="J375" s="262">
        <f>ROUND(I375*H375,2)</f>
        <v>0</v>
      </c>
      <c r="K375" s="258" t="s">
        <v>186</v>
      </c>
      <c r="L375" s="263"/>
      <c r="M375" s="264" t="s">
        <v>21</v>
      </c>
      <c r="N375" s="265" t="s">
        <v>46</v>
      </c>
      <c r="O375" s="86"/>
      <c r="P375" s="212">
        <f>O375*H375</f>
        <v>0</v>
      </c>
      <c r="Q375" s="212">
        <v>0.0054000000000000003</v>
      </c>
      <c r="R375" s="212">
        <f>Q375*H375</f>
        <v>0.012960000000000001</v>
      </c>
      <c r="S375" s="212">
        <v>0</v>
      </c>
      <c r="T375" s="213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4" t="s">
        <v>370</v>
      </c>
      <c r="AT375" s="214" t="s">
        <v>366</v>
      </c>
      <c r="AU375" s="214" t="s">
        <v>85</v>
      </c>
      <c r="AY375" s="19" t="s">
        <v>179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9" t="s">
        <v>83</v>
      </c>
      <c r="BK375" s="215">
        <f>ROUND(I375*H375,2)</f>
        <v>0</v>
      </c>
      <c r="BL375" s="19" t="s">
        <v>272</v>
      </c>
      <c r="BM375" s="214" t="s">
        <v>536</v>
      </c>
    </row>
    <row r="376" s="14" customFormat="1">
      <c r="A376" s="14"/>
      <c r="B376" s="232"/>
      <c r="C376" s="233"/>
      <c r="D376" s="223" t="s">
        <v>191</v>
      </c>
      <c r="E376" s="233"/>
      <c r="F376" s="235" t="s">
        <v>537</v>
      </c>
      <c r="G376" s="233"/>
      <c r="H376" s="236">
        <v>2.3999999999999999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2" t="s">
        <v>191</v>
      </c>
      <c r="AU376" s="242" t="s">
        <v>85</v>
      </c>
      <c r="AV376" s="14" t="s">
        <v>85</v>
      </c>
      <c r="AW376" s="14" t="s">
        <v>4</v>
      </c>
      <c r="AX376" s="14" t="s">
        <v>83</v>
      </c>
      <c r="AY376" s="242" t="s">
        <v>179</v>
      </c>
    </row>
    <row r="377" s="2" customFormat="1" ht="49.05" customHeight="1">
      <c r="A377" s="40"/>
      <c r="B377" s="41"/>
      <c r="C377" s="203" t="s">
        <v>538</v>
      </c>
      <c r="D377" s="203" t="s">
        <v>182</v>
      </c>
      <c r="E377" s="204" t="s">
        <v>539</v>
      </c>
      <c r="F377" s="205" t="s">
        <v>540</v>
      </c>
      <c r="G377" s="206" t="s">
        <v>269</v>
      </c>
      <c r="H377" s="207">
        <v>0.77100000000000002</v>
      </c>
      <c r="I377" s="208"/>
      <c r="J377" s="209">
        <f>ROUND(I377*H377,2)</f>
        <v>0</v>
      </c>
      <c r="K377" s="205" t="s">
        <v>186</v>
      </c>
      <c r="L377" s="46"/>
      <c r="M377" s="210" t="s">
        <v>21</v>
      </c>
      <c r="N377" s="211" t="s">
        <v>46</v>
      </c>
      <c r="O377" s="86"/>
      <c r="P377" s="212">
        <f>O377*H377</f>
        <v>0</v>
      </c>
      <c r="Q377" s="212">
        <v>0</v>
      </c>
      <c r="R377" s="212">
        <f>Q377*H377</f>
        <v>0</v>
      </c>
      <c r="S377" s="212">
        <v>0</v>
      </c>
      <c r="T377" s="213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4" t="s">
        <v>272</v>
      </c>
      <c r="AT377" s="214" t="s">
        <v>182</v>
      </c>
      <c r="AU377" s="214" t="s">
        <v>85</v>
      </c>
      <c r="AY377" s="19" t="s">
        <v>179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19" t="s">
        <v>83</v>
      </c>
      <c r="BK377" s="215">
        <f>ROUND(I377*H377,2)</f>
        <v>0</v>
      </c>
      <c r="BL377" s="19" t="s">
        <v>272</v>
      </c>
      <c r="BM377" s="214" t="s">
        <v>541</v>
      </c>
    </row>
    <row r="378" s="2" customFormat="1">
      <c r="A378" s="40"/>
      <c r="B378" s="41"/>
      <c r="C378" s="42"/>
      <c r="D378" s="216" t="s">
        <v>189</v>
      </c>
      <c r="E378" s="42"/>
      <c r="F378" s="217" t="s">
        <v>542</v>
      </c>
      <c r="G378" s="42"/>
      <c r="H378" s="42"/>
      <c r="I378" s="218"/>
      <c r="J378" s="42"/>
      <c r="K378" s="42"/>
      <c r="L378" s="46"/>
      <c r="M378" s="219"/>
      <c r="N378" s="220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189</v>
      </c>
      <c r="AU378" s="19" t="s">
        <v>85</v>
      </c>
    </row>
    <row r="379" s="12" customFormat="1" ht="22.8" customHeight="1">
      <c r="A379" s="12"/>
      <c r="B379" s="187"/>
      <c r="C379" s="188"/>
      <c r="D379" s="189" t="s">
        <v>74</v>
      </c>
      <c r="E379" s="201" t="s">
        <v>543</v>
      </c>
      <c r="F379" s="201" t="s">
        <v>544</v>
      </c>
      <c r="G379" s="188"/>
      <c r="H379" s="188"/>
      <c r="I379" s="191"/>
      <c r="J379" s="202">
        <f>BK379</f>
        <v>0</v>
      </c>
      <c r="K379" s="188"/>
      <c r="L379" s="193"/>
      <c r="M379" s="194"/>
      <c r="N379" s="195"/>
      <c r="O379" s="195"/>
      <c r="P379" s="196">
        <f>SUM(P380:P425)</f>
        <v>0</v>
      </c>
      <c r="Q379" s="195"/>
      <c r="R379" s="196">
        <f>SUM(R380:R425)</f>
        <v>0.26046524999999998</v>
      </c>
      <c r="S379" s="195"/>
      <c r="T379" s="197">
        <f>SUM(T380:T425)</f>
        <v>0.19300000000000001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8" t="s">
        <v>85</v>
      </c>
      <c r="AT379" s="199" t="s">
        <v>74</v>
      </c>
      <c r="AU379" s="199" t="s">
        <v>83</v>
      </c>
      <c r="AY379" s="198" t="s">
        <v>179</v>
      </c>
      <c r="BK379" s="200">
        <f>SUM(BK380:BK425)</f>
        <v>0</v>
      </c>
    </row>
    <row r="380" s="2" customFormat="1" ht="49.05" customHeight="1">
      <c r="A380" s="40"/>
      <c r="B380" s="41"/>
      <c r="C380" s="203" t="s">
        <v>545</v>
      </c>
      <c r="D380" s="203" t="s">
        <v>182</v>
      </c>
      <c r="E380" s="204" t="s">
        <v>546</v>
      </c>
      <c r="F380" s="205" t="s">
        <v>547</v>
      </c>
      <c r="G380" s="206" t="s">
        <v>185</v>
      </c>
      <c r="H380" s="207">
        <v>25.5</v>
      </c>
      <c r="I380" s="208"/>
      <c r="J380" s="209">
        <f>ROUND(I380*H380,2)</f>
        <v>0</v>
      </c>
      <c r="K380" s="205" t="s">
        <v>186</v>
      </c>
      <c r="L380" s="46"/>
      <c r="M380" s="210" t="s">
        <v>21</v>
      </c>
      <c r="N380" s="211" t="s">
        <v>46</v>
      </c>
      <c r="O380" s="86"/>
      <c r="P380" s="212">
        <f>O380*H380</f>
        <v>0</v>
      </c>
      <c r="Q380" s="212">
        <v>0</v>
      </c>
      <c r="R380" s="212">
        <f>Q380*H380</f>
        <v>0</v>
      </c>
      <c r="S380" s="212">
        <v>0.0060000000000000001</v>
      </c>
      <c r="T380" s="213">
        <f>S380*H380</f>
        <v>0.153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4" t="s">
        <v>272</v>
      </c>
      <c r="AT380" s="214" t="s">
        <v>182</v>
      </c>
      <c r="AU380" s="214" t="s">
        <v>85</v>
      </c>
      <c r="AY380" s="19" t="s">
        <v>179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19" t="s">
        <v>83</v>
      </c>
      <c r="BK380" s="215">
        <f>ROUND(I380*H380,2)</f>
        <v>0</v>
      </c>
      <c r="BL380" s="19" t="s">
        <v>272</v>
      </c>
      <c r="BM380" s="214" t="s">
        <v>548</v>
      </c>
    </row>
    <row r="381" s="2" customFormat="1">
      <c r="A381" s="40"/>
      <c r="B381" s="41"/>
      <c r="C381" s="42"/>
      <c r="D381" s="216" t="s">
        <v>189</v>
      </c>
      <c r="E381" s="42"/>
      <c r="F381" s="217" t="s">
        <v>549</v>
      </c>
      <c r="G381" s="42"/>
      <c r="H381" s="42"/>
      <c r="I381" s="218"/>
      <c r="J381" s="42"/>
      <c r="K381" s="42"/>
      <c r="L381" s="46"/>
      <c r="M381" s="219"/>
      <c r="N381" s="220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85</v>
      </c>
    </row>
    <row r="382" s="13" customFormat="1">
      <c r="A382" s="13"/>
      <c r="B382" s="221"/>
      <c r="C382" s="222"/>
      <c r="D382" s="223" t="s">
        <v>191</v>
      </c>
      <c r="E382" s="224" t="s">
        <v>21</v>
      </c>
      <c r="F382" s="225" t="s">
        <v>324</v>
      </c>
      <c r="G382" s="222"/>
      <c r="H382" s="224" t="s">
        <v>21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191</v>
      </c>
      <c r="AU382" s="231" t="s">
        <v>85</v>
      </c>
      <c r="AV382" s="13" t="s">
        <v>83</v>
      </c>
      <c r="AW382" s="13" t="s">
        <v>36</v>
      </c>
      <c r="AX382" s="13" t="s">
        <v>75</v>
      </c>
      <c r="AY382" s="231" t="s">
        <v>179</v>
      </c>
    </row>
    <row r="383" s="13" customFormat="1">
      <c r="A383" s="13"/>
      <c r="B383" s="221"/>
      <c r="C383" s="222"/>
      <c r="D383" s="223" t="s">
        <v>191</v>
      </c>
      <c r="E383" s="224" t="s">
        <v>21</v>
      </c>
      <c r="F383" s="225" t="s">
        <v>364</v>
      </c>
      <c r="G383" s="222"/>
      <c r="H383" s="224" t="s">
        <v>21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191</v>
      </c>
      <c r="AU383" s="231" t="s">
        <v>85</v>
      </c>
      <c r="AV383" s="13" t="s">
        <v>83</v>
      </c>
      <c r="AW383" s="13" t="s">
        <v>36</v>
      </c>
      <c r="AX383" s="13" t="s">
        <v>75</v>
      </c>
      <c r="AY383" s="231" t="s">
        <v>179</v>
      </c>
    </row>
    <row r="384" s="14" customFormat="1">
      <c r="A384" s="14"/>
      <c r="B384" s="232"/>
      <c r="C384" s="233"/>
      <c r="D384" s="223" t="s">
        <v>191</v>
      </c>
      <c r="E384" s="235" t="s">
        <v>21</v>
      </c>
      <c r="F384" s="255" t="s">
        <v>136</v>
      </c>
      <c r="G384" s="233"/>
      <c r="H384" s="236">
        <v>25.5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2" t="s">
        <v>191</v>
      </c>
      <c r="AU384" s="242" t="s">
        <v>85</v>
      </c>
      <c r="AV384" s="14" t="s">
        <v>85</v>
      </c>
      <c r="AW384" s="14" t="s">
        <v>36</v>
      </c>
      <c r="AX384" s="14" t="s">
        <v>83</v>
      </c>
      <c r="AY384" s="242" t="s">
        <v>179</v>
      </c>
    </row>
    <row r="385" s="2" customFormat="1" ht="37.8" customHeight="1">
      <c r="A385" s="40"/>
      <c r="B385" s="41"/>
      <c r="C385" s="203" t="s">
        <v>550</v>
      </c>
      <c r="D385" s="203" t="s">
        <v>182</v>
      </c>
      <c r="E385" s="204" t="s">
        <v>551</v>
      </c>
      <c r="F385" s="205" t="s">
        <v>552</v>
      </c>
      <c r="G385" s="206" t="s">
        <v>185</v>
      </c>
      <c r="H385" s="207">
        <v>19.507999999999999</v>
      </c>
      <c r="I385" s="208"/>
      <c r="J385" s="209">
        <f>ROUND(I385*H385,2)</f>
        <v>0</v>
      </c>
      <c r="K385" s="205" t="s">
        <v>186</v>
      </c>
      <c r="L385" s="46"/>
      <c r="M385" s="210" t="s">
        <v>21</v>
      </c>
      <c r="N385" s="211" t="s">
        <v>46</v>
      </c>
      <c r="O385" s="86"/>
      <c r="P385" s="212">
        <f>O385*H385</f>
        <v>0</v>
      </c>
      <c r="Q385" s="212">
        <v>0</v>
      </c>
      <c r="R385" s="212">
        <f>Q385*H385</f>
        <v>0</v>
      </c>
      <c r="S385" s="212">
        <v>0</v>
      </c>
      <c r="T385" s="213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4" t="s">
        <v>272</v>
      </c>
      <c r="AT385" s="214" t="s">
        <v>182</v>
      </c>
      <c r="AU385" s="214" t="s">
        <v>85</v>
      </c>
      <c r="AY385" s="19" t="s">
        <v>179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9" t="s">
        <v>83</v>
      </c>
      <c r="BK385" s="215">
        <f>ROUND(I385*H385,2)</f>
        <v>0</v>
      </c>
      <c r="BL385" s="19" t="s">
        <v>272</v>
      </c>
      <c r="BM385" s="214" t="s">
        <v>553</v>
      </c>
    </row>
    <row r="386" s="2" customFormat="1">
      <c r="A386" s="40"/>
      <c r="B386" s="41"/>
      <c r="C386" s="42"/>
      <c r="D386" s="216" t="s">
        <v>189</v>
      </c>
      <c r="E386" s="42"/>
      <c r="F386" s="217" t="s">
        <v>554</v>
      </c>
      <c r="G386" s="42"/>
      <c r="H386" s="42"/>
      <c r="I386" s="218"/>
      <c r="J386" s="42"/>
      <c r="K386" s="42"/>
      <c r="L386" s="46"/>
      <c r="M386" s="219"/>
      <c r="N386" s="220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189</v>
      </c>
      <c r="AU386" s="19" t="s">
        <v>85</v>
      </c>
    </row>
    <row r="387" s="13" customFormat="1">
      <c r="A387" s="13"/>
      <c r="B387" s="221"/>
      <c r="C387" s="222"/>
      <c r="D387" s="223" t="s">
        <v>191</v>
      </c>
      <c r="E387" s="224" t="s">
        <v>21</v>
      </c>
      <c r="F387" s="225" t="s">
        <v>324</v>
      </c>
      <c r="G387" s="222"/>
      <c r="H387" s="224" t="s">
        <v>21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191</v>
      </c>
      <c r="AU387" s="231" t="s">
        <v>85</v>
      </c>
      <c r="AV387" s="13" t="s">
        <v>83</v>
      </c>
      <c r="AW387" s="13" t="s">
        <v>36</v>
      </c>
      <c r="AX387" s="13" t="s">
        <v>75</v>
      </c>
      <c r="AY387" s="231" t="s">
        <v>179</v>
      </c>
    </row>
    <row r="388" s="13" customFormat="1">
      <c r="A388" s="13"/>
      <c r="B388" s="221"/>
      <c r="C388" s="222"/>
      <c r="D388" s="223" t="s">
        <v>191</v>
      </c>
      <c r="E388" s="224" t="s">
        <v>21</v>
      </c>
      <c r="F388" s="225" t="s">
        <v>555</v>
      </c>
      <c r="G388" s="222"/>
      <c r="H388" s="224" t="s">
        <v>21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191</v>
      </c>
      <c r="AU388" s="231" t="s">
        <v>85</v>
      </c>
      <c r="AV388" s="13" t="s">
        <v>83</v>
      </c>
      <c r="AW388" s="13" t="s">
        <v>36</v>
      </c>
      <c r="AX388" s="13" t="s">
        <v>75</v>
      </c>
      <c r="AY388" s="231" t="s">
        <v>179</v>
      </c>
    </row>
    <row r="389" s="14" customFormat="1">
      <c r="A389" s="14"/>
      <c r="B389" s="232"/>
      <c r="C389" s="233"/>
      <c r="D389" s="223" t="s">
        <v>191</v>
      </c>
      <c r="E389" s="235" t="s">
        <v>21</v>
      </c>
      <c r="F389" s="255" t="s">
        <v>138</v>
      </c>
      <c r="G389" s="233"/>
      <c r="H389" s="236">
        <v>19.507999999999999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191</v>
      </c>
      <c r="AU389" s="242" t="s">
        <v>85</v>
      </c>
      <c r="AV389" s="14" t="s">
        <v>85</v>
      </c>
      <c r="AW389" s="14" t="s">
        <v>36</v>
      </c>
      <c r="AX389" s="14" t="s">
        <v>83</v>
      </c>
      <c r="AY389" s="242" t="s">
        <v>179</v>
      </c>
    </row>
    <row r="390" s="2" customFormat="1" ht="24.15" customHeight="1">
      <c r="A390" s="40"/>
      <c r="B390" s="41"/>
      <c r="C390" s="256" t="s">
        <v>556</v>
      </c>
      <c r="D390" s="256" t="s">
        <v>366</v>
      </c>
      <c r="E390" s="257" t="s">
        <v>557</v>
      </c>
      <c r="F390" s="258" t="s">
        <v>558</v>
      </c>
      <c r="G390" s="259" t="s">
        <v>185</v>
      </c>
      <c r="H390" s="260">
        <v>20.483000000000001</v>
      </c>
      <c r="I390" s="261"/>
      <c r="J390" s="262">
        <f>ROUND(I390*H390,2)</f>
        <v>0</v>
      </c>
      <c r="K390" s="258" t="s">
        <v>186</v>
      </c>
      <c r="L390" s="263"/>
      <c r="M390" s="264" t="s">
        <v>21</v>
      </c>
      <c r="N390" s="265" t="s">
        <v>46</v>
      </c>
      <c r="O390" s="86"/>
      <c r="P390" s="212">
        <f>O390*H390</f>
        <v>0</v>
      </c>
      <c r="Q390" s="212">
        <v>0.0037499999999999999</v>
      </c>
      <c r="R390" s="212">
        <f>Q390*H390</f>
        <v>0.076811249999999998</v>
      </c>
      <c r="S390" s="212">
        <v>0</v>
      </c>
      <c r="T390" s="213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4" t="s">
        <v>370</v>
      </c>
      <c r="AT390" s="214" t="s">
        <v>366</v>
      </c>
      <c r="AU390" s="214" t="s">
        <v>85</v>
      </c>
      <c r="AY390" s="19" t="s">
        <v>179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9" t="s">
        <v>83</v>
      </c>
      <c r="BK390" s="215">
        <f>ROUND(I390*H390,2)</f>
        <v>0</v>
      </c>
      <c r="BL390" s="19" t="s">
        <v>272</v>
      </c>
      <c r="BM390" s="214" t="s">
        <v>559</v>
      </c>
    </row>
    <row r="391" s="14" customFormat="1">
      <c r="A391" s="14"/>
      <c r="B391" s="232"/>
      <c r="C391" s="233"/>
      <c r="D391" s="223" t="s">
        <v>191</v>
      </c>
      <c r="E391" s="233"/>
      <c r="F391" s="235" t="s">
        <v>560</v>
      </c>
      <c r="G391" s="233"/>
      <c r="H391" s="236">
        <v>20.483000000000001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191</v>
      </c>
      <c r="AU391" s="242" t="s">
        <v>85</v>
      </c>
      <c r="AV391" s="14" t="s">
        <v>85</v>
      </c>
      <c r="AW391" s="14" t="s">
        <v>4</v>
      </c>
      <c r="AX391" s="14" t="s">
        <v>83</v>
      </c>
      <c r="AY391" s="242" t="s">
        <v>179</v>
      </c>
    </row>
    <row r="392" s="2" customFormat="1" ht="49.05" customHeight="1">
      <c r="A392" s="40"/>
      <c r="B392" s="41"/>
      <c r="C392" s="203" t="s">
        <v>561</v>
      </c>
      <c r="D392" s="203" t="s">
        <v>182</v>
      </c>
      <c r="E392" s="204" t="s">
        <v>562</v>
      </c>
      <c r="F392" s="205" t="s">
        <v>563</v>
      </c>
      <c r="G392" s="206" t="s">
        <v>185</v>
      </c>
      <c r="H392" s="207">
        <v>25.5</v>
      </c>
      <c r="I392" s="208"/>
      <c r="J392" s="209">
        <f>ROUND(I392*H392,2)</f>
        <v>0</v>
      </c>
      <c r="K392" s="205" t="s">
        <v>186</v>
      </c>
      <c r="L392" s="46"/>
      <c r="M392" s="210" t="s">
        <v>21</v>
      </c>
      <c r="N392" s="211" t="s">
        <v>46</v>
      </c>
      <c r="O392" s="86"/>
      <c r="P392" s="212">
        <f>O392*H392</f>
        <v>0</v>
      </c>
      <c r="Q392" s="212">
        <v>6.9999999999999994E-05</v>
      </c>
      <c r="R392" s="212">
        <f>Q392*H392</f>
        <v>0.0017849999999999999</v>
      </c>
      <c r="S392" s="212">
        <v>0</v>
      </c>
      <c r="T392" s="213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4" t="s">
        <v>272</v>
      </c>
      <c r="AT392" s="214" t="s">
        <v>182</v>
      </c>
      <c r="AU392" s="214" t="s">
        <v>85</v>
      </c>
      <c r="AY392" s="19" t="s">
        <v>179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9" t="s">
        <v>83</v>
      </c>
      <c r="BK392" s="215">
        <f>ROUND(I392*H392,2)</f>
        <v>0</v>
      </c>
      <c r="BL392" s="19" t="s">
        <v>272</v>
      </c>
      <c r="BM392" s="214" t="s">
        <v>564</v>
      </c>
    </row>
    <row r="393" s="2" customFormat="1">
      <c r="A393" s="40"/>
      <c r="B393" s="41"/>
      <c r="C393" s="42"/>
      <c r="D393" s="216" t="s">
        <v>189</v>
      </c>
      <c r="E393" s="42"/>
      <c r="F393" s="217" t="s">
        <v>565</v>
      </c>
      <c r="G393" s="42"/>
      <c r="H393" s="42"/>
      <c r="I393" s="218"/>
      <c r="J393" s="42"/>
      <c r="K393" s="42"/>
      <c r="L393" s="46"/>
      <c r="M393" s="219"/>
      <c r="N393" s="220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85</v>
      </c>
    </row>
    <row r="394" s="13" customFormat="1">
      <c r="A394" s="13"/>
      <c r="B394" s="221"/>
      <c r="C394" s="222"/>
      <c r="D394" s="223" t="s">
        <v>191</v>
      </c>
      <c r="E394" s="224" t="s">
        <v>21</v>
      </c>
      <c r="F394" s="225" t="s">
        <v>324</v>
      </c>
      <c r="G394" s="222"/>
      <c r="H394" s="224" t="s">
        <v>21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191</v>
      </c>
      <c r="AU394" s="231" t="s">
        <v>85</v>
      </c>
      <c r="AV394" s="13" t="s">
        <v>83</v>
      </c>
      <c r="AW394" s="13" t="s">
        <v>36</v>
      </c>
      <c r="AX394" s="13" t="s">
        <v>75</v>
      </c>
      <c r="AY394" s="231" t="s">
        <v>179</v>
      </c>
    </row>
    <row r="395" s="13" customFormat="1">
      <c r="A395" s="13"/>
      <c r="B395" s="221"/>
      <c r="C395" s="222"/>
      <c r="D395" s="223" t="s">
        <v>191</v>
      </c>
      <c r="E395" s="224" t="s">
        <v>21</v>
      </c>
      <c r="F395" s="225" t="s">
        <v>364</v>
      </c>
      <c r="G395" s="222"/>
      <c r="H395" s="224" t="s">
        <v>21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191</v>
      </c>
      <c r="AU395" s="231" t="s">
        <v>85</v>
      </c>
      <c r="AV395" s="13" t="s">
        <v>83</v>
      </c>
      <c r="AW395" s="13" t="s">
        <v>36</v>
      </c>
      <c r="AX395" s="13" t="s">
        <v>75</v>
      </c>
      <c r="AY395" s="231" t="s">
        <v>179</v>
      </c>
    </row>
    <row r="396" s="14" customFormat="1">
      <c r="A396" s="14"/>
      <c r="B396" s="232"/>
      <c r="C396" s="233"/>
      <c r="D396" s="223" t="s">
        <v>191</v>
      </c>
      <c r="E396" s="235" t="s">
        <v>21</v>
      </c>
      <c r="F396" s="255" t="s">
        <v>136</v>
      </c>
      <c r="G396" s="233"/>
      <c r="H396" s="236">
        <v>25.5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2" t="s">
        <v>191</v>
      </c>
      <c r="AU396" s="242" t="s">
        <v>85</v>
      </c>
      <c r="AV396" s="14" t="s">
        <v>85</v>
      </c>
      <c r="AW396" s="14" t="s">
        <v>36</v>
      </c>
      <c r="AX396" s="14" t="s">
        <v>83</v>
      </c>
      <c r="AY396" s="242" t="s">
        <v>179</v>
      </c>
    </row>
    <row r="397" s="2" customFormat="1" ht="24.15" customHeight="1">
      <c r="A397" s="40"/>
      <c r="B397" s="41"/>
      <c r="C397" s="203" t="s">
        <v>566</v>
      </c>
      <c r="D397" s="203" t="s">
        <v>182</v>
      </c>
      <c r="E397" s="204" t="s">
        <v>567</v>
      </c>
      <c r="F397" s="205" t="s">
        <v>568</v>
      </c>
      <c r="G397" s="206" t="s">
        <v>185</v>
      </c>
      <c r="H397" s="207">
        <v>19.507999999999999</v>
      </c>
      <c r="I397" s="208"/>
      <c r="J397" s="209">
        <f>ROUND(I397*H397,2)</f>
        <v>0</v>
      </c>
      <c r="K397" s="205" t="s">
        <v>186</v>
      </c>
      <c r="L397" s="46"/>
      <c r="M397" s="210" t="s">
        <v>21</v>
      </c>
      <c r="N397" s="211" t="s">
        <v>46</v>
      </c>
      <c r="O397" s="86"/>
      <c r="P397" s="212">
        <f>O397*H397</f>
        <v>0</v>
      </c>
      <c r="Q397" s="212">
        <v>0</v>
      </c>
      <c r="R397" s="212">
        <f>Q397*H397</f>
        <v>0</v>
      </c>
      <c r="S397" s="212">
        <v>0</v>
      </c>
      <c r="T397" s="213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4" t="s">
        <v>272</v>
      </c>
      <c r="AT397" s="214" t="s">
        <v>182</v>
      </c>
      <c r="AU397" s="214" t="s">
        <v>85</v>
      </c>
      <c r="AY397" s="19" t="s">
        <v>179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19" t="s">
        <v>83</v>
      </c>
      <c r="BK397" s="215">
        <f>ROUND(I397*H397,2)</f>
        <v>0</v>
      </c>
      <c r="BL397" s="19" t="s">
        <v>272</v>
      </c>
      <c r="BM397" s="214" t="s">
        <v>569</v>
      </c>
    </row>
    <row r="398" s="2" customFormat="1">
      <c r="A398" s="40"/>
      <c r="B398" s="41"/>
      <c r="C398" s="42"/>
      <c r="D398" s="216" t="s">
        <v>189</v>
      </c>
      <c r="E398" s="42"/>
      <c r="F398" s="217" t="s">
        <v>570</v>
      </c>
      <c r="G398" s="42"/>
      <c r="H398" s="42"/>
      <c r="I398" s="218"/>
      <c r="J398" s="42"/>
      <c r="K398" s="42"/>
      <c r="L398" s="46"/>
      <c r="M398" s="219"/>
      <c r="N398" s="220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189</v>
      </c>
      <c r="AU398" s="19" t="s">
        <v>85</v>
      </c>
    </row>
    <row r="399" s="13" customFormat="1">
      <c r="A399" s="13"/>
      <c r="B399" s="221"/>
      <c r="C399" s="222"/>
      <c r="D399" s="223" t="s">
        <v>191</v>
      </c>
      <c r="E399" s="224" t="s">
        <v>21</v>
      </c>
      <c r="F399" s="225" t="s">
        <v>324</v>
      </c>
      <c r="G399" s="222"/>
      <c r="H399" s="224" t="s">
        <v>21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191</v>
      </c>
      <c r="AU399" s="231" t="s">
        <v>85</v>
      </c>
      <c r="AV399" s="13" t="s">
        <v>83</v>
      </c>
      <c r="AW399" s="13" t="s">
        <v>36</v>
      </c>
      <c r="AX399" s="13" t="s">
        <v>75</v>
      </c>
      <c r="AY399" s="231" t="s">
        <v>179</v>
      </c>
    </row>
    <row r="400" s="13" customFormat="1">
      <c r="A400" s="13"/>
      <c r="B400" s="221"/>
      <c r="C400" s="222"/>
      <c r="D400" s="223" t="s">
        <v>191</v>
      </c>
      <c r="E400" s="224" t="s">
        <v>21</v>
      </c>
      <c r="F400" s="225" t="s">
        <v>555</v>
      </c>
      <c r="G400" s="222"/>
      <c r="H400" s="224" t="s">
        <v>21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191</v>
      </c>
      <c r="AU400" s="231" t="s">
        <v>85</v>
      </c>
      <c r="AV400" s="13" t="s">
        <v>83</v>
      </c>
      <c r="AW400" s="13" t="s">
        <v>36</v>
      </c>
      <c r="AX400" s="13" t="s">
        <v>75</v>
      </c>
      <c r="AY400" s="231" t="s">
        <v>179</v>
      </c>
    </row>
    <row r="401" s="14" customFormat="1">
      <c r="A401" s="14"/>
      <c r="B401" s="232"/>
      <c r="C401" s="233"/>
      <c r="D401" s="223" t="s">
        <v>191</v>
      </c>
      <c r="E401" s="235" t="s">
        <v>21</v>
      </c>
      <c r="F401" s="255" t="s">
        <v>138</v>
      </c>
      <c r="G401" s="233"/>
      <c r="H401" s="236">
        <v>19.507999999999999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191</v>
      </c>
      <c r="AU401" s="242" t="s">
        <v>85</v>
      </c>
      <c r="AV401" s="14" t="s">
        <v>85</v>
      </c>
      <c r="AW401" s="14" t="s">
        <v>36</v>
      </c>
      <c r="AX401" s="14" t="s">
        <v>83</v>
      </c>
      <c r="AY401" s="242" t="s">
        <v>179</v>
      </c>
    </row>
    <row r="402" s="2" customFormat="1" ht="16.5" customHeight="1">
      <c r="A402" s="40"/>
      <c r="B402" s="41"/>
      <c r="C402" s="256" t="s">
        <v>571</v>
      </c>
      <c r="D402" s="256" t="s">
        <v>366</v>
      </c>
      <c r="E402" s="257" t="s">
        <v>572</v>
      </c>
      <c r="F402" s="258" t="s">
        <v>573</v>
      </c>
      <c r="G402" s="259" t="s">
        <v>574</v>
      </c>
      <c r="H402" s="260">
        <v>0.98499999999999999</v>
      </c>
      <c r="I402" s="261"/>
      <c r="J402" s="262">
        <f>ROUND(I402*H402,2)</f>
        <v>0</v>
      </c>
      <c r="K402" s="258" t="s">
        <v>186</v>
      </c>
      <c r="L402" s="263"/>
      <c r="M402" s="264" t="s">
        <v>21</v>
      </c>
      <c r="N402" s="265" t="s">
        <v>46</v>
      </c>
      <c r="O402" s="86"/>
      <c r="P402" s="212">
        <f>O402*H402</f>
        <v>0</v>
      </c>
      <c r="Q402" s="212">
        <v>0.02</v>
      </c>
      <c r="R402" s="212">
        <f>Q402*H402</f>
        <v>0.019699999999999999</v>
      </c>
      <c r="S402" s="212">
        <v>0</v>
      </c>
      <c r="T402" s="213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4" t="s">
        <v>370</v>
      </c>
      <c r="AT402" s="214" t="s">
        <v>366</v>
      </c>
      <c r="AU402" s="214" t="s">
        <v>85</v>
      </c>
      <c r="AY402" s="19" t="s">
        <v>179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19" t="s">
        <v>83</v>
      </c>
      <c r="BK402" s="215">
        <f>ROUND(I402*H402,2)</f>
        <v>0</v>
      </c>
      <c r="BL402" s="19" t="s">
        <v>272</v>
      </c>
      <c r="BM402" s="214" t="s">
        <v>575</v>
      </c>
    </row>
    <row r="403" s="14" customFormat="1">
      <c r="A403" s="14"/>
      <c r="B403" s="232"/>
      <c r="C403" s="233"/>
      <c r="D403" s="223" t="s">
        <v>191</v>
      </c>
      <c r="E403" s="233"/>
      <c r="F403" s="235" t="s">
        <v>576</v>
      </c>
      <c r="G403" s="233"/>
      <c r="H403" s="236">
        <v>0.98499999999999999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191</v>
      </c>
      <c r="AU403" s="242" t="s">
        <v>85</v>
      </c>
      <c r="AV403" s="14" t="s">
        <v>85</v>
      </c>
      <c r="AW403" s="14" t="s">
        <v>4</v>
      </c>
      <c r="AX403" s="14" t="s">
        <v>83</v>
      </c>
      <c r="AY403" s="242" t="s">
        <v>179</v>
      </c>
    </row>
    <row r="404" s="2" customFormat="1" ht="37.8" customHeight="1">
      <c r="A404" s="40"/>
      <c r="B404" s="41"/>
      <c r="C404" s="203" t="s">
        <v>577</v>
      </c>
      <c r="D404" s="203" t="s">
        <v>182</v>
      </c>
      <c r="E404" s="204" t="s">
        <v>578</v>
      </c>
      <c r="F404" s="205" t="s">
        <v>579</v>
      </c>
      <c r="G404" s="206" t="s">
        <v>212</v>
      </c>
      <c r="H404" s="207">
        <v>77.150000000000006</v>
      </c>
      <c r="I404" s="208"/>
      <c r="J404" s="209">
        <f>ROUND(I404*H404,2)</f>
        <v>0</v>
      </c>
      <c r="K404" s="205" t="s">
        <v>186</v>
      </c>
      <c r="L404" s="46"/>
      <c r="M404" s="210" t="s">
        <v>21</v>
      </c>
      <c r="N404" s="211" t="s">
        <v>46</v>
      </c>
      <c r="O404" s="86"/>
      <c r="P404" s="212">
        <f>O404*H404</f>
        <v>0</v>
      </c>
      <c r="Q404" s="212">
        <v>0.00016000000000000001</v>
      </c>
      <c r="R404" s="212">
        <f>Q404*H404</f>
        <v>0.012344000000000003</v>
      </c>
      <c r="S404" s="212">
        <v>0</v>
      </c>
      <c r="T404" s="213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4" t="s">
        <v>272</v>
      </c>
      <c r="AT404" s="214" t="s">
        <v>182</v>
      </c>
      <c r="AU404" s="214" t="s">
        <v>85</v>
      </c>
      <c r="AY404" s="19" t="s">
        <v>179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19" t="s">
        <v>83</v>
      </c>
      <c r="BK404" s="215">
        <f>ROUND(I404*H404,2)</f>
        <v>0</v>
      </c>
      <c r="BL404" s="19" t="s">
        <v>272</v>
      </c>
      <c r="BM404" s="214" t="s">
        <v>580</v>
      </c>
    </row>
    <row r="405" s="2" customFormat="1">
      <c r="A405" s="40"/>
      <c r="B405" s="41"/>
      <c r="C405" s="42"/>
      <c r="D405" s="216" t="s">
        <v>189</v>
      </c>
      <c r="E405" s="42"/>
      <c r="F405" s="217" t="s">
        <v>581</v>
      </c>
      <c r="G405" s="42"/>
      <c r="H405" s="42"/>
      <c r="I405" s="218"/>
      <c r="J405" s="42"/>
      <c r="K405" s="42"/>
      <c r="L405" s="46"/>
      <c r="M405" s="219"/>
      <c r="N405" s="220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85</v>
      </c>
    </row>
    <row r="406" s="13" customFormat="1">
      <c r="A406" s="13"/>
      <c r="B406" s="221"/>
      <c r="C406" s="222"/>
      <c r="D406" s="223" t="s">
        <v>191</v>
      </c>
      <c r="E406" s="224" t="s">
        <v>21</v>
      </c>
      <c r="F406" s="225" t="s">
        <v>324</v>
      </c>
      <c r="G406" s="222"/>
      <c r="H406" s="224" t="s">
        <v>21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191</v>
      </c>
      <c r="AU406" s="231" t="s">
        <v>85</v>
      </c>
      <c r="AV406" s="13" t="s">
        <v>83</v>
      </c>
      <c r="AW406" s="13" t="s">
        <v>36</v>
      </c>
      <c r="AX406" s="13" t="s">
        <v>75</v>
      </c>
      <c r="AY406" s="231" t="s">
        <v>179</v>
      </c>
    </row>
    <row r="407" s="13" customFormat="1">
      <c r="A407" s="13"/>
      <c r="B407" s="221"/>
      <c r="C407" s="222"/>
      <c r="D407" s="223" t="s">
        <v>191</v>
      </c>
      <c r="E407" s="224" t="s">
        <v>21</v>
      </c>
      <c r="F407" s="225" t="s">
        <v>441</v>
      </c>
      <c r="G407" s="222"/>
      <c r="H407" s="224" t="s">
        <v>21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191</v>
      </c>
      <c r="AU407" s="231" t="s">
        <v>85</v>
      </c>
      <c r="AV407" s="13" t="s">
        <v>83</v>
      </c>
      <c r="AW407" s="13" t="s">
        <v>36</v>
      </c>
      <c r="AX407" s="13" t="s">
        <v>75</v>
      </c>
      <c r="AY407" s="231" t="s">
        <v>179</v>
      </c>
    </row>
    <row r="408" s="13" customFormat="1">
      <c r="A408" s="13"/>
      <c r="B408" s="221"/>
      <c r="C408" s="222"/>
      <c r="D408" s="223" t="s">
        <v>191</v>
      </c>
      <c r="E408" s="224" t="s">
        <v>21</v>
      </c>
      <c r="F408" s="225" t="s">
        <v>435</v>
      </c>
      <c r="G408" s="222"/>
      <c r="H408" s="224" t="s">
        <v>21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191</v>
      </c>
      <c r="AU408" s="231" t="s">
        <v>85</v>
      </c>
      <c r="AV408" s="13" t="s">
        <v>83</v>
      </c>
      <c r="AW408" s="13" t="s">
        <v>36</v>
      </c>
      <c r="AX408" s="13" t="s">
        <v>75</v>
      </c>
      <c r="AY408" s="231" t="s">
        <v>179</v>
      </c>
    </row>
    <row r="409" s="14" customFormat="1">
      <c r="A409" s="14"/>
      <c r="B409" s="232"/>
      <c r="C409" s="233"/>
      <c r="D409" s="223" t="s">
        <v>191</v>
      </c>
      <c r="E409" s="235" t="s">
        <v>21</v>
      </c>
      <c r="F409" s="255" t="s">
        <v>125</v>
      </c>
      <c r="G409" s="233"/>
      <c r="H409" s="236">
        <v>77.150000000000006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191</v>
      </c>
      <c r="AU409" s="242" t="s">
        <v>85</v>
      </c>
      <c r="AV409" s="14" t="s">
        <v>85</v>
      </c>
      <c r="AW409" s="14" t="s">
        <v>36</v>
      </c>
      <c r="AX409" s="14" t="s">
        <v>83</v>
      </c>
      <c r="AY409" s="242" t="s">
        <v>179</v>
      </c>
    </row>
    <row r="410" s="2" customFormat="1" ht="16.5" customHeight="1">
      <c r="A410" s="40"/>
      <c r="B410" s="41"/>
      <c r="C410" s="256" t="s">
        <v>582</v>
      </c>
      <c r="D410" s="256" t="s">
        <v>366</v>
      </c>
      <c r="E410" s="257" t="s">
        <v>583</v>
      </c>
      <c r="F410" s="258" t="s">
        <v>584</v>
      </c>
      <c r="G410" s="259" t="s">
        <v>574</v>
      </c>
      <c r="H410" s="260">
        <v>4.3929999999999998</v>
      </c>
      <c r="I410" s="261"/>
      <c r="J410" s="262">
        <f>ROUND(I410*H410,2)</f>
        <v>0</v>
      </c>
      <c r="K410" s="258" t="s">
        <v>186</v>
      </c>
      <c r="L410" s="263"/>
      <c r="M410" s="264" t="s">
        <v>21</v>
      </c>
      <c r="N410" s="265" t="s">
        <v>46</v>
      </c>
      <c r="O410" s="86"/>
      <c r="P410" s="212">
        <f>O410*H410</f>
        <v>0</v>
      </c>
      <c r="Q410" s="212">
        <v>0.025000000000000001</v>
      </c>
      <c r="R410" s="212">
        <f>Q410*H410</f>
        <v>0.10982500000000001</v>
      </c>
      <c r="S410" s="212">
        <v>0</v>
      </c>
      <c r="T410" s="213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4" t="s">
        <v>370</v>
      </c>
      <c r="AT410" s="214" t="s">
        <v>366</v>
      </c>
      <c r="AU410" s="214" t="s">
        <v>85</v>
      </c>
      <c r="AY410" s="19" t="s">
        <v>179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19" t="s">
        <v>83</v>
      </c>
      <c r="BK410" s="215">
        <f>ROUND(I410*H410,2)</f>
        <v>0</v>
      </c>
      <c r="BL410" s="19" t="s">
        <v>272</v>
      </c>
      <c r="BM410" s="214" t="s">
        <v>585</v>
      </c>
    </row>
    <row r="411" s="13" customFormat="1">
      <c r="A411" s="13"/>
      <c r="B411" s="221"/>
      <c r="C411" s="222"/>
      <c r="D411" s="223" t="s">
        <v>191</v>
      </c>
      <c r="E411" s="224" t="s">
        <v>21</v>
      </c>
      <c r="F411" s="225" t="s">
        <v>586</v>
      </c>
      <c r="G411" s="222"/>
      <c r="H411" s="224" t="s">
        <v>21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1" t="s">
        <v>191</v>
      </c>
      <c r="AU411" s="231" t="s">
        <v>85</v>
      </c>
      <c r="AV411" s="13" t="s">
        <v>83</v>
      </c>
      <c r="AW411" s="13" t="s">
        <v>36</v>
      </c>
      <c r="AX411" s="13" t="s">
        <v>75</v>
      </c>
      <c r="AY411" s="231" t="s">
        <v>179</v>
      </c>
    </row>
    <row r="412" s="14" customFormat="1">
      <c r="A412" s="14"/>
      <c r="B412" s="232"/>
      <c r="C412" s="233"/>
      <c r="D412" s="223" t="s">
        <v>191</v>
      </c>
      <c r="E412" s="234" t="s">
        <v>21</v>
      </c>
      <c r="F412" s="235" t="s">
        <v>587</v>
      </c>
      <c r="G412" s="233"/>
      <c r="H412" s="236">
        <v>1.9350000000000001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2" t="s">
        <v>191</v>
      </c>
      <c r="AU412" s="242" t="s">
        <v>85</v>
      </c>
      <c r="AV412" s="14" t="s">
        <v>85</v>
      </c>
      <c r="AW412" s="14" t="s">
        <v>36</v>
      </c>
      <c r="AX412" s="14" t="s">
        <v>75</v>
      </c>
      <c r="AY412" s="242" t="s">
        <v>179</v>
      </c>
    </row>
    <row r="413" s="13" customFormat="1">
      <c r="A413" s="13"/>
      <c r="B413" s="221"/>
      <c r="C413" s="222"/>
      <c r="D413" s="223" t="s">
        <v>191</v>
      </c>
      <c r="E413" s="224" t="s">
        <v>21</v>
      </c>
      <c r="F413" s="225" t="s">
        <v>588</v>
      </c>
      <c r="G413" s="222"/>
      <c r="H413" s="224" t="s">
        <v>21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191</v>
      </c>
      <c r="AU413" s="231" t="s">
        <v>85</v>
      </c>
      <c r="AV413" s="13" t="s">
        <v>83</v>
      </c>
      <c r="AW413" s="13" t="s">
        <v>36</v>
      </c>
      <c r="AX413" s="13" t="s">
        <v>75</v>
      </c>
      <c r="AY413" s="231" t="s">
        <v>179</v>
      </c>
    </row>
    <row r="414" s="14" customFormat="1">
      <c r="A414" s="14"/>
      <c r="B414" s="232"/>
      <c r="C414" s="233"/>
      <c r="D414" s="223" t="s">
        <v>191</v>
      </c>
      <c r="E414" s="234" t="s">
        <v>21</v>
      </c>
      <c r="F414" s="235" t="s">
        <v>589</v>
      </c>
      <c r="G414" s="233"/>
      <c r="H414" s="236">
        <v>2.2490000000000001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2" t="s">
        <v>191</v>
      </c>
      <c r="AU414" s="242" t="s">
        <v>85</v>
      </c>
      <c r="AV414" s="14" t="s">
        <v>85</v>
      </c>
      <c r="AW414" s="14" t="s">
        <v>36</v>
      </c>
      <c r="AX414" s="14" t="s">
        <v>75</v>
      </c>
      <c r="AY414" s="242" t="s">
        <v>179</v>
      </c>
    </row>
    <row r="415" s="15" customFormat="1">
      <c r="A415" s="15"/>
      <c r="B415" s="243"/>
      <c r="C415" s="244"/>
      <c r="D415" s="223" t="s">
        <v>191</v>
      </c>
      <c r="E415" s="245" t="s">
        <v>21</v>
      </c>
      <c r="F415" s="246" t="s">
        <v>194</v>
      </c>
      <c r="G415" s="244"/>
      <c r="H415" s="247">
        <v>4.1840000000000002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3" t="s">
        <v>191</v>
      </c>
      <c r="AU415" s="253" t="s">
        <v>85</v>
      </c>
      <c r="AV415" s="15" t="s">
        <v>187</v>
      </c>
      <c r="AW415" s="15" t="s">
        <v>36</v>
      </c>
      <c r="AX415" s="15" t="s">
        <v>83</v>
      </c>
      <c r="AY415" s="253" t="s">
        <v>179</v>
      </c>
    </row>
    <row r="416" s="14" customFormat="1">
      <c r="A416" s="14"/>
      <c r="B416" s="232"/>
      <c r="C416" s="233"/>
      <c r="D416" s="223" t="s">
        <v>191</v>
      </c>
      <c r="E416" s="233"/>
      <c r="F416" s="235" t="s">
        <v>590</v>
      </c>
      <c r="G416" s="233"/>
      <c r="H416" s="236">
        <v>4.3929999999999998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191</v>
      </c>
      <c r="AU416" s="242" t="s">
        <v>85</v>
      </c>
      <c r="AV416" s="14" t="s">
        <v>85</v>
      </c>
      <c r="AW416" s="14" t="s">
        <v>4</v>
      </c>
      <c r="AX416" s="14" t="s">
        <v>83</v>
      </c>
      <c r="AY416" s="242" t="s">
        <v>179</v>
      </c>
    </row>
    <row r="417" s="2" customFormat="1" ht="21.75" customHeight="1">
      <c r="A417" s="40"/>
      <c r="B417" s="41"/>
      <c r="C417" s="203" t="s">
        <v>591</v>
      </c>
      <c r="D417" s="203" t="s">
        <v>182</v>
      </c>
      <c r="E417" s="204" t="s">
        <v>592</v>
      </c>
      <c r="F417" s="205" t="s">
        <v>593</v>
      </c>
      <c r="G417" s="206" t="s">
        <v>202</v>
      </c>
      <c r="H417" s="207">
        <v>2</v>
      </c>
      <c r="I417" s="208"/>
      <c r="J417" s="209">
        <f>ROUND(I417*H417,2)</f>
        <v>0</v>
      </c>
      <c r="K417" s="205" t="s">
        <v>21</v>
      </c>
      <c r="L417" s="46"/>
      <c r="M417" s="210" t="s">
        <v>21</v>
      </c>
      <c r="N417" s="211" t="s">
        <v>46</v>
      </c>
      <c r="O417" s="86"/>
      <c r="P417" s="212">
        <f>O417*H417</f>
        <v>0</v>
      </c>
      <c r="Q417" s="212">
        <v>0.02</v>
      </c>
      <c r="R417" s="212">
        <f>Q417*H417</f>
        <v>0.040000000000000001</v>
      </c>
      <c r="S417" s="212">
        <v>0.02</v>
      </c>
      <c r="T417" s="213">
        <f>S417*H417</f>
        <v>0.040000000000000001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4" t="s">
        <v>272</v>
      </c>
      <c r="AT417" s="214" t="s">
        <v>182</v>
      </c>
      <c r="AU417" s="214" t="s">
        <v>85</v>
      </c>
      <c r="AY417" s="19" t="s">
        <v>179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9" t="s">
        <v>83</v>
      </c>
      <c r="BK417" s="215">
        <f>ROUND(I417*H417,2)</f>
        <v>0</v>
      </c>
      <c r="BL417" s="19" t="s">
        <v>272</v>
      </c>
      <c r="BM417" s="214" t="s">
        <v>594</v>
      </c>
    </row>
    <row r="418" s="2" customFormat="1">
      <c r="A418" s="40"/>
      <c r="B418" s="41"/>
      <c r="C418" s="42"/>
      <c r="D418" s="223" t="s">
        <v>256</v>
      </c>
      <c r="E418" s="42"/>
      <c r="F418" s="254" t="s">
        <v>595</v>
      </c>
      <c r="G418" s="42"/>
      <c r="H418" s="42"/>
      <c r="I418" s="218"/>
      <c r="J418" s="42"/>
      <c r="K418" s="42"/>
      <c r="L418" s="46"/>
      <c r="M418" s="219"/>
      <c r="N418" s="220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256</v>
      </c>
      <c r="AU418" s="19" t="s">
        <v>85</v>
      </c>
    </row>
    <row r="419" s="13" customFormat="1">
      <c r="A419" s="13"/>
      <c r="B419" s="221"/>
      <c r="C419" s="222"/>
      <c r="D419" s="223" t="s">
        <v>191</v>
      </c>
      <c r="E419" s="224" t="s">
        <v>21</v>
      </c>
      <c r="F419" s="225" t="s">
        <v>346</v>
      </c>
      <c r="G419" s="222"/>
      <c r="H419" s="224" t="s">
        <v>21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1" t="s">
        <v>191</v>
      </c>
      <c r="AU419" s="231" t="s">
        <v>85</v>
      </c>
      <c r="AV419" s="13" t="s">
        <v>83</v>
      </c>
      <c r="AW419" s="13" t="s">
        <v>36</v>
      </c>
      <c r="AX419" s="13" t="s">
        <v>75</v>
      </c>
      <c r="AY419" s="231" t="s">
        <v>179</v>
      </c>
    </row>
    <row r="420" s="14" customFormat="1">
      <c r="A420" s="14"/>
      <c r="B420" s="232"/>
      <c r="C420" s="233"/>
      <c r="D420" s="223" t="s">
        <v>191</v>
      </c>
      <c r="E420" s="234" t="s">
        <v>21</v>
      </c>
      <c r="F420" s="235" t="s">
        <v>83</v>
      </c>
      <c r="G420" s="233"/>
      <c r="H420" s="236">
        <v>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2" t="s">
        <v>191</v>
      </c>
      <c r="AU420" s="242" t="s">
        <v>85</v>
      </c>
      <c r="AV420" s="14" t="s">
        <v>85</v>
      </c>
      <c r="AW420" s="14" t="s">
        <v>36</v>
      </c>
      <c r="AX420" s="14" t="s">
        <v>75</v>
      </c>
      <c r="AY420" s="242" t="s">
        <v>179</v>
      </c>
    </row>
    <row r="421" s="13" customFormat="1">
      <c r="A421" s="13"/>
      <c r="B421" s="221"/>
      <c r="C421" s="222"/>
      <c r="D421" s="223" t="s">
        <v>191</v>
      </c>
      <c r="E421" s="224" t="s">
        <v>21</v>
      </c>
      <c r="F421" s="225" t="s">
        <v>347</v>
      </c>
      <c r="G421" s="222"/>
      <c r="H421" s="224" t="s">
        <v>21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1" t="s">
        <v>191</v>
      </c>
      <c r="AU421" s="231" t="s">
        <v>85</v>
      </c>
      <c r="AV421" s="13" t="s">
        <v>83</v>
      </c>
      <c r="AW421" s="13" t="s">
        <v>36</v>
      </c>
      <c r="AX421" s="13" t="s">
        <v>75</v>
      </c>
      <c r="AY421" s="231" t="s">
        <v>179</v>
      </c>
    </row>
    <row r="422" s="14" customFormat="1">
      <c r="A422" s="14"/>
      <c r="B422" s="232"/>
      <c r="C422" s="233"/>
      <c r="D422" s="223" t="s">
        <v>191</v>
      </c>
      <c r="E422" s="234" t="s">
        <v>21</v>
      </c>
      <c r="F422" s="235" t="s">
        <v>83</v>
      </c>
      <c r="G422" s="233"/>
      <c r="H422" s="236">
        <v>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2" t="s">
        <v>191</v>
      </c>
      <c r="AU422" s="242" t="s">
        <v>85</v>
      </c>
      <c r="AV422" s="14" t="s">
        <v>85</v>
      </c>
      <c r="AW422" s="14" t="s">
        <v>36</v>
      </c>
      <c r="AX422" s="14" t="s">
        <v>75</v>
      </c>
      <c r="AY422" s="242" t="s">
        <v>179</v>
      </c>
    </row>
    <row r="423" s="15" customFormat="1">
      <c r="A423" s="15"/>
      <c r="B423" s="243"/>
      <c r="C423" s="244"/>
      <c r="D423" s="223" t="s">
        <v>191</v>
      </c>
      <c r="E423" s="245" t="s">
        <v>21</v>
      </c>
      <c r="F423" s="246" t="s">
        <v>194</v>
      </c>
      <c r="G423" s="244"/>
      <c r="H423" s="247">
        <v>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3" t="s">
        <v>191</v>
      </c>
      <c r="AU423" s="253" t="s">
        <v>85</v>
      </c>
      <c r="AV423" s="15" t="s">
        <v>187</v>
      </c>
      <c r="AW423" s="15" t="s">
        <v>36</v>
      </c>
      <c r="AX423" s="15" t="s">
        <v>83</v>
      </c>
      <c r="AY423" s="253" t="s">
        <v>179</v>
      </c>
    </row>
    <row r="424" s="2" customFormat="1" ht="55.5" customHeight="1">
      <c r="A424" s="40"/>
      <c r="B424" s="41"/>
      <c r="C424" s="203" t="s">
        <v>596</v>
      </c>
      <c r="D424" s="203" t="s">
        <v>182</v>
      </c>
      <c r="E424" s="204" t="s">
        <v>597</v>
      </c>
      <c r="F424" s="205" t="s">
        <v>598</v>
      </c>
      <c r="G424" s="206" t="s">
        <v>269</v>
      </c>
      <c r="H424" s="207">
        <v>0.26000000000000001</v>
      </c>
      <c r="I424" s="208"/>
      <c r="J424" s="209">
        <f>ROUND(I424*H424,2)</f>
        <v>0</v>
      </c>
      <c r="K424" s="205" t="s">
        <v>186</v>
      </c>
      <c r="L424" s="46"/>
      <c r="M424" s="210" t="s">
        <v>21</v>
      </c>
      <c r="N424" s="211" t="s">
        <v>46</v>
      </c>
      <c r="O424" s="86"/>
      <c r="P424" s="212">
        <f>O424*H424</f>
        <v>0</v>
      </c>
      <c r="Q424" s="212">
        <v>0</v>
      </c>
      <c r="R424" s="212">
        <f>Q424*H424</f>
        <v>0</v>
      </c>
      <c r="S424" s="212">
        <v>0</v>
      </c>
      <c r="T424" s="213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4" t="s">
        <v>272</v>
      </c>
      <c r="AT424" s="214" t="s">
        <v>182</v>
      </c>
      <c r="AU424" s="214" t="s">
        <v>85</v>
      </c>
      <c r="AY424" s="19" t="s">
        <v>179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9" t="s">
        <v>83</v>
      </c>
      <c r="BK424" s="215">
        <f>ROUND(I424*H424,2)</f>
        <v>0</v>
      </c>
      <c r="BL424" s="19" t="s">
        <v>272</v>
      </c>
      <c r="BM424" s="214" t="s">
        <v>599</v>
      </c>
    </row>
    <row r="425" s="2" customFormat="1">
      <c r="A425" s="40"/>
      <c r="B425" s="41"/>
      <c r="C425" s="42"/>
      <c r="D425" s="216" t="s">
        <v>189</v>
      </c>
      <c r="E425" s="42"/>
      <c r="F425" s="217" t="s">
        <v>600</v>
      </c>
      <c r="G425" s="42"/>
      <c r="H425" s="42"/>
      <c r="I425" s="218"/>
      <c r="J425" s="42"/>
      <c r="K425" s="42"/>
      <c r="L425" s="46"/>
      <c r="M425" s="219"/>
      <c r="N425" s="220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85</v>
      </c>
    </row>
    <row r="426" s="12" customFormat="1" ht="22.8" customHeight="1">
      <c r="A426" s="12"/>
      <c r="B426" s="187"/>
      <c r="C426" s="188"/>
      <c r="D426" s="189" t="s">
        <v>74</v>
      </c>
      <c r="E426" s="201" t="s">
        <v>601</v>
      </c>
      <c r="F426" s="201" t="s">
        <v>602</v>
      </c>
      <c r="G426" s="188"/>
      <c r="H426" s="188"/>
      <c r="I426" s="191"/>
      <c r="J426" s="202">
        <f>BK426</f>
        <v>0</v>
      </c>
      <c r="K426" s="188"/>
      <c r="L426" s="193"/>
      <c r="M426" s="194"/>
      <c r="N426" s="195"/>
      <c r="O426" s="195"/>
      <c r="P426" s="196">
        <f>SUM(P427:P435)</f>
        <v>0</v>
      </c>
      <c r="Q426" s="195"/>
      <c r="R426" s="196">
        <f>SUM(R427:R435)</f>
        <v>0.0015</v>
      </c>
      <c r="S426" s="195"/>
      <c r="T426" s="197">
        <f>SUM(T427:T435)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98" t="s">
        <v>85</v>
      </c>
      <c r="AT426" s="199" t="s">
        <v>74</v>
      </c>
      <c r="AU426" s="199" t="s">
        <v>83</v>
      </c>
      <c r="AY426" s="198" t="s">
        <v>179</v>
      </c>
      <c r="BK426" s="200">
        <f>SUM(BK427:BK435)</f>
        <v>0</v>
      </c>
    </row>
    <row r="427" s="2" customFormat="1" ht="24.15" customHeight="1">
      <c r="A427" s="40"/>
      <c r="B427" s="41"/>
      <c r="C427" s="203" t="s">
        <v>603</v>
      </c>
      <c r="D427" s="203" t="s">
        <v>182</v>
      </c>
      <c r="E427" s="204" t="s">
        <v>604</v>
      </c>
      <c r="F427" s="205" t="s">
        <v>605</v>
      </c>
      <c r="G427" s="206" t="s">
        <v>202</v>
      </c>
      <c r="H427" s="207">
        <v>1</v>
      </c>
      <c r="I427" s="208"/>
      <c r="J427" s="209">
        <f>ROUND(I427*H427,2)</f>
        <v>0</v>
      </c>
      <c r="K427" s="205" t="s">
        <v>21</v>
      </c>
      <c r="L427" s="46"/>
      <c r="M427" s="210" t="s">
        <v>21</v>
      </c>
      <c r="N427" s="211" t="s">
        <v>46</v>
      </c>
      <c r="O427" s="86"/>
      <c r="P427" s="212">
        <f>O427*H427</f>
        <v>0</v>
      </c>
      <c r="Q427" s="212">
        <v>0.0015</v>
      </c>
      <c r="R427" s="212">
        <f>Q427*H427</f>
        <v>0.0015</v>
      </c>
      <c r="S427" s="212">
        <v>0</v>
      </c>
      <c r="T427" s="213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4" t="s">
        <v>272</v>
      </c>
      <c r="AT427" s="214" t="s">
        <v>182</v>
      </c>
      <c r="AU427" s="214" t="s">
        <v>85</v>
      </c>
      <c r="AY427" s="19" t="s">
        <v>179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9" t="s">
        <v>83</v>
      </c>
      <c r="BK427" s="215">
        <f>ROUND(I427*H427,2)</f>
        <v>0</v>
      </c>
      <c r="BL427" s="19" t="s">
        <v>272</v>
      </c>
      <c r="BM427" s="214" t="s">
        <v>606</v>
      </c>
    </row>
    <row r="428" s="13" customFormat="1">
      <c r="A428" s="13"/>
      <c r="B428" s="221"/>
      <c r="C428" s="222"/>
      <c r="D428" s="223" t="s">
        <v>191</v>
      </c>
      <c r="E428" s="224" t="s">
        <v>21</v>
      </c>
      <c r="F428" s="225" t="s">
        <v>346</v>
      </c>
      <c r="G428" s="222"/>
      <c r="H428" s="224" t="s">
        <v>21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191</v>
      </c>
      <c r="AU428" s="231" t="s">
        <v>85</v>
      </c>
      <c r="AV428" s="13" t="s">
        <v>83</v>
      </c>
      <c r="AW428" s="13" t="s">
        <v>36</v>
      </c>
      <c r="AX428" s="13" t="s">
        <v>75</v>
      </c>
      <c r="AY428" s="231" t="s">
        <v>179</v>
      </c>
    </row>
    <row r="429" s="14" customFormat="1">
      <c r="A429" s="14"/>
      <c r="B429" s="232"/>
      <c r="C429" s="233"/>
      <c r="D429" s="223" t="s">
        <v>191</v>
      </c>
      <c r="E429" s="234" t="s">
        <v>21</v>
      </c>
      <c r="F429" s="235" t="s">
        <v>83</v>
      </c>
      <c r="G429" s="233"/>
      <c r="H429" s="236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2" t="s">
        <v>191</v>
      </c>
      <c r="AU429" s="242" t="s">
        <v>85</v>
      </c>
      <c r="AV429" s="14" t="s">
        <v>85</v>
      </c>
      <c r="AW429" s="14" t="s">
        <v>36</v>
      </c>
      <c r="AX429" s="14" t="s">
        <v>83</v>
      </c>
      <c r="AY429" s="242" t="s">
        <v>179</v>
      </c>
    </row>
    <row r="430" s="2" customFormat="1" ht="16.5" customHeight="1">
      <c r="A430" s="40"/>
      <c r="B430" s="41"/>
      <c r="C430" s="203" t="s">
        <v>607</v>
      </c>
      <c r="D430" s="203" t="s">
        <v>182</v>
      </c>
      <c r="E430" s="204" t="s">
        <v>608</v>
      </c>
      <c r="F430" s="205" t="s">
        <v>609</v>
      </c>
      <c r="G430" s="206" t="s">
        <v>202</v>
      </c>
      <c r="H430" s="207">
        <v>2</v>
      </c>
      <c r="I430" s="208"/>
      <c r="J430" s="209">
        <f>ROUND(I430*H430,2)</f>
        <v>0</v>
      </c>
      <c r="K430" s="205" t="s">
        <v>186</v>
      </c>
      <c r="L430" s="46"/>
      <c r="M430" s="210" t="s">
        <v>21</v>
      </c>
      <c r="N430" s="211" t="s">
        <v>46</v>
      </c>
      <c r="O430" s="86"/>
      <c r="P430" s="212">
        <f>O430*H430</f>
        <v>0</v>
      </c>
      <c r="Q430" s="212">
        <v>0</v>
      </c>
      <c r="R430" s="212">
        <f>Q430*H430</f>
        <v>0</v>
      </c>
      <c r="S430" s="212">
        <v>0</v>
      </c>
      <c r="T430" s="213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4" t="s">
        <v>272</v>
      </c>
      <c r="AT430" s="214" t="s">
        <v>182</v>
      </c>
      <c r="AU430" s="214" t="s">
        <v>85</v>
      </c>
      <c r="AY430" s="19" t="s">
        <v>179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19" t="s">
        <v>83</v>
      </c>
      <c r="BK430" s="215">
        <f>ROUND(I430*H430,2)</f>
        <v>0</v>
      </c>
      <c r="BL430" s="19" t="s">
        <v>272</v>
      </c>
      <c r="BM430" s="214" t="s">
        <v>610</v>
      </c>
    </row>
    <row r="431" s="2" customFormat="1">
      <c r="A431" s="40"/>
      <c r="B431" s="41"/>
      <c r="C431" s="42"/>
      <c r="D431" s="216" t="s">
        <v>189</v>
      </c>
      <c r="E431" s="42"/>
      <c r="F431" s="217" t="s">
        <v>611</v>
      </c>
      <c r="G431" s="42"/>
      <c r="H431" s="42"/>
      <c r="I431" s="218"/>
      <c r="J431" s="42"/>
      <c r="K431" s="42"/>
      <c r="L431" s="46"/>
      <c r="M431" s="219"/>
      <c r="N431" s="220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85</v>
      </c>
    </row>
    <row r="432" s="13" customFormat="1">
      <c r="A432" s="13"/>
      <c r="B432" s="221"/>
      <c r="C432" s="222"/>
      <c r="D432" s="223" t="s">
        <v>191</v>
      </c>
      <c r="E432" s="224" t="s">
        <v>21</v>
      </c>
      <c r="F432" s="225" t="s">
        <v>192</v>
      </c>
      <c r="G432" s="222"/>
      <c r="H432" s="224" t="s">
        <v>21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191</v>
      </c>
      <c r="AU432" s="231" t="s">
        <v>85</v>
      </c>
      <c r="AV432" s="13" t="s">
        <v>83</v>
      </c>
      <c r="AW432" s="13" t="s">
        <v>36</v>
      </c>
      <c r="AX432" s="13" t="s">
        <v>75</v>
      </c>
      <c r="AY432" s="231" t="s">
        <v>179</v>
      </c>
    </row>
    <row r="433" s="14" customFormat="1">
      <c r="A433" s="14"/>
      <c r="B433" s="232"/>
      <c r="C433" s="233"/>
      <c r="D433" s="223" t="s">
        <v>191</v>
      </c>
      <c r="E433" s="234" t="s">
        <v>21</v>
      </c>
      <c r="F433" s="235" t="s">
        <v>85</v>
      </c>
      <c r="G433" s="233"/>
      <c r="H433" s="236">
        <v>2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191</v>
      </c>
      <c r="AU433" s="242" t="s">
        <v>85</v>
      </c>
      <c r="AV433" s="14" t="s">
        <v>85</v>
      </c>
      <c r="AW433" s="14" t="s">
        <v>36</v>
      </c>
      <c r="AX433" s="14" t="s">
        <v>83</v>
      </c>
      <c r="AY433" s="242" t="s">
        <v>179</v>
      </c>
    </row>
    <row r="434" s="2" customFormat="1" ht="49.05" customHeight="1">
      <c r="A434" s="40"/>
      <c r="B434" s="41"/>
      <c r="C434" s="203" t="s">
        <v>612</v>
      </c>
      <c r="D434" s="203" t="s">
        <v>182</v>
      </c>
      <c r="E434" s="204" t="s">
        <v>613</v>
      </c>
      <c r="F434" s="205" t="s">
        <v>614</v>
      </c>
      <c r="G434" s="206" t="s">
        <v>269</v>
      </c>
      <c r="H434" s="207">
        <v>0.002</v>
      </c>
      <c r="I434" s="208"/>
      <c r="J434" s="209">
        <f>ROUND(I434*H434,2)</f>
        <v>0</v>
      </c>
      <c r="K434" s="205" t="s">
        <v>186</v>
      </c>
      <c r="L434" s="46"/>
      <c r="M434" s="210" t="s">
        <v>21</v>
      </c>
      <c r="N434" s="211" t="s">
        <v>46</v>
      </c>
      <c r="O434" s="86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4" t="s">
        <v>272</v>
      </c>
      <c r="AT434" s="214" t="s">
        <v>182</v>
      </c>
      <c r="AU434" s="214" t="s">
        <v>85</v>
      </c>
      <c r="AY434" s="19" t="s">
        <v>179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19" t="s">
        <v>83</v>
      </c>
      <c r="BK434" s="215">
        <f>ROUND(I434*H434,2)</f>
        <v>0</v>
      </c>
      <c r="BL434" s="19" t="s">
        <v>272</v>
      </c>
      <c r="BM434" s="214" t="s">
        <v>615</v>
      </c>
    </row>
    <row r="435" s="2" customFormat="1">
      <c r="A435" s="40"/>
      <c r="B435" s="41"/>
      <c r="C435" s="42"/>
      <c r="D435" s="216" t="s">
        <v>189</v>
      </c>
      <c r="E435" s="42"/>
      <c r="F435" s="217" t="s">
        <v>616</v>
      </c>
      <c r="G435" s="42"/>
      <c r="H435" s="42"/>
      <c r="I435" s="218"/>
      <c r="J435" s="42"/>
      <c r="K435" s="42"/>
      <c r="L435" s="46"/>
      <c r="M435" s="219"/>
      <c r="N435" s="220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85</v>
      </c>
    </row>
    <row r="436" s="12" customFormat="1" ht="22.8" customHeight="1">
      <c r="A436" s="12"/>
      <c r="B436" s="187"/>
      <c r="C436" s="188"/>
      <c r="D436" s="189" t="s">
        <v>74</v>
      </c>
      <c r="E436" s="201" t="s">
        <v>617</v>
      </c>
      <c r="F436" s="201" t="s">
        <v>618</v>
      </c>
      <c r="G436" s="188"/>
      <c r="H436" s="188"/>
      <c r="I436" s="191"/>
      <c r="J436" s="202">
        <f>BK436</f>
        <v>0</v>
      </c>
      <c r="K436" s="188"/>
      <c r="L436" s="193"/>
      <c r="M436" s="194"/>
      <c r="N436" s="195"/>
      <c r="O436" s="195"/>
      <c r="P436" s="196">
        <f>SUM(P437:P444)</f>
        <v>0</v>
      </c>
      <c r="Q436" s="195"/>
      <c r="R436" s="196">
        <f>SUM(R437:R444)</f>
        <v>0</v>
      </c>
      <c r="S436" s="195"/>
      <c r="T436" s="197">
        <f>SUM(T437:T444)</f>
        <v>0.016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98" t="s">
        <v>85</v>
      </c>
      <c r="AT436" s="199" t="s">
        <v>74</v>
      </c>
      <c r="AU436" s="199" t="s">
        <v>83</v>
      </c>
      <c r="AY436" s="198" t="s">
        <v>179</v>
      </c>
      <c r="BK436" s="200">
        <f>SUM(BK437:BK444)</f>
        <v>0</v>
      </c>
    </row>
    <row r="437" s="2" customFormat="1" ht="24.15" customHeight="1">
      <c r="A437" s="40"/>
      <c r="B437" s="41"/>
      <c r="C437" s="203" t="s">
        <v>619</v>
      </c>
      <c r="D437" s="203" t="s">
        <v>182</v>
      </c>
      <c r="E437" s="204" t="s">
        <v>620</v>
      </c>
      <c r="F437" s="205" t="s">
        <v>621</v>
      </c>
      <c r="G437" s="206" t="s">
        <v>202</v>
      </c>
      <c r="H437" s="207">
        <v>1</v>
      </c>
      <c r="I437" s="208"/>
      <c r="J437" s="209">
        <f>ROUND(I437*H437,2)</f>
        <v>0</v>
      </c>
      <c r="K437" s="205" t="s">
        <v>186</v>
      </c>
      <c r="L437" s="46"/>
      <c r="M437" s="210" t="s">
        <v>21</v>
      </c>
      <c r="N437" s="211" t="s">
        <v>46</v>
      </c>
      <c r="O437" s="86"/>
      <c r="P437" s="212">
        <f>O437*H437</f>
        <v>0</v>
      </c>
      <c r="Q437" s="212">
        <v>0</v>
      </c>
      <c r="R437" s="212">
        <f>Q437*H437</f>
        <v>0</v>
      </c>
      <c r="S437" s="212">
        <v>0</v>
      </c>
      <c r="T437" s="213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4" t="s">
        <v>272</v>
      </c>
      <c r="AT437" s="214" t="s">
        <v>182</v>
      </c>
      <c r="AU437" s="214" t="s">
        <v>85</v>
      </c>
      <c r="AY437" s="19" t="s">
        <v>179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9" t="s">
        <v>83</v>
      </c>
      <c r="BK437" s="215">
        <f>ROUND(I437*H437,2)</f>
        <v>0</v>
      </c>
      <c r="BL437" s="19" t="s">
        <v>272</v>
      </c>
      <c r="BM437" s="214" t="s">
        <v>622</v>
      </c>
    </row>
    <row r="438" s="2" customFormat="1">
      <c r="A438" s="40"/>
      <c r="B438" s="41"/>
      <c r="C438" s="42"/>
      <c r="D438" s="216" t="s">
        <v>189</v>
      </c>
      <c r="E438" s="42"/>
      <c r="F438" s="217" t="s">
        <v>623</v>
      </c>
      <c r="G438" s="42"/>
      <c r="H438" s="42"/>
      <c r="I438" s="218"/>
      <c r="J438" s="42"/>
      <c r="K438" s="42"/>
      <c r="L438" s="46"/>
      <c r="M438" s="219"/>
      <c r="N438" s="220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189</v>
      </c>
      <c r="AU438" s="19" t="s">
        <v>85</v>
      </c>
    </row>
    <row r="439" s="13" customFormat="1">
      <c r="A439" s="13"/>
      <c r="B439" s="221"/>
      <c r="C439" s="222"/>
      <c r="D439" s="223" t="s">
        <v>191</v>
      </c>
      <c r="E439" s="224" t="s">
        <v>21</v>
      </c>
      <c r="F439" s="225" t="s">
        <v>624</v>
      </c>
      <c r="G439" s="222"/>
      <c r="H439" s="224" t="s">
        <v>21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191</v>
      </c>
      <c r="AU439" s="231" t="s">
        <v>85</v>
      </c>
      <c r="AV439" s="13" t="s">
        <v>83</v>
      </c>
      <c r="AW439" s="13" t="s">
        <v>36</v>
      </c>
      <c r="AX439" s="13" t="s">
        <v>75</v>
      </c>
      <c r="AY439" s="231" t="s">
        <v>179</v>
      </c>
    </row>
    <row r="440" s="14" customFormat="1">
      <c r="A440" s="14"/>
      <c r="B440" s="232"/>
      <c r="C440" s="233"/>
      <c r="D440" s="223" t="s">
        <v>191</v>
      </c>
      <c r="E440" s="234" t="s">
        <v>21</v>
      </c>
      <c r="F440" s="235" t="s">
        <v>83</v>
      </c>
      <c r="G440" s="233"/>
      <c r="H440" s="236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2" t="s">
        <v>191</v>
      </c>
      <c r="AU440" s="242" t="s">
        <v>85</v>
      </c>
      <c r="AV440" s="14" t="s">
        <v>85</v>
      </c>
      <c r="AW440" s="14" t="s">
        <v>36</v>
      </c>
      <c r="AX440" s="14" t="s">
        <v>83</v>
      </c>
      <c r="AY440" s="242" t="s">
        <v>179</v>
      </c>
    </row>
    <row r="441" s="2" customFormat="1" ht="21.75" customHeight="1">
      <c r="A441" s="40"/>
      <c r="B441" s="41"/>
      <c r="C441" s="203" t="s">
        <v>625</v>
      </c>
      <c r="D441" s="203" t="s">
        <v>182</v>
      </c>
      <c r="E441" s="204" t="s">
        <v>626</v>
      </c>
      <c r="F441" s="205" t="s">
        <v>627</v>
      </c>
      <c r="G441" s="206" t="s">
        <v>202</v>
      </c>
      <c r="H441" s="207">
        <v>1</v>
      </c>
      <c r="I441" s="208"/>
      <c r="J441" s="209">
        <f>ROUND(I441*H441,2)</f>
        <v>0</v>
      </c>
      <c r="K441" s="205" t="s">
        <v>186</v>
      </c>
      <c r="L441" s="46"/>
      <c r="M441" s="210" t="s">
        <v>21</v>
      </c>
      <c r="N441" s="211" t="s">
        <v>46</v>
      </c>
      <c r="O441" s="86"/>
      <c r="P441" s="212">
        <f>O441*H441</f>
        <v>0</v>
      </c>
      <c r="Q441" s="212">
        <v>0</v>
      </c>
      <c r="R441" s="212">
        <f>Q441*H441</f>
        <v>0</v>
      </c>
      <c r="S441" s="212">
        <v>0.016</v>
      </c>
      <c r="T441" s="213">
        <f>S441*H441</f>
        <v>0.016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4" t="s">
        <v>272</v>
      </c>
      <c r="AT441" s="214" t="s">
        <v>182</v>
      </c>
      <c r="AU441" s="214" t="s">
        <v>85</v>
      </c>
      <c r="AY441" s="19" t="s">
        <v>179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19" t="s">
        <v>83</v>
      </c>
      <c r="BK441" s="215">
        <f>ROUND(I441*H441,2)</f>
        <v>0</v>
      </c>
      <c r="BL441" s="19" t="s">
        <v>272</v>
      </c>
      <c r="BM441" s="214" t="s">
        <v>628</v>
      </c>
    </row>
    <row r="442" s="2" customFormat="1">
      <c r="A442" s="40"/>
      <c r="B442" s="41"/>
      <c r="C442" s="42"/>
      <c r="D442" s="216" t="s">
        <v>189</v>
      </c>
      <c r="E442" s="42"/>
      <c r="F442" s="217" t="s">
        <v>629</v>
      </c>
      <c r="G442" s="42"/>
      <c r="H442" s="42"/>
      <c r="I442" s="218"/>
      <c r="J442" s="42"/>
      <c r="K442" s="42"/>
      <c r="L442" s="46"/>
      <c r="M442" s="219"/>
      <c r="N442" s="220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189</v>
      </c>
      <c r="AU442" s="19" t="s">
        <v>85</v>
      </c>
    </row>
    <row r="443" s="13" customFormat="1">
      <c r="A443" s="13"/>
      <c r="B443" s="221"/>
      <c r="C443" s="222"/>
      <c r="D443" s="223" t="s">
        <v>191</v>
      </c>
      <c r="E443" s="224" t="s">
        <v>21</v>
      </c>
      <c r="F443" s="225" t="s">
        <v>624</v>
      </c>
      <c r="G443" s="222"/>
      <c r="H443" s="224" t="s">
        <v>21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1" t="s">
        <v>191</v>
      </c>
      <c r="AU443" s="231" t="s">
        <v>85</v>
      </c>
      <c r="AV443" s="13" t="s">
        <v>83</v>
      </c>
      <c r="AW443" s="13" t="s">
        <v>36</v>
      </c>
      <c r="AX443" s="13" t="s">
        <v>75</v>
      </c>
      <c r="AY443" s="231" t="s">
        <v>179</v>
      </c>
    </row>
    <row r="444" s="14" customFormat="1">
      <c r="A444" s="14"/>
      <c r="B444" s="232"/>
      <c r="C444" s="233"/>
      <c r="D444" s="223" t="s">
        <v>191</v>
      </c>
      <c r="E444" s="234" t="s">
        <v>21</v>
      </c>
      <c r="F444" s="235" t="s">
        <v>83</v>
      </c>
      <c r="G444" s="233"/>
      <c r="H444" s="236">
        <v>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2" t="s">
        <v>191</v>
      </c>
      <c r="AU444" s="242" t="s">
        <v>85</v>
      </c>
      <c r="AV444" s="14" t="s">
        <v>85</v>
      </c>
      <c r="AW444" s="14" t="s">
        <v>36</v>
      </c>
      <c r="AX444" s="14" t="s">
        <v>83</v>
      </c>
      <c r="AY444" s="242" t="s">
        <v>179</v>
      </c>
    </row>
    <row r="445" s="12" customFormat="1" ht="22.8" customHeight="1">
      <c r="A445" s="12"/>
      <c r="B445" s="187"/>
      <c r="C445" s="188"/>
      <c r="D445" s="189" t="s">
        <v>74</v>
      </c>
      <c r="E445" s="201" t="s">
        <v>630</v>
      </c>
      <c r="F445" s="201" t="s">
        <v>631</v>
      </c>
      <c r="G445" s="188"/>
      <c r="H445" s="188"/>
      <c r="I445" s="191"/>
      <c r="J445" s="202">
        <f>BK445</f>
        <v>0</v>
      </c>
      <c r="K445" s="188"/>
      <c r="L445" s="193"/>
      <c r="M445" s="194"/>
      <c r="N445" s="195"/>
      <c r="O445" s="195"/>
      <c r="P445" s="196">
        <f>SUM(P446:P478)</f>
        <v>0</v>
      </c>
      <c r="Q445" s="195"/>
      <c r="R445" s="196">
        <f>SUM(R446:R478)</f>
        <v>0.95262827999999988</v>
      </c>
      <c r="S445" s="195"/>
      <c r="T445" s="197">
        <f>SUM(T446:T478)</f>
        <v>1.7930089999999999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8" t="s">
        <v>85</v>
      </c>
      <c r="AT445" s="199" t="s">
        <v>74</v>
      </c>
      <c r="AU445" s="199" t="s">
        <v>83</v>
      </c>
      <c r="AY445" s="198" t="s">
        <v>179</v>
      </c>
      <c r="BK445" s="200">
        <f>SUM(BK446:BK478)</f>
        <v>0</v>
      </c>
    </row>
    <row r="446" s="2" customFormat="1" ht="49.05" customHeight="1">
      <c r="A446" s="40"/>
      <c r="B446" s="41"/>
      <c r="C446" s="203" t="s">
        <v>632</v>
      </c>
      <c r="D446" s="203" t="s">
        <v>182</v>
      </c>
      <c r="E446" s="204" t="s">
        <v>633</v>
      </c>
      <c r="F446" s="205" t="s">
        <v>634</v>
      </c>
      <c r="G446" s="206" t="s">
        <v>185</v>
      </c>
      <c r="H446" s="207">
        <v>57.838999999999999</v>
      </c>
      <c r="I446" s="208"/>
      <c r="J446" s="209">
        <f>ROUND(I446*H446,2)</f>
        <v>0</v>
      </c>
      <c r="K446" s="205" t="s">
        <v>186</v>
      </c>
      <c r="L446" s="46"/>
      <c r="M446" s="210" t="s">
        <v>21</v>
      </c>
      <c r="N446" s="211" t="s">
        <v>46</v>
      </c>
      <c r="O446" s="86"/>
      <c r="P446" s="212">
        <f>O446*H446</f>
        <v>0</v>
      </c>
      <c r="Q446" s="212">
        <v>0</v>
      </c>
      <c r="R446" s="212">
        <f>Q446*H446</f>
        <v>0</v>
      </c>
      <c r="S446" s="212">
        <v>0.031</v>
      </c>
      <c r="T446" s="213">
        <f>S446*H446</f>
        <v>1.7930089999999999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4" t="s">
        <v>272</v>
      </c>
      <c r="AT446" s="214" t="s">
        <v>182</v>
      </c>
      <c r="AU446" s="214" t="s">
        <v>85</v>
      </c>
      <c r="AY446" s="19" t="s">
        <v>179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9" t="s">
        <v>83</v>
      </c>
      <c r="BK446" s="215">
        <f>ROUND(I446*H446,2)</f>
        <v>0</v>
      </c>
      <c r="BL446" s="19" t="s">
        <v>272</v>
      </c>
      <c r="BM446" s="214" t="s">
        <v>635</v>
      </c>
    </row>
    <row r="447" s="2" customFormat="1">
      <c r="A447" s="40"/>
      <c r="B447" s="41"/>
      <c r="C447" s="42"/>
      <c r="D447" s="216" t="s">
        <v>189</v>
      </c>
      <c r="E447" s="42"/>
      <c r="F447" s="217" t="s">
        <v>636</v>
      </c>
      <c r="G447" s="42"/>
      <c r="H447" s="42"/>
      <c r="I447" s="218"/>
      <c r="J447" s="42"/>
      <c r="K447" s="42"/>
      <c r="L447" s="46"/>
      <c r="M447" s="219"/>
      <c r="N447" s="220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189</v>
      </c>
      <c r="AU447" s="19" t="s">
        <v>85</v>
      </c>
    </row>
    <row r="448" s="14" customFormat="1">
      <c r="A448" s="14"/>
      <c r="B448" s="232"/>
      <c r="C448" s="233"/>
      <c r="D448" s="223" t="s">
        <v>191</v>
      </c>
      <c r="E448" s="234" t="s">
        <v>21</v>
      </c>
      <c r="F448" s="235" t="s">
        <v>637</v>
      </c>
      <c r="G448" s="233"/>
      <c r="H448" s="236">
        <v>5.9930000000000003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2" t="s">
        <v>191</v>
      </c>
      <c r="AU448" s="242" t="s">
        <v>85</v>
      </c>
      <c r="AV448" s="14" t="s">
        <v>85</v>
      </c>
      <c r="AW448" s="14" t="s">
        <v>36</v>
      </c>
      <c r="AX448" s="14" t="s">
        <v>75</v>
      </c>
      <c r="AY448" s="242" t="s">
        <v>179</v>
      </c>
    </row>
    <row r="449" s="14" customFormat="1">
      <c r="A449" s="14"/>
      <c r="B449" s="232"/>
      <c r="C449" s="233"/>
      <c r="D449" s="223" t="s">
        <v>191</v>
      </c>
      <c r="E449" s="235" t="s">
        <v>21</v>
      </c>
      <c r="F449" s="255" t="s">
        <v>119</v>
      </c>
      <c r="G449" s="233"/>
      <c r="H449" s="236">
        <v>51.845999999999997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2" t="s">
        <v>191</v>
      </c>
      <c r="AU449" s="242" t="s">
        <v>85</v>
      </c>
      <c r="AV449" s="14" t="s">
        <v>85</v>
      </c>
      <c r="AW449" s="14" t="s">
        <v>36</v>
      </c>
      <c r="AX449" s="14" t="s">
        <v>75</v>
      </c>
      <c r="AY449" s="242" t="s">
        <v>179</v>
      </c>
    </row>
    <row r="450" s="15" customFormat="1">
      <c r="A450" s="15"/>
      <c r="B450" s="243"/>
      <c r="C450" s="244"/>
      <c r="D450" s="223" t="s">
        <v>191</v>
      </c>
      <c r="E450" s="245" t="s">
        <v>21</v>
      </c>
      <c r="F450" s="246" t="s">
        <v>194</v>
      </c>
      <c r="G450" s="244"/>
      <c r="H450" s="247">
        <v>57.838999999999999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3" t="s">
        <v>191</v>
      </c>
      <c r="AU450" s="253" t="s">
        <v>85</v>
      </c>
      <c r="AV450" s="15" t="s">
        <v>187</v>
      </c>
      <c r="AW450" s="15" t="s">
        <v>36</v>
      </c>
      <c r="AX450" s="15" t="s">
        <v>83</v>
      </c>
      <c r="AY450" s="253" t="s">
        <v>179</v>
      </c>
    </row>
    <row r="451" s="2" customFormat="1" ht="49.05" customHeight="1">
      <c r="A451" s="40"/>
      <c r="B451" s="41"/>
      <c r="C451" s="203" t="s">
        <v>638</v>
      </c>
      <c r="D451" s="203" t="s">
        <v>182</v>
      </c>
      <c r="E451" s="204" t="s">
        <v>639</v>
      </c>
      <c r="F451" s="205" t="s">
        <v>640</v>
      </c>
      <c r="G451" s="206" t="s">
        <v>185</v>
      </c>
      <c r="H451" s="207">
        <v>5.9930000000000003</v>
      </c>
      <c r="I451" s="208"/>
      <c r="J451" s="209">
        <f>ROUND(I451*H451,2)</f>
        <v>0</v>
      </c>
      <c r="K451" s="205" t="s">
        <v>186</v>
      </c>
      <c r="L451" s="46"/>
      <c r="M451" s="210" t="s">
        <v>21</v>
      </c>
      <c r="N451" s="211" t="s">
        <v>46</v>
      </c>
      <c r="O451" s="86"/>
      <c r="P451" s="212">
        <f>O451*H451</f>
        <v>0</v>
      </c>
      <c r="Q451" s="212">
        <v>0.014279999999999999</v>
      </c>
      <c r="R451" s="212">
        <f>Q451*H451</f>
        <v>0.085580039999999996</v>
      </c>
      <c r="S451" s="212">
        <v>0</v>
      </c>
      <c r="T451" s="213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4" t="s">
        <v>272</v>
      </c>
      <c r="AT451" s="214" t="s">
        <v>182</v>
      </c>
      <c r="AU451" s="214" t="s">
        <v>85</v>
      </c>
      <c r="AY451" s="19" t="s">
        <v>179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19" t="s">
        <v>83</v>
      </c>
      <c r="BK451" s="215">
        <f>ROUND(I451*H451,2)</f>
        <v>0</v>
      </c>
      <c r="BL451" s="19" t="s">
        <v>272</v>
      </c>
      <c r="BM451" s="214" t="s">
        <v>641</v>
      </c>
    </row>
    <row r="452" s="2" customFormat="1">
      <c r="A452" s="40"/>
      <c r="B452" s="41"/>
      <c r="C452" s="42"/>
      <c r="D452" s="216" t="s">
        <v>189</v>
      </c>
      <c r="E452" s="42"/>
      <c r="F452" s="217" t="s">
        <v>642</v>
      </c>
      <c r="G452" s="42"/>
      <c r="H452" s="42"/>
      <c r="I452" s="218"/>
      <c r="J452" s="42"/>
      <c r="K452" s="42"/>
      <c r="L452" s="46"/>
      <c r="M452" s="219"/>
      <c r="N452" s="220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189</v>
      </c>
      <c r="AU452" s="19" t="s">
        <v>85</v>
      </c>
    </row>
    <row r="453" s="13" customFormat="1">
      <c r="A453" s="13"/>
      <c r="B453" s="221"/>
      <c r="C453" s="222"/>
      <c r="D453" s="223" t="s">
        <v>191</v>
      </c>
      <c r="E453" s="224" t="s">
        <v>21</v>
      </c>
      <c r="F453" s="225" t="s">
        <v>324</v>
      </c>
      <c r="G453" s="222"/>
      <c r="H453" s="224" t="s">
        <v>21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1" t="s">
        <v>191</v>
      </c>
      <c r="AU453" s="231" t="s">
        <v>85</v>
      </c>
      <c r="AV453" s="13" t="s">
        <v>83</v>
      </c>
      <c r="AW453" s="13" t="s">
        <v>36</v>
      </c>
      <c r="AX453" s="13" t="s">
        <v>75</v>
      </c>
      <c r="AY453" s="231" t="s">
        <v>179</v>
      </c>
    </row>
    <row r="454" s="13" customFormat="1">
      <c r="A454" s="13"/>
      <c r="B454" s="221"/>
      <c r="C454" s="222"/>
      <c r="D454" s="223" t="s">
        <v>191</v>
      </c>
      <c r="E454" s="224" t="s">
        <v>21</v>
      </c>
      <c r="F454" s="225" t="s">
        <v>435</v>
      </c>
      <c r="G454" s="222"/>
      <c r="H454" s="224" t="s">
        <v>21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1" t="s">
        <v>191</v>
      </c>
      <c r="AU454" s="231" t="s">
        <v>85</v>
      </c>
      <c r="AV454" s="13" t="s">
        <v>83</v>
      </c>
      <c r="AW454" s="13" t="s">
        <v>36</v>
      </c>
      <c r="AX454" s="13" t="s">
        <v>75</v>
      </c>
      <c r="AY454" s="231" t="s">
        <v>179</v>
      </c>
    </row>
    <row r="455" s="14" customFormat="1">
      <c r="A455" s="14"/>
      <c r="B455" s="232"/>
      <c r="C455" s="233"/>
      <c r="D455" s="223" t="s">
        <v>191</v>
      </c>
      <c r="E455" s="234" t="s">
        <v>21</v>
      </c>
      <c r="F455" s="235" t="s">
        <v>637</v>
      </c>
      <c r="G455" s="233"/>
      <c r="H455" s="236">
        <v>5.9930000000000003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2" t="s">
        <v>191</v>
      </c>
      <c r="AU455" s="242" t="s">
        <v>85</v>
      </c>
      <c r="AV455" s="14" t="s">
        <v>85</v>
      </c>
      <c r="AW455" s="14" t="s">
        <v>36</v>
      </c>
      <c r="AX455" s="14" t="s">
        <v>83</v>
      </c>
      <c r="AY455" s="242" t="s">
        <v>179</v>
      </c>
    </row>
    <row r="456" s="2" customFormat="1" ht="49.05" customHeight="1">
      <c r="A456" s="40"/>
      <c r="B456" s="41"/>
      <c r="C456" s="203" t="s">
        <v>643</v>
      </c>
      <c r="D456" s="203" t="s">
        <v>182</v>
      </c>
      <c r="E456" s="204" t="s">
        <v>644</v>
      </c>
      <c r="F456" s="205" t="s">
        <v>645</v>
      </c>
      <c r="G456" s="206" t="s">
        <v>185</v>
      </c>
      <c r="H456" s="207">
        <v>51.845999999999997</v>
      </c>
      <c r="I456" s="208"/>
      <c r="J456" s="209">
        <f>ROUND(I456*H456,2)</f>
        <v>0</v>
      </c>
      <c r="K456" s="205" t="s">
        <v>186</v>
      </c>
      <c r="L456" s="46"/>
      <c r="M456" s="210" t="s">
        <v>21</v>
      </c>
      <c r="N456" s="211" t="s">
        <v>46</v>
      </c>
      <c r="O456" s="86"/>
      <c r="P456" s="212">
        <f>O456*H456</f>
        <v>0</v>
      </c>
      <c r="Q456" s="212">
        <v>0.016219999999999998</v>
      </c>
      <c r="R456" s="212">
        <f>Q456*H456</f>
        <v>0.8409421199999999</v>
      </c>
      <c r="S456" s="212">
        <v>0</v>
      </c>
      <c r="T456" s="213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4" t="s">
        <v>272</v>
      </c>
      <c r="AT456" s="214" t="s">
        <v>182</v>
      </c>
      <c r="AU456" s="214" t="s">
        <v>85</v>
      </c>
      <c r="AY456" s="19" t="s">
        <v>179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19" t="s">
        <v>83</v>
      </c>
      <c r="BK456" s="215">
        <f>ROUND(I456*H456,2)</f>
        <v>0</v>
      </c>
      <c r="BL456" s="19" t="s">
        <v>272</v>
      </c>
      <c r="BM456" s="214" t="s">
        <v>646</v>
      </c>
    </row>
    <row r="457" s="2" customFormat="1">
      <c r="A457" s="40"/>
      <c r="B457" s="41"/>
      <c r="C457" s="42"/>
      <c r="D457" s="216" t="s">
        <v>189</v>
      </c>
      <c r="E457" s="42"/>
      <c r="F457" s="217" t="s">
        <v>647</v>
      </c>
      <c r="G457" s="42"/>
      <c r="H457" s="42"/>
      <c r="I457" s="218"/>
      <c r="J457" s="42"/>
      <c r="K457" s="42"/>
      <c r="L457" s="46"/>
      <c r="M457" s="219"/>
      <c r="N457" s="220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85</v>
      </c>
    </row>
    <row r="458" s="13" customFormat="1">
      <c r="A458" s="13"/>
      <c r="B458" s="221"/>
      <c r="C458" s="222"/>
      <c r="D458" s="223" t="s">
        <v>191</v>
      </c>
      <c r="E458" s="224" t="s">
        <v>21</v>
      </c>
      <c r="F458" s="225" t="s">
        <v>324</v>
      </c>
      <c r="G458" s="222"/>
      <c r="H458" s="224" t="s">
        <v>21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191</v>
      </c>
      <c r="AU458" s="231" t="s">
        <v>85</v>
      </c>
      <c r="AV458" s="13" t="s">
        <v>83</v>
      </c>
      <c r="AW458" s="13" t="s">
        <v>36</v>
      </c>
      <c r="AX458" s="13" t="s">
        <v>75</v>
      </c>
      <c r="AY458" s="231" t="s">
        <v>179</v>
      </c>
    </row>
    <row r="459" s="13" customFormat="1">
      <c r="A459" s="13"/>
      <c r="B459" s="221"/>
      <c r="C459" s="222"/>
      <c r="D459" s="223" t="s">
        <v>191</v>
      </c>
      <c r="E459" s="224" t="s">
        <v>21</v>
      </c>
      <c r="F459" s="225" t="s">
        <v>648</v>
      </c>
      <c r="G459" s="222"/>
      <c r="H459" s="224" t="s">
        <v>21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1" t="s">
        <v>191</v>
      </c>
      <c r="AU459" s="231" t="s">
        <v>85</v>
      </c>
      <c r="AV459" s="13" t="s">
        <v>83</v>
      </c>
      <c r="AW459" s="13" t="s">
        <v>36</v>
      </c>
      <c r="AX459" s="13" t="s">
        <v>75</v>
      </c>
      <c r="AY459" s="231" t="s">
        <v>179</v>
      </c>
    </row>
    <row r="460" s="13" customFormat="1">
      <c r="A460" s="13"/>
      <c r="B460" s="221"/>
      <c r="C460" s="222"/>
      <c r="D460" s="223" t="s">
        <v>191</v>
      </c>
      <c r="E460" s="224" t="s">
        <v>21</v>
      </c>
      <c r="F460" s="225" t="s">
        <v>649</v>
      </c>
      <c r="G460" s="222"/>
      <c r="H460" s="224" t="s">
        <v>21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191</v>
      </c>
      <c r="AU460" s="231" t="s">
        <v>85</v>
      </c>
      <c r="AV460" s="13" t="s">
        <v>83</v>
      </c>
      <c r="AW460" s="13" t="s">
        <v>36</v>
      </c>
      <c r="AX460" s="13" t="s">
        <v>75</v>
      </c>
      <c r="AY460" s="231" t="s">
        <v>179</v>
      </c>
    </row>
    <row r="461" s="13" customFormat="1">
      <c r="A461" s="13"/>
      <c r="B461" s="221"/>
      <c r="C461" s="222"/>
      <c r="D461" s="223" t="s">
        <v>191</v>
      </c>
      <c r="E461" s="224" t="s">
        <v>21</v>
      </c>
      <c r="F461" s="225" t="s">
        <v>650</v>
      </c>
      <c r="G461" s="222"/>
      <c r="H461" s="224" t="s">
        <v>21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191</v>
      </c>
      <c r="AU461" s="231" t="s">
        <v>85</v>
      </c>
      <c r="AV461" s="13" t="s">
        <v>83</v>
      </c>
      <c r="AW461" s="13" t="s">
        <v>36</v>
      </c>
      <c r="AX461" s="13" t="s">
        <v>75</v>
      </c>
      <c r="AY461" s="231" t="s">
        <v>179</v>
      </c>
    </row>
    <row r="462" s="13" customFormat="1">
      <c r="A462" s="13"/>
      <c r="B462" s="221"/>
      <c r="C462" s="222"/>
      <c r="D462" s="223" t="s">
        <v>191</v>
      </c>
      <c r="E462" s="224" t="s">
        <v>21</v>
      </c>
      <c r="F462" s="225" t="s">
        <v>651</v>
      </c>
      <c r="G462" s="222"/>
      <c r="H462" s="224" t="s">
        <v>21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1" t="s">
        <v>191</v>
      </c>
      <c r="AU462" s="231" t="s">
        <v>85</v>
      </c>
      <c r="AV462" s="13" t="s">
        <v>83</v>
      </c>
      <c r="AW462" s="13" t="s">
        <v>36</v>
      </c>
      <c r="AX462" s="13" t="s">
        <v>75</v>
      </c>
      <c r="AY462" s="231" t="s">
        <v>179</v>
      </c>
    </row>
    <row r="463" s="13" customFormat="1">
      <c r="A463" s="13"/>
      <c r="B463" s="221"/>
      <c r="C463" s="222"/>
      <c r="D463" s="223" t="s">
        <v>191</v>
      </c>
      <c r="E463" s="224" t="s">
        <v>21</v>
      </c>
      <c r="F463" s="225" t="s">
        <v>652</v>
      </c>
      <c r="G463" s="222"/>
      <c r="H463" s="224" t="s">
        <v>21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1" t="s">
        <v>191</v>
      </c>
      <c r="AU463" s="231" t="s">
        <v>85</v>
      </c>
      <c r="AV463" s="13" t="s">
        <v>83</v>
      </c>
      <c r="AW463" s="13" t="s">
        <v>36</v>
      </c>
      <c r="AX463" s="13" t="s">
        <v>75</v>
      </c>
      <c r="AY463" s="231" t="s">
        <v>179</v>
      </c>
    </row>
    <row r="464" s="14" customFormat="1">
      <c r="A464" s="14"/>
      <c r="B464" s="232"/>
      <c r="C464" s="233"/>
      <c r="D464" s="223" t="s">
        <v>191</v>
      </c>
      <c r="E464" s="235" t="s">
        <v>21</v>
      </c>
      <c r="F464" s="255" t="s">
        <v>119</v>
      </c>
      <c r="G464" s="233"/>
      <c r="H464" s="236">
        <v>51.845999999999997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2" t="s">
        <v>191</v>
      </c>
      <c r="AU464" s="242" t="s">
        <v>85</v>
      </c>
      <c r="AV464" s="14" t="s">
        <v>85</v>
      </c>
      <c r="AW464" s="14" t="s">
        <v>36</v>
      </c>
      <c r="AX464" s="14" t="s">
        <v>83</v>
      </c>
      <c r="AY464" s="242" t="s">
        <v>179</v>
      </c>
    </row>
    <row r="465" s="2" customFormat="1" ht="37.8" customHeight="1">
      <c r="A465" s="40"/>
      <c r="B465" s="41"/>
      <c r="C465" s="203" t="s">
        <v>653</v>
      </c>
      <c r="D465" s="203" t="s">
        <v>182</v>
      </c>
      <c r="E465" s="204" t="s">
        <v>654</v>
      </c>
      <c r="F465" s="205" t="s">
        <v>655</v>
      </c>
      <c r="G465" s="206" t="s">
        <v>574</v>
      </c>
      <c r="H465" s="207">
        <v>1.143</v>
      </c>
      <c r="I465" s="208"/>
      <c r="J465" s="209">
        <f>ROUND(I465*H465,2)</f>
        <v>0</v>
      </c>
      <c r="K465" s="205" t="s">
        <v>186</v>
      </c>
      <c r="L465" s="46"/>
      <c r="M465" s="210" t="s">
        <v>21</v>
      </c>
      <c r="N465" s="211" t="s">
        <v>46</v>
      </c>
      <c r="O465" s="86"/>
      <c r="P465" s="212">
        <f>O465*H465</f>
        <v>0</v>
      </c>
      <c r="Q465" s="212">
        <v>0.022839999999999999</v>
      </c>
      <c r="R465" s="212">
        <f>Q465*H465</f>
        <v>0.02610612</v>
      </c>
      <c r="S465" s="212">
        <v>0</v>
      </c>
      <c r="T465" s="213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4" t="s">
        <v>272</v>
      </c>
      <c r="AT465" s="214" t="s">
        <v>182</v>
      </c>
      <c r="AU465" s="214" t="s">
        <v>85</v>
      </c>
      <c r="AY465" s="19" t="s">
        <v>179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9" t="s">
        <v>83</v>
      </c>
      <c r="BK465" s="215">
        <f>ROUND(I465*H465,2)</f>
        <v>0</v>
      </c>
      <c r="BL465" s="19" t="s">
        <v>272</v>
      </c>
      <c r="BM465" s="214" t="s">
        <v>656</v>
      </c>
    </row>
    <row r="466" s="2" customFormat="1">
      <c r="A466" s="40"/>
      <c r="B466" s="41"/>
      <c r="C466" s="42"/>
      <c r="D466" s="216" t="s">
        <v>189</v>
      </c>
      <c r="E466" s="42"/>
      <c r="F466" s="217" t="s">
        <v>657</v>
      </c>
      <c r="G466" s="42"/>
      <c r="H466" s="42"/>
      <c r="I466" s="218"/>
      <c r="J466" s="42"/>
      <c r="K466" s="42"/>
      <c r="L466" s="46"/>
      <c r="M466" s="219"/>
      <c r="N466" s="220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189</v>
      </c>
      <c r="AU466" s="19" t="s">
        <v>85</v>
      </c>
    </row>
    <row r="467" s="13" customFormat="1">
      <c r="A467" s="13"/>
      <c r="B467" s="221"/>
      <c r="C467" s="222"/>
      <c r="D467" s="223" t="s">
        <v>191</v>
      </c>
      <c r="E467" s="224" t="s">
        <v>21</v>
      </c>
      <c r="F467" s="225" t="s">
        <v>324</v>
      </c>
      <c r="G467" s="222"/>
      <c r="H467" s="224" t="s">
        <v>21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191</v>
      </c>
      <c r="AU467" s="231" t="s">
        <v>85</v>
      </c>
      <c r="AV467" s="13" t="s">
        <v>83</v>
      </c>
      <c r="AW467" s="13" t="s">
        <v>36</v>
      </c>
      <c r="AX467" s="13" t="s">
        <v>75</v>
      </c>
      <c r="AY467" s="231" t="s">
        <v>179</v>
      </c>
    </row>
    <row r="468" s="13" customFormat="1">
      <c r="A468" s="13"/>
      <c r="B468" s="221"/>
      <c r="C468" s="222"/>
      <c r="D468" s="223" t="s">
        <v>191</v>
      </c>
      <c r="E468" s="224" t="s">
        <v>21</v>
      </c>
      <c r="F468" s="225" t="s">
        <v>658</v>
      </c>
      <c r="G468" s="222"/>
      <c r="H468" s="224" t="s">
        <v>21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1" t="s">
        <v>191</v>
      </c>
      <c r="AU468" s="231" t="s">
        <v>85</v>
      </c>
      <c r="AV468" s="13" t="s">
        <v>83</v>
      </c>
      <c r="AW468" s="13" t="s">
        <v>36</v>
      </c>
      <c r="AX468" s="13" t="s">
        <v>75</v>
      </c>
      <c r="AY468" s="231" t="s">
        <v>179</v>
      </c>
    </row>
    <row r="469" s="13" customFormat="1">
      <c r="A469" s="13"/>
      <c r="B469" s="221"/>
      <c r="C469" s="222"/>
      <c r="D469" s="223" t="s">
        <v>191</v>
      </c>
      <c r="E469" s="224" t="s">
        <v>21</v>
      </c>
      <c r="F469" s="225" t="s">
        <v>659</v>
      </c>
      <c r="G469" s="222"/>
      <c r="H469" s="224" t="s">
        <v>21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1" t="s">
        <v>191</v>
      </c>
      <c r="AU469" s="231" t="s">
        <v>85</v>
      </c>
      <c r="AV469" s="13" t="s">
        <v>83</v>
      </c>
      <c r="AW469" s="13" t="s">
        <v>36</v>
      </c>
      <c r="AX469" s="13" t="s">
        <v>75</v>
      </c>
      <c r="AY469" s="231" t="s">
        <v>179</v>
      </c>
    </row>
    <row r="470" s="13" customFormat="1">
      <c r="A470" s="13"/>
      <c r="B470" s="221"/>
      <c r="C470" s="222"/>
      <c r="D470" s="223" t="s">
        <v>191</v>
      </c>
      <c r="E470" s="224" t="s">
        <v>21</v>
      </c>
      <c r="F470" s="225" t="s">
        <v>660</v>
      </c>
      <c r="G470" s="222"/>
      <c r="H470" s="224" t="s">
        <v>21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191</v>
      </c>
      <c r="AU470" s="231" t="s">
        <v>85</v>
      </c>
      <c r="AV470" s="13" t="s">
        <v>83</v>
      </c>
      <c r="AW470" s="13" t="s">
        <v>36</v>
      </c>
      <c r="AX470" s="13" t="s">
        <v>75</v>
      </c>
      <c r="AY470" s="231" t="s">
        <v>179</v>
      </c>
    </row>
    <row r="471" s="13" customFormat="1">
      <c r="A471" s="13"/>
      <c r="B471" s="221"/>
      <c r="C471" s="222"/>
      <c r="D471" s="223" t="s">
        <v>191</v>
      </c>
      <c r="E471" s="224" t="s">
        <v>21</v>
      </c>
      <c r="F471" s="225" t="s">
        <v>661</v>
      </c>
      <c r="G471" s="222"/>
      <c r="H471" s="224" t="s">
        <v>21</v>
      </c>
      <c r="I471" s="226"/>
      <c r="J471" s="222"/>
      <c r="K471" s="222"/>
      <c r="L471" s="227"/>
      <c r="M471" s="228"/>
      <c r="N471" s="229"/>
      <c r="O471" s="229"/>
      <c r="P471" s="229"/>
      <c r="Q471" s="229"/>
      <c r="R471" s="229"/>
      <c r="S471" s="229"/>
      <c r="T471" s="23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1" t="s">
        <v>191</v>
      </c>
      <c r="AU471" s="231" t="s">
        <v>85</v>
      </c>
      <c r="AV471" s="13" t="s">
        <v>83</v>
      </c>
      <c r="AW471" s="13" t="s">
        <v>36</v>
      </c>
      <c r="AX471" s="13" t="s">
        <v>75</v>
      </c>
      <c r="AY471" s="231" t="s">
        <v>179</v>
      </c>
    </row>
    <row r="472" s="13" customFormat="1">
      <c r="A472" s="13"/>
      <c r="B472" s="221"/>
      <c r="C472" s="222"/>
      <c r="D472" s="223" t="s">
        <v>191</v>
      </c>
      <c r="E472" s="224" t="s">
        <v>21</v>
      </c>
      <c r="F472" s="225" t="s">
        <v>662</v>
      </c>
      <c r="G472" s="222"/>
      <c r="H472" s="224" t="s">
        <v>21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191</v>
      </c>
      <c r="AU472" s="231" t="s">
        <v>85</v>
      </c>
      <c r="AV472" s="13" t="s">
        <v>83</v>
      </c>
      <c r="AW472" s="13" t="s">
        <v>36</v>
      </c>
      <c r="AX472" s="13" t="s">
        <v>75</v>
      </c>
      <c r="AY472" s="231" t="s">
        <v>179</v>
      </c>
    </row>
    <row r="473" s="14" customFormat="1">
      <c r="A473" s="14"/>
      <c r="B473" s="232"/>
      <c r="C473" s="233"/>
      <c r="D473" s="223" t="s">
        <v>191</v>
      </c>
      <c r="E473" s="234" t="s">
        <v>21</v>
      </c>
      <c r="F473" s="235" t="s">
        <v>663</v>
      </c>
      <c r="G473" s="233"/>
      <c r="H473" s="236">
        <v>1.089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2" t="s">
        <v>191</v>
      </c>
      <c r="AU473" s="242" t="s">
        <v>85</v>
      </c>
      <c r="AV473" s="14" t="s">
        <v>85</v>
      </c>
      <c r="AW473" s="14" t="s">
        <v>36</v>
      </c>
      <c r="AX473" s="14" t="s">
        <v>75</v>
      </c>
      <c r="AY473" s="242" t="s">
        <v>179</v>
      </c>
    </row>
    <row r="474" s="13" customFormat="1">
      <c r="A474" s="13"/>
      <c r="B474" s="221"/>
      <c r="C474" s="222"/>
      <c r="D474" s="223" t="s">
        <v>191</v>
      </c>
      <c r="E474" s="224" t="s">
        <v>21</v>
      </c>
      <c r="F474" s="225" t="s">
        <v>435</v>
      </c>
      <c r="G474" s="222"/>
      <c r="H474" s="224" t="s">
        <v>21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191</v>
      </c>
      <c r="AU474" s="231" t="s">
        <v>85</v>
      </c>
      <c r="AV474" s="13" t="s">
        <v>83</v>
      </c>
      <c r="AW474" s="13" t="s">
        <v>36</v>
      </c>
      <c r="AX474" s="13" t="s">
        <v>75</v>
      </c>
      <c r="AY474" s="231" t="s">
        <v>179</v>
      </c>
    </row>
    <row r="475" s="14" customFormat="1">
      <c r="A475" s="14"/>
      <c r="B475" s="232"/>
      <c r="C475" s="233"/>
      <c r="D475" s="223" t="s">
        <v>191</v>
      </c>
      <c r="E475" s="234" t="s">
        <v>21</v>
      </c>
      <c r="F475" s="235" t="s">
        <v>664</v>
      </c>
      <c r="G475" s="233"/>
      <c r="H475" s="236">
        <v>0.053999999999999999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2" t="s">
        <v>191</v>
      </c>
      <c r="AU475" s="242" t="s">
        <v>85</v>
      </c>
      <c r="AV475" s="14" t="s">
        <v>85</v>
      </c>
      <c r="AW475" s="14" t="s">
        <v>36</v>
      </c>
      <c r="AX475" s="14" t="s">
        <v>75</v>
      </c>
      <c r="AY475" s="242" t="s">
        <v>179</v>
      </c>
    </row>
    <row r="476" s="15" customFormat="1">
      <c r="A476" s="15"/>
      <c r="B476" s="243"/>
      <c r="C476" s="244"/>
      <c r="D476" s="223" t="s">
        <v>191</v>
      </c>
      <c r="E476" s="245" t="s">
        <v>21</v>
      </c>
      <c r="F476" s="246" t="s">
        <v>194</v>
      </c>
      <c r="G476" s="244"/>
      <c r="H476" s="247">
        <v>1.143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3" t="s">
        <v>191</v>
      </c>
      <c r="AU476" s="253" t="s">
        <v>85</v>
      </c>
      <c r="AV476" s="15" t="s">
        <v>187</v>
      </c>
      <c r="AW476" s="15" t="s">
        <v>36</v>
      </c>
      <c r="AX476" s="15" t="s">
        <v>83</v>
      </c>
      <c r="AY476" s="253" t="s">
        <v>179</v>
      </c>
    </row>
    <row r="477" s="2" customFormat="1" ht="49.05" customHeight="1">
      <c r="A477" s="40"/>
      <c r="B477" s="41"/>
      <c r="C477" s="203" t="s">
        <v>665</v>
      </c>
      <c r="D477" s="203" t="s">
        <v>182</v>
      </c>
      <c r="E477" s="204" t="s">
        <v>666</v>
      </c>
      <c r="F477" s="205" t="s">
        <v>667</v>
      </c>
      <c r="G477" s="206" t="s">
        <v>269</v>
      </c>
      <c r="H477" s="207">
        <v>0.95299999999999996</v>
      </c>
      <c r="I477" s="208"/>
      <c r="J477" s="209">
        <f>ROUND(I477*H477,2)</f>
        <v>0</v>
      </c>
      <c r="K477" s="205" t="s">
        <v>186</v>
      </c>
      <c r="L477" s="46"/>
      <c r="M477" s="210" t="s">
        <v>21</v>
      </c>
      <c r="N477" s="211" t="s">
        <v>46</v>
      </c>
      <c r="O477" s="86"/>
      <c r="P477" s="212">
        <f>O477*H477</f>
        <v>0</v>
      </c>
      <c r="Q477" s="212">
        <v>0</v>
      </c>
      <c r="R477" s="212">
        <f>Q477*H477</f>
        <v>0</v>
      </c>
      <c r="S477" s="212">
        <v>0</v>
      </c>
      <c r="T477" s="213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4" t="s">
        <v>272</v>
      </c>
      <c r="AT477" s="214" t="s">
        <v>182</v>
      </c>
      <c r="AU477" s="214" t="s">
        <v>85</v>
      </c>
      <c r="AY477" s="19" t="s">
        <v>179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19" t="s">
        <v>83</v>
      </c>
      <c r="BK477" s="215">
        <f>ROUND(I477*H477,2)</f>
        <v>0</v>
      </c>
      <c r="BL477" s="19" t="s">
        <v>272</v>
      </c>
      <c r="BM477" s="214" t="s">
        <v>668</v>
      </c>
    </row>
    <row r="478" s="2" customFormat="1">
      <c r="A478" s="40"/>
      <c r="B478" s="41"/>
      <c r="C478" s="42"/>
      <c r="D478" s="216" t="s">
        <v>189</v>
      </c>
      <c r="E478" s="42"/>
      <c r="F478" s="217" t="s">
        <v>669</v>
      </c>
      <c r="G478" s="42"/>
      <c r="H478" s="42"/>
      <c r="I478" s="218"/>
      <c r="J478" s="42"/>
      <c r="K478" s="42"/>
      <c r="L478" s="46"/>
      <c r="M478" s="219"/>
      <c r="N478" s="220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189</v>
      </c>
      <c r="AU478" s="19" t="s">
        <v>85</v>
      </c>
    </row>
    <row r="479" s="12" customFormat="1" ht="22.8" customHeight="1">
      <c r="A479" s="12"/>
      <c r="B479" s="187"/>
      <c r="C479" s="188"/>
      <c r="D479" s="189" t="s">
        <v>74</v>
      </c>
      <c r="E479" s="201" t="s">
        <v>670</v>
      </c>
      <c r="F479" s="201" t="s">
        <v>671</v>
      </c>
      <c r="G479" s="188"/>
      <c r="H479" s="188"/>
      <c r="I479" s="191"/>
      <c r="J479" s="202">
        <f>BK479</f>
        <v>0</v>
      </c>
      <c r="K479" s="188"/>
      <c r="L479" s="193"/>
      <c r="M479" s="194"/>
      <c r="N479" s="195"/>
      <c r="O479" s="195"/>
      <c r="P479" s="196">
        <f>SUM(P480:P531)</f>
        <v>0</v>
      </c>
      <c r="Q479" s="195"/>
      <c r="R479" s="196">
        <f>SUM(R480:R531)</f>
        <v>0.14935999999999999</v>
      </c>
      <c r="S479" s="195"/>
      <c r="T479" s="197">
        <f>SUM(T480:T531)</f>
        <v>0.15067149999999999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98" t="s">
        <v>85</v>
      </c>
      <c r="AT479" s="199" t="s">
        <v>74</v>
      </c>
      <c r="AU479" s="199" t="s">
        <v>83</v>
      </c>
      <c r="AY479" s="198" t="s">
        <v>179</v>
      </c>
      <c r="BK479" s="200">
        <f>SUM(BK480:BK531)</f>
        <v>0</v>
      </c>
    </row>
    <row r="480" s="2" customFormat="1" ht="24.15" customHeight="1">
      <c r="A480" s="40"/>
      <c r="B480" s="41"/>
      <c r="C480" s="203" t="s">
        <v>672</v>
      </c>
      <c r="D480" s="203" t="s">
        <v>182</v>
      </c>
      <c r="E480" s="204" t="s">
        <v>673</v>
      </c>
      <c r="F480" s="205" t="s">
        <v>674</v>
      </c>
      <c r="G480" s="206" t="s">
        <v>212</v>
      </c>
      <c r="H480" s="207">
        <v>12.75</v>
      </c>
      <c r="I480" s="208"/>
      <c r="J480" s="209">
        <f>ROUND(I480*H480,2)</f>
        <v>0</v>
      </c>
      <c r="K480" s="205" t="s">
        <v>186</v>
      </c>
      <c r="L480" s="46"/>
      <c r="M480" s="210" t="s">
        <v>21</v>
      </c>
      <c r="N480" s="211" t="s">
        <v>46</v>
      </c>
      <c r="O480" s="86"/>
      <c r="P480" s="212">
        <f>O480*H480</f>
        <v>0</v>
      </c>
      <c r="Q480" s="212">
        <v>0</v>
      </c>
      <c r="R480" s="212">
        <f>Q480*H480</f>
        <v>0</v>
      </c>
      <c r="S480" s="212">
        <v>0.0017700000000000001</v>
      </c>
      <c r="T480" s="213">
        <f>S480*H480</f>
        <v>0.022567500000000001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4" t="s">
        <v>272</v>
      </c>
      <c r="AT480" s="214" t="s">
        <v>182</v>
      </c>
      <c r="AU480" s="214" t="s">
        <v>85</v>
      </c>
      <c r="AY480" s="19" t="s">
        <v>179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19" t="s">
        <v>83</v>
      </c>
      <c r="BK480" s="215">
        <f>ROUND(I480*H480,2)</f>
        <v>0</v>
      </c>
      <c r="BL480" s="19" t="s">
        <v>272</v>
      </c>
      <c r="BM480" s="214" t="s">
        <v>675</v>
      </c>
    </row>
    <row r="481" s="2" customFormat="1">
      <c r="A481" s="40"/>
      <c r="B481" s="41"/>
      <c r="C481" s="42"/>
      <c r="D481" s="216" t="s">
        <v>189</v>
      </c>
      <c r="E481" s="42"/>
      <c r="F481" s="217" t="s">
        <v>676</v>
      </c>
      <c r="G481" s="42"/>
      <c r="H481" s="42"/>
      <c r="I481" s="218"/>
      <c r="J481" s="42"/>
      <c r="K481" s="42"/>
      <c r="L481" s="46"/>
      <c r="M481" s="219"/>
      <c r="N481" s="220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85</v>
      </c>
    </row>
    <row r="482" s="13" customFormat="1">
      <c r="A482" s="13"/>
      <c r="B482" s="221"/>
      <c r="C482" s="222"/>
      <c r="D482" s="223" t="s">
        <v>191</v>
      </c>
      <c r="E482" s="224" t="s">
        <v>21</v>
      </c>
      <c r="F482" s="225" t="s">
        <v>324</v>
      </c>
      <c r="G482" s="222"/>
      <c r="H482" s="224" t="s">
        <v>21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191</v>
      </c>
      <c r="AU482" s="231" t="s">
        <v>85</v>
      </c>
      <c r="AV482" s="13" t="s">
        <v>83</v>
      </c>
      <c r="AW482" s="13" t="s">
        <v>36</v>
      </c>
      <c r="AX482" s="13" t="s">
        <v>75</v>
      </c>
      <c r="AY482" s="231" t="s">
        <v>179</v>
      </c>
    </row>
    <row r="483" s="13" customFormat="1">
      <c r="A483" s="13"/>
      <c r="B483" s="221"/>
      <c r="C483" s="222"/>
      <c r="D483" s="223" t="s">
        <v>191</v>
      </c>
      <c r="E483" s="224" t="s">
        <v>21</v>
      </c>
      <c r="F483" s="225" t="s">
        <v>435</v>
      </c>
      <c r="G483" s="222"/>
      <c r="H483" s="224" t="s">
        <v>21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1" t="s">
        <v>191</v>
      </c>
      <c r="AU483" s="231" t="s">
        <v>85</v>
      </c>
      <c r="AV483" s="13" t="s">
        <v>83</v>
      </c>
      <c r="AW483" s="13" t="s">
        <v>36</v>
      </c>
      <c r="AX483" s="13" t="s">
        <v>75</v>
      </c>
      <c r="AY483" s="231" t="s">
        <v>179</v>
      </c>
    </row>
    <row r="484" s="14" customFormat="1">
      <c r="A484" s="14"/>
      <c r="B484" s="232"/>
      <c r="C484" s="233"/>
      <c r="D484" s="223" t="s">
        <v>191</v>
      </c>
      <c r="E484" s="235" t="s">
        <v>21</v>
      </c>
      <c r="F484" s="255" t="s">
        <v>111</v>
      </c>
      <c r="G484" s="233"/>
      <c r="H484" s="236">
        <v>12.75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2" t="s">
        <v>191</v>
      </c>
      <c r="AU484" s="242" t="s">
        <v>85</v>
      </c>
      <c r="AV484" s="14" t="s">
        <v>85</v>
      </c>
      <c r="AW484" s="14" t="s">
        <v>36</v>
      </c>
      <c r="AX484" s="14" t="s">
        <v>83</v>
      </c>
      <c r="AY484" s="242" t="s">
        <v>179</v>
      </c>
    </row>
    <row r="485" s="2" customFormat="1" ht="24.15" customHeight="1">
      <c r="A485" s="40"/>
      <c r="B485" s="41"/>
      <c r="C485" s="203" t="s">
        <v>677</v>
      </c>
      <c r="D485" s="203" t="s">
        <v>182</v>
      </c>
      <c r="E485" s="204" t="s">
        <v>678</v>
      </c>
      <c r="F485" s="205" t="s">
        <v>679</v>
      </c>
      <c r="G485" s="206" t="s">
        <v>212</v>
      </c>
      <c r="H485" s="207">
        <v>12.75</v>
      </c>
      <c r="I485" s="208"/>
      <c r="J485" s="209">
        <f>ROUND(I485*H485,2)</f>
        <v>0</v>
      </c>
      <c r="K485" s="205" t="s">
        <v>186</v>
      </c>
      <c r="L485" s="46"/>
      <c r="M485" s="210" t="s">
        <v>21</v>
      </c>
      <c r="N485" s="211" t="s">
        <v>46</v>
      </c>
      <c r="O485" s="86"/>
      <c r="P485" s="212">
        <f>O485*H485</f>
        <v>0</v>
      </c>
      <c r="Q485" s="212">
        <v>0</v>
      </c>
      <c r="R485" s="212">
        <f>Q485*H485</f>
        <v>0</v>
      </c>
      <c r="S485" s="212">
        <v>0.0025999999999999999</v>
      </c>
      <c r="T485" s="213">
        <f>S485*H485</f>
        <v>0.033149999999999999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4" t="s">
        <v>272</v>
      </c>
      <c r="AT485" s="214" t="s">
        <v>182</v>
      </c>
      <c r="AU485" s="214" t="s">
        <v>85</v>
      </c>
      <c r="AY485" s="19" t="s">
        <v>179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19" t="s">
        <v>83</v>
      </c>
      <c r="BK485" s="215">
        <f>ROUND(I485*H485,2)</f>
        <v>0</v>
      </c>
      <c r="BL485" s="19" t="s">
        <v>272</v>
      </c>
      <c r="BM485" s="214" t="s">
        <v>680</v>
      </c>
    </row>
    <row r="486" s="2" customFormat="1">
      <c r="A486" s="40"/>
      <c r="B486" s="41"/>
      <c r="C486" s="42"/>
      <c r="D486" s="216" t="s">
        <v>189</v>
      </c>
      <c r="E486" s="42"/>
      <c r="F486" s="217" t="s">
        <v>681</v>
      </c>
      <c r="G486" s="42"/>
      <c r="H486" s="42"/>
      <c r="I486" s="218"/>
      <c r="J486" s="42"/>
      <c r="K486" s="42"/>
      <c r="L486" s="46"/>
      <c r="M486" s="219"/>
      <c r="N486" s="220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189</v>
      </c>
      <c r="AU486" s="19" t="s">
        <v>85</v>
      </c>
    </row>
    <row r="487" s="13" customFormat="1">
      <c r="A487" s="13"/>
      <c r="B487" s="221"/>
      <c r="C487" s="222"/>
      <c r="D487" s="223" t="s">
        <v>191</v>
      </c>
      <c r="E487" s="224" t="s">
        <v>21</v>
      </c>
      <c r="F487" s="225" t="s">
        <v>324</v>
      </c>
      <c r="G487" s="222"/>
      <c r="H487" s="224" t="s">
        <v>21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1" t="s">
        <v>191</v>
      </c>
      <c r="AU487" s="231" t="s">
        <v>85</v>
      </c>
      <c r="AV487" s="13" t="s">
        <v>83</v>
      </c>
      <c r="AW487" s="13" t="s">
        <v>36</v>
      </c>
      <c r="AX487" s="13" t="s">
        <v>75</v>
      </c>
      <c r="AY487" s="231" t="s">
        <v>179</v>
      </c>
    </row>
    <row r="488" s="13" customFormat="1">
      <c r="A488" s="13"/>
      <c r="B488" s="221"/>
      <c r="C488" s="222"/>
      <c r="D488" s="223" t="s">
        <v>191</v>
      </c>
      <c r="E488" s="224" t="s">
        <v>21</v>
      </c>
      <c r="F488" s="225" t="s">
        <v>435</v>
      </c>
      <c r="G488" s="222"/>
      <c r="H488" s="224" t="s">
        <v>21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1" t="s">
        <v>191</v>
      </c>
      <c r="AU488" s="231" t="s">
        <v>85</v>
      </c>
      <c r="AV488" s="13" t="s">
        <v>83</v>
      </c>
      <c r="AW488" s="13" t="s">
        <v>36</v>
      </c>
      <c r="AX488" s="13" t="s">
        <v>75</v>
      </c>
      <c r="AY488" s="231" t="s">
        <v>179</v>
      </c>
    </row>
    <row r="489" s="14" customFormat="1">
      <c r="A489" s="14"/>
      <c r="B489" s="232"/>
      <c r="C489" s="233"/>
      <c r="D489" s="223" t="s">
        <v>191</v>
      </c>
      <c r="E489" s="235" t="s">
        <v>21</v>
      </c>
      <c r="F489" s="255" t="s">
        <v>111</v>
      </c>
      <c r="G489" s="233"/>
      <c r="H489" s="236">
        <v>12.75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2" t="s">
        <v>191</v>
      </c>
      <c r="AU489" s="242" t="s">
        <v>85</v>
      </c>
      <c r="AV489" s="14" t="s">
        <v>85</v>
      </c>
      <c r="AW489" s="14" t="s">
        <v>36</v>
      </c>
      <c r="AX489" s="14" t="s">
        <v>83</v>
      </c>
      <c r="AY489" s="242" t="s">
        <v>179</v>
      </c>
    </row>
    <row r="490" s="2" customFormat="1" ht="16.5" customHeight="1">
      <c r="A490" s="40"/>
      <c r="B490" s="41"/>
      <c r="C490" s="203" t="s">
        <v>682</v>
      </c>
      <c r="D490" s="203" t="s">
        <v>182</v>
      </c>
      <c r="E490" s="204" t="s">
        <v>683</v>
      </c>
      <c r="F490" s="205" t="s">
        <v>684</v>
      </c>
      <c r="G490" s="206" t="s">
        <v>212</v>
      </c>
      <c r="H490" s="207">
        <v>24.100000000000001</v>
      </c>
      <c r="I490" s="208"/>
      <c r="J490" s="209">
        <f>ROUND(I490*H490,2)</f>
        <v>0</v>
      </c>
      <c r="K490" s="205" t="s">
        <v>186</v>
      </c>
      <c r="L490" s="46"/>
      <c r="M490" s="210" t="s">
        <v>21</v>
      </c>
      <c r="N490" s="211" t="s">
        <v>46</v>
      </c>
      <c r="O490" s="86"/>
      <c r="P490" s="212">
        <f>O490*H490</f>
        <v>0</v>
      </c>
      <c r="Q490" s="212">
        <v>0</v>
      </c>
      <c r="R490" s="212">
        <f>Q490*H490</f>
        <v>0</v>
      </c>
      <c r="S490" s="212">
        <v>0.0039399999999999999</v>
      </c>
      <c r="T490" s="213">
        <f>S490*H490</f>
        <v>0.094954000000000011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4" t="s">
        <v>272</v>
      </c>
      <c r="AT490" s="214" t="s">
        <v>182</v>
      </c>
      <c r="AU490" s="214" t="s">
        <v>85</v>
      </c>
      <c r="AY490" s="19" t="s">
        <v>179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19" t="s">
        <v>83</v>
      </c>
      <c r="BK490" s="215">
        <f>ROUND(I490*H490,2)</f>
        <v>0</v>
      </c>
      <c r="BL490" s="19" t="s">
        <v>272</v>
      </c>
      <c r="BM490" s="214" t="s">
        <v>685</v>
      </c>
    </row>
    <row r="491" s="2" customFormat="1">
      <c r="A491" s="40"/>
      <c r="B491" s="41"/>
      <c r="C491" s="42"/>
      <c r="D491" s="216" t="s">
        <v>189</v>
      </c>
      <c r="E491" s="42"/>
      <c r="F491" s="217" t="s">
        <v>686</v>
      </c>
      <c r="G491" s="42"/>
      <c r="H491" s="42"/>
      <c r="I491" s="218"/>
      <c r="J491" s="42"/>
      <c r="K491" s="42"/>
      <c r="L491" s="46"/>
      <c r="M491" s="219"/>
      <c r="N491" s="220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85</v>
      </c>
    </row>
    <row r="492" s="13" customFormat="1">
      <c r="A492" s="13"/>
      <c r="B492" s="221"/>
      <c r="C492" s="222"/>
      <c r="D492" s="223" t="s">
        <v>191</v>
      </c>
      <c r="E492" s="224" t="s">
        <v>21</v>
      </c>
      <c r="F492" s="225" t="s">
        <v>192</v>
      </c>
      <c r="G492" s="222"/>
      <c r="H492" s="224" t="s">
        <v>21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1" t="s">
        <v>191</v>
      </c>
      <c r="AU492" s="231" t="s">
        <v>85</v>
      </c>
      <c r="AV492" s="13" t="s">
        <v>83</v>
      </c>
      <c r="AW492" s="13" t="s">
        <v>36</v>
      </c>
      <c r="AX492" s="13" t="s">
        <v>75</v>
      </c>
      <c r="AY492" s="231" t="s">
        <v>179</v>
      </c>
    </row>
    <row r="493" s="14" customFormat="1">
      <c r="A493" s="14"/>
      <c r="B493" s="232"/>
      <c r="C493" s="233"/>
      <c r="D493" s="223" t="s">
        <v>191</v>
      </c>
      <c r="E493" s="234" t="s">
        <v>21</v>
      </c>
      <c r="F493" s="235" t="s">
        <v>687</v>
      </c>
      <c r="G493" s="233"/>
      <c r="H493" s="236">
        <v>24.100000000000001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2" t="s">
        <v>191</v>
      </c>
      <c r="AU493" s="242" t="s">
        <v>85</v>
      </c>
      <c r="AV493" s="14" t="s">
        <v>85</v>
      </c>
      <c r="AW493" s="14" t="s">
        <v>36</v>
      </c>
      <c r="AX493" s="14" t="s">
        <v>75</v>
      </c>
      <c r="AY493" s="242" t="s">
        <v>179</v>
      </c>
    </row>
    <row r="494" s="15" customFormat="1">
      <c r="A494" s="15"/>
      <c r="B494" s="243"/>
      <c r="C494" s="244"/>
      <c r="D494" s="223" t="s">
        <v>191</v>
      </c>
      <c r="E494" s="245" t="s">
        <v>21</v>
      </c>
      <c r="F494" s="246" t="s">
        <v>194</v>
      </c>
      <c r="G494" s="244"/>
      <c r="H494" s="247">
        <v>24.100000000000001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3" t="s">
        <v>191</v>
      </c>
      <c r="AU494" s="253" t="s">
        <v>85</v>
      </c>
      <c r="AV494" s="15" t="s">
        <v>187</v>
      </c>
      <c r="AW494" s="15" t="s">
        <v>36</v>
      </c>
      <c r="AX494" s="15" t="s">
        <v>83</v>
      </c>
      <c r="AY494" s="253" t="s">
        <v>179</v>
      </c>
    </row>
    <row r="495" s="2" customFormat="1" ht="24.15" customHeight="1">
      <c r="A495" s="40"/>
      <c r="B495" s="41"/>
      <c r="C495" s="203" t="s">
        <v>688</v>
      </c>
      <c r="D495" s="203" t="s">
        <v>182</v>
      </c>
      <c r="E495" s="204" t="s">
        <v>689</v>
      </c>
      <c r="F495" s="205" t="s">
        <v>690</v>
      </c>
      <c r="G495" s="206" t="s">
        <v>212</v>
      </c>
      <c r="H495" s="207">
        <v>12.75</v>
      </c>
      <c r="I495" s="208"/>
      <c r="J495" s="209">
        <f>ROUND(I495*H495,2)</f>
        <v>0</v>
      </c>
      <c r="K495" s="205" t="s">
        <v>186</v>
      </c>
      <c r="L495" s="46"/>
      <c r="M495" s="210" t="s">
        <v>21</v>
      </c>
      <c r="N495" s="211" t="s">
        <v>46</v>
      </c>
      <c r="O495" s="86"/>
      <c r="P495" s="212">
        <f>O495*H495</f>
        <v>0</v>
      </c>
      <c r="Q495" s="212">
        <v>0.00106</v>
      </c>
      <c r="R495" s="212">
        <f>Q495*H495</f>
        <v>0.013514999999999999</v>
      </c>
      <c r="S495" s="212">
        <v>0</v>
      </c>
      <c r="T495" s="213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4" t="s">
        <v>272</v>
      </c>
      <c r="AT495" s="214" t="s">
        <v>182</v>
      </c>
      <c r="AU495" s="214" t="s">
        <v>85</v>
      </c>
      <c r="AY495" s="19" t="s">
        <v>179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9" t="s">
        <v>83</v>
      </c>
      <c r="BK495" s="215">
        <f>ROUND(I495*H495,2)</f>
        <v>0</v>
      </c>
      <c r="BL495" s="19" t="s">
        <v>272</v>
      </c>
      <c r="BM495" s="214" t="s">
        <v>691</v>
      </c>
    </row>
    <row r="496" s="2" customFormat="1">
      <c r="A496" s="40"/>
      <c r="B496" s="41"/>
      <c r="C496" s="42"/>
      <c r="D496" s="216" t="s">
        <v>189</v>
      </c>
      <c r="E496" s="42"/>
      <c r="F496" s="217" t="s">
        <v>692</v>
      </c>
      <c r="G496" s="42"/>
      <c r="H496" s="42"/>
      <c r="I496" s="218"/>
      <c r="J496" s="42"/>
      <c r="K496" s="42"/>
      <c r="L496" s="46"/>
      <c r="M496" s="219"/>
      <c r="N496" s="220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189</v>
      </c>
      <c r="AU496" s="19" t="s">
        <v>85</v>
      </c>
    </row>
    <row r="497" s="13" customFormat="1">
      <c r="A497" s="13"/>
      <c r="B497" s="221"/>
      <c r="C497" s="222"/>
      <c r="D497" s="223" t="s">
        <v>191</v>
      </c>
      <c r="E497" s="224" t="s">
        <v>21</v>
      </c>
      <c r="F497" s="225" t="s">
        <v>324</v>
      </c>
      <c r="G497" s="222"/>
      <c r="H497" s="224" t="s">
        <v>21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1" t="s">
        <v>191</v>
      </c>
      <c r="AU497" s="231" t="s">
        <v>85</v>
      </c>
      <c r="AV497" s="13" t="s">
        <v>83</v>
      </c>
      <c r="AW497" s="13" t="s">
        <v>36</v>
      </c>
      <c r="AX497" s="13" t="s">
        <v>75</v>
      </c>
      <c r="AY497" s="231" t="s">
        <v>179</v>
      </c>
    </row>
    <row r="498" s="13" customFormat="1">
      <c r="A498" s="13"/>
      <c r="B498" s="221"/>
      <c r="C498" s="222"/>
      <c r="D498" s="223" t="s">
        <v>191</v>
      </c>
      <c r="E498" s="224" t="s">
        <v>21</v>
      </c>
      <c r="F498" s="225" t="s">
        <v>435</v>
      </c>
      <c r="G498" s="222"/>
      <c r="H498" s="224" t="s">
        <v>21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1" t="s">
        <v>191</v>
      </c>
      <c r="AU498" s="231" t="s">
        <v>85</v>
      </c>
      <c r="AV498" s="13" t="s">
        <v>83</v>
      </c>
      <c r="AW498" s="13" t="s">
        <v>36</v>
      </c>
      <c r="AX498" s="13" t="s">
        <v>75</v>
      </c>
      <c r="AY498" s="231" t="s">
        <v>179</v>
      </c>
    </row>
    <row r="499" s="14" customFormat="1">
      <c r="A499" s="14"/>
      <c r="B499" s="232"/>
      <c r="C499" s="233"/>
      <c r="D499" s="223" t="s">
        <v>191</v>
      </c>
      <c r="E499" s="235" t="s">
        <v>21</v>
      </c>
      <c r="F499" s="255" t="s">
        <v>111</v>
      </c>
      <c r="G499" s="233"/>
      <c r="H499" s="236">
        <v>12.75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2" t="s">
        <v>191</v>
      </c>
      <c r="AU499" s="242" t="s">
        <v>85</v>
      </c>
      <c r="AV499" s="14" t="s">
        <v>85</v>
      </c>
      <c r="AW499" s="14" t="s">
        <v>36</v>
      </c>
      <c r="AX499" s="14" t="s">
        <v>83</v>
      </c>
      <c r="AY499" s="242" t="s">
        <v>179</v>
      </c>
    </row>
    <row r="500" s="2" customFormat="1" ht="24.15" customHeight="1">
      <c r="A500" s="40"/>
      <c r="B500" s="41"/>
      <c r="C500" s="203" t="s">
        <v>693</v>
      </c>
      <c r="D500" s="203" t="s">
        <v>182</v>
      </c>
      <c r="E500" s="204" t="s">
        <v>694</v>
      </c>
      <c r="F500" s="205" t="s">
        <v>695</v>
      </c>
      <c r="G500" s="206" t="s">
        <v>212</v>
      </c>
      <c r="H500" s="207">
        <v>12.75</v>
      </c>
      <c r="I500" s="208"/>
      <c r="J500" s="209">
        <f>ROUND(I500*H500,2)</f>
        <v>0</v>
      </c>
      <c r="K500" s="205" t="s">
        <v>186</v>
      </c>
      <c r="L500" s="46"/>
      <c r="M500" s="210" t="s">
        <v>21</v>
      </c>
      <c r="N500" s="211" t="s">
        <v>46</v>
      </c>
      <c r="O500" s="86"/>
      <c r="P500" s="212">
        <f>O500*H500</f>
        <v>0</v>
      </c>
      <c r="Q500" s="212">
        <v>0.0017600000000000001</v>
      </c>
      <c r="R500" s="212">
        <f>Q500*H500</f>
        <v>0.022440000000000002</v>
      </c>
      <c r="S500" s="212">
        <v>0</v>
      </c>
      <c r="T500" s="213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4" t="s">
        <v>272</v>
      </c>
      <c r="AT500" s="214" t="s">
        <v>182</v>
      </c>
      <c r="AU500" s="214" t="s">
        <v>85</v>
      </c>
      <c r="AY500" s="19" t="s">
        <v>179</v>
      </c>
      <c r="BE500" s="215">
        <f>IF(N500="základní",J500,0)</f>
        <v>0</v>
      </c>
      <c r="BF500" s="215">
        <f>IF(N500="snížená",J500,0)</f>
        <v>0</v>
      </c>
      <c r="BG500" s="215">
        <f>IF(N500="zákl. přenesená",J500,0)</f>
        <v>0</v>
      </c>
      <c r="BH500" s="215">
        <f>IF(N500="sníž. přenesená",J500,0)</f>
        <v>0</v>
      </c>
      <c r="BI500" s="215">
        <f>IF(N500="nulová",J500,0)</f>
        <v>0</v>
      </c>
      <c r="BJ500" s="19" t="s">
        <v>83</v>
      </c>
      <c r="BK500" s="215">
        <f>ROUND(I500*H500,2)</f>
        <v>0</v>
      </c>
      <c r="BL500" s="19" t="s">
        <v>272</v>
      </c>
      <c r="BM500" s="214" t="s">
        <v>696</v>
      </c>
    </row>
    <row r="501" s="2" customFormat="1">
      <c r="A501" s="40"/>
      <c r="B501" s="41"/>
      <c r="C501" s="42"/>
      <c r="D501" s="216" t="s">
        <v>189</v>
      </c>
      <c r="E501" s="42"/>
      <c r="F501" s="217" t="s">
        <v>697</v>
      </c>
      <c r="G501" s="42"/>
      <c r="H501" s="42"/>
      <c r="I501" s="218"/>
      <c r="J501" s="42"/>
      <c r="K501" s="42"/>
      <c r="L501" s="46"/>
      <c r="M501" s="219"/>
      <c r="N501" s="220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189</v>
      </c>
      <c r="AU501" s="19" t="s">
        <v>85</v>
      </c>
    </row>
    <row r="502" s="13" customFormat="1">
      <c r="A502" s="13"/>
      <c r="B502" s="221"/>
      <c r="C502" s="222"/>
      <c r="D502" s="223" t="s">
        <v>191</v>
      </c>
      <c r="E502" s="224" t="s">
        <v>21</v>
      </c>
      <c r="F502" s="225" t="s">
        <v>324</v>
      </c>
      <c r="G502" s="222"/>
      <c r="H502" s="224" t="s">
        <v>21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1" t="s">
        <v>191</v>
      </c>
      <c r="AU502" s="231" t="s">
        <v>85</v>
      </c>
      <c r="AV502" s="13" t="s">
        <v>83</v>
      </c>
      <c r="AW502" s="13" t="s">
        <v>36</v>
      </c>
      <c r="AX502" s="13" t="s">
        <v>75</v>
      </c>
      <c r="AY502" s="231" t="s">
        <v>179</v>
      </c>
    </row>
    <row r="503" s="13" customFormat="1">
      <c r="A503" s="13"/>
      <c r="B503" s="221"/>
      <c r="C503" s="222"/>
      <c r="D503" s="223" t="s">
        <v>191</v>
      </c>
      <c r="E503" s="224" t="s">
        <v>21</v>
      </c>
      <c r="F503" s="225" t="s">
        <v>435</v>
      </c>
      <c r="G503" s="222"/>
      <c r="H503" s="224" t="s">
        <v>21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191</v>
      </c>
      <c r="AU503" s="231" t="s">
        <v>85</v>
      </c>
      <c r="AV503" s="13" t="s">
        <v>83</v>
      </c>
      <c r="AW503" s="13" t="s">
        <v>36</v>
      </c>
      <c r="AX503" s="13" t="s">
        <v>75</v>
      </c>
      <c r="AY503" s="231" t="s">
        <v>179</v>
      </c>
    </row>
    <row r="504" s="14" customFormat="1">
      <c r="A504" s="14"/>
      <c r="B504" s="232"/>
      <c r="C504" s="233"/>
      <c r="D504" s="223" t="s">
        <v>191</v>
      </c>
      <c r="E504" s="235" t="s">
        <v>21</v>
      </c>
      <c r="F504" s="255" t="s">
        <v>111</v>
      </c>
      <c r="G504" s="233"/>
      <c r="H504" s="236">
        <v>12.75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2" t="s">
        <v>191</v>
      </c>
      <c r="AU504" s="242" t="s">
        <v>85</v>
      </c>
      <c r="AV504" s="14" t="s">
        <v>85</v>
      </c>
      <c r="AW504" s="14" t="s">
        <v>36</v>
      </c>
      <c r="AX504" s="14" t="s">
        <v>83</v>
      </c>
      <c r="AY504" s="242" t="s">
        <v>179</v>
      </c>
    </row>
    <row r="505" s="2" customFormat="1" ht="33" customHeight="1">
      <c r="A505" s="40"/>
      <c r="B505" s="41"/>
      <c r="C505" s="203" t="s">
        <v>698</v>
      </c>
      <c r="D505" s="203" t="s">
        <v>182</v>
      </c>
      <c r="E505" s="204" t="s">
        <v>699</v>
      </c>
      <c r="F505" s="205" t="s">
        <v>700</v>
      </c>
      <c r="G505" s="206" t="s">
        <v>212</v>
      </c>
      <c r="H505" s="207">
        <v>8.9000000000000004</v>
      </c>
      <c r="I505" s="208"/>
      <c r="J505" s="209">
        <f>ROUND(I505*H505,2)</f>
        <v>0</v>
      </c>
      <c r="K505" s="205" t="s">
        <v>186</v>
      </c>
      <c r="L505" s="46"/>
      <c r="M505" s="210" t="s">
        <v>21</v>
      </c>
      <c r="N505" s="211" t="s">
        <v>46</v>
      </c>
      <c r="O505" s="86"/>
      <c r="P505" s="212">
        <f>O505*H505</f>
        <v>0</v>
      </c>
      <c r="Q505" s="212">
        <v>0.0013600000000000001</v>
      </c>
      <c r="R505" s="212">
        <f>Q505*H505</f>
        <v>0.012104000000000002</v>
      </c>
      <c r="S505" s="212">
        <v>0</v>
      </c>
      <c r="T505" s="213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4" t="s">
        <v>272</v>
      </c>
      <c r="AT505" s="214" t="s">
        <v>182</v>
      </c>
      <c r="AU505" s="214" t="s">
        <v>85</v>
      </c>
      <c r="AY505" s="19" t="s">
        <v>179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19" t="s">
        <v>83</v>
      </c>
      <c r="BK505" s="215">
        <f>ROUND(I505*H505,2)</f>
        <v>0</v>
      </c>
      <c r="BL505" s="19" t="s">
        <v>272</v>
      </c>
      <c r="BM505" s="214" t="s">
        <v>701</v>
      </c>
    </row>
    <row r="506" s="2" customFormat="1">
      <c r="A506" s="40"/>
      <c r="B506" s="41"/>
      <c r="C506" s="42"/>
      <c r="D506" s="216" t="s">
        <v>189</v>
      </c>
      <c r="E506" s="42"/>
      <c r="F506" s="217" t="s">
        <v>702</v>
      </c>
      <c r="G506" s="42"/>
      <c r="H506" s="42"/>
      <c r="I506" s="218"/>
      <c r="J506" s="42"/>
      <c r="K506" s="42"/>
      <c r="L506" s="46"/>
      <c r="M506" s="219"/>
      <c r="N506" s="220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189</v>
      </c>
      <c r="AU506" s="19" t="s">
        <v>85</v>
      </c>
    </row>
    <row r="507" s="13" customFormat="1">
      <c r="A507" s="13"/>
      <c r="B507" s="221"/>
      <c r="C507" s="222"/>
      <c r="D507" s="223" t="s">
        <v>191</v>
      </c>
      <c r="E507" s="224" t="s">
        <v>21</v>
      </c>
      <c r="F507" s="225" t="s">
        <v>703</v>
      </c>
      <c r="G507" s="222"/>
      <c r="H507" s="224" t="s">
        <v>21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1" t="s">
        <v>191</v>
      </c>
      <c r="AU507" s="231" t="s">
        <v>85</v>
      </c>
      <c r="AV507" s="13" t="s">
        <v>83</v>
      </c>
      <c r="AW507" s="13" t="s">
        <v>36</v>
      </c>
      <c r="AX507" s="13" t="s">
        <v>75</v>
      </c>
      <c r="AY507" s="231" t="s">
        <v>179</v>
      </c>
    </row>
    <row r="508" s="14" customFormat="1">
      <c r="A508" s="14"/>
      <c r="B508" s="232"/>
      <c r="C508" s="233"/>
      <c r="D508" s="223" t="s">
        <v>191</v>
      </c>
      <c r="E508" s="234" t="s">
        <v>21</v>
      </c>
      <c r="F508" s="235" t="s">
        <v>704</v>
      </c>
      <c r="G508" s="233"/>
      <c r="H508" s="236">
        <v>8.9000000000000004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2" t="s">
        <v>191</v>
      </c>
      <c r="AU508" s="242" t="s">
        <v>85</v>
      </c>
      <c r="AV508" s="14" t="s">
        <v>85</v>
      </c>
      <c r="AW508" s="14" t="s">
        <v>36</v>
      </c>
      <c r="AX508" s="14" t="s">
        <v>75</v>
      </c>
      <c r="AY508" s="242" t="s">
        <v>179</v>
      </c>
    </row>
    <row r="509" s="15" customFormat="1">
      <c r="A509" s="15"/>
      <c r="B509" s="243"/>
      <c r="C509" s="244"/>
      <c r="D509" s="223" t="s">
        <v>191</v>
      </c>
      <c r="E509" s="245" t="s">
        <v>21</v>
      </c>
      <c r="F509" s="246" t="s">
        <v>194</v>
      </c>
      <c r="G509" s="244"/>
      <c r="H509" s="247">
        <v>8.9000000000000004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3" t="s">
        <v>191</v>
      </c>
      <c r="AU509" s="253" t="s">
        <v>85</v>
      </c>
      <c r="AV509" s="15" t="s">
        <v>187</v>
      </c>
      <c r="AW509" s="15" t="s">
        <v>36</v>
      </c>
      <c r="AX509" s="15" t="s">
        <v>83</v>
      </c>
      <c r="AY509" s="253" t="s">
        <v>179</v>
      </c>
    </row>
    <row r="510" s="2" customFormat="1" ht="37.8" customHeight="1">
      <c r="A510" s="40"/>
      <c r="B510" s="41"/>
      <c r="C510" s="203" t="s">
        <v>705</v>
      </c>
      <c r="D510" s="203" t="s">
        <v>182</v>
      </c>
      <c r="E510" s="204" t="s">
        <v>706</v>
      </c>
      <c r="F510" s="205" t="s">
        <v>707</v>
      </c>
      <c r="G510" s="206" t="s">
        <v>212</v>
      </c>
      <c r="H510" s="207">
        <v>12.75</v>
      </c>
      <c r="I510" s="208"/>
      <c r="J510" s="209">
        <f>ROUND(I510*H510,2)</f>
        <v>0</v>
      </c>
      <c r="K510" s="205" t="s">
        <v>186</v>
      </c>
      <c r="L510" s="46"/>
      <c r="M510" s="210" t="s">
        <v>21</v>
      </c>
      <c r="N510" s="211" t="s">
        <v>46</v>
      </c>
      <c r="O510" s="86"/>
      <c r="P510" s="212">
        <f>O510*H510</f>
        <v>0</v>
      </c>
      <c r="Q510" s="212">
        <v>0.0030599999999999998</v>
      </c>
      <c r="R510" s="212">
        <f>Q510*H510</f>
        <v>0.039014999999999994</v>
      </c>
      <c r="S510" s="212">
        <v>0</v>
      </c>
      <c r="T510" s="213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4" t="s">
        <v>272</v>
      </c>
      <c r="AT510" s="214" t="s">
        <v>182</v>
      </c>
      <c r="AU510" s="214" t="s">
        <v>85</v>
      </c>
      <c r="AY510" s="19" t="s">
        <v>179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19" t="s">
        <v>83</v>
      </c>
      <c r="BK510" s="215">
        <f>ROUND(I510*H510,2)</f>
        <v>0</v>
      </c>
      <c r="BL510" s="19" t="s">
        <v>272</v>
      </c>
      <c r="BM510" s="214" t="s">
        <v>708</v>
      </c>
    </row>
    <row r="511" s="2" customFormat="1">
      <c r="A511" s="40"/>
      <c r="B511" s="41"/>
      <c r="C511" s="42"/>
      <c r="D511" s="216" t="s">
        <v>189</v>
      </c>
      <c r="E511" s="42"/>
      <c r="F511" s="217" t="s">
        <v>709</v>
      </c>
      <c r="G511" s="42"/>
      <c r="H511" s="42"/>
      <c r="I511" s="218"/>
      <c r="J511" s="42"/>
      <c r="K511" s="42"/>
      <c r="L511" s="46"/>
      <c r="M511" s="219"/>
      <c r="N511" s="220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189</v>
      </c>
      <c r="AU511" s="19" t="s">
        <v>85</v>
      </c>
    </row>
    <row r="512" s="13" customFormat="1">
      <c r="A512" s="13"/>
      <c r="B512" s="221"/>
      <c r="C512" s="222"/>
      <c r="D512" s="223" t="s">
        <v>191</v>
      </c>
      <c r="E512" s="224" t="s">
        <v>21</v>
      </c>
      <c r="F512" s="225" t="s">
        <v>324</v>
      </c>
      <c r="G512" s="222"/>
      <c r="H512" s="224" t="s">
        <v>21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191</v>
      </c>
      <c r="AU512" s="231" t="s">
        <v>85</v>
      </c>
      <c r="AV512" s="13" t="s">
        <v>83</v>
      </c>
      <c r="AW512" s="13" t="s">
        <v>36</v>
      </c>
      <c r="AX512" s="13" t="s">
        <v>75</v>
      </c>
      <c r="AY512" s="231" t="s">
        <v>179</v>
      </c>
    </row>
    <row r="513" s="13" customFormat="1">
      <c r="A513" s="13"/>
      <c r="B513" s="221"/>
      <c r="C513" s="222"/>
      <c r="D513" s="223" t="s">
        <v>191</v>
      </c>
      <c r="E513" s="224" t="s">
        <v>21</v>
      </c>
      <c r="F513" s="225" t="s">
        <v>435</v>
      </c>
      <c r="G513" s="222"/>
      <c r="H513" s="224" t="s">
        <v>21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1" t="s">
        <v>191</v>
      </c>
      <c r="AU513" s="231" t="s">
        <v>85</v>
      </c>
      <c r="AV513" s="13" t="s">
        <v>83</v>
      </c>
      <c r="AW513" s="13" t="s">
        <v>36</v>
      </c>
      <c r="AX513" s="13" t="s">
        <v>75</v>
      </c>
      <c r="AY513" s="231" t="s">
        <v>179</v>
      </c>
    </row>
    <row r="514" s="14" customFormat="1">
      <c r="A514" s="14"/>
      <c r="B514" s="232"/>
      <c r="C514" s="233"/>
      <c r="D514" s="223" t="s">
        <v>191</v>
      </c>
      <c r="E514" s="235" t="s">
        <v>21</v>
      </c>
      <c r="F514" s="255" t="s">
        <v>111</v>
      </c>
      <c r="G514" s="233"/>
      <c r="H514" s="236">
        <v>12.75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2" t="s">
        <v>191</v>
      </c>
      <c r="AU514" s="242" t="s">
        <v>85</v>
      </c>
      <c r="AV514" s="14" t="s">
        <v>85</v>
      </c>
      <c r="AW514" s="14" t="s">
        <v>36</v>
      </c>
      <c r="AX514" s="14" t="s">
        <v>83</v>
      </c>
      <c r="AY514" s="242" t="s">
        <v>179</v>
      </c>
    </row>
    <row r="515" s="2" customFormat="1" ht="33" customHeight="1">
      <c r="A515" s="40"/>
      <c r="B515" s="41"/>
      <c r="C515" s="203" t="s">
        <v>710</v>
      </c>
      <c r="D515" s="203" t="s">
        <v>182</v>
      </c>
      <c r="E515" s="204" t="s">
        <v>711</v>
      </c>
      <c r="F515" s="205" t="s">
        <v>712</v>
      </c>
      <c r="G515" s="206" t="s">
        <v>212</v>
      </c>
      <c r="H515" s="207">
        <v>12.75</v>
      </c>
      <c r="I515" s="208"/>
      <c r="J515" s="209">
        <f>ROUND(I515*H515,2)</f>
        <v>0</v>
      </c>
      <c r="K515" s="205" t="s">
        <v>186</v>
      </c>
      <c r="L515" s="46"/>
      <c r="M515" s="210" t="s">
        <v>21</v>
      </c>
      <c r="N515" s="211" t="s">
        <v>46</v>
      </c>
      <c r="O515" s="86"/>
      <c r="P515" s="212">
        <f>O515*H515</f>
        <v>0</v>
      </c>
      <c r="Q515" s="212">
        <v>0.0027399999999999998</v>
      </c>
      <c r="R515" s="212">
        <f>Q515*H515</f>
        <v>0.034935000000000001</v>
      </c>
      <c r="S515" s="212">
        <v>0</v>
      </c>
      <c r="T515" s="213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4" t="s">
        <v>272</v>
      </c>
      <c r="AT515" s="214" t="s">
        <v>182</v>
      </c>
      <c r="AU515" s="214" t="s">
        <v>85</v>
      </c>
      <c r="AY515" s="19" t="s">
        <v>179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19" t="s">
        <v>83</v>
      </c>
      <c r="BK515" s="215">
        <f>ROUND(I515*H515,2)</f>
        <v>0</v>
      </c>
      <c r="BL515" s="19" t="s">
        <v>272</v>
      </c>
      <c r="BM515" s="214" t="s">
        <v>713</v>
      </c>
    </row>
    <row r="516" s="2" customFormat="1">
      <c r="A516" s="40"/>
      <c r="B516" s="41"/>
      <c r="C516" s="42"/>
      <c r="D516" s="216" t="s">
        <v>189</v>
      </c>
      <c r="E516" s="42"/>
      <c r="F516" s="217" t="s">
        <v>714</v>
      </c>
      <c r="G516" s="42"/>
      <c r="H516" s="42"/>
      <c r="I516" s="218"/>
      <c r="J516" s="42"/>
      <c r="K516" s="42"/>
      <c r="L516" s="46"/>
      <c r="M516" s="219"/>
      <c r="N516" s="220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189</v>
      </c>
      <c r="AU516" s="19" t="s">
        <v>85</v>
      </c>
    </row>
    <row r="517" s="13" customFormat="1">
      <c r="A517" s="13"/>
      <c r="B517" s="221"/>
      <c r="C517" s="222"/>
      <c r="D517" s="223" t="s">
        <v>191</v>
      </c>
      <c r="E517" s="224" t="s">
        <v>21</v>
      </c>
      <c r="F517" s="225" t="s">
        <v>324</v>
      </c>
      <c r="G517" s="222"/>
      <c r="H517" s="224" t="s">
        <v>21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1" t="s">
        <v>191</v>
      </c>
      <c r="AU517" s="231" t="s">
        <v>85</v>
      </c>
      <c r="AV517" s="13" t="s">
        <v>83</v>
      </c>
      <c r="AW517" s="13" t="s">
        <v>36</v>
      </c>
      <c r="AX517" s="13" t="s">
        <v>75</v>
      </c>
      <c r="AY517" s="231" t="s">
        <v>179</v>
      </c>
    </row>
    <row r="518" s="13" customFormat="1">
      <c r="A518" s="13"/>
      <c r="B518" s="221"/>
      <c r="C518" s="222"/>
      <c r="D518" s="223" t="s">
        <v>191</v>
      </c>
      <c r="E518" s="224" t="s">
        <v>21</v>
      </c>
      <c r="F518" s="225" t="s">
        <v>435</v>
      </c>
      <c r="G518" s="222"/>
      <c r="H518" s="224" t="s">
        <v>21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191</v>
      </c>
      <c r="AU518" s="231" t="s">
        <v>85</v>
      </c>
      <c r="AV518" s="13" t="s">
        <v>83</v>
      </c>
      <c r="AW518" s="13" t="s">
        <v>36</v>
      </c>
      <c r="AX518" s="13" t="s">
        <v>75</v>
      </c>
      <c r="AY518" s="231" t="s">
        <v>179</v>
      </c>
    </row>
    <row r="519" s="14" customFormat="1">
      <c r="A519" s="14"/>
      <c r="B519" s="232"/>
      <c r="C519" s="233"/>
      <c r="D519" s="223" t="s">
        <v>191</v>
      </c>
      <c r="E519" s="235" t="s">
        <v>21</v>
      </c>
      <c r="F519" s="255" t="s">
        <v>111</v>
      </c>
      <c r="G519" s="233"/>
      <c r="H519" s="236">
        <v>12.75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2" t="s">
        <v>191</v>
      </c>
      <c r="AU519" s="242" t="s">
        <v>85</v>
      </c>
      <c r="AV519" s="14" t="s">
        <v>85</v>
      </c>
      <c r="AW519" s="14" t="s">
        <v>36</v>
      </c>
      <c r="AX519" s="14" t="s">
        <v>83</v>
      </c>
      <c r="AY519" s="242" t="s">
        <v>179</v>
      </c>
    </row>
    <row r="520" s="2" customFormat="1" ht="37.8" customHeight="1">
      <c r="A520" s="40"/>
      <c r="B520" s="41"/>
      <c r="C520" s="203" t="s">
        <v>715</v>
      </c>
      <c r="D520" s="203" t="s">
        <v>182</v>
      </c>
      <c r="E520" s="204" t="s">
        <v>716</v>
      </c>
      <c r="F520" s="205" t="s">
        <v>717</v>
      </c>
      <c r="G520" s="206" t="s">
        <v>202</v>
      </c>
      <c r="H520" s="207">
        <v>2</v>
      </c>
      <c r="I520" s="208"/>
      <c r="J520" s="209">
        <f>ROUND(I520*H520,2)</f>
        <v>0</v>
      </c>
      <c r="K520" s="205" t="s">
        <v>186</v>
      </c>
      <c r="L520" s="46"/>
      <c r="M520" s="210" t="s">
        <v>21</v>
      </c>
      <c r="N520" s="211" t="s">
        <v>46</v>
      </c>
      <c r="O520" s="86"/>
      <c r="P520" s="212">
        <f>O520*H520</f>
        <v>0</v>
      </c>
      <c r="Q520" s="212">
        <v>0.00029999999999999997</v>
      </c>
      <c r="R520" s="212">
        <f>Q520*H520</f>
        <v>0.00059999999999999995</v>
      </c>
      <c r="S520" s="212">
        <v>0</v>
      </c>
      <c r="T520" s="213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4" t="s">
        <v>272</v>
      </c>
      <c r="AT520" s="214" t="s">
        <v>182</v>
      </c>
      <c r="AU520" s="214" t="s">
        <v>85</v>
      </c>
      <c r="AY520" s="19" t="s">
        <v>179</v>
      </c>
      <c r="BE520" s="215">
        <f>IF(N520="základní",J520,0)</f>
        <v>0</v>
      </c>
      <c r="BF520" s="215">
        <f>IF(N520="snížená",J520,0)</f>
        <v>0</v>
      </c>
      <c r="BG520" s="215">
        <f>IF(N520="zákl. přenesená",J520,0)</f>
        <v>0</v>
      </c>
      <c r="BH520" s="215">
        <f>IF(N520="sníž. přenesená",J520,0)</f>
        <v>0</v>
      </c>
      <c r="BI520" s="215">
        <f>IF(N520="nulová",J520,0)</f>
        <v>0</v>
      </c>
      <c r="BJ520" s="19" t="s">
        <v>83</v>
      </c>
      <c r="BK520" s="215">
        <f>ROUND(I520*H520,2)</f>
        <v>0</v>
      </c>
      <c r="BL520" s="19" t="s">
        <v>272</v>
      </c>
      <c r="BM520" s="214" t="s">
        <v>718</v>
      </c>
    </row>
    <row r="521" s="2" customFormat="1">
      <c r="A521" s="40"/>
      <c r="B521" s="41"/>
      <c r="C521" s="42"/>
      <c r="D521" s="216" t="s">
        <v>189</v>
      </c>
      <c r="E521" s="42"/>
      <c r="F521" s="217" t="s">
        <v>719</v>
      </c>
      <c r="G521" s="42"/>
      <c r="H521" s="42"/>
      <c r="I521" s="218"/>
      <c r="J521" s="42"/>
      <c r="K521" s="42"/>
      <c r="L521" s="46"/>
      <c r="M521" s="219"/>
      <c r="N521" s="220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189</v>
      </c>
      <c r="AU521" s="19" t="s">
        <v>85</v>
      </c>
    </row>
    <row r="522" s="13" customFormat="1">
      <c r="A522" s="13"/>
      <c r="B522" s="221"/>
      <c r="C522" s="222"/>
      <c r="D522" s="223" t="s">
        <v>191</v>
      </c>
      <c r="E522" s="224" t="s">
        <v>21</v>
      </c>
      <c r="F522" s="225" t="s">
        <v>192</v>
      </c>
      <c r="G522" s="222"/>
      <c r="H522" s="224" t="s">
        <v>21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1" t="s">
        <v>191</v>
      </c>
      <c r="AU522" s="231" t="s">
        <v>85</v>
      </c>
      <c r="AV522" s="13" t="s">
        <v>83</v>
      </c>
      <c r="AW522" s="13" t="s">
        <v>36</v>
      </c>
      <c r="AX522" s="13" t="s">
        <v>75</v>
      </c>
      <c r="AY522" s="231" t="s">
        <v>179</v>
      </c>
    </row>
    <row r="523" s="14" customFormat="1">
      <c r="A523" s="14"/>
      <c r="B523" s="232"/>
      <c r="C523" s="233"/>
      <c r="D523" s="223" t="s">
        <v>191</v>
      </c>
      <c r="E523" s="234" t="s">
        <v>21</v>
      </c>
      <c r="F523" s="235" t="s">
        <v>720</v>
      </c>
      <c r="G523" s="233"/>
      <c r="H523" s="236">
        <v>2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2" t="s">
        <v>191</v>
      </c>
      <c r="AU523" s="242" t="s">
        <v>85</v>
      </c>
      <c r="AV523" s="14" t="s">
        <v>85</v>
      </c>
      <c r="AW523" s="14" t="s">
        <v>36</v>
      </c>
      <c r="AX523" s="14" t="s">
        <v>75</v>
      </c>
      <c r="AY523" s="242" t="s">
        <v>179</v>
      </c>
    </row>
    <row r="524" s="15" customFormat="1">
      <c r="A524" s="15"/>
      <c r="B524" s="243"/>
      <c r="C524" s="244"/>
      <c r="D524" s="223" t="s">
        <v>191</v>
      </c>
      <c r="E524" s="245" t="s">
        <v>21</v>
      </c>
      <c r="F524" s="246" t="s">
        <v>194</v>
      </c>
      <c r="G524" s="244"/>
      <c r="H524" s="247">
        <v>2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3" t="s">
        <v>191</v>
      </c>
      <c r="AU524" s="253" t="s">
        <v>85</v>
      </c>
      <c r="AV524" s="15" t="s">
        <v>187</v>
      </c>
      <c r="AW524" s="15" t="s">
        <v>36</v>
      </c>
      <c r="AX524" s="15" t="s">
        <v>83</v>
      </c>
      <c r="AY524" s="253" t="s">
        <v>179</v>
      </c>
    </row>
    <row r="525" s="2" customFormat="1" ht="37.8" customHeight="1">
      <c r="A525" s="40"/>
      <c r="B525" s="41"/>
      <c r="C525" s="203" t="s">
        <v>721</v>
      </c>
      <c r="D525" s="203" t="s">
        <v>182</v>
      </c>
      <c r="E525" s="204" t="s">
        <v>722</v>
      </c>
      <c r="F525" s="205" t="s">
        <v>723</v>
      </c>
      <c r="G525" s="206" t="s">
        <v>212</v>
      </c>
      <c r="H525" s="207">
        <v>24.100000000000001</v>
      </c>
      <c r="I525" s="208"/>
      <c r="J525" s="209">
        <f>ROUND(I525*H525,2)</f>
        <v>0</v>
      </c>
      <c r="K525" s="205" t="s">
        <v>186</v>
      </c>
      <c r="L525" s="46"/>
      <c r="M525" s="210" t="s">
        <v>21</v>
      </c>
      <c r="N525" s="211" t="s">
        <v>46</v>
      </c>
      <c r="O525" s="86"/>
      <c r="P525" s="212">
        <f>O525*H525</f>
        <v>0</v>
      </c>
      <c r="Q525" s="212">
        <v>0.0011100000000000001</v>
      </c>
      <c r="R525" s="212">
        <f>Q525*H525</f>
        <v>0.026751000000000004</v>
      </c>
      <c r="S525" s="212">
        <v>0</v>
      </c>
      <c r="T525" s="213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4" t="s">
        <v>272</v>
      </c>
      <c r="AT525" s="214" t="s">
        <v>182</v>
      </c>
      <c r="AU525" s="214" t="s">
        <v>85</v>
      </c>
      <c r="AY525" s="19" t="s">
        <v>179</v>
      </c>
      <c r="BE525" s="215">
        <f>IF(N525="základní",J525,0)</f>
        <v>0</v>
      </c>
      <c r="BF525" s="215">
        <f>IF(N525="snížená",J525,0)</f>
        <v>0</v>
      </c>
      <c r="BG525" s="215">
        <f>IF(N525="zákl. přenesená",J525,0)</f>
        <v>0</v>
      </c>
      <c r="BH525" s="215">
        <f>IF(N525="sníž. přenesená",J525,0)</f>
        <v>0</v>
      </c>
      <c r="BI525" s="215">
        <f>IF(N525="nulová",J525,0)</f>
        <v>0</v>
      </c>
      <c r="BJ525" s="19" t="s">
        <v>83</v>
      </c>
      <c r="BK525" s="215">
        <f>ROUND(I525*H525,2)</f>
        <v>0</v>
      </c>
      <c r="BL525" s="19" t="s">
        <v>272</v>
      </c>
      <c r="BM525" s="214" t="s">
        <v>724</v>
      </c>
    </row>
    <row r="526" s="2" customFormat="1">
      <c r="A526" s="40"/>
      <c r="B526" s="41"/>
      <c r="C526" s="42"/>
      <c r="D526" s="216" t="s">
        <v>189</v>
      </c>
      <c r="E526" s="42"/>
      <c r="F526" s="217" t="s">
        <v>725</v>
      </c>
      <c r="G526" s="42"/>
      <c r="H526" s="42"/>
      <c r="I526" s="218"/>
      <c r="J526" s="42"/>
      <c r="K526" s="42"/>
      <c r="L526" s="46"/>
      <c r="M526" s="219"/>
      <c r="N526" s="220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189</v>
      </c>
      <c r="AU526" s="19" t="s">
        <v>85</v>
      </c>
    </row>
    <row r="527" s="13" customFormat="1">
      <c r="A527" s="13"/>
      <c r="B527" s="221"/>
      <c r="C527" s="222"/>
      <c r="D527" s="223" t="s">
        <v>191</v>
      </c>
      <c r="E527" s="224" t="s">
        <v>21</v>
      </c>
      <c r="F527" s="225" t="s">
        <v>192</v>
      </c>
      <c r="G527" s="222"/>
      <c r="H527" s="224" t="s">
        <v>21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1" t="s">
        <v>191</v>
      </c>
      <c r="AU527" s="231" t="s">
        <v>85</v>
      </c>
      <c r="AV527" s="13" t="s">
        <v>83</v>
      </c>
      <c r="AW527" s="13" t="s">
        <v>36</v>
      </c>
      <c r="AX527" s="13" t="s">
        <v>75</v>
      </c>
      <c r="AY527" s="231" t="s">
        <v>179</v>
      </c>
    </row>
    <row r="528" s="14" customFormat="1">
      <c r="A528" s="14"/>
      <c r="B528" s="232"/>
      <c r="C528" s="233"/>
      <c r="D528" s="223" t="s">
        <v>191</v>
      </c>
      <c r="E528" s="234" t="s">
        <v>21</v>
      </c>
      <c r="F528" s="235" t="s">
        <v>687</v>
      </c>
      <c r="G528" s="233"/>
      <c r="H528" s="236">
        <v>24.100000000000001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2" t="s">
        <v>191</v>
      </c>
      <c r="AU528" s="242" t="s">
        <v>85</v>
      </c>
      <c r="AV528" s="14" t="s">
        <v>85</v>
      </c>
      <c r="AW528" s="14" t="s">
        <v>36</v>
      </c>
      <c r="AX528" s="14" t="s">
        <v>75</v>
      </c>
      <c r="AY528" s="242" t="s">
        <v>179</v>
      </c>
    </row>
    <row r="529" s="15" customFormat="1">
      <c r="A529" s="15"/>
      <c r="B529" s="243"/>
      <c r="C529" s="244"/>
      <c r="D529" s="223" t="s">
        <v>191</v>
      </c>
      <c r="E529" s="245" t="s">
        <v>21</v>
      </c>
      <c r="F529" s="246" t="s">
        <v>194</v>
      </c>
      <c r="G529" s="244"/>
      <c r="H529" s="247">
        <v>24.100000000000001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3" t="s">
        <v>191</v>
      </c>
      <c r="AU529" s="253" t="s">
        <v>85</v>
      </c>
      <c r="AV529" s="15" t="s">
        <v>187</v>
      </c>
      <c r="AW529" s="15" t="s">
        <v>36</v>
      </c>
      <c r="AX529" s="15" t="s">
        <v>83</v>
      </c>
      <c r="AY529" s="253" t="s">
        <v>179</v>
      </c>
    </row>
    <row r="530" s="2" customFormat="1" ht="49.05" customHeight="1">
      <c r="A530" s="40"/>
      <c r="B530" s="41"/>
      <c r="C530" s="203" t="s">
        <v>726</v>
      </c>
      <c r="D530" s="203" t="s">
        <v>182</v>
      </c>
      <c r="E530" s="204" t="s">
        <v>727</v>
      </c>
      <c r="F530" s="205" t="s">
        <v>728</v>
      </c>
      <c r="G530" s="206" t="s">
        <v>269</v>
      </c>
      <c r="H530" s="207">
        <v>0.14899999999999999</v>
      </c>
      <c r="I530" s="208"/>
      <c r="J530" s="209">
        <f>ROUND(I530*H530,2)</f>
        <v>0</v>
      </c>
      <c r="K530" s="205" t="s">
        <v>186</v>
      </c>
      <c r="L530" s="46"/>
      <c r="M530" s="210" t="s">
        <v>21</v>
      </c>
      <c r="N530" s="211" t="s">
        <v>46</v>
      </c>
      <c r="O530" s="86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4" t="s">
        <v>272</v>
      </c>
      <c r="AT530" s="214" t="s">
        <v>182</v>
      </c>
      <c r="AU530" s="214" t="s">
        <v>85</v>
      </c>
      <c r="AY530" s="19" t="s">
        <v>179</v>
      </c>
      <c r="BE530" s="215">
        <f>IF(N530="základní",J530,0)</f>
        <v>0</v>
      </c>
      <c r="BF530" s="215">
        <f>IF(N530="snížená",J530,0)</f>
        <v>0</v>
      </c>
      <c r="BG530" s="215">
        <f>IF(N530="zákl. přenesená",J530,0)</f>
        <v>0</v>
      </c>
      <c r="BH530" s="215">
        <f>IF(N530="sníž. přenesená",J530,0)</f>
        <v>0</v>
      </c>
      <c r="BI530" s="215">
        <f>IF(N530="nulová",J530,0)</f>
        <v>0</v>
      </c>
      <c r="BJ530" s="19" t="s">
        <v>83</v>
      </c>
      <c r="BK530" s="215">
        <f>ROUND(I530*H530,2)</f>
        <v>0</v>
      </c>
      <c r="BL530" s="19" t="s">
        <v>272</v>
      </c>
      <c r="BM530" s="214" t="s">
        <v>729</v>
      </c>
    </row>
    <row r="531" s="2" customFormat="1">
      <c r="A531" s="40"/>
      <c r="B531" s="41"/>
      <c r="C531" s="42"/>
      <c r="D531" s="216" t="s">
        <v>189</v>
      </c>
      <c r="E531" s="42"/>
      <c r="F531" s="217" t="s">
        <v>730</v>
      </c>
      <c r="G531" s="42"/>
      <c r="H531" s="42"/>
      <c r="I531" s="218"/>
      <c r="J531" s="42"/>
      <c r="K531" s="42"/>
      <c r="L531" s="46"/>
      <c r="M531" s="219"/>
      <c r="N531" s="220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189</v>
      </c>
      <c r="AU531" s="19" t="s">
        <v>85</v>
      </c>
    </row>
    <row r="532" s="12" customFormat="1" ht="22.8" customHeight="1">
      <c r="A532" s="12"/>
      <c r="B532" s="187"/>
      <c r="C532" s="188"/>
      <c r="D532" s="189" t="s">
        <v>74</v>
      </c>
      <c r="E532" s="201" t="s">
        <v>731</v>
      </c>
      <c r="F532" s="201" t="s">
        <v>732</v>
      </c>
      <c r="G532" s="188"/>
      <c r="H532" s="188"/>
      <c r="I532" s="191"/>
      <c r="J532" s="202">
        <f>BK532</f>
        <v>0</v>
      </c>
      <c r="K532" s="188"/>
      <c r="L532" s="193"/>
      <c r="M532" s="194"/>
      <c r="N532" s="195"/>
      <c r="O532" s="195"/>
      <c r="P532" s="196">
        <f>SUM(P533:P555)</f>
        <v>0</v>
      </c>
      <c r="Q532" s="195"/>
      <c r="R532" s="196">
        <f>SUM(R533:R555)</f>
        <v>0.0026490800000000007</v>
      </c>
      <c r="S532" s="195"/>
      <c r="T532" s="197">
        <f>SUM(T533:T555)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98" t="s">
        <v>85</v>
      </c>
      <c r="AT532" s="199" t="s">
        <v>74</v>
      </c>
      <c r="AU532" s="199" t="s">
        <v>83</v>
      </c>
      <c r="AY532" s="198" t="s">
        <v>179</v>
      </c>
      <c r="BK532" s="200">
        <f>SUM(BK533:BK555)</f>
        <v>0</v>
      </c>
    </row>
    <row r="533" s="2" customFormat="1" ht="37.8" customHeight="1">
      <c r="A533" s="40"/>
      <c r="B533" s="41"/>
      <c r="C533" s="203" t="s">
        <v>733</v>
      </c>
      <c r="D533" s="203" t="s">
        <v>182</v>
      </c>
      <c r="E533" s="204" t="s">
        <v>734</v>
      </c>
      <c r="F533" s="205" t="s">
        <v>735</v>
      </c>
      <c r="G533" s="206" t="s">
        <v>185</v>
      </c>
      <c r="H533" s="207">
        <v>0.51000000000000001</v>
      </c>
      <c r="I533" s="208"/>
      <c r="J533" s="209">
        <f>ROUND(I533*H533,2)</f>
        <v>0</v>
      </c>
      <c r="K533" s="205" t="s">
        <v>186</v>
      </c>
      <c r="L533" s="46"/>
      <c r="M533" s="210" t="s">
        <v>21</v>
      </c>
      <c r="N533" s="211" t="s">
        <v>46</v>
      </c>
      <c r="O533" s="86"/>
      <c r="P533" s="212">
        <f>O533*H533</f>
        <v>0</v>
      </c>
      <c r="Q533" s="212">
        <v>6.9999999999999994E-05</v>
      </c>
      <c r="R533" s="212">
        <f>Q533*H533</f>
        <v>3.57E-05</v>
      </c>
      <c r="S533" s="212">
        <v>0</v>
      </c>
      <c r="T533" s="213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4" t="s">
        <v>272</v>
      </c>
      <c r="AT533" s="214" t="s">
        <v>182</v>
      </c>
      <c r="AU533" s="214" t="s">
        <v>85</v>
      </c>
      <c r="AY533" s="19" t="s">
        <v>179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19" t="s">
        <v>83</v>
      </c>
      <c r="BK533" s="215">
        <f>ROUND(I533*H533,2)</f>
        <v>0</v>
      </c>
      <c r="BL533" s="19" t="s">
        <v>272</v>
      </c>
      <c r="BM533" s="214" t="s">
        <v>736</v>
      </c>
    </row>
    <row r="534" s="2" customFormat="1">
      <c r="A534" s="40"/>
      <c r="B534" s="41"/>
      <c r="C534" s="42"/>
      <c r="D534" s="216" t="s">
        <v>189</v>
      </c>
      <c r="E534" s="42"/>
      <c r="F534" s="217" t="s">
        <v>737</v>
      </c>
      <c r="G534" s="42"/>
      <c r="H534" s="42"/>
      <c r="I534" s="218"/>
      <c r="J534" s="42"/>
      <c r="K534" s="42"/>
      <c r="L534" s="46"/>
      <c r="M534" s="219"/>
      <c r="N534" s="220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189</v>
      </c>
      <c r="AU534" s="19" t="s">
        <v>85</v>
      </c>
    </row>
    <row r="535" s="14" customFormat="1">
      <c r="A535" s="14"/>
      <c r="B535" s="232"/>
      <c r="C535" s="233"/>
      <c r="D535" s="223" t="s">
        <v>191</v>
      </c>
      <c r="E535" s="234" t="s">
        <v>21</v>
      </c>
      <c r="F535" s="235" t="s">
        <v>738</v>
      </c>
      <c r="G535" s="233"/>
      <c r="H535" s="236">
        <v>0.51000000000000001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2" t="s">
        <v>191</v>
      </c>
      <c r="AU535" s="242" t="s">
        <v>85</v>
      </c>
      <c r="AV535" s="14" t="s">
        <v>85</v>
      </c>
      <c r="AW535" s="14" t="s">
        <v>36</v>
      </c>
      <c r="AX535" s="14" t="s">
        <v>83</v>
      </c>
      <c r="AY535" s="242" t="s">
        <v>179</v>
      </c>
    </row>
    <row r="536" s="2" customFormat="1" ht="37.8" customHeight="1">
      <c r="A536" s="40"/>
      <c r="B536" s="41"/>
      <c r="C536" s="203" t="s">
        <v>739</v>
      </c>
      <c r="D536" s="203" t="s">
        <v>182</v>
      </c>
      <c r="E536" s="204" t="s">
        <v>740</v>
      </c>
      <c r="F536" s="205" t="s">
        <v>741</v>
      </c>
      <c r="G536" s="206" t="s">
        <v>185</v>
      </c>
      <c r="H536" s="207">
        <v>0.51000000000000001</v>
      </c>
      <c r="I536" s="208"/>
      <c r="J536" s="209">
        <f>ROUND(I536*H536,2)</f>
        <v>0</v>
      </c>
      <c r="K536" s="205" t="s">
        <v>186</v>
      </c>
      <c r="L536" s="46"/>
      <c r="M536" s="210" t="s">
        <v>21</v>
      </c>
      <c r="N536" s="211" t="s">
        <v>46</v>
      </c>
      <c r="O536" s="86"/>
      <c r="P536" s="212">
        <f>O536*H536</f>
        <v>0</v>
      </c>
      <c r="Q536" s="212">
        <v>6.9999999999999994E-05</v>
      </c>
      <c r="R536" s="212">
        <f>Q536*H536</f>
        <v>3.57E-05</v>
      </c>
      <c r="S536" s="212">
        <v>0</v>
      </c>
      <c r="T536" s="213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4" t="s">
        <v>272</v>
      </c>
      <c r="AT536" s="214" t="s">
        <v>182</v>
      </c>
      <c r="AU536" s="214" t="s">
        <v>85</v>
      </c>
      <c r="AY536" s="19" t="s">
        <v>179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19" t="s">
        <v>83</v>
      </c>
      <c r="BK536" s="215">
        <f>ROUND(I536*H536,2)</f>
        <v>0</v>
      </c>
      <c r="BL536" s="19" t="s">
        <v>272</v>
      </c>
      <c r="BM536" s="214" t="s">
        <v>742</v>
      </c>
    </row>
    <row r="537" s="2" customFormat="1">
      <c r="A537" s="40"/>
      <c r="B537" s="41"/>
      <c r="C537" s="42"/>
      <c r="D537" s="216" t="s">
        <v>189</v>
      </c>
      <c r="E537" s="42"/>
      <c r="F537" s="217" t="s">
        <v>743</v>
      </c>
      <c r="G537" s="42"/>
      <c r="H537" s="42"/>
      <c r="I537" s="218"/>
      <c r="J537" s="42"/>
      <c r="K537" s="42"/>
      <c r="L537" s="46"/>
      <c r="M537" s="219"/>
      <c r="N537" s="220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189</v>
      </c>
      <c r="AU537" s="19" t="s">
        <v>85</v>
      </c>
    </row>
    <row r="538" s="14" customFormat="1">
      <c r="A538" s="14"/>
      <c r="B538" s="232"/>
      <c r="C538" s="233"/>
      <c r="D538" s="223" t="s">
        <v>191</v>
      </c>
      <c r="E538" s="234" t="s">
        <v>21</v>
      </c>
      <c r="F538" s="235" t="s">
        <v>738</v>
      </c>
      <c r="G538" s="233"/>
      <c r="H538" s="236">
        <v>0.51000000000000001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2" t="s">
        <v>191</v>
      </c>
      <c r="AU538" s="242" t="s">
        <v>85</v>
      </c>
      <c r="AV538" s="14" t="s">
        <v>85</v>
      </c>
      <c r="AW538" s="14" t="s">
        <v>36</v>
      </c>
      <c r="AX538" s="14" t="s">
        <v>83</v>
      </c>
      <c r="AY538" s="242" t="s">
        <v>179</v>
      </c>
    </row>
    <row r="539" s="2" customFormat="1" ht="24.15" customHeight="1">
      <c r="A539" s="40"/>
      <c r="B539" s="41"/>
      <c r="C539" s="203" t="s">
        <v>744</v>
      </c>
      <c r="D539" s="203" t="s">
        <v>182</v>
      </c>
      <c r="E539" s="204" t="s">
        <v>745</v>
      </c>
      <c r="F539" s="205" t="s">
        <v>746</v>
      </c>
      <c r="G539" s="206" t="s">
        <v>185</v>
      </c>
      <c r="H539" s="207">
        <v>0.51000000000000001</v>
      </c>
      <c r="I539" s="208"/>
      <c r="J539" s="209">
        <f>ROUND(I539*H539,2)</f>
        <v>0</v>
      </c>
      <c r="K539" s="205" t="s">
        <v>186</v>
      </c>
      <c r="L539" s="46"/>
      <c r="M539" s="210" t="s">
        <v>21</v>
      </c>
      <c r="N539" s="211" t="s">
        <v>46</v>
      </c>
      <c r="O539" s="86"/>
      <c r="P539" s="212">
        <f>O539*H539</f>
        <v>0</v>
      </c>
      <c r="Q539" s="212">
        <v>0</v>
      </c>
      <c r="R539" s="212">
        <f>Q539*H539</f>
        <v>0</v>
      </c>
      <c r="S539" s="212">
        <v>0</v>
      </c>
      <c r="T539" s="213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4" t="s">
        <v>272</v>
      </c>
      <c r="AT539" s="214" t="s">
        <v>182</v>
      </c>
      <c r="AU539" s="214" t="s">
        <v>85</v>
      </c>
      <c r="AY539" s="19" t="s">
        <v>179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19" t="s">
        <v>83</v>
      </c>
      <c r="BK539" s="215">
        <f>ROUND(I539*H539,2)</f>
        <v>0</v>
      </c>
      <c r="BL539" s="19" t="s">
        <v>272</v>
      </c>
      <c r="BM539" s="214" t="s">
        <v>747</v>
      </c>
    </row>
    <row r="540" s="2" customFormat="1">
      <c r="A540" s="40"/>
      <c r="B540" s="41"/>
      <c r="C540" s="42"/>
      <c r="D540" s="216" t="s">
        <v>189</v>
      </c>
      <c r="E540" s="42"/>
      <c r="F540" s="217" t="s">
        <v>748</v>
      </c>
      <c r="G540" s="42"/>
      <c r="H540" s="42"/>
      <c r="I540" s="218"/>
      <c r="J540" s="42"/>
      <c r="K540" s="42"/>
      <c r="L540" s="46"/>
      <c r="M540" s="219"/>
      <c r="N540" s="220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189</v>
      </c>
      <c r="AU540" s="19" t="s">
        <v>85</v>
      </c>
    </row>
    <row r="541" s="14" customFormat="1">
      <c r="A541" s="14"/>
      <c r="B541" s="232"/>
      <c r="C541" s="233"/>
      <c r="D541" s="223" t="s">
        <v>191</v>
      </c>
      <c r="E541" s="234" t="s">
        <v>21</v>
      </c>
      <c r="F541" s="235" t="s">
        <v>738</v>
      </c>
      <c r="G541" s="233"/>
      <c r="H541" s="236">
        <v>0.51000000000000001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2" t="s">
        <v>191</v>
      </c>
      <c r="AU541" s="242" t="s">
        <v>85</v>
      </c>
      <c r="AV541" s="14" t="s">
        <v>85</v>
      </c>
      <c r="AW541" s="14" t="s">
        <v>36</v>
      </c>
      <c r="AX541" s="14" t="s">
        <v>83</v>
      </c>
      <c r="AY541" s="242" t="s">
        <v>179</v>
      </c>
    </row>
    <row r="542" s="2" customFormat="1" ht="24.15" customHeight="1">
      <c r="A542" s="40"/>
      <c r="B542" s="41"/>
      <c r="C542" s="203" t="s">
        <v>749</v>
      </c>
      <c r="D542" s="203" t="s">
        <v>182</v>
      </c>
      <c r="E542" s="204" t="s">
        <v>750</v>
      </c>
      <c r="F542" s="205" t="s">
        <v>751</v>
      </c>
      <c r="G542" s="206" t="s">
        <v>185</v>
      </c>
      <c r="H542" s="207">
        <v>0.51000000000000001</v>
      </c>
      <c r="I542" s="208"/>
      <c r="J542" s="209">
        <f>ROUND(I542*H542,2)</f>
        <v>0</v>
      </c>
      <c r="K542" s="205" t="s">
        <v>186</v>
      </c>
      <c r="L542" s="46"/>
      <c r="M542" s="210" t="s">
        <v>21</v>
      </c>
      <c r="N542" s="211" t="s">
        <v>46</v>
      </c>
      <c r="O542" s="86"/>
      <c r="P542" s="212">
        <f>O542*H542</f>
        <v>0</v>
      </c>
      <c r="Q542" s="212">
        <v>0.00013999999999999999</v>
      </c>
      <c r="R542" s="212">
        <f>Q542*H542</f>
        <v>7.1400000000000001E-05</v>
      </c>
      <c r="S542" s="212">
        <v>0</v>
      </c>
      <c r="T542" s="213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4" t="s">
        <v>272</v>
      </c>
      <c r="AT542" s="214" t="s">
        <v>182</v>
      </c>
      <c r="AU542" s="214" t="s">
        <v>85</v>
      </c>
      <c r="AY542" s="19" t="s">
        <v>179</v>
      </c>
      <c r="BE542" s="215">
        <f>IF(N542="základní",J542,0)</f>
        <v>0</v>
      </c>
      <c r="BF542" s="215">
        <f>IF(N542="snížená",J542,0)</f>
        <v>0</v>
      </c>
      <c r="BG542" s="215">
        <f>IF(N542="zákl. přenesená",J542,0)</f>
        <v>0</v>
      </c>
      <c r="BH542" s="215">
        <f>IF(N542="sníž. přenesená",J542,0)</f>
        <v>0</v>
      </c>
      <c r="BI542" s="215">
        <f>IF(N542="nulová",J542,0)</f>
        <v>0</v>
      </c>
      <c r="BJ542" s="19" t="s">
        <v>83</v>
      </c>
      <c r="BK542" s="215">
        <f>ROUND(I542*H542,2)</f>
        <v>0</v>
      </c>
      <c r="BL542" s="19" t="s">
        <v>272</v>
      </c>
      <c r="BM542" s="214" t="s">
        <v>752</v>
      </c>
    </row>
    <row r="543" s="2" customFormat="1">
      <c r="A543" s="40"/>
      <c r="B543" s="41"/>
      <c r="C543" s="42"/>
      <c r="D543" s="216" t="s">
        <v>189</v>
      </c>
      <c r="E543" s="42"/>
      <c r="F543" s="217" t="s">
        <v>753</v>
      </c>
      <c r="G543" s="42"/>
      <c r="H543" s="42"/>
      <c r="I543" s="218"/>
      <c r="J543" s="42"/>
      <c r="K543" s="42"/>
      <c r="L543" s="46"/>
      <c r="M543" s="219"/>
      <c r="N543" s="220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189</v>
      </c>
      <c r="AU543" s="19" t="s">
        <v>85</v>
      </c>
    </row>
    <row r="544" s="14" customFormat="1">
      <c r="A544" s="14"/>
      <c r="B544" s="232"/>
      <c r="C544" s="233"/>
      <c r="D544" s="223" t="s">
        <v>191</v>
      </c>
      <c r="E544" s="234" t="s">
        <v>21</v>
      </c>
      <c r="F544" s="235" t="s">
        <v>738</v>
      </c>
      <c r="G544" s="233"/>
      <c r="H544" s="236">
        <v>0.51000000000000001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2" t="s">
        <v>191</v>
      </c>
      <c r="AU544" s="242" t="s">
        <v>85</v>
      </c>
      <c r="AV544" s="14" t="s">
        <v>85</v>
      </c>
      <c r="AW544" s="14" t="s">
        <v>36</v>
      </c>
      <c r="AX544" s="14" t="s">
        <v>83</v>
      </c>
      <c r="AY544" s="242" t="s">
        <v>179</v>
      </c>
    </row>
    <row r="545" s="2" customFormat="1" ht="24.15" customHeight="1">
      <c r="A545" s="40"/>
      <c r="B545" s="41"/>
      <c r="C545" s="203" t="s">
        <v>754</v>
      </c>
      <c r="D545" s="203" t="s">
        <v>182</v>
      </c>
      <c r="E545" s="204" t="s">
        <v>755</v>
      </c>
      <c r="F545" s="205" t="s">
        <v>756</v>
      </c>
      <c r="G545" s="206" t="s">
        <v>185</v>
      </c>
      <c r="H545" s="207">
        <v>0.51000000000000001</v>
      </c>
      <c r="I545" s="208"/>
      <c r="J545" s="209">
        <f>ROUND(I545*H545,2)</f>
        <v>0</v>
      </c>
      <c r="K545" s="205" t="s">
        <v>186</v>
      </c>
      <c r="L545" s="46"/>
      <c r="M545" s="210" t="s">
        <v>21</v>
      </c>
      <c r="N545" s="211" t="s">
        <v>46</v>
      </c>
      <c r="O545" s="86"/>
      <c r="P545" s="212">
        <f>O545*H545</f>
        <v>0</v>
      </c>
      <c r="Q545" s="212">
        <v>0.00012999999999999999</v>
      </c>
      <c r="R545" s="212">
        <f>Q545*H545</f>
        <v>6.6299999999999999E-05</v>
      </c>
      <c r="S545" s="212">
        <v>0</v>
      </c>
      <c r="T545" s="213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4" t="s">
        <v>272</v>
      </c>
      <c r="AT545" s="214" t="s">
        <v>182</v>
      </c>
      <c r="AU545" s="214" t="s">
        <v>85</v>
      </c>
      <c r="AY545" s="19" t="s">
        <v>179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19" t="s">
        <v>83</v>
      </c>
      <c r="BK545" s="215">
        <f>ROUND(I545*H545,2)</f>
        <v>0</v>
      </c>
      <c r="BL545" s="19" t="s">
        <v>272</v>
      </c>
      <c r="BM545" s="214" t="s">
        <v>757</v>
      </c>
    </row>
    <row r="546" s="2" customFormat="1">
      <c r="A546" s="40"/>
      <c r="B546" s="41"/>
      <c r="C546" s="42"/>
      <c r="D546" s="216" t="s">
        <v>189</v>
      </c>
      <c r="E546" s="42"/>
      <c r="F546" s="217" t="s">
        <v>758</v>
      </c>
      <c r="G546" s="42"/>
      <c r="H546" s="42"/>
      <c r="I546" s="218"/>
      <c r="J546" s="42"/>
      <c r="K546" s="42"/>
      <c r="L546" s="46"/>
      <c r="M546" s="219"/>
      <c r="N546" s="220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189</v>
      </c>
      <c r="AU546" s="19" t="s">
        <v>85</v>
      </c>
    </row>
    <row r="547" s="14" customFormat="1">
      <c r="A547" s="14"/>
      <c r="B547" s="232"/>
      <c r="C547" s="233"/>
      <c r="D547" s="223" t="s">
        <v>191</v>
      </c>
      <c r="E547" s="234" t="s">
        <v>21</v>
      </c>
      <c r="F547" s="235" t="s">
        <v>738</v>
      </c>
      <c r="G547" s="233"/>
      <c r="H547" s="236">
        <v>0.51000000000000001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2" t="s">
        <v>191</v>
      </c>
      <c r="AU547" s="242" t="s">
        <v>85</v>
      </c>
      <c r="AV547" s="14" t="s">
        <v>85</v>
      </c>
      <c r="AW547" s="14" t="s">
        <v>36</v>
      </c>
      <c r="AX547" s="14" t="s">
        <v>83</v>
      </c>
      <c r="AY547" s="242" t="s">
        <v>179</v>
      </c>
    </row>
    <row r="548" s="2" customFormat="1" ht="37.8" customHeight="1">
      <c r="A548" s="40"/>
      <c r="B548" s="41"/>
      <c r="C548" s="203" t="s">
        <v>759</v>
      </c>
      <c r="D548" s="203" t="s">
        <v>182</v>
      </c>
      <c r="E548" s="204" t="s">
        <v>760</v>
      </c>
      <c r="F548" s="205" t="s">
        <v>761</v>
      </c>
      <c r="G548" s="206" t="s">
        <v>185</v>
      </c>
      <c r="H548" s="207">
        <v>0.51000000000000001</v>
      </c>
      <c r="I548" s="208"/>
      <c r="J548" s="209">
        <f>ROUND(I548*H548,2)</f>
        <v>0</v>
      </c>
      <c r="K548" s="205" t="s">
        <v>186</v>
      </c>
      <c r="L548" s="46"/>
      <c r="M548" s="210" t="s">
        <v>21</v>
      </c>
      <c r="N548" s="211" t="s">
        <v>46</v>
      </c>
      <c r="O548" s="86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4" t="s">
        <v>272</v>
      </c>
      <c r="AT548" s="214" t="s">
        <v>182</v>
      </c>
      <c r="AU548" s="214" t="s">
        <v>85</v>
      </c>
      <c r="AY548" s="19" t="s">
        <v>179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9" t="s">
        <v>83</v>
      </c>
      <c r="BK548" s="215">
        <f>ROUND(I548*H548,2)</f>
        <v>0</v>
      </c>
      <c r="BL548" s="19" t="s">
        <v>272</v>
      </c>
      <c r="BM548" s="214" t="s">
        <v>762</v>
      </c>
    </row>
    <row r="549" s="2" customFormat="1">
      <c r="A549" s="40"/>
      <c r="B549" s="41"/>
      <c r="C549" s="42"/>
      <c r="D549" s="216" t="s">
        <v>189</v>
      </c>
      <c r="E549" s="42"/>
      <c r="F549" s="217" t="s">
        <v>763</v>
      </c>
      <c r="G549" s="42"/>
      <c r="H549" s="42"/>
      <c r="I549" s="218"/>
      <c r="J549" s="42"/>
      <c r="K549" s="42"/>
      <c r="L549" s="46"/>
      <c r="M549" s="219"/>
      <c r="N549" s="220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189</v>
      </c>
      <c r="AU549" s="19" t="s">
        <v>85</v>
      </c>
    </row>
    <row r="550" s="14" customFormat="1">
      <c r="A550" s="14"/>
      <c r="B550" s="232"/>
      <c r="C550" s="233"/>
      <c r="D550" s="223" t="s">
        <v>191</v>
      </c>
      <c r="E550" s="234" t="s">
        <v>21</v>
      </c>
      <c r="F550" s="235" t="s">
        <v>738</v>
      </c>
      <c r="G550" s="233"/>
      <c r="H550" s="236">
        <v>0.51000000000000001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2" t="s">
        <v>191</v>
      </c>
      <c r="AU550" s="242" t="s">
        <v>85</v>
      </c>
      <c r="AV550" s="14" t="s">
        <v>85</v>
      </c>
      <c r="AW550" s="14" t="s">
        <v>36</v>
      </c>
      <c r="AX550" s="14" t="s">
        <v>83</v>
      </c>
      <c r="AY550" s="242" t="s">
        <v>179</v>
      </c>
    </row>
    <row r="551" s="2" customFormat="1" ht="16.5" customHeight="1">
      <c r="A551" s="40"/>
      <c r="B551" s="41"/>
      <c r="C551" s="203" t="s">
        <v>764</v>
      </c>
      <c r="D551" s="203" t="s">
        <v>182</v>
      </c>
      <c r="E551" s="204" t="s">
        <v>765</v>
      </c>
      <c r="F551" s="205" t="s">
        <v>766</v>
      </c>
      <c r="G551" s="206" t="s">
        <v>185</v>
      </c>
      <c r="H551" s="207">
        <v>6.4210000000000003</v>
      </c>
      <c r="I551" s="208"/>
      <c r="J551" s="209">
        <f>ROUND(I551*H551,2)</f>
        <v>0</v>
      </c>
      <c r="K551" s="205" t="s">
        <v>254</v>
      </c>
      <c r="L551" s="46"/>
      <c r="M551" s="210" t="s">
        <v>21</v>
      </c>
      <c r="N551" s="211" t="s">
        <v>46</v>
      </c>
      <c r="O551" s="86"/>
      <c r="P551" s="212">
        <f>O551*H551</f>
        <v>0</v>
      </c>
      <c r="Q551" s="212">
        <v>0.00038000000000000002</v>
      </c>
      <c r="R551" s="212">
        <f>Q551*H551</f>
        <v>0.0024399800000000004</v>
      </c>
      <c r="S551" s="212">
        <v>0</v>
      </c>
      <c r="T551" s="213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4" t="s">
        <v>272</v>
      </c>
      <c r="AT551" s="214" t="s">
        <v>182</v>
      </c>
      <c r="AU551" s="214" t="s">
        <v>85</v>
      </c>
      <c r="AY551" s="19" t="s">
        <v>179</v>
      </c>
      <c r="BE551" s="215">
        <f>IF(N551="základní",J551,0)</f>
        <v>0</v>
      </c>
      <c r="BF551" s="215">
        <f>IF(N551="snížená",J551,0)</f>
        <v>0</v>
      </c>
      <c r="BG551" s="215">
        <f>IF(N551="zákl. přenesená",J551,0)</f>
        <v>0</v>
      </c>
      <c r="BH551" s="215">
        <f>IF(N551="sníž. přenesená",J551,0)</f>
        <v>0</v>
      </c>
      <c r="BI551" s="215">
        <f>IF(N551="nulová",J551,0)</f>
        <v>0</v>
      </c>
      <c r="BJ551" s="19" t="s">
        <v>83</v>
      </c>
      <c r="BK551" s="215">
        <f>ROUND(I551*H551,2)</f>
        <v>0</v>
      </c>
      <c r="BL551" s="19" t="s">
        <v>272</v>
      </c>
      <c r="BM551" s="214" t="s">
        <v>767</v>
      </c>
    </row>
    <row r="552" s="14" customFormat="1">
      <c r="A552" s="14"/>
      <c r="B552" s="232"/>
      <c r="C552" s="233"/>
      <c r="D552" s="223" t="s">
        <v>191</v>
      </c>
      <c r="E552" s="234" t="s">
        <v>21</v>
      </c>
      <c r="F552" s="235" t="s">
        <v>768</v>
      </c>
      <c r="G552" s="233"/>
      <c r="H552" s="236">
        <v>2.9510000000000001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2" t="s">
        <v>191</v>
      </c>
      <c r="AU552" s="242" t="s">
        <v>85</v>
      </c>
      <c r="AV552" s="14" t="s">
        <v>85</v>
      </c>
      <c r="AW552" s="14" t="s">
        <v>36</v>
      </c>
      <c r="AX552" s="14" t="s">
        <v>75</v>
      </c>
      <c r="AY552" s="242" t="s">
        <v>179</v>
      </c>
    </row>
    <row r="553" s="14" customFormat="1">
      <c r="A553" s="14"/>
      <c r="B553" s="232"/>
      <c r="C553" s="233"/>
      <c r="D553" s="223" t="s">
        <v>191</v>
      </c>
      <c r="E553" s="234" t="s">
        <v>21</v>
      </c>
      <c r="F553" s="235" t="s">
        <v>769</v>
      </c>
      <c r="G553" s="233"/>
      <c r="H553" s="236">
        <v>2.7050000000000001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2" t="s">
        <v>191</v>
      </c>
      <c r="AU553" s="242" t="s">
        <v>85</v>
      </c>
      <c r="AV553" s="14" t="s">
        <v>85</v>
      </c>
      <c r="AW553" s="14" t="s">
        <v>36</v>
      </c>
      <c r="AX553" s="14" t="s">
        <v>75</v>
      </c>
      <c r="AY553" s="242" t="s">
        <v>179</v>
      </c>
    </row>
    <row r="554" s="14" customFormat="1">
      <c r="A554" s="14"/>
      <c r="B554" s="232"/>
      <c r="C554" s="233"/>
      <c r="D554" s="223" t="s">
        <v>191</v>
      </c>
      <c r="E554" s="234" t="s">
        <v>21</v>
      </c>
      <c r="F554" s="235" t="s">
        <v>770</v>
      </c>
      <c r="G554" s="233"/>
      <c r="H554" s="236">
        <v>0.76500000000000001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2" t="s">
        <v>191</v>
      </c>
      <c r="AU554" s="242" t="s">
        <v>85</v>
      </c>
      <c r="AV554" s="14" t="s">
        <v>85</v>
      </c>
      <c r="AW554" s="14" t="s">
        <v>36</v>
      </c>
      <c r="AX554" s="14" t="s">
        <v>75</v>
      </c>
      <c r="AY554" s="242" t="s">
        <v>179</v>
      </c>
    </row>
    <row r="555" s="15" customFormat="1">
      <c r="A555" s="15"/>
      <c r="B555" s="243"/>
      <c r="C555" s="244"/>
      <c r="D555" s="223" t="s">
        <v>191</v>
      </c>
      <c r="E555" s="245" t="s">
        <v>21</v>
      </c>
      <c r="F555" s="246" t="s">
        <v>194</v>
      </c>
      <c r="G555" s="244"/>
      <c r="H555" s="247">
        <v>6.4210000000000003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3" t="s">
        <v>191</v>
      </c>
      <c r="AU555" s="253" t="s">
        <v>85</v>
      </c>
      <c r="AV555" s="15" t="s">
        <v>187</v>
      </c>
      <c r="AW555" s="15" t="s">
        <v>36</v>
      </c>
      <c r="AX555" s="15" t="s">
        <v>83</v>
      </c>
      <c r="AY555" s="253" t="s">
        <v>179</v>
      </c>
    </row>
    <row r="556" s="12" customFormat="1" ht="25.92" customHeight="1">
      <c r="A556" s="12"/>
      <c r="B556" s="187"/>
      <c r="C556" s="188"/>
      <c r="D556" s="189" t="s">
        <v>74</v>
      </c>
      <c r="E556" s="190" t="s">
        <v>366</v>
      </c>
      <c r="F556" s="190" t="s">
        <v>771</v>
      </c>
      <c r="G556" s="188"/>
      <c r="H556" s="188"/>
      <c r="I556" s="191"/>
      <c r="J556" s="192">
        <f>BK556</f>
        <v>0</v>
      </c>
      <c r="K556" s="188"/>
      <c r="L556" s="193"/>
      <c r="M556" s="194"/>
      <c r="N556" s="195"/>
      <c r="O556" s="195"/>
      <c r="P556" s="196">
        <f>P557</f>
        <v>0</v>
      </c>
      <c r="Q556" s="195"/>
      <c r="R556" s="196">
        <f>R557</f>
        <v>0</v>
      </c>
      <c r="S556" s="195"/>
      <c r="T556" s="197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198" t="s">
        <v>89</v>
      </c>
      <c r="AT556" s="199" t="s">
        <v>74</v>
      </c>
      <c r="AU556" s="199" t="s">
        <v>75</v>
      </c>
      <c r="AY556" s="198" t="s">
        <v>179</v>
      </c>
      <c r="BK556" s="200">
        <f>BK557</f>
        <v>0</v>
      </c>
    </row>
    <row r="557" s="12" customFormat="1" ht="22.8" customHeight="1">
      <c r="A557" s="12"/>
      <c r="B557" s="187"/>
      <c r="C557" s="188"/>
      <c r="D557" s="189" t="s">
        <v>74</v>
      </c>
      <c r="E557" s="201" t="s">
        <v>772</v>
      </c>
      <c r="F557" s="201" t="s">
        <v>773</v>
      </c>
      <c r="G557" s="188"/>
      <c r="H557" s="188"/>
      <c r="I557" s="191"/>
      <c r="J557" s="202">
        <f>BK557</f>
        <v>0</v>
      </c>
      <c r="K557" s="188"/>
      <c r="L557" s="193"/>
      <c r="M557" s="194"/>
      <c r="N557" s="195"/>
      <c r="O557" s="195"/>
      <c r="P557" s="196">
        <f>SUM(P558:P573)</f>
        <v>0</v>
      </c>
      <c r="Q557" s="195"/>
      <c r="R557" s="196">
        <f>SUM(R558:R573)</f>
        <v>0</v>
      </c>
      <c r="S557" s="195"/>
      <c r="T557" s="197">
        <f>SUM(T558:T573)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198" t="s">
        <v>89</v>
      </c>
      <c r="AT557" s="199" t="s">
        <v>74</v>
      </c>
      <c r="AU557" s="199" t="s">
        <v>83</v>
      </c>
      <c r="AY557" s="198" t="s">
        <v>179</v>
      </c>
      <c r="BK557" s="200">
        <f>SUM(BK558:BK573)</f>
        <v>0</v>
      </c>
    </row>
    <row r="558" s="2" customFormat="1" ht="16.5" customHeight="1">
      <c r="A558" s="40"/>
      <c r="B558" s="41"/>
      <c r="C558" s="203" t="s">
        <v>774</v>
      </c>
      <c r="D558" s="203" t="s">
        <v>182</v>
      </c>
      <c r="E558" s="204" t="s">
        <v>775</v>
      </c>
      <c r="F558" s="205" t="s">
        <v>776</v>
      </c>
      <c r="G558" s="206" t="s">
        <v>777</v>
      </c>
      <c r="H558" s="207">
        <v>1</v>
      </c>
      <c r="I558" s="208"/>
      <c r="J558" s="209">
        <f>ROUND(I558*H558,2)</f>
        <v>0</v>
      </c>
      <c r="K558" s="205" t="s">
        <v>254</v>
      </c>
      <c r="L558" s="46"/>
      <c r="M558" s="210" t="s">
        <v>21</v>
      </c>
      <c r="N558" s="211" t="s">
        <v>46</v>
      </c>
      <c r="O558" s="86"/>
      <c r="P558" s="212">
        <f>O558*H558</f>
        <v>0</v>
      </c>
      <c r="Q558" s="212">
        <v>0</v>
      </c>
      <c r="R558" s="212">
        <f>Q558*H558</f>
        <v>0</v>
      </c>
      <c r="S558" s="212">
        <v>0</v>
      </c>
      <c r="T558" s="213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4" t="s">
        <v>778</v>
      </c>
      <c r="AT558" s="214" t="s">
        <v>182</v>
      </c>
      <c r="AU558" s="214" t="s">
        <v>85</v>
      </c>
      <c r="AY558" s="19" t="s">
        <v>179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19" t="s">
        <v>83</v>
      </c>
      <c r="BK558" s="215">
        <f>ROUND(I558*H558,2)</f>
        <v>0</v>
      </c>
      <c r="BL558" s="19" t="s">
        <v>778</v>
      </c>
      <c r="BM558" s="214" t="s">
        <v>779</v>
      </c>
    </row>
    <row r="559" s="13" customFormat="1">
      <c r="A559" s="13"/>
      <c r="B559" s="221"/>
      <c r="C559" s="222"/>
      <c r="D559" s="223" t="s">
        <v>191</v>
      </c>
      <c r="E559" s="224" t="s">
        <v>21</v>
      </c>
      <c r="F559" s="225" t="s">
        <v>780</v>
      </c>
      <c r="G559" s="222"/>
      <c r="H559" s="224" t="s">
        <v>21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191</v>
      </c>
      <c r="AU559" s="231" t="s">
        <v>85</v>
      </c>
      <c r="AV559" s="13" t="s">
        <v>83</v>
      </c>
      <c r="AW559" s="13" t="s">
        <v>36</v>
      </c>
      <c r="AX559" s="13" t="s">
        <v>75</v>
      </c>
      <c r="AY559" s="231" t="s">
        <v>179</v>
      </c>
    </row>
    <row r="560" s="13" customFormat="1">
      <c r="A560" s="13"/>
      <c r="B560" s="221"/>
      <c r="C560" s="222"/>
      <c r="D560" s="223" t="s">
        <v>191</v>
      </c>
      <c r="E560" s="224" t="s">
        <v>21</v>
      </c>
      <c r="F560" s="225" t="s">
        <v>781</v>
      </c>
      <c r="G560" s="222"/>
      <c r="H560" s="224" t="s">
        <v>21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1" t="s">
        <v>191</v>
      </c>
      <c r="AU560" s="231" t="s">
        <v>85</v>
      </c>
      <c r="AV560" s="13" t="s">
        <v>83</v>
      </c>
      <c r="AW560" s="13" t="s">
        <v>36</v>
      </c>
      <c r="AX560" s="13" t="s">
        <v>75</v>
      </c>
      <c r="AY560" s="231" t="s">
        <v>179</v>
      </c>
    </row>
    <row r="561" s="14" customFormat="1">
      <c r="A561" s="14"/>
      <c r="B561" s="232"/>
      <c r="C561" s="233"/>
      <c r="D561" s="223" t="s">
        <v>191</v>
      </c>
      <c r="E561" s="234" t="s">
        <v>21</v>
      </c>
      <c r="F561" s="235" t="s">
        <v>83</v>
      </c>
      <c r="G561" s="233"/>
      <c r="H561" s="236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2" t="s">
        <v>191</v>
      </c>
      <c r="AU561" s="242" t="s">
        <v>85</v>
      </c>
      <c r="AV561" s="14" t="s">
        <v>85</v>
      </c>
      <c r="AW561" s="14" t="s">
        <v>36</v>
      </c>
      <c r="AX561" s="14" t="s">
        <v>75</v>
      </c>
      <c r="AY561" s="242" t="s">
        <v>179</v>
      </c>
    </row>
    <row r="562" s="15" customFormat="1">
      <c r="A562" s="15"/>
      <c r="B562" s="243"/>
      <c r="C562" s="244"/>
      <c r="D562" s="223" t="s">
        <v>191</v>
      </c>
      <c r="E562" s="245" t="s">
        <v>21</v>
      </c>
      <c r="F562" s="246" t="s">
        <v>194</v>
      </c>
      <c r="G562" s="244"/>
      <c r="H562" s="247">
        <v>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3" t="s">
        <v>191</v>
      </c>
      <c r="AU562" s="253" t="s">
        <v>85</v>
      </c>
      <c r="AV562" s="15" t="s">
        <v>187</v>
      </c>
      <c r="AW562" s="15" t="s">
        <v>36</v>
      </c>
      <c r="AX562" s="15" t="s">
        <v>83</v>
      </c>
      <c r="AY562" s="253" t="s">
        <v>179</v>
      </c>
    </row>
    <row r="563" s="2" customFormat="1" ht="24.15" customHeight="1">
      <c r="A563" s="40"/>
      <c r="B563" s="41"/>
      <c r="C563" s="256" t="s">
        <v>782</v>
      </c>
      <c r="D563" s="256" t="s">
        <v>366</v>
      </c>
      <c r="E563" s="257" t="s">
        <v>783</v>
      </c>
      <c r="F563" s="258" t="s">
        <v>784</v>
      </c>
      <c r="G563" s="259" t="s">
        <v>777</v>
      </c>
      <c r="H563" s="260">
        <v>1</v>
      </c>
      <c r="I563" s="261"/>
      <c r="J563" s="262">
        <f>ROUND(I563*H563,2)</f>
        <v>0</v>
      </c>
      <c r="K563" s="258" t="s">
        <v>254</v>
      </c>
      <c r="L563" s="263"/>
      <c r="M563" s="264" t="s">
        <v>21</v>
      </c>
      <c r="N563" s="265" t="s">
        <v>46</v>
      </c>
      <c r="O563" s="86"/>
      <c r="P563" s="212">
        <f>O563*H563</f>
        <v>0</v>
      </c>
      <c r="Q563" s="212">
        <v>0</v>
      </c>
      <c r="R563" s="212">
        <f>Q563*H563</f>
        <v>0</v>
      </c>
      <c r="S563" s="212">
        <v>0</v>
      </c>
      <c r="T563" s="213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4" t="s">
        <v>778</v>
      </c>
      <c r="AT563" s="214" t="s">
        <v>366</v>
      </c>
      <c r="AU563" s="214" t="s">
        <v>85</v>
      </c>
      <c r="AY563" s="19" t="s">
        <v>179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19" t="s">
        <v>83</v>
      </c>
      <c r="BK563" s="215">
        <f>ROUND(I563*H563,2)</f>
        <v>0</v>
      </c>
      <c r="BL563" s="19" t="s">
        <v>778</v>
      </c>
      <c r="BM563" s="214" t="s">
        <v>785</v>
      </c>
    </row>
    <row r="564" s="2" customFormat="1">
      <c r="A564" s="40"/>
      <c r="B564" s="41"/>
      <c r="C564" s="42"/>
      <c r="D564" s="223" t="s">
        <v>256</v>
      </c>
      <c r="E564" s="42"/>
      <c r="F564" s="254" t="s">
        <v>786</v>
      </c>
      <c r="G564" s="42"/>
      <c r="H564" s="42"/>
      <c r="I564" s="218"/>
      <c r="J564" s="42"/>
      <c r="K564" s="42"/>
      <c r="L564" s="46"/>
      <c r="M564" s="219"/>
      <c r="N564" s="220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256</v>
      </c>
      <c r="AU564" s="19" t="s">
        <v>85</v>
      </c>
    </row>
    <row r="565" s="13" customFormat="1">
      <c r="A565" s="13"/>
      <c r="B565" s="221"/>
      <c r="C565" s="222"/>
      <c r="D565" s="223" t="s">
        <v>191</v>
      </c>
      <c r="E565" s="224" t="s">
        <v>21</v>
      </c>
      <c r="F565" s="225" t="s">
        <v>780</v>
      </c>
      <c r="G565" s="222"/>
      <c r="H565" s="224" t="s">
        <v>21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1" t="s">
        <v>191</v>
      </c>
      <c r="AU565" s="231" t="s">
        <v>85</v>
      </c>
      <c r="AV565" s="13" t="s">
        <v>83</v>
      </c>
      <c r="AW565" s="13" t="s">
        <v>36</v>
      </c>
      <c r="AX565" s="13" t="s">
        <v>75</v>
      </c>
      <c r="AY565" s="231" t="s">
        <v>179</v>
      </c>
    </row>
    <row r="566" s="13" customFormat="1">
      <c r="A566" s="13"/>
      <c r="B566" s="221"/>
      <c r="C566" s="222"/>
      <c r="D566" s="223" t="s">
        <v>191</v>
      </c>
      <c r="E566" s="224" t="s">
        <v>21</v>
      </c>
      <c r="F566" s="225" t="s">
        <v>787</v>
      </c>
      <c r="G566" s="222"/>
      <c r="H566" s="224" t="s">
        <v>21</v>
      </c>
      <c r="I566" s="226"/>
      <c r="J566" s="222"/>
      <c r="K566" s="222"/>
      <c r="L566" s="227"/>
      <c r="M566" s="228"/>
      <c r="N566" s="229"/>
      <c r="O566" s="229"/>
      <c r="P566" s="229"/>
      <c r="Q566" s="229"/>
      <c r="R566" s="229"/>
      <c r="S566" s="229"/>
      <c r="T566" s="23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1" t="s">
        <v>191</v>
      </c>
      <c r="AU566" s="231" t="s">
        <v>85</v>
      </c>
      <c r="AV566" s="13" t="s">
        <v>83</v>
      </c>
      <c r="AW566" s="13" t="s">
        <v>36</v>
      </c>
      <c r="AX566" s="13" t="s">
        <v>75</v>
      </c>
      <c r="AY566" s="231" t="s">
        <v>179</v>
      </c>
    </row>
    <row r="567" s="14" customFormat="1">
      <c r="A567" s="14"/>
      <c r="B567" s="232"/>
      <c r="C567" s="233"/>
      <c r="D567" s="223" t="s">
        <v>191</v>
      </c>
      <c r="E567" s="234" t="s">
        <v>21</v>
      </c>
      <c r="F567" s="235" t="s">
        <v>83</v>
      </c>
      <c r="G567" s="233"/>
      <c r="H567" s="236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2" t="s">
        <v>191</v>
      </c>
      <c r="AU567" s="242" t="s">
        <v>85</v>
      </c>
      <c r="AV567" s="14" t="s">
        <v>85</v>
      </c>
      <c r="AW567" s="14" t="s">
        <v>36</v>
      </c>
      <c r="AX567" s="14" t="s">
        <v>75</v>
      </c>
      <c r="AY567" s="242" t="s">
        <v>179</v>
      </c>
    </row>
    <row r="568" s="15" customFormat="1">
      <c r="A568" s="15"/>
      <c r="B568" s="243"/>
      <c r="C568" s="244"/>
      <c r="D568" s="223" t="s">
        <v>191</v>
      </c>
      <c r="E568" s="245" t="s">
        <v>21</v>
      </c>
      <c r="F568" s="246" t="s">
        <v>194</v>
      </c>
      <c r="G568" s="244"/>
      <c r="H568" s="247">
        <v>1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3" t="s">
        <v>191</v>
      </c>
      <c r="AU568" s="253" t="s">
        <v>85</v>
      </c>
      <c r="AV568" s="15" t="s">
        <v>187</v>
      </c>
      <c r="AW568" s="15" t="s">
        <v>36</v>
      </c>
      <c r="AX568" s="15" t="s">
        <v>83</v>
      </c>
      <c r="AY568" s="253" t="s">
        <v>179</v>
      </c>
    </row>
    <row r="569" s="2" customFormat="1" ht="16.5" customHeight="1">
      <c r="A569" s="40"/>
      <c r="B569" s="41"/>
      <c r="C569" s="203" t="s">
        <v>788</v>
      </c>
      <c r="D569" s="203" t="s">
        <v>182</v>
      </c>
      <c r="E569" s="204" t="s">
        <v>789</v>
      </c>
      <c r="F569" s="205" t="s">
        <v>790</v>
      </c>
      <c r="G569" s="206" t="s">
        <v>777</v>
      </c>
      <c r="H569" s="207">
        <v>1</v>
      </c>
      <c r="I569" s="208"/>
      <c r="J569" s="209">
        <f>ROUND(I569*H569,2)</f>
        <v>0</v>
      </c>
      <c r="K569" s="205" t="s">
        <v>254</v>
      </c>
      <c r="L569" s="46"/>
      <c r="M569" s="210" t="s">
        <v>21</v>
      </c>
      <c r="N569" s="211" t="s">
        <v>46</v>
      </c>
      <c r="O569" s="86"/>
      <c r="P569" s="212">
        <f>O569*H569</f>
        <v>0</v>
      </c>
      <c r="Q569" s="212">
        <v>0</v>
      </c>
      <c r="R569" s="212">
        <f>Q569*H569</f>
        <v>0</v>
      </c>
      <c r="S569" s="212">
        <v>0</v>
      </c>
      <c r="T569" s="213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4" t="s">
        <v>778</v>
      </c>
      <c r="AT569" s="214" t="s">
        <v>182</v>
      </c>
      <c r="AU569" s="214" t="s">
        <v>85</v>
      </c>
      <c r="AY569" s="19" t="s">
        <v>179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9" t="s">
        <v>83</v>
      </c>
      <c r="BK569" s="215">
        <f>ROUND(I569*H569,2)</f>
        <v>0</v>
      </c>
      <c r="BL569" s="19" t="s">
        <v>778</v>
      </c>
      <c r="BM569" s="214" t="s">
        <v>791</v>
      </c>
    </row>
    <row r="570" s="13" customFormat="1">
      <c r="A570" s="13"/>
      <c r="B570" s="221"/>
      <c r="C570" s="222"/>
      <c r="D570" s="223" t="s">
        <v>191</v>
      </c>
      <c r="E570" s="224" t="s">
        <v>21</v>
      </c>
      <c r="F570" s="225" t="s">
        <v>780</v>
      </c>
      <c r="G570" s="222"/>
      <c r="H570" s="224" t="s">
        <v>21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1" t="s">
        <v>191</v>
      </c>
      <c r="AU570" s="231" t="s">
        <v>85</v>
      </c>
      <c r="AV570" s="13" t="s">
        <v>83</v>
      </c>
      <c r="AW570" s="13" t="s">
        <v>36</v>
      </c>
      <c r="AX570" s="13" t="s">
        <v>75</v>
      </c>
      <c r="AY570" s="231" t="s">
        <v>179</v>
      </c>
    </row>
    <row r="571" s="13" customFormat="1">
      <c r="A571" s="13"/>
      <c r="B571" s="221"/>
      <c r="C571" s="222"/>
      <c r="D571" s="223" t="s">
        <v>191</v>
      </c>
      <c r="E571" s="224" t="s">
        <v>21</v>
      </c>
      <c r="F571" s="225" t="s">
        <v>792</v>
      </c>
      <c r="G571" s="222"/>
      <c r="H571" s="224" t="s">
        <v>21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191</v>
      </c>
      <c r="AU571" s="231" t="s">
        <v>85</v>
      </c>
      <c r="AV571" s="13" t="s">
        <v>83</v>
      </c>
      <c r="AW571" s="13" t="s">
        <v>36</v>
      </c>
      <c r="AX571" s="13" t="s">
        <v>75</v>
      </c>
      <c r="AY571" s="231" t="s">
        <v>179</v>
      </c>
    </row>
    <row r="572" s="14" customFormat="1">
      <c r="A572" s="14"/>
      <c r="B572" s="232"/>
      <c r="C572" s="233"/>
      <c r="D572" s="223" t="s">
        <v>191</v>
      </c>
      <c r="E572" s="234" t="s">
        <v>21</v>
      </c>
      <c r="F572" s="235" t="s">
        <v>83</v>
      </c>
      <c r="G572" s="233"/>
      <c r="H572" s="236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2" t="s">
        <v>191</v>
      </c>
      <c r="AU572" s="242" t="s">
        <v>85</v>
      </c>
      <c r="AV572" s="14" t="s">
        <v>85</v>
      </c>
      <c r="AW572" s="14" t="s">
        <v>36</v>
      </c>
      <c r="AX572" s="14" t="s">
        <v>75</v>
      </c>
      <c r="AY572" s="242" t="s">
        <v>179</v>
      </c>
    </row>
    <row r="573" s="15" customFormat="1">
      <c r="A573" s="15"/>
      <c r="B573" s="243"/>
      <c r="C573" s="244"/>
      <c r="D573" s="223" t="s">
        <v>191</v>
      </c>
      <c r="E573" s="245" t="s">
        <v>21</v>
      </c>
      <c r="F573" s="246" t="s">
        <v>194</v>
      </c>
      <c r="G573" s="244"/>
      <c r="H573" s="247">
        <v>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3" t="s">
        <v>191</v>
      </c>
      <c r="AU573" s="253" t="s">
        <v>85</v>
      </c>
      <c r="AV573" s="15" t="s">
        <v>187</v>
      </c>
      <c r="AW573" s="15" t="s">
        <v>36</v>
      </c>
      <c r="AX573" s="15" t="s">
        <v>83</v>
      </c>
      <c r="AY573" s="253" t="s">
        <v>179</v>
      </c>
    </row>
    <row r="574" s="12" customFormat="1" ht="25.92" customHeight="1">
      <c r="A574" s="12"/>
      <c r="B574" s="187"/>
      <c r="C574" s="188"/>
      <c r="D574" s="189" t="s">
        <v>74</v>
      </c>
      <c r="E574" s="190" t="s">
        <v>793</v>
      </c>
      <c r="F574" s="190" t="s">
        <v>794</v>
      </c>
      <c r="G574" s="188"/>
      <c r="H574" s="188"/>
      <c r="I574" s="191"/>
      <c r="J574" s="192">
        <f>BK574</f>
        <v>0</v>
      </c>
      <c r="K574" s="188"/>
      <c r="L574" s="193"/>
      <c r="M574" s="194"/>
      <c r="N574" s="195"/>
      <c r="O574" s="195"/>
      <c r="P574" s="196">
        <f>P575+P596+P619+P624</f>
        <v>0</v>
      </c>
      <c r="Q574" s="195"/>
      <c r="R574" s="196">
        <f>R575+R596+R619+R624</f>
        <v>0</v>
      </c>
      <c r="S574" s="195"/>
      <c r="T574" s="197">
        <f>T575+T596+T619+T624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98" t="s">
        <v>209</v>
      </c>
      <c r="AT574" s="199" t="s">
        <v>74</v>
      </c>
      <c r="AU574" s="199" t="s">
        <v>75</v>
      </c>
      <c r="AY574" s="198" t="s">
        <v>179</v>
      </c>
      <c r="BK574" s="200">
        <f>BK575+BK596+BK619+BK624</f>
        <v>0</v>
      </c>
    </row>
    <row r="575" s="12" customFormat="1" ht="22.8" customHeight="1">
      <c r="A575" s="12"/>
      <c r="B575" s="187"/>
      <c r="C575" s="188"/>
      <c r="D575" s="189" t="s">
        <v>74</v>
      </c>
      <c r="E575" s="201" t="s">
        <v>795</v>
      </c>
      <c r="F575" s="201" t="s">
        <v>796</v>
      </c>
      <c r="G575" s="188"/>
      <c r="H575" s="188"/>
      <c r="I575" s="191"/>
      <c r="J575" s="202">
        <f>BK575</f>
        <v>0</v>
      </c>
      <c r="K575" s="188"/>
      <c r="L575" s="193"/>
      <c r="M575" s="194"/>
      <c r="N575" s="195"/>
      <c r="O575" s="195"/>
      <c r="P575" s="196">
        <f>SUM(P576:P595)</f>
        <v>0</v>
      </c>
      <c r="Q575" s="195"/>
      <c r="R575" s="196">
        <f>SUM(R576:R595)</f>
        <v>0</v>
      </c>
      <c r="S575" s="195"/>
      <c r="T575" s="197">
        <f>SUM(T576:T595)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198" t="s">
        <v>209</v>
      </c>
      <c r="AT575" s="199" t="s">
        <v>74</v>
      </c>
      <c r="AU575" s="199" t="s">
        <v>83</v>
      </c>
      <c r="AY575" s="198" t="s">
        <v>179</v>
      </c>
      <c r="BK575" s="200">
        <f>SUM(BK576:BK595)</f>
        <v>0</v>
      </c>
    </row>
    <row r="576" s="2" customFormat="1" ht="21.75" customHeight="1">
      <c r="A576" s="40"/>
      <c r="B576" s="41"/>
      <c r="C576" s="203" t="s">
        <v>797</v>
      </c>
      <c r="D576" s="203" t="s">
        <v>182</v>
      </c>
      <c r="E576" s="204" t="s">
        <v>798</v>
      </c>
      <c r="F576" s="205" t="s">
        <v>799</v>
      </c>
      <c r="G576" s="206" t="s">
        <v>800</v>
      </c>
      <c r="H576" s="207">
        <v>1</v>
      </c>
      <c r="I576" s="208"/>
      <c r="J576" s="209">
        <f>ROUND(I576*H576,2)</f>
        <v>0</v>
      </c>
      <c r="K576" s="205" t="s">
        <v>186</v>
      </c>
      <c r="L576" s="46"/>
      <c r="M576" s="210" t="s">
        <v>21</v>
      </c>
      <c r="N576" s="211" t="s">
        <v>46</v>
      </c>
      <c r="O576" s="86"/>
      <c r="P576" s="212">
        <f>O576*H576</f>
        <v>0</v>
      </c>
      <c r="Q576" s="212">
        <v>0</v>
      </c>
      <c r="R576" s="212">
        <f>Q576*H576</f>
        <v>0</v>
      </c>
      <c r="S576" s="212">
        <v>0</v>
      </c>
      <c r="T576" s="213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4" t="s">
        <v>801</v>
      </c>
      <c r="AT576" s="214" t="s">
        <v>182</v>
      </c>
      <c r="AU576" s="214" t="s">
        <v>85</v>
      </c>
      <c r="AY576" s="19" t="s">
        <v>179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9" t="s">
        <v>83</v>
      </c>
      <c r="BK576" s="215">
        <f>ROUND(I576*H576,2)</f>
        <v>0</v>
      </c>
      <c r="BL576" s="19" t="s">
        <v>801</v>
      </c>
      <c r="BM576" s="214" t="s">
        <v>802</v>
      </c>
    </row>
    <row r="577" s="2" customFormat="1">
      <c r="A577" s="40"/>
      <c r="B577" s="41"/>
      <c r="C577" s="42"/>
      <c r="D577" s="216" t="s">
        <v>189</v>
      </c>
      <c r="E577" s="42"/>
      <c r="F577" s="217" t="s">
        <v>803</v>
      </c>
      <c r="G577" s="42"/>
      <c r="H577" s="42"/>
      <c r="I577" s="218"/>
      <c r="J577" s="42"/>
      <c r="K577" s="42"/>
      <c r="L577" s="46"/>
      <c r="M577" s="219"/>
      <c r="N577" s="220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85</v>
      </c>
    </row>
    <row r="578" s="13" customFormat="1">
      <c r="A578" s="13"/>
      <c r="B578" s="221"/>
      <c r="C578" s="222"/>
      <c r="D578" s="223" t="s">
        <v>191</v>
      </c>
      <c r="E578" s="224" t="s">
        <v>21</v>
      </c>
      <c r="F578" s="225" t="s">
        <v>804</v>
      </c>
      <c r="G578" s="222"/>
      <c r="H578" s="224" t="s">
        <v>21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1" t="s">
        <v>191</v>
      </c>
      <c r="AU578" s="231" t="s">
        <v>85</v>
      </c>
      <c r="AV578" s="13" t="s">
        <v>83</v>
      </c>
      <c r="AW578" s="13" t="s">
        <v>36</v>
      </c>
      <c r="AX578" s="13" t="s">
        <v>75</v>
      </c>
      <c r="AY578" s="231" t="s">
        <v>179</v>
      </c>
    </row>
    <row r="579" s="14" customFormat="1">
      <c r="A579" s="14"/>
      <c r="B579" s="232"/>
      <c r="C579" s="233"/>
      <c r="D579" s="223" t="s">
        <v>191</v>
      </c>
      <c r="E579" s="234" t="s">
        <v>21</v>
      </c>
      <c r="F579" s="235" t="s">
        <v>83</v>
      </c>
      <c r="G579" s="233"/>
      <c r="H579" s="236">
        <v>1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2" t="s">
        <v>191</v>
      </c>
      <c r="AU579" s="242" t="s">
        <v>85</v>
      </c>
      <c r="AV579" s="14" t="s">
        <v>85</v>
      </c>
      <c r="AW579" s="14" t="s">
        <v>36</v>
      </c>
      <c r="AX579" s="14" t="s">
        <v>83</v>
      </c>
      <c r="AY579" s="242" t="s">
        <v>179</v>
      </c>
    </row>
    <row r="580" s="2" customFormat="1" ht="16.5" customHeight="1">
      <c r="A580" s="40"/>
      <c r="B580" s="41"/>
      <c r="C580" s="203" t="s">
        <v>805</v>
      </c>
      <c r="D580" s="203" t="s">
        <v>182</v>
      </c>
      <c r="E580" s="204" t="s">
        <v>806</v>
      </c>
      <c r="F580" s="205" t="s">
        <v>807</v>
      </c>
      <c r="G580" s="206" t="s">
        <v>800</v>
      </c>
      <c r="H580" s="207">
        <v>1</v>
      </c>
      <c r="I580" s="208"/>
      <c r="J580" s="209">
        <f>ROUND(I580*H580,2)</f>
        <v>0</v>
      </c>
      <c r="K580" s="205" t="s">
        <v>186</v>
      </c>
      <c r="L580" s="46"/>
      <c r="M580" s="210" t="s">
        <v>21</v>
      </c>
      <c r="N580" s="211" t="s">
        <v>46</v>
      </c>
      <c r="O580" s="86"/>
      <c r="P580" s="212">
        <f>O580*H580</f>
        <v>0</v>
      </c>
      <c r="Q580" s="212">
        <v>0</v>
      </c>
      <c r="R580" s="212">
        <f>Q580*H580</f>
        <v>0</v>
      </c>
      <c r="S580" s="212">
        <v>0</v>
      </c>
      <c r="T580" s="213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4" t="s">
        <v>801</v>
      </c>
      <c r="AT580" s="214" t="s">
        <v>182</v>
      </c>
      <c r="AU580" s="214" t="s">
        <v>85</v>
      </c>
      <c r="AY580" s="19" t="s">
        <v>179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19" t="s">
        <v>83</v>
      </c>
      <c r="BK580" s="215">
        <f>ROUND(I580*H580,2)</f>
        <v>0</v>
      </c>
      <c r="BL580" s="19" t="s">
        <v>801</v>
      </c>
      <c r="BM580" s="214" t="s">
        <v>808</v>
      </c>
    </row>
    <row r="581" s="2" customFormat="1">
      <c r="A581" s="40"/>
      <c r="B581" s="41"/>
      <c r="C581" s="42"/>
      <c r="D581" s="216" t="s">
        <v>189</v>
      </c>
      <c r="E581" s="42"/>
      <c r="F581" s="217" t="s">
        <v>809</v>
      </c>
      <c r="G581" s="42"/>
      <c r="H581" s="42"/>
      <c r="I581" s="218"/>
      <c r="J581" s="42"/>
      <c r="K581" s="42"/>
      <c r="L581" s="46"/>
      <c r="M581" s="219"/>
      <c r="N581" s="220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189</v>
      </c>
      <c r="AU581" s="19" t="s">
        <v>85</v>
      </c>
    </row>
    <row r="582" s="13" customFormat="1">
      <c r="A582" s="13"/>
      <c r="B582" s="221"/>
      <c r="C582" s="222"/>
      <c r="D582" s="223" t="s">
        <v>191</v>
      </c>
      <c r="E582" s="224" t="s">
        <v>21</v>
      </c>
      <c r="F582" s="225" t="s">
        <v>807</v>
      </c>
      <c r="G582" s="222"/>
      <c r="H582" s="224" t="s">
        <v>21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1" t="s">
        <v>191</v>
      </c>
      <c r="AU582" s="231" t="s">
        <v>85</v>
      </c>
      <c r="AV582" s="13" t="s">
        <v>83</v>
      </c>
      <c r="AW582" s="13" t="s">
        <v>36</v>
      </c>
      <c r="AX582" s="13" t="s">
        <v>75</v>
      </c>
      <c r="AY582" s="231" t="s">
        <v>179</v>
      </c>
    </row>
    <row r="583" s="14" customFormat="1">
      <c r="A583" s="14"/>
      <c r="B583" s="232"/>
      <c r="C583" s="233"/>
      <c r="D583" s="223" t="s">
        <v>191</v>
      </c>
      <c r="E583" s="234" t="s">
        <v>21</v>
      </c>
      <c r="F583" s="235" t="s">
        <v>83</v>
      </c>
      <c r="G583" s="233"/>
      <c r="H583" s="236">
        <v>1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2" t="s">
        <v>191</v>
      </c>
      <c r="AU583" s="242" t="s">
        <v>85</v>
      </c>
      <c r="AV583" s="14" t="s">
        <v>85</v>
      </c>
      <c r="AW583" s="14" t="s">
        <v>36</v>
      </c>
      <c r="AX583" s="14" t="s">
        <v>83</v>
      </c>
      <c r="AY583" s="242" t="s">
        <v>179</v>
      </c>
    </row>
    <row r="584" s="2" customFormat="1" ht="21.75" customHeight="1">
      <c r="A584" s="40"/>
      <c r="B584" s="41"/>
      <c r="C584" s="203" t="s">
        <v>810</v>
      </c>
      <c r="D584" s="203" t="s">
        <v>182</v>
      </c>
      <c r="E584" s="204" t="s">
        <v>811</v>
      </c>
      <c r="F584" s="205" t="s">
        <v>812</v>
      </c>
      <c r="G584" s="206" t="s">
        <v>800</v>
      </c>
      <c r="H584" s="207">
        <v>1</v>
      </c>
      <c r="I584" s="208"/>
      <c r="J584" s="209">
        <f>ROUND(I584*H584,2)</f>
        <v>0</v>
      </c>
      <c r="K584" s="205" t="s">
        <v>186</v>
      </c>
      <c r="L584" s="46"/>
      <c r="M584" s="210" t="s">
        <v>21</v>
      </c>
      <c r="N584" s="211" t="s">
        <v>46</v>
      </c>
      <c r="O584" s="86"/>
      <c r="P584" s="212">
        <f>O584*H584</f>
        <v>0</v>
      </c>
      <c r="Q584" s="212">
        <v>0</v>
      </c>
      <c r="R584" s="212">
        <f>Q584*H584</f>
        <v>0</v>
      </c>
      <c r="S584" s="212">
        <v>0</v>
      </c>
      <c r="T584" s="213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4" t="s">
        <v>801</v>
      </c>
      <c r="AT584" s="214" t="s">
        <v>182</v>
      </c>
      <c r="AU584" s="214" t="s">
        <v>85</v>
      </c>
      <c r="AY584" s="19" t="s">
        <v>179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19" t="s">
        <v>83</v>
      </c>
      <c r="BK584" s="215">
        <f>ROUND(I584*H584,2)</f>
        <v>0</v>
      </c>
      <c r="BL584" s="19" t="s">
        <v>801</v>
      </c>
      <c r="BM584" s="214" t="s">
        <v>813</v>
      </c>
    </row>
    <row r="585" s="2" customFormat="1">
      <c r="A585" s="40"/>
      <c r="B585" s="41"/>
      <c r="C585" s="42"/>
      <c r="D585" s="216" t="s">
        <v>189</v>
      </c>
      <c r="E585" s="42"/>
      <c r="F585" s="217" t="s">
        <v>814</v>
      </c>
      <c r="G585" s="42"/>
      <c r="H585" s="42"/>
      <c r="I585" s="218"/>
      <c r="J585" s="42"/>
      <c r="K585" s="42"/>
      <c r="L585" s="46"/>
      <c r="M585" s="219"/>
      <c r="N585" s="220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85</v>
      </c>
    </row>
    <row r="586" s="13" customFormat="1">
      <c r="A586" s="13"/>
      <c r="B586" s="221"/>
      <c r="C586" s="222"/>
      <c r="D586" s="223" t="s">
        <v>191</v>
      </c>
      <c r="E586" s="224" t="s">
        <v>21</v>
      </c>
      <c r="F586" s="225" t="s">
        <v>815</v>
      </c>
      <c r="G586" s="222"/>
      <c r="H586" s="224" t="s">
        <v>21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191</v>
      </c>
      <c r="AU586" s="231" t="s">
        <v>85</v>
      </c>
      <c r="AV586" s="13" t="s">
        <v>83</v>
      </c>
      <c r="AW586" s="13" t="s">
        <v>36</v>
      </c>
      <c r="AX586" s="13" t="s">
        <v>75</v>
      </c>
      <c r="AY586" s="231" t="s">
        <v>179</v>
      </c>
    </row>
    <row r="587" s="14" customFormat="1">
      <c r="A587" s="14"/>
      <c r="B587" s="232"/>
      <c r="C587" s="233"/>
      <c r="D587" s="223" t="s">
        <v>191</v>
      </c>
      <c r="E587" s="234" t="s">
        <v>21</v>
      </c>
      <c r="F587" s="235" t="s">
        <v>83</v>
      </c>
      <c r="G587" s="233"/>
      <c r="H587" s="236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2" t="s">
        <v>191</v>
      </c>
      <c r="AU587" s="242" t="s">
        <v>85</v>
      </c>
      <c r="AV587" s="14" t="s">
        <v>85</v>
      </c>
      <c r="AW587" s="14" t="s">
        <v>36</v>
      </c>
      <c r="AX587" s="14" t="s">
        <v>83</v>
      </c>
      <c r="AY587" s="242" t="s">
        <v>179</v>
      </c>
    </row>
    <row r="588" s="2" customFormat="1" ht="16.5" customHeight="1">
      <c r="A588" s="40"/>
      <c r="B588" s="41"/>
      <c r="C588" s="203" t="s">
        <v>816</v>
      </c>
      <c r="D588" s="203" t="s">
        <v>182</v>
      </c>
      <c r="E588" s="204" t="s">
        <v>817</v>
      </c>
      <c r="F588" s="205" t="s">
        <v>818</v>
      </c>
      <c r="G588" s="206" t="s">
        <v>800</v>
      </c>
      <c r="H588" s="207">
        <v>1</v>
      </c>
      <c r="I588" s="208"/>
      <c r="J588" s="209">
        <f>ROUND(I588*H588,2)</f>
        <v>0</v>
      </c>
      <c r="K588" s="205" t="s">
        <v>186</v>
      </c>
      <c r="L588" s="46"/>
      <c r="M588" s="210" t="s">
        <v>21</v>
      </c>
      <c r="N588" s="211" t="s">
        <v>46</v>
      </c>
      <c r="O588" s="86"/>
      <c r="P588" s="212">
        <f>O588*H588</f>
        <v>0</v>
      </c>
      <c r="Q588" s="212">
        <v>0</v>
      </c>
      <c r="R588" s="212">
        <f>Q588*H588</f>
        <v>0</v>
      </c>
      <c r="S588" s="212">
        <v>0</v>
      </c>
      <c r="T588" s="213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4" t="s">
        <v>801</v>
      </c>
      <c r="AT588" s="214" t="s">
        <v>182</v>
      </c>
      <c r="AU588" s="214" t="s">
        <v>85</v>
      </c>
      <c r="AY588" s="19" t="s">
        <v>179</v>
      </c>
      <c r="BE588" s="215">
        <f>IF(N588="základní",J588,0)</f>
        <v>0</v>
      </c>
      <c r="BF588" s="215">
        <f>IF(N588="snížená",J588,0)</f>
        <v>0</v>
      </c>
      <c r="BG588" s="215">
        <f>IF(N588="zákl. přenesená",J588,0)</f>
        <v>0</v>
      </c>
      <c r="BH588" s="215">
        <f>IF(N588="sníž. přenesená",J588,0)</f>
        <v>0</v>
      </c>
      <c r="BI588" s="215">
        <f>IF(N588="nulová",J588,0)</f>
        <v>0</v>
      </c>
      <c r="BJ588" s="19" t="s">
        <v>83</v>
      </c>
      <c r="BK588" s="215">
        <f>ROUND(I588*H588,2)</f>
        <v>0</v>
      </c>
      <c r="BL588" s="19" t="s">
        <v>801</v>
      </c>
      <c r="BM588" s="214" t="s">
        <v>819</v>
      </c>
    </row>
    <row r="589" s="2" customFormat="1">
      <c r="A589" s="40"/>
      <c r="B589" s="41"/>
      <c r="C589" s="42"/>
      <c r="D589" s="216" t="s">
        <v>189</v>
      </c>
      <c r="E589" s="42"/>
      <c r="F589" s="217" t="s">
        <v>820</v>
      </c>
      <c r="G589" s="42"/>
      <c r="H589" s="42"/>
      <c r="I589" s="218"/>
      <c r="J589" s="42"/>
      <c r="K589" s="42"/>
      <c r="L589" s="46"/>
      <c r="M589" s="219"/>
      <c r="N589" s="220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189</v>
      </c>
      <c r="AU589" s="19" t="s">
        <v>85</v>
      </c>
    </row>
    <row r="590" s="13" customFormat="1">
      <c r="A590" s="13"/>
      <c r="B590" s="221"/>
      <c r="C590" s="222"/>
      <c r="D590" s="223" t="s">
        <v>191</v>
      </c>
      <c r="E590" s="224" t="s">
        <v>21</v>
      </c>
      <c r="F590" s="225" t="s">
        <v>818</v>
      </c>
      <c r="G590" s="222"/>
      <c r="H590" s="224" t="s">
        <v>21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1" t="s">
        <v>191</v>
      </c>
      <c r="AU590" s="231" t="s">
        <v>85</v>
      </c>
      <c r="AV590" s="13" t="s">
        <v>83</v>
      </c>
      <c r="AW590" s="13" t="s">
        <v>36</v>
      </c>
      <c r="AX590" s="13" t="s">
        <v>75</v>
      </c>
      <c r="AY590" s="231" t="s">
        <v>179</v>
      </c>
    </row>
    <row r="591" s="14" customFormat="1">
      <c r="A591" s="14"/>
      <c r="B591" s="232"/>
      <c r="C591" s="233"/>
      <c r="D591" s="223" t="s">
        <v>191</v>
      </c>
      <c r="E591" s="234" t="s">
        <v>21</v>
      </c>
      <c r="F591" s="235" t="s">
        <v>83</v>
      </c>
      <c r="G591" s="233"/>
      <c r="H591" s="236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2" t="s">
        <v>191</v>
      </c>
      <c r="AU591" s="242" t="s">
        <v>85</v>
      </c>
      <c r="AV591" s="14" t="s">
        <v>85</v>
      </c>
      <c r="AW591" s="14" t="s">
        <v>36</v>
      </c>
      <c r="AX591" s="14" t="s">
        <v>83</v>
      </c>
      <c r="AY591" s="242" t="s">
        <v>179</v>
      </c>
    </row>
    <row r="592" s="2" customFormat="1" ht="16.5" customHeight="1">
      <c r="A592" s="40"/>
      <c r="B592" s="41"/>
      <c r="C592" s="203" t="s">
        <v>821</v>
      </c>
      <c r="D592" s="203" t="s">
        <v>182</v>
      </c>
      <c r="E592" s="204" t="s">
        <v>822</v>
      </c>
      <c r="F592" s="205" t="s">
        <v>823</v>
      </c>
      <c r="G592" s="206" t="s">
        <v>800</v>
      </c>
      <c r="H592" s="207">
        <v>1</v>
      </c>
      <c r="I592" s="208"/>
      <c r="J592" s="209">
        <f>ROUND(I592*H592,2)</f>
        <v>0</v>
      </c>
      <c r="K592" s="205" t="s">
        <v>186</v>
      </c>
      <c r="L592" s="46"/>
      <c r="M592" s="210" t="s">
        <v>21</v>
      </c>
      <c r="N592" s="211" t="s">
        <v>46</v>
      </c>
      <c r="O592" s="86"/>
      <c r="P592" s="212">
        <f>O592*H592</f>
        <v>0</v>
      </c>
      <c r="Q592" s="212">
        <v>0</v>
      </c>
      <c r="R592" s="212">
        <f>Q592*H592</f>
        <v>0</v>
      </c>
      <c r="S592" s="212">
        <v>0</v>
      </c>
      <c r="T592" s="213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4" t="s">
        <v>801</v>
      </c>
      <c r="AT592" s="214" t="s">
        <v>182</v>
      </c>
      <c r="AU592" s="214" t="s">
        <v>85</v>
      </c>
      <c r="AY592" s="19" t="s">
        <v>179</v>
      </c>
      <c r="BE592" s="215">
        <f>IF(N592="základní",J592,0)</f>
        <v>0</v>
      </c>
      <c r="BF592" s="215">
        <f>IF(N592="snížená",J592,0)</f>
        <v>0</v>
      </c>
      <c r="BG592" s="215">
        <f>IF(N592="zákl. přenesená",J592,0)</f>
        <v>0</v>
      </c>
      <c r="BH592" s="215">
        <f>IF(N592="sníž. přenesená",J592,0)</f>
        <v>0</v>
      </c>
      <c r="BI592" s="215">
        <f>IF(N592="nulová",J592,0)</f>
        <v>0</v>
      </c>
      <c r="BJ592" s="19" t="s">
        <v>83</v>
      </c>
      <c r="BK592" s="215">
        <f>ROUND(I592*H592,2)</f>
        <v>0</v>
      </c>
      <c r="BL592" s="19" t="s">
        <v>801</v>
      </c>
      <c r="BM592" s="214" t="s">
        <v>824</v>
      </c>
    </row>
    <row r="593" s="2" customFormat="1">
      <c r="A593" s="40"/>
      <c r="B593" s="41"/>
      <c r="C593" s="42"/>
      <c r="D593" s="216" t="s">
        <v>189</v>
      </c>
      <c r="E593" s="42"/>
      <c r="F593" s="217" t="s">
        <v>825</v>
      </c>
      <c r="G593" s="42"/>
      <c r="H593" s="42"/>
      <c r="I593" s="218"/>
      <c r="J593" s="42"/>
      <c r="K593" s="42"/>
      <c r="L593" s="46"/>
      <c r="M593" s="219"/>
      <c r="N593" s="220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189</v>
      </c>
      <c r="AU593" s="19" t="s">
        <v>85</v>
      </c>
    </row>
    <row r="594" s="13" customFormat="1">
      <c r="A594" s="13"/>
      <c r="B594" s="221"/>
      <c r="C594" s="222"/>
      <c r="D594" s="223" t="s">
        <v>191</v>
      </c>
      <c r="E594" s="224" t="s">
        <v>21</v>
      </c>
      <c r="F594" s="225" t="s">
        <v>823</v>
      </c>
      <c r="G594" s="222"/>
      <c r="H594" s="224" t="s">
        <v>21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1" t="s">
        <v>191</v>
      </c>
      <c r="AU594" s="231" t="s">
        <v>85</v>
      </c>
      <c r="AV594" s="13" t="s">
        <v>83</v>
      </c>
      <c r="AW594" s="13" t="s">
        <v>36</v>
      </c>
      <c r="AX594" s="13" t="s">
        <v>75</v>
      </c>
      <c r="AY594" s="231" t="s">
        <v>179</v>
      </c>
    </row>
    <row r="595" s="14" customFormat="1">
      <c r="A595" s="14"/>
      <c r="B595" s="232"/>
      <c r="C595" s="233"/>
      <c r="D595" s="223" t="s">
        <v>191</v>
      </c>
      <c r="E595" s="234" t="s">
        <v>21</v>
      </c>
      <c r="F595" s="235" t="s">
        <v>83</v>
      </c>
      <c r="G595" s="233"/>
      <c r="H595" s="236">
        <v>1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2" t="s">
        <v>191</v>
      </c>
      <c r="AU595" s="242" t="s">
        <v>85</v>
      </c>
      <c r="AV595" s="14" t="s">
        <v>85</v>
      </c>
      <c r="AW595" s="14" t="s">
        <v>36</v>
      </c>
      <c r="AX595" s="14" t="s">
        <v>83</v>
      </c>
      <c r="AY595" s="242" t="s">
        <v>179</v>
      </c>
    </row>
    <row r="596" s="12" customFormat="1" ht="22.8" customHeight="1">
      <c r="A596" s="12"/>
      <c r="B596" s="187"/>
      <c r="C596" s="188"/>
      <c r="D596" s="189" t="s">
        <v>74</v>
      </c>
      <c r="E596" s="201" t="s">
        <v>826</v>
      </c>
      <c r="F596" s="201" t="s">
        <v>827</v>
      </c>
      <c r="G596" s="188"/>
      <c r="H596" s="188"/>
      <c r="I596" s="191"/>
      <c r="J596" s="202">
        <f>BK596</f>
        <v>0</v>
      </c>
      <c r="K596" s="188"/>
      <c r="L596" s="193"/>
      <c r="M596" s="194"/>
      <c r="N596" s="195"/>
      <c r="O596" s="195"/>
      <c r="P596" s="196">
        <f>SUM(P597:P618)</f>
        <v>0</v>
      </c>
      <c r="Q596" s="195"/>
      <c r="R596" s="196">
        <f>SUM(R597:R618)</f>
        <v>0</v>
      </c>
      <c r="S596" s="195"/>
      <c r="T596" s="197">
        <f>SUM(T597:T618)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98" t="s">
        <v>209</v>
      </c>
      <c r="AT596" s="199" t="s">
        <v>74</v>
      </c>
      <c r="AU596" s="199" t="s">
        <v>83</v>
      </c>
      <c r="AY596" s="198" t="s">
        <v>179</v>
      </c>
      <c r="BK596" s="200">
        <f>SUM(BK597:BK618)</f>
        <v>0</v>
      </c>
    </row>
    <row r="597" s="2" customFormat="1" ht="16.5" customHeight="1">
      <c r="A597" s="40"/>
      <c r="B597" s="41"/>
      <c r="C597" s="203" t="s">
        <v>828</v>
      </c>
      <c r="D597" s="203" t="s">
        <v>182</v>
      </c>
      <c r="E597" s="204" t="s">
        <v>829</v>
      </c>
      <c r="F597" s="205" t="s">
        <v>830</v>
      </c>
      <c r="G597" s="206" t="s">
        <v>800</v>
      </c>
      <c r="H597" s="207">
        <v>1</v>
      </c>
      <c r="I597" s="208"/>
      <c r="J597" s="209">
        <f>ROUND(I597*H597,2)</f>
        <v>0</v>
      </c>
      <c r="K597" s="205" t="s">
        <v>186</v>
      </c>
      <c r="L597" s="46"/>
      <c r="M597" s="210" t="s">
        <v>21</v>
      </c>
      <c r="N597" s="211" t="s">
        <v>46</v>
      </c>
      <c r="O597" s="86"/>
      <c r="P597" s="212">
        <f>O597*H597</f>
        <v>0</v>
      </c>
      <c r="Q597" s="212">
        <v>0</v>
      </c>
      <c r="R597" s="212">
        <f>Q597*H597</f>
        <v>0</v>
      </c>
      <c r="S597" s="212">
        <v>0</v>
      </c>
      <c r="T597" s="213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4" t="s">
        <v>801</v>
      </c>
      <c r="AT597" s="214" t="s">
        <v>182</v>
      </c>
      <c r="AU597" s="214" t="s">
        <v>85</v>
      </c>
      <c r="AY597" s="19" t="s">
        <v>179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19" t="s">
        <v>83</v>
      </c>
      <c r="BK597" s="215">
        <f>ROUND(I597*H597,2)</f>
        <v>0</v>
      </c>
      <c r="BL597" s="19" t="s">
        <v>801</v>
      </c>
      <c r="BM597" s="214" t="s">
        <v>831</v>
      </c>
    </row>
    <row r="598" s="2" customFormat="1">
      <c r="A598" s="40"/>
      <c r="B598" s="41"/>
      <c r="C598" s="42"/>
      <c r="D598" s="216" t="s">
        <v>189</v>
      </c>
      <c r="E598" s="42"/>
      <c r="F598" s="217" t="s">
        <v>832</v>
      </c>
      <c r="G598" s="42"/>
      <c r="H598" s="42"/>
      <c r="I598" s="218"/>
      <c r="J598" s="42"/>
      <c r="K598" s="42"/>
      <c r="L598" s="46"/>
      <c r="M598" s="219"/>
      <c r="N598" s="220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189</v>
      </c>
      <c r="AU598" s="19" t="s">
        <v>85</v>
      </c>
    </row>
    <row r="599" s="13" customFormat="1">
      <c r="A599" s="13"/>
      <c r="B599" s="221"/>
      <c r="C599" s="222"/>
      <c r="D599" s="223" t="s">
        <v>191</v>
      </c>
      <c r="E599" s="224" t="s">
        <v>21</v>
      </c>
      <c r="F599" s="225" t="s">
        <v>780</v>
      </c>
      <c r="G599" s="222"/>
      <c r="H599" s="224" t="s">
        <v>21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1" t="s">
        <v>191</v>
      </c>
      <c r="AU599" s="231" t="s">
        <v>85</v>
      </c>
      <c r="AV599" s="13" t="s">
        <v>83</v>
      </c>
      <c r="AW599" s="13" t="s">
        <v>36</v>
      </c>
      <c r="AX599" s="13" t="s">
        <v>75</v>
      </c>
      <c r="AY599" s="231" t="s">
        <v>179</v>
      </c>
    </row>
    <row r="600" s="13" customFormat="1">
      <c r="A600" s="13"/>
      <c r="B600" s="221"/>
      <c r="C600" s="222"/>
      <c r="D600" s="223" t="s">
        <v>191</v>
      </c>
      <c r="E600" s="224" t="s">
        <v>21</v>
      </c>
      <c r="F600" s="225" t="s">
        <v>833</v>
      </c>
      <c r="G600" s="222"/>
      <c r="H600" s="224" t="s">
        <v>21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1" t="s">
        <v>191</v>
      </c>
      <c r="AU600" s="231" t="s">
        <v>85</v>
      </c>
      <c r="AV600" s="13" t="s">
        <v>83</v>
      </c>
      <c r="AW600" s="13" t="s">
        <v>36</v>
      </c>
      <c r="AX600" s="13" t="s">
        <v>75</v>
      </c>
      <c r="AY600" s="231" t="s">
        <v>179</v>
      </c>
    </row>
    <row r="601" s="14" customFormat="1">
      <c r="A601" s="14"/>
      <c r="B601" s="232"/>
      <c r="C601" s="233"/>
      <c r="D601" s="223" t="s">
        <v>191</v>
      </c>
      <c r="E601" s="234" t="s">
        <v>21</v>
      </c>
      <c r="F601" s="235" t="s">
        <v>83</v>
      </c>
      <c r="G601" s="233"/>
      <c r="H601" s="236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2" t="s">
        <v>191</v>
      </c>
      <c r="AU601" s="242" t="s">
        <v>85</v>
      </c>
      <c r="AV601" s="14" t="s">
        <v>85</v>
      </c>
      <c r="AW601" s="14" t="s">
        <v>36</v>
      </c>
      <c r="AX601" s="14" t="s">
        <v>75</v>
      </c>
      <c r="AY601" s="242" t="s">
        <v>179</v>
      </c>
    </row>
    <row r="602" s="15" customFormat="1">
      <c r="A602" s="15"/>
      <c r="B602" s="243"/>
      <c r="C602" s="244"/>
      <c r="D602" s="223" t="s">
        <v>191</v>
      </c>
      <c r="E602" s="245" t="s">
        <v>21</v>
      </c>
      <c r="F602" s="246" t="s">
        <v>194</v>
      </c>
      <c r="G602" s="244"/>
      <c r="H602" s="247">
        <v>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3" t="s">
        <v>191</v>
      </c>
      <c r="AU602" s="253" t="s">
        <v>85</v>
      </c>
      <c r="AV602" s="15" t="s">
        <v>187</v>
      </c>
      <c r="AW602" s="15" t="s">
        <v>36</v>
      </c>
      <c r="AX602" s="15" t="s">
        <v>83</v>
      </c>
      <c r="AY602" s="253" t="s">
        <v>179</v>
      </c>
    </row>
    <row r="603" s="2" customFormat="1" ht="16.5" customHeight="1">
      <c r="A603" s="40"/>
      <c r="B603" s="41"/>
      <c r="C603" s="203" t="s">
        <v>834</v>
      </c>
      <c r="D603" s="203" t="s">
        <v>182</v>
      </c>
      <c r="E603" s="204" t="s">
        <v>835</v>
      </c>
      <c r="F603" s="205" t="s">
        <v>836</v>
      </c>
      <c r="G603" s="206" t="s">
        <v>800</v>
      </c>
      <c r="H603" s="207">
        <v>1</v>
      </c>
      <c r="I603" s="208"/>
      <c r="J603" s="209">
        <f>ROUND(I603*H603,2)</f>
        <v>0</v>
      </c>
      <c r="K603" s="205" t="s">
        <v>186</v>
      </c>
      <c r="L603" s="46"/>
      <c r="M603" s="210" t="s">
        <v>21</v>
      </c>
      <c r="N603" s="211" t="s">
        <v>46</v>
      </c>
      <c r="O603" s="86"/>
      <c r="P603" s="212">
        <f>O603*H603</f>
        <v>0</v>
      </c>
      <c r="Q603" s="212">
        <v>0</v>
      </c>
      <c r="R603" s="212">
        <f>Q603*H603</f>
        <v>0</v>
      </c>
      <c r="S603" s="212">
        <v>0</v>
      </c>
      <c r="T603" s="213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4" t="s">
        <v>801</v>
      </c>
      <c r="AT603" s="214" t="s">
        <v>182</v>
      </c>
      <c r="AU603" s="214" t="s">
        <v>85</v>
      </c>
      <c r="AY603" s="19" t="s">
        <v>179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9" t="s">
        <v>83</v>
      </c>
      <c r="BK603" s="215">
        <f>ROUND(I603*H603,2)</f>
        <v>0</v>
      </c>
      <c r="BL603" s="19" t="s">
        <v>801</v>
      </c>
      <c r="BM603" s="214" t="s">
        <v>837</v>
      </c>
    </row>
    <row r="604" s="2" customFormat="1">
      <c r="A604" s="40"/>
      <c r="B604" s="41"/>
      <c r="C604" s="42"/>
      <c r="D604" s="216" t="s">
        <v>189</v>
      </c>
      <c r="E604" s="42"/>
      <c r="F604" s="217" t="s">
        <v>838</v>
      </c>
      <c r="G604" s="42"/>
      <c r="H604" s="42"/>
      <c r="I604" s="218"/>
      <c r="J604" s="42"/>
      <c r="K604" s="42"/>
      <c r="L604" s="46"/>
      <c r="M604" s="219"/>
      <c r="N604" s="220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189</v>
      </c>
      <c r="AU604" s="19" t="s">
        <v>85</v>
      </c>
    </row>
    <row r="605" s="13" customFormat="1">
      <c r="A605" s="13"/>
      <c r="B605" s="221"/>
      <c r="C605" s="222"/>
      <c r="D605" s="223" t="s">
        <v>191</v>
      </c>
      <c r="E605" s="224" t="s">
        <v>21</v>
      </c>
      <c r="F605" s="225" t="s">
        <v>839</v>
      </c>
      <c r="G605" s="222"/>
      <c r="H605" s="224" t="s">
        <v>21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1" t="s">
        <v>191</v>
      </c>
      <c r="AU605" s="231" t="s">
        <v>85</v>
      </c>
      <c r="AV605" s="13" t="s">
        <v>83</v>
      </c>
      <c r="AW605" s="13" t="s">
        <v>36</v>
      </c>
      <c r="AX605" s="13" t="s">
        <v>75</v>
      </c>
      <c r="AY605" s="231" t="s">
        <v>179</v>
      </c>
    </row>
    <row r="606" s="14" customFormat="1">
      <c r="A606" s="14"/>
      <c r="B606" s="232"/>
      <c r="C606" s="233"/>
      <c r="D606" s="223" t="s">
        <v>191</v>
      </c>
      <c r="E606" s="234" t="s">
        <v>21</v>
      </c>
      <c r="F606" s="235" t="s">
        <v>83</v>
      </c>
      <c r="G606" s="233"/>
      <c r="H606" s="236">
        <v>1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2" t="s">
        <v>191</v>
      </c>
      <c r="AU606" s="242" t="s">
        <v>85</v>
      </c>
      <c r="AV606" s="14" t="s">
        <v>85</v>
      </c>
      <c r="AW606" s="14" t="s">
        <v>36</v>
      </c>
      <c r="AX606" s="14" t="s">
        <v>83</v>
      </c>
      <c r="AY606" s="242" t="s">
        <v>179</v>
      </c>
    </row>
    <row r="607" s="2" customFormat="1" ht="16.5" customHeight="1">
      <c r="A607" s="40"/>
      <c r="B607" s="41"/>
      <c r="C607" s="203" t="s">
        <v>840</v>
      </c>
      <c r="D607" s="203" t="s">
        <v>182</v>
      </c>
      <c r="E607" s="204" t="s">
        <v>841</v>
      </c>
      <c r="F607" s="205" t="s">
        <v>842</v>
      </c>
      <c r="G607" s="206" t="s">
        <v>800</v>
      </c>
      <c r="H607" s="207">
        <v>1</v>
      </c>
      <c r="I607" s="208"/>
      <c r="J607" s="209">
        <f>ROUND(I607*H607,2)</f>
        <v>0</v>
      </c>
      <c r="K607" s="205" t="s">
        <v>186</v>
      </c>
      <c r="L607" s="46"/>
      <c r="M607" s="210" t="s">
        <v>21</v>
      </c>
      <c r="N607" s="211" t="s">
        <v>46</v>
      </c>
      <c r="O607" s="86"/>
      <c r="P607" s="212">
        <f>O607*H607</f>
        <v>0</v>
      </c>
      <c r="Q607" s="212">
        <v>0</v>
      </c>
      <c r="R607" s="212">
        <f>Q607*H607</f>
        <v>0</v>
      </c>
      <c r="S607" s="212">
        <v>0</v>
      </c>
      <c r="T607" s="213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4" t="s">
        <v>801</v>
      </c>
      <c r="AT607" s="214" t="s">
        <v>182</v>
      </c>
      <c r="AU607" s="214" t="s">
        <v>85</v>
      </c>
      <c r="AY607" s="19" t="s">
        <v>179</v>
      </c>
      <c r="BE607" s="215">
        <f>IF(N607="základní",J607,0)</f>
        <v>0</v>
      </c>
      <c r="BF607" s="215">
        <f>IF(N607="snížená",J607,0)</f>
        <v>0</v>
      </c>
      <c r="BG607" s="215">
        <f>IF(N607="zákl. přenesená",J607,0)</f>
        <v>0</v>
      </c>
      <c r="BH607" s="215">
        <f>IF(N607="sníž. přenesená",J607,0)</f>
        <v>0</v>
      </c>
      <c r="BI607" s="215">
        <f>IF(N607="nulová",J607,0)</f>
        <v>0</v>
      </c>
      <c r="BJ607" s="19" t="s">
        <v>83</v>
      </c>
      <c r="BK607" s="215">
        <f>ROUND(I607*H607,2)</f>
        <v>0</v>
      </c>
      <c r="BL607" s="19" t="s">
        <v>801</v>
      </c>
      <c r="BM607" s="214" t="s">
        <v>843</v>
      </c>
    </row>
    <row r="608" s="2" customFormat="1">
      <c r="A608" s="40"/>
      <c r="B608" s="41"/>
      <c r="C608" s="42"/>
      <c r="D608" s="216" t="s">
        <v>189</v>
      </c>
      <c r="E608" s="42"/>
      <c r="F608" s="217" t="s">
        <v>844</v>
      </c>
      <c r="G608" s="42"/>
      <c r="H608" s="42"/>
      <c r="I608" s="218"/>
      <c r="J608" s="42"/>
      <c r="K608" s="42"/>
      <c r="L608" s="46"/>
      <c r="M608" s="219"/>
      <c r="N608" s="220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189</v>
      </c>
      <c r="AU608" s="19" t="s">
        <v>85</v>
      </c>
    </row>
    <row r="609" s="13" customFormat="1">
      <c r="A609" s="13"/>
      <c r="B609" s="221"/>
      <c r="C609" s="222"/>
      <c r="D609" s="223" t="s">
        <v>191</v>
      </c>
      <c r="E609" s="224" t="s">
        <v>21</v>
      </c>
      <c r="F609" s="225" t="s">
        <v>845</v>
      </c>
      <c r="G609" s="222"/>
      <c r="H609" s="224" t="s">
        <v>21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1" t="s">
        <v>191</v>
      </c>
      <c r="AU609" s="231" t="s">
        <v>85</v>
      </c>
      <c r="AV609" s="13" t="s">
        <v>83</v>
      </c>
      <c r="AW609" s="13" t="s">
        <v>36</v>
      </c>
      <c r="AX609" s="13" t="s">
        <v>75</v>
      </c>
      <c r="AY609" s="231" t="s">
        <v>179</v>
      </c>
    </row>
    <row r="610" s="14" customFormat="1">
      <c r="A610" s="14"/>
      <c r="B610" s="232"/>
      <c r="C610" s="233"/>
      <c r="D610" s="223" t="s">
        <v>191</v>
      </c>
      <c r="E610" s="234" t="s">
        <v>21</v>
      </c>
      <c r="F610" s="235" t="s">
        <v>83</v>
      </c>
      <c r="G610" s="233"/>
      <c r="H610" s="236">
        <v>1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2" t="s">
        <v>191</v>
      </c>
      <c r="AU610" s="242" t="s">
        <v>85</v>
      </c>
      <c r="AV610" s="14" t="s">
        <v>85</v>
      </c>
      <c r="AW610" s="14" t="s">
        <v>36</v>
      </c>
      <c r="AX610" s="14" t="s">
        <v>83</v>
      </c>
      <c r="AY610" s="242" t="s">
        <v>179</v>
      </c>
    </row>
    <row r="611" s="2" customFormat="1" ht="16.5" customHeight="1">
      <c r="A611" s="40"/>
      <c r="B611" s="41"/>
      <c r="C611" s="203" t="s">
        <v>846</v>
      </c>
      <c r="D611" s="203" t="s">
        <v>182</v>
      </c>
      <c r="E611" s="204" t="s">
        <v>847</v>
      </c>
      <c r="F611" s="205" t="s">
        <v>848</v>
      </c>
      <c r="G611" s="206" t="s">
        <v>800</v>
      </c>
      <c r="H611" s="207">
        <v>1</v>
      </c>
      <c r="I611" s="208"/>
      <c r="J611" s="209">
        <f>ROUND(I611*H611,2)</f>
        <v>0</v>
      </c>
      <c r="K611" s="205" t="s">
        <v>186</v>
      </c>
      <c r="L611" s="46"/>
      <c r="M611" s="210" t="s">
        <v>21</v>
      </c>
      <c r="N611" s="211" t="s">
        <v>46</v>
      </c>
      <c r="O611" s="86"/>
      <c r="P611" s="212">
        <f>O611*H611</f>
        <v>0</v>
      </c>
      <c r="Q611" s="212">
        <v>0</v>
      </c>
      <c r="R611" s="212">
        <f>Q611*H611</f>
        <v>0</v>
      </c>
      <c r="S611" s="212">
        <v>0</v>
      </c>
      <c r="T611" s="213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4" t="s">
        <v>801</v>
      </c>
      <c r="AT611" s="214" t="s">
        <v>182</v>
      </c>
      <c r="AU611" s="214" t="s">
        <v>85</v>
      </c>
      <c r="AY611" s="19" t="s">
        <v>179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19" t="s">
        <v>83</v>
      </c>
      <c r="BK611" s="215">
        <f>ROUND(I611*H611,2)</f>
        <v>0</v>
      </c>
      <c r="BL611" s="19" t="s">
        <v>801</v>
      </c>
      <c r="BM611" s="214" t="s">
        <v>849</v>
      </c>
    </row>
    <row r="612" s="2" customFormat="1">
      <c r="A612" s="40"/>
      <c r="B612" s="41"/>
      <c r="C612" s="42"/>
      <c r="D612" s="216" t="s">
        <v>189</v>
      </c>
      <c r="E612" s="42"/>
      <c r="F612" s="217" t="s">
        <v>850</v>
      </c>
      <c r="G612" s="42"/>
      <c r="H612" s="42"/>
      <c r="I612" s="218"/>
      <c r="J612" s="42"/>
      <c r="K612" s="42"/>
      <c r="L612" s="46"/>
      <c r="M612" s="219"/>
      <c r="N612" s="220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189</v>
      </c>
      <c r="AU612" s="19" t="s">
        <v>85</v>
      </c>
    </row>
    <row r="613" s="13" customFormat="1">
      <c r="A613" s="13"/>
      <c r="B613" s="221"/>
      <c r="C613" s="222"/>
      <c r="D613" s="223" t="s">
        <v>191</v>
      </c>
      <c r="E613" s="224" t="s">
        <v>21</v>
      </c>
      <c r="F613" s="225" t="s">
        <v>848</v>
      </c>
      <c r="G613" s="222"/>
      <c r="H613" s="224" t="s">
        <v>21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191</v>
      </c>
      <c r="AU613" s="231" t="s">
        <v>85</v>
      </c>
      <c r="AV613" s="13" t="s">
        <v>83</v>
      </c>
      <c r="AW613" s="13" t="s">
        <v>36</v>
      </c>
      <c r="AX613" s="13" t="s">
        <v>75</v>
      </c>
      <c r="AY613" s="231" t="s">
        <v>179</v>
      </c>
    </row>
    <row r="614" s="14" customFormat="1">
      <c r="A614" s="14"/>
      <c r="B614" s="232"/>
      <c r="C614" s="233"/>
      <c r="D614" s="223" t="s">
        <v>191</v>
      </c>
      <c r="E614" s="234" t="s">
        <v>21</v>
      </c>
      <c r="F614" s="235" t="s">
        <v>83</v>
      </c>
      <c r="G614" s="233"/>
      <c r="H614" s="236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2" t="s">
        <v>191</v>
      </c>
      <c r="AU614" s="242" t="s">
        <v>85</v>
      </c>
      <c r="AV614" s="14" t="s">
        <v>85</v>
      </c>
      <c r="AW614" s="14" t="s">
        <v>36</v>
      </c>
      <c r="AX614" s="14" t="s">
        <v>83</v>
      </c>
      <c r="AY614" s="242" t="s">
        <v>179</v>
      </c>
    </row>
    <row r="615" s="2" customFormat="1" ht="16.5" customHeight="1">
      <c r="A615" s="40"/>
      <c r="B615" s="41"/>
      <c r="C615" s="203" t="s">
        <v>851</v>
      </c>
      <c r="D615" s="203" t="s">
        <v>182</v>
      </c>
      <c r="E615" s="204" t="s">
        <v>852</v>
      </c>
      <c r="F615" s="205" t="s">
        <v>853</v>
      </c>
      <c r="G615" s="206" t="s">
        <v>800</v>
      </c>
      <c r="H615" s="207">
        <v>1</v>
      </c>
      <c r="I615" s="208"/>
      <c r="J615" s="209">
        <f>ROUND(I615*H615,2)</f>
        <v>0</v>
      </c>
      <c r="K615" s="205" t="s">
        <v>186</v>
      </c>
      <c r="L615" s="46"/>
      <c r="M615" s="210" t="s">
        <v>21</v>
      </c>
      <c r="N615" s="211" t="s">
        <v>46</v>
      </c>
      <c r="O615" s="86"/>
      <c r="P615" s="212">
        <f>O615*H615</f>
        <v>0</v>
      </c>
      <c r="Q615" s="212">
        <v>0</v>
      </c>
      <c r="R615" s="212">
        <f>Q615*H615</f>
        <v>0</v>
      </c>
      <c r="S615" s="212">
        <v>0</v>
      </c>
      <c r="T615" s="213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4" t="s">
        <v>801</v>
      </c>
      <c r="AT615" s="214" t="s">
        <v>182</v>
      </c>
      <c r="AU615" s="214" t="s">
        <v>85</v>
      </c>
      <c r="AY615" s="19" t="s">
        <v>179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19" t="s">
        <v>83</v>
      </c>
      <c r="BK615" s="215">
        <f>ROUND(I615*H615,2)</f>
        <v>0</v>
      </c>
      <c r="BL615" s="19" t="s">
        <v>801</v>
      </c>
      <c r="BM615" s="214" t="s">
        <v>854</v>
      </c>
    </row>
    <row r="616" s="2" customFormat="1">
      <c r="A616" s="40"/>
      <c r="B616" s="41"/>
      <c r="C616" s="42"/>
      <c r="D616" s="216" t="s">
        <v>189</v>
      </c>
      <c r="E616" s="42"/>
      <c r="F616" s="217" t="s">
        <v>855</v>
      </c>
      <c r="G616" s="42"/>
      <c r="H616" s="42"/>
      <c r="I616" s="218"/>
      <c r="J616" s="42"/>
      <c r="K616" s="42"/>
      <c r="L616" s="46"/>
      <c r="M616" s="219"/>
      <c r="N616" s="220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189</v>
      </c>
      <c r="AU616" s="19" t="s">
        <v>85</v>
      </c>
    </row>
    <row r="617" s="13" customFormat="1">
      <c r="A617" s="13"/>
      <c r="B617" s="221"/>
      <c r="C617" s="222"/>
      <c r="D617" s="223" t="s">
        <v>191</v>
      </c>
      <c r="E617" s="224" t="s">
        <v>21</v>
      </c>
      <c r="F617" s="225" t="s">
        <v>853</v>
      </c>
      <c r="G617" s="222"/>
      <c r="H617" s="224" t="s">
        <v>21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1" t="s">
        <v>191</v>
      </c>
      <c r="AU617" s="231" t="s">
        <v>85</v>
      </c>
      <c r="AV617" s="13" t="s">
        <v>83</v>
      </c>
      <c r="AW617" s="13" t="s">
        <v>36</v>
      </c>
      <c r="AX617" s="13" t="s">
        <v>75</v>
      </c>
      <c r="AY617" s="231" t="s">
        <v>179</v>
      </c>
    </row>
    <row r="618" s="14" customFormat="1">
      <c r="A618" s="14"/>
      <c r="B618" s="232"/>
      <c r="C618" s="233"/>
      <c r="D618" s="223" t="s">
        <v>191</v>
      </c>
      <c r="E618" s="234" t="s">
        <v>21</v>
      </c>
      <c r="F618" s="235" t="s">
        <v>83</v>
      </c>
      <c r="G618" s="233"/>
      <c r="H618" s="236">
        <v>1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2" t="s">
        <v>191</v>
      </c>
      <c r="AU618" s="242" t="s">
        <v>85</v>
      </c>
      <c r="AV618" s="14" t="s">
        <v>85</v>
      </c>
      <c r="AW618" s="14" t="s">
        <v>36</v>
      </c>
      <c r="AX618" s="14" t="s">
        <v>83</v>
      </c>
      <c r="AY618" s="242" t="s">
        <v>179</v>
      </c>
    </row>
    <row r="619" s="12" customFormat="1" ht="22.8" customHeight="1">
      <c r="A619" s="12"/>
      <c r="B619" s="187"/>
      <c r="C619" s="188"/>
      <c r="D619" s="189" t="s">
        <v>74</v>
      </c>
      <c r="E619" s="201" t="s">
        <v>856</v>
      </c>
      <c r="F619" s="201" t="s">
        <v>857</v>
      </c>
      <c r="G619" s="188"/>
      <c r="H619" s="188"/>
      <c r="I619" s="191"/>
      <c r="J619" s="202">
        <f>BK619</f>
        <v>0</v>
      </c>
      <c r="K619" s="188"/>
      <c r="L619" s="193"/>
      <c r="M619" s="194"/>
      <c r="N619" s="195"/>
      <c r="O619" s="195"/>
      <c r="P619" s="196">
        <f>SUM(P620:P623)</f>
        <v>0</v>
      </c>
      <c r="Q619" s="195"/>
      <c r="R619" s="196">
        <f>SUM(R620:R623)</f>
        <v>0</v>
      </c>
      <c r="S619" s="195"/>
      <c r="T619" s="197">
        <f>SUM(T620:T623)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198" t="s">
        <v>209</v>
      </c>
      <c r="AT619" s="199" t="s">
        <v>74</v>
      </c>
      <c r="AU619" s="199" t="s">
        <v>83</v>
      </c>
      <c r="AY619" s="198" t="s">
        <v>179</v>
      </c>
      <c r="BK619" s="200">
        <f>SUM(BK620:BK623)</f>
        <v>0</v>
      </c>
    </row>
    <row r="620" s="2" customFormat="1" ht="16.5" customHeight="1">
      <c r="A620" s="40"/>
      <c r="B620" s="41"/>
      <c r="C620" s="203" t="s">
        <v>858</v>
      </c>
      <c r="D620" s="203" t="s">
        <v>182</v>
      </c>
      <c r="E620" s="204" t="s">
        <v>859</v>
      </c>
      <c r="F620" s="205" t="s">
        <v>860</v>
      </c>
      <c r="G620" s="206" t="s">
        <v>800</v>
      </c>
      <c r="H620" s="207">
        <v>1</v>
      </c>
      <c r="I620" s="208"/>
      <c r="J620" s="209">
        <f>ROUND(I620*H620,2)</f>
        <v>0</v>
      </c>
      <c r="K620" s="205" t="s">
        <v>186</v>
      </c>
      <c r="L620" s="46"/>
      <c r="M620" s="210" t="s">
        <v>21</v>
      </c>
      <c r="N620" s="211" t="s">
        <v>46</v>
      </c>
      <c r="O620" s="86"/>
      <c r="P620" s="212">
        <f>O620*H620</f>
        <v>0</v>
      </c>
      <c r="Q620" s="212">
        <v>0</v>
      </c>
      <c r="R620" s="212">
        <f>Q620*H620</f>
        <v>0</v>
      </c>
      <c r="S620" s="212">
        <v>0</v>
      </c>
      <c r="T620" s="213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4" t="s">
        <v>801</v>
      </c>
      <c r="AT620" s="214" t="s">
        <v>182</v>
      </c>
      <c r="AU620" s="214" t="s">
        <v>85</v>
      </c>
      <c r="AY620" s="19" t="s">
        <v>179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19" t="s">
        <v>83</v>
      </c>
      <c r="BK620" s="215">
        <f>ROUND(I620*H620,2)</f>
        <v>0</v>
      </c>
      <c r="BL620" s="19" t="s">
        <v>801</v>
      </c>
      <c r="BM620" s="214" t="s">
        <v>861</v>
      </c>
    </row>
    <row r="621" s="2" customFormat="1">
      <c r="A621" s="40"/>
      <c r="B621" s="41"/>
      <c r="C621" s="42"/>
      <c r="D621" s="216" t="s">
        <v>189</v>
      </c>
      <c r="E621" s="42"/>
      <c r="F621" s="217" t="s">
        <v>862</v>
      </c>
      <c r="G621" s="42"/>
      <c r="H621" s="42"/>
      <c r="I621" s="218"/>
      <c r="J621" s="42"/>
      <c r="K621" s="42"/>
      <c r="L621" s="46"/>
      <c r="M621" s="219"/>
      <c r="N621" s="220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189</v>
      </c>
      <c r="AU621" s="19" t="s">
        <v>85</v>
      </c>
    </row>
    <row r="622" s="13" customFormat="1">
      <c r="A622" s="13"/>
      <c r="B622" s="221"/>
      <c r="C622" s="222"/>
      <c r="D622" s="223" t="s">
        <v>191</v>
      </c>
      <c r="E622" s="224" t="s">
        <v>21</v>
      </c>
      <c r="F622" s="225" t="s">
        <v>863</v>
      </c>
      <c r="G622" s="222"/>
      <c r="H622" s="224" t="s">
        <v>21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191</v>
      </c>
      <c r="AU622" s="231" t="s">
        <v>85</v>
      </c>
      <c r="AV622" s="13" t="s">
        <v>83</v>
      </c>
      <c r="AW622" s="13" t="s">
        <v>36</v>
      </c>
      <c r="AX622" s="13" t="s">
        <v>75</v>
      </c>
      <c r="AY622" s="231" t="s">
        <v>179</v>
      </c>
    </row>
    <row r="623" s="14" customFormat="1">
      <c r="A623" s="14"/>
      <c r="B623" s="232"/>
      <c r="C623" s="233"/>
      <c r="D623" s="223" t="s">
        <v>191</v>
      </c>
      <c r="E623" s="234" t="s">
        <v>21</v>
      </c>
      <c r="F623" s="235" t="s">
        <v>83</v>
      </c>
      <c r="G623" s="233"/>
      <c r="H623" s="236">
        <v>1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2" t="s">
        <v>191</v>
      </c>
      <c r="AU623" s="242" t="s">
        <v>85</v>
      </c>
      <c r="AV623" s="14" t="s">
        <v>85</v>
      </c>
      <c r="AW623" s="14" t="s">
        <v>36</v>
      </c>
      <c r="AX623" s="14" t="s">
        <v>83</v>
      </c>
      <c r="AY623" s="242" t="s">
        <v>179</v>
      </c>
    </row>
    <row r="624" s="12" customFormat="1" ht="22.8" customHeight="1">
      <c r="A624" s="12"/>
      <c r="B624" s="187"/>
      <c r="C624" s="188"/>
      <c r="D624" s="189" t="s">
        <v>74</v>
      </c>
      <c r="E624" s="201" t="s">
        <v>864</v>
      </c>
      <c r="F624" s="201" t="s">
        <v>865</v>
      </c>
      <c r="G624" s="188"/>
      <c r="H624" s="188"/>
      <c r="I624" s="191"/>
      <c r="J624" s="202">
        <f>BK624</f>
        <v>0</v>
      </c>
      <c r="K624" s="188"/>
      <c r="L624" s="193"/>
      <c r="M624" s="194"/>
      <c r="N624" s="195"/>
      <c r="O624" s="195"/>
      <c r="P624" s="196">
        <f>SUM(P625:P628)</f>
        <v>0</v>
      </c>
      <c r="Q624" s="195"/>
      <c r="R624" s="196">
        <f>SUM(R625:R628)</f>
        <v>0</v>
      </c>
      <c r="S624" s="195"/>
      <c r="T624" s="197">
        <f>SUM(T625:T628)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198" t="s">
        <v>209</v>
      </c>
      <c r="AT624" s="199" t="s">
        <v>74</v>
      </c>
      <c r="AU624" s="199" t="s">
        <v>83</v>
      </c>
      <c r="AY624" s="198" t="s">
        <v>179</v>
      </c>
      <c r="BK624" s="200">
        <f>SUM(BK625:BK628)</f>
        <v>0</v>
      </c>
    </row>
    <row r="625" s="2" customFormat="1" ht="16.5" customHeight="1">
      <c r="A625" s="40"/>
      <c r="B625" s="41"/>
      <c r="C625" s="203" t="s">
        <v>866</v>
      </c>
      <c r="D625" s="203" t="s">
        <v>182</v>
      </c>
      <c r="E625" s="204" t="s">
        <v>867</v>
      </c>
      <c r="F625" s="205" t="s">
        <v>868</v>
      </c>
      <c r="G625" s="206" t="s">
        <v>800</v>
      </c>
      <c r="H625" s="207">
        <v>1</v>
      </c>
      <c r="I625" s="208"/>
      <c r="J625" s="209">
        <f>ROUND(I625*H625,2)</f>
        <v>0</v>
      </c>
      <c r="K625" s="205" t="s">
        <v>186</v>
      </c>
      <c r="L625" s="46"/>
      <c r="M625" s="210" t="s">
        <v>21</v>
      </c>
      <c r="N625" s="211" t="s">
        <v>46</v>
      </c>
      <c r="O625" s="86"/>
      <c r="P625" s="212">
        <f>O625*H625</f>
        <v>0</v>
      </c>
      <c r="Q625" s="212">
        <v>0</v>
      </c>
      <c r="R625" s="212">
        <f>Q625*H625</f>
        <v>0</v>
      </c>
      <c r="S625" s="212">
        <v>0</v>
      </c>
      <c r="T625" s="213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4" t="s">
        <v>801</v>
      </c>
      <c r="AT625" s="214" t="s">
        <v>182</v>
      </c>
      <c r="AU625" s="214" t="s">
        <v>85</v>
      </c>
      <c r="AY625" s="19" t="s">
        <v>179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19" t="s">
        <v>83</v>
      </c>
      <c r="BK625" s="215">
        <f>ROUND(I625*H625,2)</f>
        <v>0</v>
      </c>
      <c r="BL625" s="19" t="s">
        <v>801</v>
      </c>
      <c r="BM625" s="214" t="s">
        <v>869</v>
      </c>
    </row>
    <row r="626" s="2" customFormat="1">
      <c r="A626" s="40"/>
      <c r="B626" s="41"/>
      <c r="C626" s="42"/>
      <c r="D626" s="216" t="s">
        <v>189</v>
      </c>
      <c r="E626" s="42"/>
      <c r="F626" s="217" t="s">
        <v>870</v>
      </c>
      <c r="G626" s="42"/>
      <c r="H626" s="42"/>
      <c r="I626" s="218"/>
      <c r="J626" s="42"/>
      <c r="K626" s="42"/>
      <c r="L626" s="46"/>
      <c r="M626" s="219"/>
      <c r="N626" s="220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189</v>
      </c>
      <c r="AU626" s="19" t="s">
        <v>85</v>
      </c>
    </row>
    <row r="627" s="13" customFormat="1">
      <c r="A627" s="13"/>
      <c r="B627" s="221"/>
      <c r="C627" s="222"/>
      <c r="D627" s="223" t="s">
        <v>191</v>
      </c>
      <c r="E627" s="224" t="s">
        <v>21</v>
      </c>
      <c r="F627" s="225" t="s">
        <v>871</v>
      </c>
      <c r="G627" s="222"/>
      <c r="H627" s="224" t="s">
        <v>21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1" t="s">
        <v>191</v>
      </c>
      <c r="AU627" s="231" t="s">
        <v>85</v>
      </c>
      <c r="AV627" s="13" t="s">
        <v>83</v>
      </c>
      <c r="AW627" s="13" t="s">
        <v>36</v>
      </c>
      <c r="AX627" s="13" t="s">
        <v>75</v>
      </c>
      <c r="AY627" s="231" t="s">
        <v>179</v>
      </c>
    </row>
    <row r="628" s="14" customFormat="1">
      <c r="A628" s="14"/>
      <c r="B628" s="232"/>
      <c r="C628" s="233"/>
      <c r="D628" s="223" t="s">
        <v>191</v>
      </c>
      <c r="E628" s="234" t="s">
        <v>21</v>
      </c>
      <c r="F628" s="235" t="s">
        <v>83</v>
      </c>
      <c r="G628" s="233"/>
      <c r="H628" s="236">
        <v>1</v>
      </c>
      <c r="I628" s="237"/>
      <c r="J628" s="233"/>
      <c r="K628" s="233"/>
      <c r="L628" s="238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2" t="s">
        <v>191</v>
      </c>
      <c r="AU628" s="242" t="s">
        <v>85</v>
      </c>
      <c r="AV628" s="14" t="s">
        <v>85</v>
      </c>
      <c r="AW628" s="14" t="s">
        <v>36</v>
      </c>
      <c r="AX628" s="14" t="s">
        <v>83</v>
      </c>
      <c r="AY628" s="242" t="s">
        <v>179</v>
      </c>
    </row>
    <row r="629" s="2" customFormat="1" ht="6.96" customHeight="1">
      <c r="A629" s="40"/>
      <c r="B629" s="61"/>
      <c r="C629" s="62"/>
      <c r="D629" s="62"/>
      <c r="E629" s="62"/>
      <c r="F629" s="62"/>
      <c r="G629" s="62"/>
      <c r="H629" s="62"/>
      <c r="I629" s="62"/>
      <c r="J629" s="62"/>
      <c r="K629" s="62"/>
      <c r="L629" s="46"/>
      <c r="M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</sheetData>
  <sheetProtection sheet="1" autoFilter="0" formatColumns="0" formatRows="0" objects="1" scenarios="1" spinCount="100000" saltValue="OjZ6yhl70JlsuP0h4MZ0MljF8ShefX724nFdEWl68eoJPS80zjRYhdqMazrhBdHatRS62zZyrjXtynqu9QIbGQ==" hashValue="ceLSDMX5XXCPBeYJdE47s98cD0drBNIqsKnNg6l5aI4o42eOHe+Eey9GyM1j6MHua/FpswJrhmfWy1bSnSsG/Q==" algorithmName="SHA-512" password="CC35"/>
  <autoFilter ref="C97:K628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2/941111112"/>
    <hyperlink ref="F107" r:id="rId2" display="https://podminky.urs.cz/item/CS_URS_2024_02/941111212"/>
    <hyperlink ref="F113" r:id="rId3" display="https://podminky.urs.cz/item/CS_URS_2024_02/941111312"/>
    <hyperlink ref="F118" r:id="rId4" display="https://podminky.urs.cz/item/CS_URS_2024_02/941111812"/>
    <hyperlink ref="F123" r:id="rId5" display="https://podminky.urs.cz/item/CS_URS_2024_02/944121111"/>
    <hyperlink ref="F127" r:id="rId6" display="https://podminky.urs.cz/item/CS_URS_2024_02/944121211"/>
    <hyperlink ref="F132" r:id="rId7" display="https://podminky.urs.cz/item/CS_URS_2024_02/944121811"/>
    <hyperlink ref="F136" r:id="rId8" display="https://podminky.urs.cz/item/CS_URS_2024_02/944511111"/>
    <hyperlink ref="F141" r:id="rId9" display="https://podminky.urs.cz/item/CS_URS_2024_02/944511211"/>
    <hyperlink ref="F147" r:id="rId10" display="https://podminky.urs.cz/item/CS_URS_2024_02/944511811"/>
    <hyperlink ref="F152" r:id="rId11" display="https://podminky.urs.cz/item/CS_URS_2024_02/993111111"/>
    <hyperlink ref="F157" r:id="rId12" display="https://podminky.urs.cz/item/CS_URS_2024_02/993111119"/>
    <hyperlink ref="F172" r:id="rId13" display="https://podminky.urs.cz/item/CS_URS_2024_02/997006512"/>
    <hyperlink ref="F174" r:id="rId14" display="https://podminky.urs.cz/item/CS_URS_2024_02/997006519"/>
    <hyperlink ref="F177" r:id="rId15" display="https://podminky.urs.cz/item/CS_URS_2024_02/997013154"/>
    <hyperlink ref="F179" r:id="rId16" display="https://podminky.urs.cz/item/CS_URS_2024_02/997013631"/>
    <hyperlink ref="F181" r:id="rId17" display="https://podminky.urs.cz/item/CS_URS_2024_02/997013811"/>
    <hyperlink ref="F183" r:id="rId18" display="https://podminky.urs.cz/item/CS_URS_2024_02/997013814"/>
    <hyperlink ref="F186" r:id="rId19" display="https://podminky.urs.cz/item/CS_URS_2024_02/998011003"/>
    <hyperlink ref="F190" r:id="rId20" display="https://podminky.urs.cz/item/CS_URS_2024_02/712331801"/>
    <hyperlink ref="F192" r:id="rId21" display="VV0001"/>
    <hyperlink ref="F193" r:id="rId22" display="VV0002"/>
    <hyperlink ref="F194" r:id="rId23" display="VV0003"/>
    <hyperlink ref="F197" r:id="rId24" display="https://podminky.urs.cz/item/CS_URS_2024_02/712340831"/>
    <hyperlink ref="F198" r:id="rId25" display="VV0014"/>
    <hyperlink ref="F200" r:id="rId26" display="https://podminky.urs.cz/item/CS_URS_2024_02/712363803"/>
    <hyperlink ref="F203" r:id="rId27" display="VV0001"/>
    <hyperlink ref="F205" r:id="rId28" display="https://podminky.urs.cz/item/CS_URS_2024_02/712831801"/>
    <hyperlink ref="F212" r:id="rId29" display="VV0012"/>
    <hyperlink ref="F214" r:id="rId30" display="https://podminky.urs.cz/item/CS_URS_2024_02/712861801"/>
    <hyperlink ref="F215" r:id="rId31" display="VV0012"/>
    <hyperlink ref="F217" r:id="rId32" display="https://podminky.urs.cz/item/CS_URS_2024_02/712300845"/>
    <hyperlink ref="F224" r:id="rId33" display="https://podminky.urs.cz/item/CS_URS_2024_02/712300854"/>
    <hyperlink ref="F225" r:id="rId34" display="VV0004"/>
    <hyperlink ref="F226" r:id="rId35" display="VV0005"/>
    <hyperlink ref="F227" r:id="rId36" display="VV0006"/>
    <hyperlink ref="F228" r:id="rId37" display="VV0007"/>
    <hyperlink ref="F229" r:id="rId38" display="VV0008"/>
    <hyperlink ref="F230" r:id="rId39" display="VV0009"/>
    <hyperlink ref="F231" r:id="rId40" display="VV0010"/>
    <hyperlink ref="F234" r:id="rId41" display="https://podminky.urs.cz/item/CS_URS_2024_02/712300921"/>
    <hyperlink ref="F238" r:id="rId42" display="https://podminky.urs.cz/item/CS_URS_2024_02/712311111"/>
    <hyperlink ref="F241" r:id="rId43" display="VV0014"/>
    <hyperlink ref="F245" r:id="rId44" display="https://podminky.urs.cz/item/CS_URS_2024_02/712341559"/>
    <hyperlink ref="F246" r:id="rId45" display="VV0014"/>
    <hyperlink ref="F250" r:id="rId46" display="https://podminky.urs.cz/item/CS_URS_2024_02/712363005"/>
    <hyperlink ref="F255" r:id="rId47" display="https://podminky.urs.cz/item/CS_URS_2024_02/712363115"/>
    <hyperlink ref="F260" r:id="rId48" display="https://podminky.urs.cz/item/CS_URS_2024_02/712363122"/>
    <hyperlink ref="F264" r:id="rId49" display="VV0015"/>
    <hyperlink ref="F268" r:id="rId50" display="VV0016"/>
    <hyperlink ref="F270" r:id="rId51" display="https://podminky.urs.cz/item/CS_URS_2024_02/712363352"/>
    <hyperlink ref="F277" r:id="rId52" display="VV0004"/>
    <hyperlink ref="F279" r:id="rId53" display="https://podminky.urs.cz/item/CS_URS_2024_02/712363353"/>
    <hyperlink ref="F284" r:id="rId54" display="VV0005"/>
    <hyperlink ref="F286" r:id="rId55" display="https://podminky.urs.cz/item/CS_URS_2024_02/712363356"/>
    <hyperlink ref="F289" r:id="rId56" display="VV0008"/>
    <hyperlink ref="F291" r:id="rId57" display="https://podminky.urs.cz/item/CS_URS_2024_02/712363358"/>
    <hyperlink ref="F295" r:id="rId58" display="VV0006"/>
    <hyperlink ref="F301" r:id="rId59" display="VV0010"/>
    <hyperlink ref="F303" r:id="rId60" display="https://podminky.urs.cz/item/CS_URS_2024_02/712363373"/>
    <hyperlink ref="F308" r:id="rId61" display="VV0007"/>
    <hyperlink ref="F310" r:id="rId62" display="https://podminky.urs.cz/item/CS_URS_2024_02/712363504"/>
    <hyperlink ref="F313" r:id="rId63" display="VV0001"/>
    <hyperlink ref="F315" r:id="rId64" display="https://podminky.urs.cz/item/CS_URS_2024_02/712363505"/>
    <hyperlink ref="F318" r:id="rId65" display="VV0002"/>
    <hyperlink ref="F320" r:id="rId66" display="https://podminky.urs.cz/item/CS_URS_2024_02/712363506"/>
    <hyperlink ref="F323" r:id="rId67" display="VV0003"/>
    <hyperlink ref="F327" r:id="rId68" display="https://podminky.urs.cz/item/CS_URS_2024_02/712391171"/>
    <hyperlink ref="F329" r:id="rId69" display="VV0001"/>
    <hyperlink ref="F330" r:id="rId70" display="VV0002"/>
    <hyperlink ref="F331" r:id="rId71" display="VV0003"/>
    <hyperlink ref="F336" r:id="rId72" display="https://podminky.urs.cz/item/CS_URS_2024_02/712391172"/>
    <hyperlink ref="F343" r:id="rId73" display="https://podminky.urs.cz/item/CS_URS_2024_02/712831101"/>
    <hyperlink ref="F350" r:id="rId74" display="VV0012"/>
    <hyperlink ref="F352" r:id="rId75" display="https://podminky.urs.cz/item/CS_URS_2024_02/712861705"/>
    <hyperlink ref="F353" r:id="rId76" display="VV0012"/>
    <hyperlink ref="F355" r:id="rId77" display="https://podminky.urs.cz/item/CS_URS_2024_02/712998004"/>
    <hyperlink ref="F364" r:id="rId78" display="https://podminky.urs.cz/item/CS_URS_2024_02/712963705"/>
    <hyperlink ref="F369" r:id="rId79" display="https://podminky.urs.cz/item/CS_URS_2024_02/712341715"/>
    <hyperlink ref="F378" r:id="rId80" display="https://podminky.urs.cz/item/CS_URS_2024_02/998712103"/>
    <hyperlink ref="F381" r:id="rId81" display="https://podminky.urs.cz/item/CS_URS_2024_02/713140843"/>
    <hyperlink ref="F384" r:id="rId82" display="VV0018"/>
    <hyperlink ref="F386" r:id="rId83" display="https://podminky.urs.cz/item/CS_URS_2024_02/713141151"/>
    <hyperlink ref="F389" r:id="rId84" display="VV0019"/>
    <hyperlink ref="F393" r:id="rId85" display="https://podminky.urs.cz/item/CS_URS_2024_02/713141243"/>
    <hyperlink ref="F396" r:id="rId86" display="VV0018"/>
    <hyperlink ref="F398" r:id="rId87" display="https://podminky.urs.cz/item/CS_URS_2024_02/713141311"/>
    <hyperlink ref="F401" r:id="rId88" display="VV0019"/>
    <hyperlink ref="F405" r:id="rId89" display="https://podminky.urs.cz/item/CS_URS_2024_02/713141358"/>
    <hyperlink ref="F409" r:id="rId90" display="VV0013"/>
    <hyperlink ref="F425" r:id="rId91" display="https://podminky.urs.cz/item/CS_URS_2024_02/998713103"/>
    <hyperlink ref="F431" r:id="rId92" display="https://podminky.urs.cz/item/CS_URS_2024_02/721910942"/>
    <hyperlink ref="F435" r:id="rId93" display="https://podminky.urs.cz/item/CS_URS_2024_02/998721103"/>
    <hyperlink ref="F438" r:id="rId94" display="https://podminky.urs.cz/item/CS_URS_2024_02/742420021"/>
    <hyperlink ref="F442" r:id="rId95" display="https://podminky.urs.cz/item/CS_URS_2024_02/742420821"/>
    <hyperlink ref="F447" r:id="rId96" display="https://podminky.urs.cz/item/CS_URS_2024_02/762341832"/>
    <hyperlink ref="F449" r:id="rId97" display="VV0011"/>
    <hyperlink ref="F452" r:id="rId98" display="https://podminky.urs.cz/item/CS_URS_2024_02/762361331"/>
    <hyperlink ref="F457" r:id="rId99" display="https://podminky.urs.cz/item/CS_URS_2024_02/762361332"/>
    <hyperlink ref="F464" r:id="rId100" display="VV0011"/>
    <hyperlink ref="F466" r:id="rId101" display="https://podminky.urs.cz/item/CS_URS_2024_02/762395000"/>
    <hyperlink ref="F478" r:id="rId102" display="https://podminky.urs.cz/item/CS_URS_2024_02/998762103"/>
    <hyperlink ref="F481" r:id="rId103" display="https://podminky.urs.cz/item/CS_URS_2024_02/764002811"/>
    <hyperlink ref="F484" r:id="rId104" display="VV0008"/>
    <hyperlink ref="F486" r:id="rId105" display="https://podminky.urs.cz/item/CS_URS_2024_02/764004801"/>
    <hyperlink ref="F489" r:id="rId106" display="VV0008"/>
    <hyperlink ref="F491" r:id="rId107" display="https://podminky.urs.cz/item/CS_URS_2024_02/764004861"/>
    <hyperlink ref="F496" r:id="rId108" display="https://podminky.urs.cz/item/CS_URS_2024_02/764011402"/>
    <hyperlink ref="F499" r:id="rId109" display="VV0008"/>
    <hyperlink ref="F501" r:id="rId110" display="https://podminky.urs.cz/item/CS_URS_2024_02/764011404"/>
    <hyperlink ref="F504" r:id="rId111" display="VV0008"/>
    <hyperlink ref="F506" r:id="rId112" display="https://podminky.urs.cz/item/CS_URS_2024_02/764011623"/>
    <hyperlink ref="F511" r:id="rId113" display="https://podminky.urs.cz/item/CS_URS_2024_02/764212664"/>
    <hyperlink ref="F514" r:id="rId114" display="VV0008"/>
    <hyperlink ref="F516" r:id="rId115" display="https://podminky.urs.cz/item/CS_URS_2024_02/764511602"/>
    <hyperlink ref="F519" r:id="rId116" display="VV0008"/>
    <hyperlink ref="F521" r:id="rId117" display="https://podminky.urs.cz/item/CS_URS_2024_02/764511642"/>
    <hyperlink ref="F526" r:id="rId118" display="https://podminky.urs.cz/item/CS_URS_2024_02/764518622"/>
    <hyperlink ref="F531" r:id="rId119" display="https://podminky.urs.cz/item/CS_URS_2024_02/998764103"/>
    <hyperlink ref="F534" r:id="rId120" display="https://podminky.urs.cz/item/CS_URS_2024_02/783401303"/>
    <hyperlink ref="F537" r:id="rId121" display="https://podminky.urs.cz/item/CS_URS_2024_02/783401313"/>
    <hyperlink ref="F540" r:id="rId122" display="https://podminky.urs.cz/item/CS_URS_2024_02/783401401"/>
    <hyperlink ref="F543" r:id="rId123" display="https://podminky.urs.cz/item/CS_URS_2024_02/783414203"/>
    <hyperlink ref="F546" r:id="rId124" display="https://podminky.urs.cz/item/CS_URS_2024_02/783417101"/>
    <hyperlink ref="F549" r:id="rId125" display="https://podminky.urs.cz/item/CS_URS_2024_02/783491021"/>
    <hyperlink ref="F577" r:id="rId126" display="https://podminky.urs.cz/item/CS_URS_2024_02/031002000"/>
    <hyperlink ref="F581" r:id="rId127" display="https://podminky.urs.cz/item/CS_URS_2024_02/032002000"/>
    <hyperlink ref="F585" r:id="rId128" display="https://podminky.urs.cz/item/CS_URS_2024_02/033002000"/>
    <hyperlink ref="F589" r:id="rId129" display="https://podminky.urs.cz/item/CS_URS_2024_02/034002000"/>
    <hyperlink ref="F593" r:id="rId130" display="https://podminky.urs.cz/item/CS_URS_2024_02/039002000"/>
    <hyperlink ref="F598" r:id="rId131" display="https://podminky.urs.cz/item/CS_URS_2024_02/043144000"/>
    <hyperlink ref="F604" r:id="rId132" display="https://podminky.urs.cz/item/CS_URS_2024_02/043194000"/>
    <hyperlink ref="F608" r:id="rId133" display="https://podminky.urs.cz/item/CS_URS_2024_02/044002000"/>
    <hyperlink ref="F612" r:id="rId134" display="https://podminky.urs.cz/item/CS_URS_2024_02/045203000"/>
    <hyperlink ref="F616" r:id="rId135" display="https://podminky.urs.cz/item/CS_URS_2024_02/045303000"/>
    <hyperlink ref="F621" r:id="rId136" display="https://podminky.urs.cz/item/CS_URS_2024_02/061002000"/>
    <hyperlink ref="F626" r:id="rId137" display="https://podminky.urs.cz/item/CS_URS_2024_02/07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22"/>
    </row>
    <row r="4" s="1" customFormat="1" ht="24.96" customHeight="1">
      <c r="B4" s="22"/>
      <c r="C4" s="129" t="s">
        <v>872</v>
      </c>
      <c r="H4" s="22"/>
    </row>
    <row r="5" s="1" customFormat="1" ht="12" customHeight="1">
      <c r="B5" s="22"/>
      <c r="C5" s="269" t="s">
        <v>13</v>
      </c>
      <c r="D5" s="139" t="s">
        <v>14</v>
      </c>
      <c r="E5" s="1"/>
      <c r="F5" s="1"/>
      <c r="H5" s="22"/>
    </row>
    <row r="6" s="1" customFormat="1" ht="36.96" customHeight="1">
      <c r="B6" s="22"/>
      <c r="C6" s="270" t="s">
        <v>16</v>
      </c>
      <c r="D6" s="271" t="s">
        <v>17</v>
      </c>
      <c r="E6" s="1"/>
      <c r="F6" s="1"/>
      <c r="H6" s="22"/>
    </row>
    <row r="7" s="1" customFormat="1" ht="16.5" customHeight="1">
      <c r="B7" s="22"/>
      <c r="C7" s="131" t="s">
        <v>24</v>
      </c>
      <c r="D7" s="136" t="str">
        <f>'Rekapitulace stavby'!AN8</f>
        <v>28. 8. 2024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6"/>
      <c r="B9" s="272"/>
      <c r="C9" s="273" t="s">
        <v>56</v>
      </c>
      <c r="D9" s="274" t="s">
        <v>57</v>
      </c>
      <c r="E9" s="274" t="s">
        <v>166</v>
      </c>
      <c r="F9" s="275" t="s">
        <v>873</v>
      </c>
      <c r="G9" s="176"/>
      <c r="H9" s="272"/>
    </row>
    <row r="10" s="2" customFormat="1" ht="26.4" customHeight="1">
      <c r="A10" s="40"/>
      <c r="B10" s="46"/>
      <c r="C10" s="276" t="s">
        <v>80</v>
      </c>
      <c r="D10" s="276" t="s">
        <v>81</v>
      </c>
      <c r="E10" s="40"/>
      <c r="F10" s="40"/>
      <c r="G10" s="40"/>
      <c r="H10" s="46"/>
    </row>
    <row r="11" s="8" customFormat="1" ht="16.8" customHeight="1">
      <c r="A11" s="137"/>
      <c r="B11" s="138"/>
      <c r="C11" s="277" t="s">
        <v>86</v>
      </c>
      <c r="D11" s="278" t="s">
        <v>87</v>
      </c>
      <c r="E11" s="278" t="s">
        <v>21</v>
      </c>
      <c r="F11" s="279">
        <v>101.76000000000001</v>
      </c>
      <c r="G11" s="137"/>
      <c r="H11" s="138"/>
    </row>
    <row r="12" s="2" customFormat="1" ht="16.8" customHeight="1">
      <c r="A12" s="40"/>
      <c r="B12" s="46"/>
      <c r="C12" s="280" t="s">
        <v>21</v>
      </c>
      <c r="D12" s="280" t="s">
        <v>874</v>
      </c>
      <c r="E12" s="19" t="s">
        <v>21</v>
      </c>
      <c r="F12" s="281">
        <v>101.76000000000001</v>
      </c>
      <c r="G12" s="40"/>
      <c r="H12" s="46"/>
    </row>
    <row r="13" s="2" customFormat="1" ht="16.8" customHeight="1">
      <c r="A13" s="40"/>
      <c r="B13" s="46"/>
      <c r="C13" s="282" t="s">
        <v>875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80" t="s">
        <v>309</v>
      </c>
      <c r="D14" s="280" t="s">
        <v>876</v>
      </c>
      <c r="E14" s="19" t="s">
        <v>185</v>
      </c>
      <c r="F14" s="281">
        <v>352.44999999999999</v>
      </c>
      <c r="G14" s="40"/>
      <c r="H14" s="46"/>
    </row>
    <row r="15" s="2" customFormat="1">
      <c r="A15" s="40"/>
      <c r="B15" s="46"/>
      <c r="C15" s="280" t="s">
        <v>454</v>
      </c>
      <c r="D15" s="280" t="s">
        <v>877</v>
      </c>
      <c r="E15" s="19" t="s">
        <v>185</v>
      </c>
      <c r="F15" s="281">
        <v>101.76000000000001</v>
      </c>
      <c r="G15" s="40"/>
      <c r="H15" s="46"/>
    </row>
    <row r="16" s="2" customFormat="1" ht="16.8" customHeight="1">
      <c r="A16" s="40"/>
      <c r="B16" s="46"/>
      <c r="C16" s="280" t="s">
        <v>320</v>
      </c>
      <c r="D16" s="280" t="s">
        <v>878</v>
      </c>
      <c r="E16" s="19" t="s">
        <v>185</v>
      </c>
      <c r="F16" s="281">
        <v>101.76000000000001</v>
      </c>
      <c r="G16" s="40"/>
      <c r="H16" s="46"/>
    </row>
    <row r="17" s="2" customFormat="1" ht="16.8" customHeight="1">
      <c r="A17" s="40"/>
      <c r="B17" s="46"/>
      <c r="C17" s="280" t="s">
        <v>476</v>
      </c>
      <c r="D17" s="280" t="s">
        <v>879</v>
      </c>
      <c r="E17" s="19" t="s">
        <v>185</v>
      </c>
      <c r="F17" s="281">
        <v>352.44999999999999</v>
      </c>
      <c r="G17" s="40"/>
      <c r="H17" s="46"/>
    </row>
    <row r="18" s="8" customFormat="1" ht="16.8" customHeight="1">
      <c r="A18" s="137"/>
      <c r="B18" s="138"/>
      <c r="C18" s="277" t="s">
        <v>90</v>
      </c>
      <c r="D18" s="278" t="s">
        <v>91</v>
      </c>
      <c r="E18" s="278" t="s">
        <v>21</v>
      </c>
      <c r="F18" s="279">
        <v>104.54000000000001</v>
      </c>
      <c r="G18" s="137"/>
      <c r="H18" s="138"/>
    </row>
    <row r="19" s="2" customFormat="1" ht="16.8" customHeight="1">
      <c r="A19" s="40"/>
      <c r="B19" s="46"/>
      <c r="C19" s="280" t="s">
        <v>21</v>
      </c>
      <c r="D19" s="280" t="s">
        <v>880</v>
      </c>
      <c r="E19" s="19" t="s">
        <v>21</v>
      </c>
      <c r="F19" s="281">
        <v>104.54000000000001</v>
      </c>
      <c r="G19" s="40"/>
      <c r="H19" s="46"/>
    </row>
    <row r="20" s="2" customFormat="1" ht="16.8" customHeight="1">
      <c r="A20" s="40"/>
      <c r="B20" s="46"/>
      <c r="C20" s="282" t="s">
        <v>875</v>
      </c>
      <c r="D20" s="40"/>
      <c r="E20" s="40"/>
      <c r="F20" s="40"/>
      <c r="G20" s="40"/>
      <c r="H20" s="46"/>
    </row>
    <row r="21" s="2" customFormat="1" ht="16.8" customHeight="1">
      <c r="A21" s="40"/>
      <c r="B21" s="46"/>
      <c r="C21" s="280" t="s">
        <v>309</v>
      </c>
      <c r="D21" s="280" t="s">
        <v>876</v>
      </c>
      <c r="E21" s="19" t="s">
        <v>185</v>
      </c>
      <c r="F21" s="281">
        <v>352.44999999999999</v>
      </c>
      <c r="G21" s="40"/>
      <c r="H21" s="46"/>
    </row>
    <row r="22" s="2" customFormat="1">
      <c r="A22" s="40"/>
      <c r="B22" s="46"/>
      <c r="C22" s="280" t="s">
        <v>459</v>
      </c>
      <c r="D22" s="280" t="s">
        <v>881</v>
      </c>
      <c r="E22" s="19" t="s">
        <v>185</v>
      </c>
      <c r="F22" s="281">
        <v>104.54000000000001</v>
      </c>
      <c r="G22" s="40"/>
      <c r="H22" s="46"/>
    </row>
    <row r="23" s="2" customFormat="1" ht="16.8" customHeight="1">
      <c r="A23" s="40"/>
      <c r="B23" s="46"/>
      <c r="C23" s="280" t="s">
        <v>476</v>
      </c>
      <c r="D23" s="280" t="s">
        <v>879</v>
      </c>
      <c r="E23" s="19" t="s">
        <v>185</v>
      </c>
      <c r="F23" s="281">
        <v>352.44999999999999</v>
      </c>
      <c r="G23" s="40"/>
      <c r="H23" s="46"/>
    </row>
    <row r="24" s="8" customFormat="1" ht="16.8" customHeight="1">
      <c r="A24" s="137"/>
      <c r="B24" s="138"/>
      <c r="C24" s="277" t="s">
        <v>94</v>
      </c>
      <c r="D24" s="278" t="s">
        <v>95</v>
      </c>
      <c r="E24" s="278" t="s">
        <v>21</v>
      </c>
      <c r="F24" s="279">
        <v>146.15000000000001</v>
      </c>
      <c r="G24" s="137"/>
      <c r="H24" s="138"/>
    </row>
    <row r="25" s="2" customFormat="1" ht="16.8" customHeight="1">
      <c r="A25" s="40"/>
      <c r="B25" s="46"/>
      <c r="C25" s="280" t="s">
        <v>21</v>
      </c>
      <c r="D25" s="280" t="s">
        <v>882</v>
      </c>
      <c r="E25" s="19" t="s">
        <v>21</v>
      </c>
      <c r="F25" s="281">
        <v>146.15000000000001</v>
      </c>
      <c r="G25" s="40"/>
      <c r="H25" s="46"/>
    </row>
    <row r="26" s="2" customFormat="1" ht="16.8" customHeight="1">
      <c r="A26" s="40"/>
      <c r="B26" s="46"/>
      <c r="C26" s="282" t="s">
        <v>875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280" t="s">
        <v>309</v>
      </c>
      <c r="D27" s="280" t="s">
        <v>876</v>
      </c>
      <c r="E27" s="19" t="s">
        <v>185</v>
      </c>
      <c r="F27" s="281">
        <v>352.44999999999999</v>
      </c>
      <c r="G27" s="40"/>
      <c r="H27" s="46"/>
    </row>
    <row r="28" s="2" customFormat="1">
      <c r="A28" s="40"/>
      <c r="B28" s="46"/>
      <c r="C28" s="280" t="s">
        <v>465</v>
      </c>
      <c r="D28" s="280" t="s">
        <v>883</v>
      </c>
      <c r="E28" s="19" t="s">
        <v>185</v>
      </c>
      <c r="F28" s="281">
        <v>146.15000000000001</v>
      </c>
      <c r="G28" s="40"/>
      <c r="H28" s="46"/>
    </row>
    <row r="29" s="2" customFormat="1" ht="16.8" customHeight="1">
      <c r="A29" s="40"/>
      <c r="B29" s="46"/>
      <c r="C29" s="280" t="s">
        <v>476</v>
      </c>
      <c r="D29" s="280" t="s">
        <v>879</v>
      </c>
      <c r="E29" s="19" t="s">
        <v>185</v>
      </c>
      <c r="F29" s="281">
        <v>352.44999999999999</v>
      </c>
      <c r="G29" s="40"/>
      <c r="H29" s="46"/>
    </row>
    <row r="30" s="8" customFormat="1" ht="16.8" customHeight="1">
      <c r="A30" s="137"/>
      <c r="B30" s="138"/>
      <c r="C30" s="277" t="s">
        <v>97</v>
      </c>
      <c r="D30" s="278" t="s">
        <v>98</v>
      </c>
      <c r="E30" s="278" t="s">
        <v>21</v>
      </c>
      <c r="F30" s="279">
        <v>70.25</v>
      </c>
      <c r="G30" s="137"/>
      <c r="H30" s="138"/>
    </row>
    <row r="31" s="2" customFormat="1" ht="16.8" customHeight="1">
      <c r="A31" s="40"/>
      <c r="B31" s="46"/>
      <c r="C31" s="280" t="s">
        <v>21</v>
      </c>
      <c r="D31" s="280" t="s">
        <v>884</v>
      </c>
      <c r="E31" s="19" t="s">
        <v>21</v>
      </c>
      <c r="F31" s="281">
        <v>16.100000000000001</v>
      </c>
      <c r="G31" s="40"/>
      <c r="H31" s="46"/>
    </row>
    <row r="32" s="2" customFormat="1" ht="16.8" customHeight="1">
      <c r="A32" s="40"/>
      <c r="B32" s="46"/>
      <c r="C32" s="280" t="s">
        <v>21</v>
      </c>
      <c r="D32" s="280" t="s">
        <v>885</v>
      </c>
      <c r="E32" s="19" t="s">
        <v>21</v>
      </c>
      <c r="F32" s="281">
        <v>29.699999999999999</v>
      </c>
      <c r="G32" s="40"/>
      <c r="H32" s="46"/>
    </row>
    <row r="33" s="2" customFormat="1" ht="16.8" customHeight="1">
      <c r="A33" s="40"/>
      <c r="B33" s="46"/>
      <c r="C33" s="280" t="s">
        <v>21</v>
      </c>
      <c r="D33" s="280" t="s">
        <v>886</v>
      </c>
      <c r="E33" s="19" t="s">
        <v>21</v>
      </c>
      <c r="F33" s="281">
        <v>11.5</v>
      </c>
      <c r="G33" s="40"/>
      <c r="H33" s="46"/>
    </row>
    <row r="34" s="2" customFormat="1" ht="16.8" customHeight="1">
      <c r="A34" s="40"/>
      <c r="B34" s="46"/>
      <c r="C34" s="280" t="s">
        <v>21</v>
      </c>
      <c r="D34" s="280" t="s">
        <v>887</v>
      </c>
      <c r="E34" s="19" t="s">
        <v>21</v>
      </c>
      <c r="F34" s="281">
        <v>0</v>
      </c>
      <c r="G34" s="40"/>
      <c r="H34" s="46"/>
    </row>
    <row r="35" s="2" customFormat="1" ht="16.8" customHeight="1">
      <c r="A35" s="40"/>
      <c r="B35" s="46"/>
      <c r="C35" s="280" t="s">
        <v>21</v>
      </c>
      <c r="D35" s="280" t="s">
        <v>888</v>
      </c>
      <c r="E35" s="19" t="s">
        <v>21</v>
      </c>
      <c r="F35" s="281">
        <v>12.949999999999999</v>
      </c>
      <c r="G35" s="40"/>
      <c r="H35" s="46"/>
    </row>
    <row r="36" s="2" customFormat="1" ht="16.8" customHeight="1">
      <c r="A36" s="40"/>
      <c r="B36" s="46"/>
      <c r="C36" s="282" t="s">
        <v>875</v>
      </c>
      <c r="D36" s="40"/>
      <c r="E36" s="40"/>
      <c r="F36" s="40"/>
      <c r="G36" s="40"/>
      <c r="H36" s="46"/>
    </row>
    <row r="37" s="2" customFormat="1" ht="16.8" customHeight="1">
      <c r="A37" s="40"/>
      <c r="B37" s="46"/>
      <c r="C37" s="280" t="s">
        <v>349</v>
      </c>
      <c r="D37" s="280" t="s">
        <v>889</v>
      </c>
      <c r="E37" s="19" t="s">
        <v>212</v>
      </c>
      <c r="F37" s="281">
        <v>316.85000000000002</v>
      </c>
      <c r="G37" s="40"/>
      <c r="H37" s="46"/>
    </row>
    <row r="38" s="2" customFormat="1">
      <c r="A38" s="40"/>
      <c r="B38" s="46"/>
      <c r="C38" s="280" t="s">
        <v>415</v>
      </c>
      <c r="D38" s="280" t="s">
        <v>890</v>
      </c>
      <c r="E38" s="19" t="s">
        <v>212</v>
      </c>
      <c r="F38" s="281">
        <v>70.25</v>
      </c>
      <c r="G38" s="40"/>
      <c r="H38" s="46"/>
    </row>
    <row r="39" s="2" customFormat="1" ht="16.8" customHeight="1">
      <c r="A39" s="40"/>
      <c r="B39" s="46"/>
      <c r="C39" s="280" t="s">
        <v>765</v>
      </c>
      <c r="D39" s="280" t="s">
        <v>766</v>
      </c>
      <c r="E39" s="19" t="s">
        <v>185</v>
      </c>
      <c r="F39" s="281">
        <v>6.4210000000000003</v>
      </c>
      <c r="G39" s="40"/>
      <c r="H39" s="46"/>
    </row>
    <row r="40" s="8" customFormat="1" ht="16.8" customHeight="1">
      <c r="A40" s="137"/>
      <c r="B40" s="138"/>
      <c r="C40" s="277" t="s">
        <v>100</v>
      </c>
      <c r="D40" s="278" t="s">
        <v>101</v>
      </c>
      <c r="E40" s="278" t="s">
        <v>21</v>
      </c>
      <c r="F40" s="279">
        <v>51.549999999999997</v>
      </c>
      <c r="G40" s="137"/>
      <c r="H40" s="138"/>
    </row>
    <row r="41" s="2" customFormat="1" ht="16.8" customHeight="1">
      <c r="A41" s="40"/>
      <c r="B41" s="46"/>
      <c r="C41" s="280" t="s">
        <v>21</v>
      </c>
      <c r="D41" s="280" t="s">
        <v>884</v>
      </c>
      <c r="E41" s="19" t="s">
        <v>21</v>
      </c>
      <c r="F41" s="281">
        <v>16.100000000000001</v>
      </c>
      <c r="G41" s="40"/>
      <c r="H41" s="46"/>
    </row>
    <row r="42" s="2" customFormat="1" ht="16.8" customHeight="1">
      <c r="A42" s="40"/>
      <c r="B42" s="46"/>
      <c r="C42" s="280" t="s">
        <v>21</v>
      </c>
      <c r="D42" s="280" t="s">
        <v>885</v>
      </c>
      <c r="E42" s="19" t="s">
        <v>21</v>
      </c>
      <c r="F42" s="281">
        <v>29.699999999999999</v>
      </c>
      <c r="G42" s="40"/>
      <c r="H42" s="46"/>
    </row>
    <row r="43" s="2" customFormat="1" ht="16.8" customHeight="1">
      <c r="A43" s="40"/>
      <c r="B43" s="46"/>
      <c r="C43" s="280" t="s">
        <v>21</v>
      </c>
      <c r="D43" s="280" t="s">
        <v>891</v>
      </c>
      <c r="E43" s="19" t="s">
        <v>21</v>
      </c>
      <c r="F43" s="281">
        <v>5.75</v>
      </c>
      <c r="G43" s="40"/>
      <c r="H43" s="46"/>
    </row>
    <row r="44" s="2" customFormat="1" ht="16.8" customHeight="1">
      <c r="A44" s="40"/>
      <c r="B44" s="46"/>
      <c r="C44" s="282" t="s">
        <v>875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280" t="s">
        <v>349</v>
      </c>
      <c r="D45" s="280" t="s">
        <v>889</v>
      </c>
      <c r="E45" s="19" t="s">
        <v>212</v>
      </c>
      <c r="F45" s="281">
        <v>316.85000000000002</v>
      </c>
      <c r="G45" s="40"/>
      <c r="H45" s="46"/>
    </row>
    <row r="46" s="2" customFormat="1">
      <c r="A46" s="40"/>
      <c r="B46" s="46"/>
      <c r="C46" s="280" t="s">
        <v>425</v>
      </c>
      <c r="D46" s="280" t="s">
        <v>892</v>
      </c>
      <c r="E46" s="19" t="s">
        <v>212</v>
      </c>
      <c r="F46" s="281">
        <v>51.549999999999997</v>
      </c>
      <c r="G46" s="40"/>
      <c r="H46" s="46"/>
    </row>
    <row r="47" s="8" customFormat="1" ht="16.8" customHeight="1">
      <c r="A47" s="137"/>
      <c r="B47" s="138"/>
      <c r="C47" s="277" t="s">
        <v>103</v>
      </c>
      <c r="D47" s="278" t="s">
        <v>104</v>
      </c>
      <c r="E47" s="278" t="s">
        <v>21</v>
      </c>
      <c r="F47" s="279">
        <v>80.5</v>
      </c>
      <c r="G47" s="137"/>
      <c r="H47" s="138"/>
    </row>
    <row r="48" s="2" customFormat="1" ht="16.8" customHeight="1">
      <c r="A48" s="40"/>
      <c r="B48" s="46"/>
      <c r="C48" s="280" t="s">
        <v>21</v>
      </c>
      <c r="D48" s="280" t="s">
        <v>893</v>
      </c>
      <c r="E48" s="19" t="s">
        <v>21</v>
      </c>
      <c r="F48" s="281">
        <v>64.400000000000006</v>
      </c>
      <c r="G48" s="40"/>
      <c r="H48" s="46"/>
    </row>
    <row r="49" s="2" customFormat="1" ht="16.8" customHeight="1">
      <c r="A49" s="40"/>
      <c r="B49" s="46"/>
      <c r="C49" s="280" t="s">
        <v>21</v>
      </c>
      <c r="D49" s="280" t="s">
        <v>884</v>
      </c>
      <c r="E49" s="19" t="s">
        <v>21</v>
      </c>
      <c r="F49" s="281">
        <v>16.100000000000001</v>
      </c>
      <c r="G49" s="40"/>
      <c r="H49" s="46"/>
    </row>
    <row r="50" s="2" customFormat="1" ht="16.8" customHeight="1">
      <c r="A50" s="40"/>
      <c r="B50" s="46"/>
      <c r="C50" s="282" t="s">
        <v>875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280" t="s">
        <v>349</v>
      </c>
      <c r="D51" s="280" t="s">
        <v>889</v>
      </c>
      <c r="E51" s="19" t="s">
        <v>212</v>
      </c>
      <c r="F51" s="281">
        <v>316.85000000000002</v>
      </c>
      <c r="G51" s="40"/>
      <c r="H51" s="46"/>
    </row>
    <row r="52" s="2" customFormat="1" ht="16.8" customHeight="1">
      <c r="A52" s="40"/>
      <c r="B52" s="46"/>
      <c r="C52" s="280" t="s">
        <v>383</v>
      </c>
      <c r="D52" s="280" t="s">
        <v>894</v>
      </c>
      <c r="E52" s="19" t="s">
        <v>185</v>
      </c>
      <c r="F52" s="281">
        <v>13.988</v>
      </c>
      <c r="G52" s="40"/>
      <c r="H52" s="46"/>
    </row>
    <row r="53" s="2" customFormat="1">
      <c r="A53" s="40"/>
      <c r="B53" s="46"/>
      <c r="C53" s="280" t="s">
        <v>437</v>
      </c>
      <c r="D53" s="280" t="s">
        <v>895</v>
      </c>
      <c r="E53" s="19" t="s">
        <v>212</v>
      </c>
      <c r="F53" s="281">
        <v>80.5</v>
      </c>
      <c r="G53" s="40"/>
      <c r="H53" s="46"/>
    </row>
    <row r="54" s="8" customFormat="1" ht="16.8" customHeight="1">
      <c r="A54" s="137"/>
      <c r="B54" s="138"/>
      <c r="C54" s="277" t="s">
        <v>107</v>
      </c>
      <c r="D54" s="278" t="s">
        <v>108</v>
      </c>
      <c r="E54" s="278" t="s">
        <v>21</v>
      </c>
      <c r="F54" s="279">
        <v>18.699999999999999</v>
      </c>
      <c r="G54" s="137"/>
      <c r="H54" s="138"/>
    </row>
    <row r="55" s="2" customFormat="1" ht="16.8" customHeight="1">
      <c r="A55" s="40"/>
      <c r="B55" s="46"/>
      <c r="C55" s="280" t="s">
        <v>21</v>
      </c>
      <c r="D55" s="280" t="s">
        <v>891</v>
      </c>
      <c r="E55" s="19" t="s">
        <v>21</v>
      </c>
      <c r="F55" s="281">
        <v>5.75</v>
      </c>
      <c r="G55" s="40"/>
      <c r="H55" s="46"/>
    </row>
    <row r="56" s="2" customFormat="1" ht="16.8" customHeight="1">
      <c r="A56" s="40"/>
      <c r="B56" s="46"/>
      <c r="C56" s="280" t="s">
        <v>21</v>
      </c>
      <c r="D56" s="280" t="s">
        <v>896</v>
      </c>
      <c r="E56" s="19" t="s">
        <v>21</v>
      </c>
      <c r="F56" s="281">
        <v>0</v>
      </c>
      <c r="G56" s="40"/>
      <c r="H56" s="46"/>
    </row>
    <row r="57" s="2" customFormat="1" ht="16.8" customHeight="1">
      <c r="A57" s="40"/>
      <c r="B57" s="46"/>
      <c r="C57" s="280" t="s">
        <v>21</v>
      </c>
      <c r="D57" s="280" t="s">
        <v>888</v>
      </c>
      <c r="E57" s="19" t="s">
        <v>21</v>
      </c>
      <c r="F57" s="281">
        <v>12.949999999999999</v>
      </c>
      <c r="G57" s="40"/>
      <c r="H57" s="46"/>
    </row>
    <row r="58" s="2" customFormat="1" ht="16.8" customHeight="1">
      <c r="A58" s="40"/>
      <c r="B58" s="46"/>
      <c r="C58" s="282" t="s">
        <v>875</v>
      </c>
      <c r="D58" s="40"/>
      <c r="E58" s="40"/>
      <c r="F58" s="40"/>
      <c r="G58" s="40"/>
      <c r="H58" s="46"/>
    </row>
    <row r="59" s="2" customFormat="1" ht="16.8" customHeight="1">
      <c r="A59" s="40"/>
      <c r="B59" s="46"/>
      <c r="C59" s="280" t="s">
        <v>349</v>
      </c>
      <c r="D59" s="280" t="s">
        <v>889</v>
      </c>
      <c r="E59" s="19" t="s">
        <v>212</v>
      </c>
      <c r="F59" s="281">
        <v>316.85000000000002</v>
      </c>
      <c r="G59" s="40"/>
      <c r="H59" s="46"/>
    </row>
    <row r="60" s="2" customFormat="1">
      <c r="A60" s="40"/>
      <c r="B60" s="46"/>
      <c r="C60" s="280" t="s">
        <v>448</v>
      </c>
      <c r="D60" s="280" t="s">
        <v>897</v>
      </c>
      <c r="E60" s="19" t="s">
        <v>212</v>
      </c>
      <c r="F60" s="281">
        <v>18.699999999999999</v>
      </c>
      <c r="G60" s="40"/>
      <c r="H60" s="46"/>
    </row>
    <row r="61" s="8" customFormat="1" ht="16.8" customHeight="1">
      <c r="A61" s="137"/>
      <c r="B61" s="138"/>
      <c r="C61" s="277" t="s">
        <v>111</v>
      </c>
      <c r="D61" s="278" t="s">
        <v>112</v>
      </c>
      <c r="E61" s="278" t="s">
        <v>21</v>
      </c>
      <c r="F61" s="279">
        <v>12.75</v>
      </c>
      <c r="G61" s="137"/>
      <c r="H61" s="138"/>
    </row>
    <row r="62" s="2" customFormat="1" ht="16.8" customHeight="1">
      <c r="A62" s="40"/>
      <c r="B62" s="46"/>
      <c r="C62" s="280" t="s">
        <v>21</v>
      </c>
      <c r="D62" s="280" t="s">
        <v>588</v>
      </c>
      <c r="E62" s="19" t="s">
        <v>21</v>
      </c>
      <c r="F62" s="281">
        <v>12.75</v>
      </c>
      <c r="G62" s="40"/>
      <c r="H62" s="46"/>
    </row>
    <row r="63" s="2" customFormat="1" ht="16.8" customHeight="1">
      <c r="A63" s="40"/>
      <c r="B63" s="46"/>
      <c r="C63" s="282" t="s">
        <v>875</v>
      </c>
      <c r="D63" s="40"/>
      <c r="E63" s="40"/>
      <c r="F63" s="40"/>
      <c r="G63" s="40"/>
      <c r="H63" s="46"/>
    </row>
    <row r="64" s="2" customFormat="1" ht="16.8" customHeight="1">
      <c r="A64" s="40"/>
      <c r="B64" s="46"/>
      <c r="C64" s="280" t="s">
        <v>349</v>
      </c>
      <c r="D64" s="280" t="s">
        <v>889</v>
      </c>
      <c r="E64" s="19" t="s">
        <v>212</v>
      </c>
      <c r="F64" s="281">
        <v>316.85000000000002</v>
      </c>
      <c r="G64" s="40"/>
      <c r="H64" s="46"/>
    </row>
    <row r="65" s="2" customFormat="1" ht="16.8" customHeight="1">
      <c r="A65" s="40"/>
      <c r="B65" s="46"/>
      <c r="C65" s="280" t="s">
        <v>383</v>
      </c>
      <c r="D65" s="280" t="s">
        <v>894</v>
      </c>
      <c r="E65" s="19" t="s">
        <v>185</v>
      </c>
      <c r="F65" s="281">
        <v>13.988</v>
      </c>
      <c r="G65" s="40"/>
      <c r="H65" s="46"/>
    </row>
    <row r="66" s="2" customFormat="1">
      <c r="A66" s="40"/>
      <c r="B66" s="46"/>
      <c r="C66" s="280" t="s">
        <v>431</v>
      </c>
      <c r="D66" s="280" t="s">
        <v>898</v>
      </c>
      <c r="E66" s="19" t="s">
        <v>212</v>
      </c>
      <c r="F66" s="281">
        <v>12.75</v>
      </c>
      <c r="G66" s="40"/>
      <c r="H66" s="46"/>
    </row>
    <row r="67" s="2" customFormat="1" ht="16.8" customHeight="1">
      <c r="A67" s="40"/>
      <c r="B67" s="46"/>
      <c r="C67" s="280" t="s">
        <v>633</v>
      </c>
      <c r="D67" s="280" t="s">
        <v>899</v>
      </c>
      <c r="E67" s="19" t="s">
        <v>185</v>
      </c>
      <c r="F67" s="281">
        <v>57.838999999999999</v>
      </c>
      <c r="G67" s="40"/>
      <c r="H67" s="46"/>
    </row>
    <row r="68" s="2" customFormat="1">
      <c r="A68" s="40"/>
      <c r="B68" s="46"/>
      <c r="C68" s="280" t="s">
        <v>639</v>
      </c>
      <c r="D68" s="280" t="s">
        <v>900</v>
      </c>
      <c r="E68" s="19" t="s">
        <v>185</v>
      </c>
      <c r="F68" s="281">
        <v>5.9930000000000003</v>
      </c>
      <c r="G68" s="40"/>
      <c r="H68" s="46"/>
    </row>
    <row r="69" s="2" customFormat="1" ht="16.8" customHeight="1">
      <c r="A69" s="40"/>
      <c r="B69" s="46"/>
      <c r="C69" s="280" t="s">
        <v>654</v>
      </c>
      <c r="D69" s="280" t="s">
        <v>901</v>
      </c>
      <c r="E69" s="19" t="s">
        <v>574</v>
      </c>
      <c r="F69" s="281">
        <v>1.143</v>
      </c>
      <c r="G69" s="40"/>
      <c r="H69" s="46"/>
    </row>
    <row r="70" s="2" customFormat="1" ht="16.8" customHeight="1">
      <c r="A70" s="40"/>
      <c r="B70" s="46"/>
      <c r="C70" s="280" t="s">
        <v>673</v>
      </c>
      <c r="D70" s="280" t="s">
        <v>902</v>
      </c>
      <c r="E70" s="19" t="s">
        <v>212</v>
      </c>
      <c r="F70" s="281">
        <v>12.75</v>
      </c>
      <c r="G70" s="40"/>
      <c r="H70" s="46"/>
    </row>
    <row r="71" s="2" customFormat="1" ht="16.8" customHeight="1">
      <c r="A71" s="40"/>
      <c r="B71" s="46"/>
      <c r="C71" s="280" t="s">
        <v>678</v>
      </c>
      <c r="D71" s="280" t="s">
        <v>903</v>
      </c>
      <c r="E71" s="19" t="s">
        <v>212</v>
      </c>
      <c r="F71" s="281">
        <v>12.75</v>
      </c>
      <c r="G71" s="40"/>
      <c r="H71" s="46"/>
    </row>
    <row r="72" s="2" customFormat="1">
      <c r="A72" s="40"/>
      <c r="B72" s="46"/>
      <c r="C72" s="280" t="s">
        <v>689</v>
      </c>
      <c r="D72" s="280" t="s">
        <v>904</v>
      </c>
      <c r="E72" s="19" t="s">
        <v>212</v>
      </c>
      <c r="F72" s="281">
        <v>12.75</v>
      </c>
      <c r="G72" s="40"/>
      <c r="H72" s="46"/>
    </row>
    <row r="73" s="2" customFormat="1">
      <c r="A73" s="40"/>
      <c r="B73" s="46"/>
      <c r="C73" s="280" t="s">
        <v>694</v>
      </c>
      <c r="D73" s="280" t="s">
        <v>905</v>
      </c>
      <c r="E73" s="19" t="s">
        <v>212</v>
      </c>
      <c r="F73" s="281">
        <v>12.75</v>
      </c>
      <c r="G73" s="40"/>
      <c r="H73" s="46"/>
    </row>
    <row r="74" s="2" customFormat="1" ht="16.8" customHeight="1">
      <c r="A74" s="40"/>
      <c r="B74" s="46"/>
      <c r="C74" s="280" t="s">
        <v>706</v>
      </c>
      <c r="D74" s="280" t="s">
        <v>906</v>
      </c>
      <c r="E74" s="19" t="s">
        <v>212</v>
      </c>
      <c r="F74" s="281">
        <v>12.75</v>
      </c>
      <c r="G74" s="40"/>
      <c r="H74" s="46"/>
    </row>
    <row r="75" s="2" customFormat="1" ht="16.8" customHeight="1">
      <c r="A75" s="40"/>
      <c r="B75" s="46"/>
      <c r="C75" s="280" t="s">
        <v>711</v>
      </c>
      <c r="D75" s="280" t="s">
        <v>907</v>
      </c>
      <c r="E75" s="19" t="s">
        <v>212</v>
      </c>
      <c r="F75" s="281">
        <v>12.75</v>
      </c>
      <c r="G75" s="40"/>
      <c r="H75" s="46"/>
    </row>
    <row r="76" s="2" customFormat="1" ht="16.8" customHeight="1">
      <c r="A76" s="40"/>
      <c r="B76" s="46"/>
      <c r="C76" s="280" t="s">
        <v>734</v>
      </c>
      <c r="D76" s="280" t="s">
        <v>908</v>
      </c>
      <c r="E76" s="19" t="s">
        <v>185</v>
      </c>
      <c r="F76" s="281">
        <v>0.51000000000000001</v>
      </c>
      <c r="G76" s="40"/>
      <c r="H76" s="46"/>
    </row>
    <row r="77" s="2" customFormat="1" ht="16.8" customHeight="1">
      <c r="A77" s="40"/>
      <c r="B77" s="46"/>
      <c r="C77" s="280" t="s">
        <v>740</v>
      </c>
      <c r="D77" s="280" t="s">
        <v>909</v>
      </c>
      <c r="E77" s="19" t="s">
        <v>185</v>
      </c>
      <c r="F77" s="281">
        <v>0.51000000000000001</v>
      </c>
      <c r="G77" s="40"/>
      <c r="H77" s="46"/>
    </row>
    <row r="78" s="2" customFormat="1" ht="16.8" customHeight="1">
      <c r="A78" s="40"/>
      <c r="B78" s="46"/>
      <c r="C78" s="280" t="s">
        <v>745</v>
      </c>
      <c r="D78" s="280" t="s">
        <v>910</v>
      </c>
      <c r="E78" s="19" t="s">
        <v>185</v>
      </c>
      <c r="F78" s="281">
        <v>0.51000000000000001</v>
      </c>
      <c r="G78" s="40"/>
      <c r="H78" s="46"/>
    </row>
    <row r="79" s="2" customFormat="1" ht="16.8" customHeight="1">
      <c r="A79" s="40"/>
      <c r="B79" s="46"/>
      <c r="C79" s="280" t="s">
        <v>750</v>
      </c>
      <c r="D79" s="280" t="s">
        <v>911</v>
      </c>
      <c r="E79" s="19" t="s">
        <v>185</v>
      </c>
      <c r="F79" s="281">
        <v>0.51000000000000001</v>
      </c>
      <c r="G79" s="40"/>
      <c r="H79" s="46"/>
    </row>
    <row r="80" s="2" customFormat="1" ht="16.8" customHeight="1">
      <c r="A80" s="40"/>
      <c r="B80" s="46"/>
      <c r="C80" s="280" t="s">
        <v>755</v>
      </c>
      <c r="D80" s="280" t="s">
        <v>912</v>
      </c>
      <c r="E80" s="19" t="s">
        <v>185</v>
      </c>
      <c r="F80" s="281">
        <v>0.51000000000000001</v>
      </c>
      <c r="G80" s="40"/>
      <c r="H80" s="46"/>
    </row>
    <row r="81" s="2" customFormat="1" ht="16.8" customHeight="1">
      <c r="A81" s="40"/>
      <c r="B81" s="46"/>
      <c r="C81" s="280" t="s">
        <v>760</v>
      </c>
      <c r="D81" s="280" t="s">
        <v>913</v>
      </c>
      <c r="E81" s="19" t="s">
        <v>185</v>
      </c>
      <c r="F81" s="281">
        <v>0.51000000000000001</v>
      </c>
      <c r="G81" s="40"/>
      <c r="H81" s="46"/>
    </row>
    <row r="82" s="2" customFormat="1" ht="16.8" customHeight="1">
      <c r="A82" s="40"/>
      <c r="B82" s="46"/>
      <c r="C82" s="280" t="s">
        <v>765</v>
      </c>
      <c r="D82" s="280" t="s">
        <v>766</v>
      </c>
      <c r="E82" s="19" t="s">
        <v>185</v>
      </c>
      <c r="F82" s="281">
        <v>6.4210000000000003</v>
      </c>
      <c r="G82" s="40"/>
      <c r="H82" s="46"/>
    </row>
    <row r="83" s="8" customFormat="1" ht="16.8" customHeight="1">
      <c r="A83" s="137"/>
      <c r="B83" s="138"/>
      <c r="C83" s="277" t="s">
        <v>114</v>
      </c>
      <c r="D83" s="278" t="s">
        <v>115</v>
      </c>
      <c r="E83" s="278" t="s">
        <v>21</v>
      </c>
      <c r="F83" s="279">
        <v>64.400000000000006</v>
      </c>
      <c r="G83" s="137"/>
      <c r="H83" s="138"/>
    </row>
    <row r="84" s="2" customFormat="1" ht="16.8" customHeight="1">
      <c r="A84" s="40"/>
      <c r="B84" s="46"/>
      <c r="C84" s="280" t="s">
        <v>21</v>
      </c>
      <c r="D84" s="280" t="s">
        <v>893</v>
      </c>
      <c r="E84" s="19" t="s">
        <v>21</v>
      </c>
      <c r="F84" s="281">
        <v>64.400000000000006</v>
      </c>
      <c r="G84" s="40"/>
      <c r="H84" s="46"/>
    </row>
    <row r="85" s="2" customFormat="1" ht="16.8" customHeight="1">
      <c r="A85" s="40"/>
      <c r="B85" s="46"/>
      <c r="C85" s="282" t="s">
        <v>875</v>
      </c>
      <c r="D85" s="40"/>
      <c r="E85" s="40"/>
      <c r="F85" s="40"/>
      <c r="G85" s="40"/>
      <c r="H85" s="46"/>
    </row>
    <row r="86" s="2" customFormat="1" ht="16.8" customHeight="1">
      <c r="A86" s="40"/>
      <c r="B86" s="46"/>
      <c r="C86" s="280" t="s">
        <v>349</v>
      </c>
      <c r="D86" s="280" t="s">
        <v>889</v>
      </c>
      <c r="E86" s="19" t="s">
        <v>212</v>
      </c>
      <c r="F86" s="281">
        <v>316.85000000000002</v>
      </c>
      <c r="G86" s="40"/>
      <c r="H86" s="46"/>
    </row>
    <row r="87" s="2" customFormat="1" ht="16.8" customHeight="1">
      <c r="A87" s="40"/>
      <c r="B87" s="46"/>
      <c r="C87" s="280" t="s">
        <v>765</v>
      </c>
      <c r="D87" s="280" t="s">
        <v>766</v>
      </c>
      <c r="E87" s="19" t="s">
        <v>185</v>
      </c>
      <c r="F87" s="281">
        <v>6.4210000000000003</v>
      </c>
      <c r="G87" s="40"/>
      <c r="H87" s="46"/>
    </row>
    <row r="88" s="8" customFormat="1" ht="16.8" customHeight="1">
      <c r="A88" s="137"/>
      <c r="B88" s="138"/>
      <c r="C88" s="277" t="s">
        <v>117</v>
      </c>
      <c r="D88" s="278" t="s">
        <v>118</v>
      </c>
      <c r="E88" s="278" t="s">
        <v>21</v>
      </c>
      <c r="F88" s="279">
        <v>18.699999999999999</v>
      </c>
      <c r="G88" s="137"/>
      <c r="H88" s="138"/>
    </row>
    <row r="89" s="2" customFormat="1" ht="16.8" customHeight="1">
      <c r="A89" s="40"/>
      <c r="B89" s="46"/>
      <c r="C89" s="280" t="s">
        <v>21</v>
      </c>
      <c r="D89" s="280" t="s">
        <v>891</v>
      </c>
      <c r="E89" s="19" t="s">
        <v>21</v>
      </c>
      <c r="F89" s="281">
        <v>5.75</v>
      </c>
      <c r="G89" s="40"/>
      <c r="H89" s="46"/>
    </row>
    <row r="90" s="2" customFormat="1" ht="16.8" customHeight="1">
      <c r="A90" s="40"/>
      <c r="B90" s="46"/>
      <c r="C90" s="280" t="s">
        <v>21</v>
      </c>
      <c r="D90" s="280" t="s">
        <v>914</v>
      </c>
      <c r="E90" s="19" t="s">
        <v>21</v>
      </c>
      <c r="F90" s="281">
        <v>0</v>
      </c>
      <c r="G90" s="40"/>
      <c r="H90" s="46"/>
    </row>
    <row r="91" s="2" customFormat="1" ht="16.8" customHeight="1">
      <c r="A91" s="40"/>
      <c r="B91" s="46"/>
      <c r="C91" s="280" t="s">
        <v>21</v>
      </c>
      <c r="D91" s="280" t="s">
        <v>888</v>
      </c>
      <c r="E91" s="19" t="s">
        <v>21</v>
      </c>
      <c r="F91" s="281">
        <v>12.949999999999999</v>
      </c>
      <c r="G91" s="40"/>
      <c r="H91" s="46"/>
    </row>
    <row r="92" s="2" customFormat="1" ht="16.8" customHeight="1">
      <c r="A92" s="40"/>
      <c r="B92" s="46"/>
      <c r="C92" s="282" t="s">
        <v>875</v>
      </c>
      <c r="D92" s="40"/>
      <c r="E92" s="40"/>
      <c r="F92" s="40"/>
      <c r="G92" s="40"/>
      <c r="H92" s="46"/>
    </row>
    <row r="93" s="2" customFormat="1" ht="16.8" customHeight="1">
      <c r="A93" s="40"/>
      <c r="B93" s="46"/>
      <c r="C93" s="280" t="s">
        <v>349</v>
      </c>
      <c r="D93" s="280" t="s">
        <v>889</v>
      </c>
      <c r="E93" s="19" t="s">
        <v>212</v>
      </c>
      <c r="F93" s="281">
        <v>316.85000000000002</v>
      </c>
      <c r="G93" s="40"/>
      <c r="H93" s="46"/>
    </row>
    <row r="94" s="2" customFormat="1">
      <c r="A94" s="40"/>
      <c r="B94" s="46"/>
      <c r="C94" s="280" t="s">
        <v>443</v>
      </c>
      <c r="D94" s="280" t="s">
        <v>915</v>
      </c>
      <c r="E94" s="19" t="s">
        <v>212</v>
      </c>
      <c r="F94" s="281">
        <v>18.699999999999999</v>
      </c>
      <c r="G94" s="40"/>
      <c r="H94" s="46"/>
    </row>
    <row r="95" s="8" customFormat="1" ht="16.8" customHeight="1">
      <c r="A95" s="137"/>
      <c r="B95" s="138"/>
      <c r="C95" s="277" t="s">
        <v>119</v>
      </c>
      <c r="D95" s="278" t="s">
        <v>120</v>
      </c>
      <c r="E95" s="278" t="s">
        <v>21</v>
      </c>
      <c r="F95" s="279">
        <v>51.845999999999997</v>
      </c>
      <c r="G95" s="137"/>
      <c r="H95" s="138"/>
    </row>
    <row r="96" s="2" customFormat="1" ht="16.8" customHeight="1">
      <c r="A96" s="40"/>
      <c r="B96" s="46"/>
      <c r="C96" s="280" t="s">
        <v>21</v>
      </c>
      <c r="D96" s="280" t="s">
        <v>916</v>
      </c>
      <c r="E96" s="19" t="s">
        <v>21</v>
      </c>
      <c r="F96" s="281">
        <v>10.143000000000001</v>
      </c>
      <c r="G96" s="40"/>
      <c r="H96" s="46"/>
    </row>
    <row r="97" s="2" customFormat="1" ht="16.8" customHeight="1">
      <c r="A97" s="40"/>
      <c r="B97" s="46"/>
      <c r="C97" s="280" t="s">
        <v>21</v>
      </c>
      <c r="D97" s="280" t="s">
        <v>917</v>
      </c>
      <c r="E97" s="19" t="s">
        <v>21</v>
      </c>
      <c r="F97" s="281">
        <v>4.7519999999999998</v>
      </c>
      <c r="G97" s="40"/>
      <c r="H97" s="46"/>
    </row>
    <row r="98" s="2" customFormat="1" ht="16.8" customHeight="1">
      <c r="A98" s="40"/>
      <c r="B98" s="46"/>
      <c r="C98" s="280" t="s">
        <v>21</v>
      </c>
      <c r="D98" s="280" t="s">
        <v>918</v>
      </c>
      <c r="E98" s="19" t="s">
        <v>21</v>
      </c>
      <c r="F98" s="281">
        <v>0.68999999999999995</v>
      </c>
      <c r="G98" s="40"/>
      <c r="H98" s="46"/>
    </row>
    <row r="99" s="2" customFormat="1" ht="16.8" customHeight="1">
      <c r="A99" s="40"/>
      <c r="B99" s="46"/>
      <c r="C99" s="280" t="s">
        <v>21</v>
      </c>
      <c r="D99" s="280" t="s">
        <v>919</v>
      </c>
      <c r="E99" s="19" t="s">
        <v>21</v>
      </c>
      <c r="F99" s="281">
        <v>30.268000000000001</v>
      </c>
      <c r="G99" s="40"/>
      <c r="H99" s="46"/>
    </row>
    <row r="100" s="2" customFormat="1" ht="16.8" customHeight="1">
      <c r="A100" s="40"/>
      <c r="B100" s="46"/>
      <c r="C100" s="280" t="s">
        <v>21</v>
      </c>
      <c r="D100" s="280" t="s">
        <v>920</v>
      </c>
      <c r="E100" s="19" t="s">
        <v>21</v>
      </c>
      <c r="F100" s="281">
        <v>5.9930000000000003</v>
      </c>
      <c r="G100" s="40"/>
      <c r="H100" s="46"/>
    </row>
    <row r="101" s="2" customFormat="1" ht="16.8" customHeight="1">
      <c r="A101" s="40"/>
      <c r="B101" s="46"/>
      <c r="C101" s="282" t="s">
        <v>875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280" t="s">
        <v>633</v>
      </c>
      <c r="D102" s="280" t="s">
        <v>899</v>
      </c>
      <c r="E102" s="19" t="s">
        <v>185</v>
      </c>
      <c r="F102" s="281">
        <v>57.838999999999999</v>
      </c>
      <c r="G102" s="40"/>
      <c r="H102" s="46"/>
    </row>
    <row r="103" s="2" customFormat="1">
      <c r="A103" s="40"/>
      <c r="B103" s="46"/>
      <c r="C103" s="280" t="s">
        <v>644</v>
      </c>
      <c r="D103" s="280" t="s">
        <v>921</v>
      </c>
      <c r="E103" s="19" t="s">
        <v>185</v>
      </c>
      <c r="F103" s="281">
        <v>51.845999999999997</v>
      </c>
      <c r="G103" s="40"/>
      <c r="H103" s="46"/>
    </row>
    <row r="104" s="2" customFormat="1" ht="16.8" customHeight="1">
      <c r="A104" s="40"/>
      <c r="B104" s="46"/>
      <c r="C104" s="280" t="s">
        <v>654</v>
      </c>
      <c r="D104" s="280" t="s">
        <v>901</v>
      </c>
      <c r="E104" s="19" t="s">
        <v>574</v>
      </c>
      <c r="F104" s="281">
        <v>1.143</v>
      </c>
      <c r="G104" s="40"/>
      <c r="H104" s="46"/>
    </row>
    <row r="105" s="8" customFormat="1" ht="16.8" customHeight="1">
      <c r="A105" s="137"/>
      <c r="B105" s="138"/>
      <c r="C105" s="277" t="s">
        <v>122</v>
      </c>
      <c r="D105" s="278" t="s">
        <v>123</v>
      </c>
      <c r="E105" s="278" t="s">
        <v>21</v>
      </c>
      <c r="F105" s="279">
        <v>32.914000000000001</v>
      </c>
      <c r="G105" s="137"/>
      <c r="H105" s="138"/>
    </row>
    <row r="106" s="2" customFormat="1" ht="16.8" customHeight="1">
      <c r="A106" s="40"/>
      <c r="B106" s="46"/>
      <c r="C106" s="280" t="s">
        <v>21</v>
      </c>
      <c r="D106" s="280" t="s">
        <v>922</v>
      </c>
      <c r="E106" s="19" t="s">
        <v>21</v>
      </c>
      <c r="F106" s="281">
        <v>13.766</v>
      </c>
      <c r="G106" s="40"/>
      <c r="H106" s="46"/>
    </row>
    <row r="107" s="2" customFormat="1" ht="16.8" customHeight="1">
      <c r="A107" s="40"/>
      <c r="B107" s="46"/>
      <c r="C107" s="280" t="s">
        <v>21</v>
      </c>
      <c r="D107" s="280" t="s">
        <v>923</v>
      </c>
      <c r="E107" s="19" t="s">
        <v>21</v>
      </c>
      <c r="F107" s="281">
        <v>12.92</v>
      </c>
      <c r="G107" s="40"/>
      <c r="H107" s="46"/>
    </row>
    <row r="108" s="2" customFormat="1" ht="16.8" customHeight="1">
      <c r="A108" s="40"/>
      <c r="B108" s="46"/>
      <c r="C108" s="280" t="s">
        <v>21</v>
      </c>
      <c r="D108" s="280" t="s">
        <v>924</v>
      </c>
      <c r="E108" s="19" t="s">
        <v>21</v>
      </c>
      <c r="F108" s="281">
        <v>2.9900000000000002</v>
      </c>
      <c r="G108" s="40"/>
      <c r="H108" s="46"/>
    </row>
    <row r="109" s="2" customFormat="1" ht="16.8" customHeight="1">
      <c r="A109" s="40"/>
      <c r="B109" s="46"/>
      <c r="C109" s="280" t="s">
        <v>21</v>
      </c>
      <c r="D109" s="280" t="s">
        <v>925</v>
      </c>
      <c r="E109" s="19" t="s">
        <v>21</v>
      </c>
      <c r="F109" s="281">
        <v>0</v>
      </c>
      <c r="G109" s="40"/>
      <c r="H109" s="46"/>
    </row>
    <row r="110" s="2" customFormat="1" ht="16.8" customHeight="1">
      <c r="A110" s="40"/>
      <c r="B110" s="46"/>
      <c r="C110" s="280" t="s">
        <v>21</v>
      </c>
      <c r="D110" s="280" t="s">
        <v>926</v>
      </c>
      <c r="E110" s="19" t="s">
        <v>21</v>
      </c>
      <c r="F110" s="281">
        <v>3.238</v>
      </c>
      <c r="G110" s="40"/>
      <c r="H110" s="46"/>
    </row>
    <row r="111" s="2" customFormat="1" ht="16.8" customHeight="1">
      <c r="A111" s="40"/>
      <c r="B111" s="46"/>
      <c r="C111" s="282" t="s">
        <v>875</v>
      </c>
      <c r="D111" s="40"/>
      <c r="E111" s="40"/>
      <c r="F111" s="40"/>
      <c r="G111" s="40"/>
      <c r="H111" s="46"/>
    </row>
    <row r="112" s="2" customFormat="1">
      <c r="A112" s="40"/>
      <c r="B112" s="46"/>
      <c r="C112" s="280" t="s">
        <v>497</v>
      </c>
      <c r="D112" s="280" t="s">
        <v>927</v>
      </c>
      <c r="E112" s="19" t="s">
        <v>185</v>
      </c>
      <c r="F112" s="281">
        <v>32.914000000000001</v>
      </c>
      <c r="G112" s="40"/>
      <c r="H112" s="46"/>
    </row>
    <row r="113" s="2" customFormat="1" ht="16.8" customHeight="1">
      <c r="A113" s="40"/>
      <c r="B113" s="46"/>
      <c r="C113" s="280" t="s">
        <v>327</v>
      </c>
      <c r="D113" s="280" t="s">
        <v>928</v>
      </c>
      <c r="E113" s="19" t="s">
        <v>185</v>
      </c>
      <c r="F113" s="281">
        <v>32.914000000000001</v>
      </c>
      <c r="G113" s="40"/>
      <c r="H113" s="46"/>
    </row>
    <row r="114" s="2" customFormat="1" ht="16.8" customHeight="1">
      <c r="A114" s="40"/>
      <c r="B114" s="46"/>
      <c r="C114" s="280" t="s">
        <v>502</v>
      </c>
      <c r="D114" s="280" t="s">
        <v>929</v>
      </c>
      <c r="E114" s="19" t="s">
        <v>185</v>
      </c>
      <c r="F114" s="281">
        <v>32.914000000000001</v>
      </c>
      <c r="G114" s="40"/>
      <c r="H114" s="46"/>
    </row>
    <row r="115" s="2" customFormat="1" ht="16.8" customHeight="1">
      <c r="A115" s="40"/>
      <c r="B115" s="46"/>
      <c r="C115" s="280" t="s">
        <v>337</v>
      </c>
      <c r="D115" s="280" t="s">
        <v>930</v>
      </c>
      <c r="E115" s="19" t="s">
        <v>185</v>
      </c>
      <c r="F115" s="281">
        <v>32.914000000000001</v>
      </c>
      <c r="G115" s="40"/>
      <c r="H115" s="46"/>
    </row>
    <row r="116" s="8" customFormat="1" ht="16.8" customHeight="1">
      <c r="A116" s="137"/>
      <c r="B116" s="138"/>
      <c r="C116" s="277" t="s">
        <v>125</v>
      </c>
      <c r="D116" s="278" t="s">
        <v>126</v>
      </c>
      <c r="E116" s="278" t="s">
        <v>21</v>
      </c>
      <c r="F116" s="279">
        <v>77.150000000000006</v>
      </c>
      <c r="G116" s="137"/>
      <c r="H116" s="138"/>
    </row>
    <row r="117" s="2" customFormat="1" ht="16.8" customHeight="1">
      <c r="A117" s="40"/>
      <c r="B117" s="46"/>
      <c r="C117" s="280" t="s">
        <v>21</v>
      </c>
      <c r="D117" s="280" t="s">
        <v>893</v>
      </c>
      <c r="E117" s="19" t="s">
        <v>21</v>
      </c>
      <c r="F117" s="281">
        <v>64.400000000000006</v>
      </c>
      <c r="G117" s="40"/>
      <c r="H117" s="46"/>
    </row>
    <row r="118" s="2" customFormat="1" ht="16.8" customHeight="1">
      <c r="A118" s="40"/>
      <c r="B118" s="46"/>
      <c r="C118" s="280" t="s">
        <v>21</v>
      </c>
      <c r="D118" s="280" t="s">
        <v>588</v>
      </c>
      <c r="E118" s="19" t="s">
        <v>21</v>
      </c>
      <c r="F118" s="281">
        <v>12.75</v>
      </c>
      <c r="G118" s="40"/>
      <c r="H118" s="46"/>
    </row>
    <row r="119" s="2" customFormat="1" ht="16.8" customHeight="1">
      <c r="A119" s="40"/>
      <c r="B119" s="46"/>
      <c r="C119" s="282" t="s">
        <v>875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280" t="s">
        <v>578</v>
      </c>
      <c r="D120" s="280" t="s">
        <v>931</v>
      </c>
      <c r="E120" s="19" t="s">
        <v>212</v>
      </c>
      <c r="F120" s="281">
        <v>77.150000000000006</v>
      </c>
      <c r="G120" s="40"/>
      <c r="H120" s="46"/>
    </row>
    <row r="121" s="8" customFormat="1" ht="16.8" customHeight="1">
      <c r="A121" s="137"/>
      <c r="B121" s="138"/>
      <c r="C121" s="277" t="s">
        <v>128</v>
      </c>
      <c r="D121" s="278" t="s">
        <v>129</v>
      </c>
      <c r="E121" s="278" t="s">
        <v>21</v>
      </c>
      <c r="F121" s="279">
        <v>25.5</v>
      </c>
      <c r="G121" s="137"/>
      <c r="H121" s="138"/>
    </row>
    <row r="122" s="2" customFormat="1" ht="16.8" customHeight="1">
      <c r="A122" s="40"/>
      <c r="B122" s="46"/>
      <c r="C122" s="280" t="s">
        <v>21</v>
      </c>
      <c r="D122" s="280" t="s">
        <v>932</v>
      </c>
      <c r="E122" s="19" t="s">
        <v>21</v>
      </c>
      <c r="F122" s="281">
        <v>25.5</v>
      </c>
      <c r="G122" s="40"/>
      <c r="H122" s="46"/>
    </row>
    <row r="123" s="2" customFormat="1" ht="16.8" customHeight="1">
      <c r="A123" s="40"/>
      <c r="B123" s="46"/>
      <c r="C123" s="282" t="s">
        <v>875</v>
      </c>
      <c r="D123" s="40"/>
      <c r="E123" s="40"/>
      <c r="F123" s="40"/>
      <c r="G123" s="40"/>
      <c r="H123" s="46"/>
    </row>
    <row r="124" s="2" customFormat="1" ht="16.8" customHeight="1">
      <c r="A124" s="40"/>
      <c r="B124" s="46"/>
      <c r="C124" s="280" t="s">
        <v>360</v>
      </c>
      <c r="D124" s="280" t="s">
        <v>933</v>
      </c>
      <c r="E124" s="19" t="s">
        <v>185</v>
      </c>
      <c r="F124" s="281">
        <v>25.5</v>
      </c>
      <c r="G124" s="40"/>
      <c r="H124" s="46"/>
    </row>
    <row r="125" s="2" customFormat="1">
      <c r="A125" s="40"/>
      <c r="B125" s="46"/>
      <c r="C125" s="280" t="s">
        <v>315</v>
      </c>
      <c r="D125" s="280" t="s">
        <v>934</v>
      </c>
      <c r="E125" s="19" t="s">
        <v>185</v>
      </c>
      <c r="F125" s="281">
        <v>25.5</v>
      </c>
      <c r="G125" s="40"/>
      <c r="H125" s="46"/>
    </row>
    <row r="126" s="2" customFormat="1" ht="16.8" customHeight="1">
      <c r="A126" s="40"/>
      <c r="B126" s="46"/>
      <c r="C126" s="280" t="s">
        <v>373</v>
      </c>
      <c r="D126" s="280" t="s">
        <v>935</v>
      </c>
      <c r="E126" s="19" t="s">
        <v>185</v>
      </c>
      <c r="F126" s="281">
        <v>25.5</v>
      </c>
      <c r="G126" s="40"/>
      <c r="H126" s="46"/>
    </row>
    <row r="127" s="8" customFormat="1" ht="16.8" customHeight="1">
      <c r="A127" s="137"/>
      <c r="B127" s="138"/>
      <c r="C127" s="277" t="s">
        <v>131</v>
      </c>
      <c r="D127" s="278" t="s">
        <v>132</v>
      </c>
      <c r="E127" s="278" t="s">
        <v>21</v>
      </c>
      <c r="F127" s="279">
        <v>3</v>
      </c>
      <c r="G127" s="137"/>
      <c r="H127" s="138"/>
    </row>
    <row r="128" s="2" customFormat="1" ht="16.8" customHeight="1">
      <c r="A128" s="40"/>
      <c r="B128" s="46"/>
      <c r="C128" s="280" t="s">
        <v>21</v>
      </c>
      <c r="D128" s="280" t="s">
        <v>936</v>
      </c>
      <c r="E128" s="19" t="s">
        <v>21</v>
      </c>
      <c r="F128" s="281">
        <v>3</v>
      </c>
      <c r="G128" s="40"/>
      <c r="H128" s="46"/>
    </row>
    <row r="129" s="2" customFormat="1" ht="16.8" customHeight="1">
      <c r="A129" s="40"/>
      <c r="B129" s="46"/>
      <c r="C129" s="282" t="s">
        <v>875</v>
      </c>
      <c r="D129" s="40"/>
      <c r="E129" s="40"/>
      <c r="F129" s="40"/>
      <c r="G129" s="40"/>
      <c r="H129" s="46"/>
    </row>
    <row r="130" s="2" customFormat="1" ht="16.8" customHeight="1">
      <c r="A130" s="40"/>
      <c r="B130" s="46"/>
      <c r="C130" s="280" t="s">
        <v>405</v>
      </c>
      <c r="D130" s="280" t="s">
        <v>406</v>
      </c>
      <c r="E130" s="19" t="s">
        <v>202</v>
      </c>
      <c r="F130" s="281">
        <v>3</v>
      </c>
      <c r="G130" s="40"/>
      <c r="H130" s="46"/>
    </row>
    <row r="131" s="8" customFormat="1" ht="16.8" customHeight="1">
      <c r="A131" s="137"/>
      <c r="B131" s="138"/>
      <c r="C131" s="277" t="s">
        <v>133</v>
      </c>
      <c r="D131" s="278" t="s">
        <v>134</v>
      </c>
      <c r="E131" s="278" t="s">
        <v>21</v>
      </c>
      <c r="F131" s="279">
        <v>13</v>
      </c>
      <c r="G131" s="137"/>
      <c r="H131" s="138"/>
    </row>
    <row r="132" s="2" customFormat="1" ht="16.8" customHeight="1">
      <c r="A132" s="40"/>
      <c r="B132" s="46"/>
      <c r="C132" s="280" t="s">
        <v>21</v>
      </c>
      <c r="D132" s="280" t="s">
        <v>937</v>
      </c>
      <c r="E132" s="19" t="s">
        <v>21</v>
      </c>
      <c r="F132" s="281">
        <v>13</v>
      </c>
      <c r="G132" s="40"/>
      <c r="H132" s="46"/>
    </row>
    <row r="133" s="2" customFormat="1" ht="16.8" customHeight="1">
      <c r="A133" s="40"/>
      <c r="B133" s="46"/>
      <c r="C133" s="282" t="s">
        <v>875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280" t="s">
        <v>410</v>
      </c>
      <c r="D134" s="280" t="s">
        <v>411</v>
      </c>
      <c r="E134" s="19" t="s">
        <v>202</v>
      </c>
      <c r="F134" s="281">
        <v>13</v>
      </c>
      <c r="G134" s="40"/>
      <c r="H134" s="46"/>
    </row>
    <row r="135" s="8" customFormat="1" ht="16.8" customHeight="1">
      <c r="A135" s="137"/>
      <c r="B135" s="138"/>
      <c r="C135" s="277" t="s">
        <v>938</v>
      </c>
      <c r="D135" s="278" t="s">
        <v>939</v>
      </c>
      <c r="E135" s="278" t="s">
        <v>21</v>
      </c>
      <c r="F135" s="279">
        <v>43.094999999999999</v>
      </c>
      <c r="G135" s="137"/>
      <c r="H135" s="138"/>
    </row>
    <row r="136" s="2" customFormat="1" ht="16.8" customHeight="1">
      <c r="A136" s="40"/>
      <c r="B136" s="46"/>
      <c r="C136" s="280" t="s">
        <v>21</v>
      </c>
      <c r="D136" s="280" t="s">
        <v>940</v>
      </c>
      <c r="E136" s="19" t="s">
        <v>21</v>
      </c>
      <c r="F136" s="281">
        <v>44.82</v>
      </c>
      <c r="G136" s="40"/>
      <c r="H136" s="46"/>
    </row>
    <row r="137" s="8" customFormat="1" ht="16.8" customHeight="1">
      <c r="A137" s="137"/>
      <c r="B137" s="138"/>
      <c r="C137" s="277" t="s">
        <v>136</v>
      </c>
      <c r="D137" s="278" t="s">
        <v>137</v>
      </c>
      <c r="E137" s="278" t="s">
        <v>21</v>
      </c>
      <c r="F137" s="279">
        <v>25.5</v>
      </c>
      <c r="G137" s="137"/>
      <c r="H137" s="138"/>
    </row>
    <row r="138" s="2" customFormat="1" ht="16.8" customHeight="1">
      <c r="A138" s="40"/>
      <c r="B138" s="46"/>
      <c r="C138" s="280" t="s">
        <v>21</v>
      </c>
      <c r="D138" s="280" t="s">
        <v>932</v>
      </c>
      <c r="E138" s="19" t="s">
        <v>21</v>
      </c>
      <c r="F138" s="281">
        <v>25.5</v>
      </c>
      <c r="G138" s="40"/>
      <c r="H138" s="46"/>
    </row>
    <row r="139" s="2" customFormat="1" ht="16.8" customHeight="1">
      <c r="A139" s="40"/>
      <c r="B139" s="46"/>
      <c r="C139" s="282" t="s">
        <v>875</v>
      </c>
      <c r="D139" s="40"/>
      <c r="E139" s="40"/>
      <c r="F139" s="40"/>
      <c r="G139" s="40"/>
      <c r="H139" s="46"/>
    </row>
    <row r="140" s="2" customFormat="1">
      <c r="A140" s="40"/>
      <c r="B140" s="46"/>
      <c r="C140" s="280" t="s">
        <v>546</v>
      </c>
      <c r="D140" s="280" t="s">
        <v>941</v>
      </c>
      <c r="E140" s="19" t="s">
        <v>185</v>
      </c>
      <c r="F140" s="281">
        <v>25.5</v>
      </c>
      <c r="G140" s="40"/>
      <c r="H140" s="46"/>
    </row>
    <row r="141" s="2" customFormat="1" ht="16.8" customHeight="1">
      <c r="A141" s="40"/>
      <c r="B141" s="46"/>
      <c r="C141" s="280" t="s">
        <v>562</v>
      </c>
      <c r="D141" s="280" t="s">
        <v>942</v>
      </c>
      <c r="E141" s="19" t="s">
        <v>185</v>
      </c>
      <c r="F141" s="281">
        <v>25.5</v>
      </c>
      <c r="G141" s="40"/>
      <c r="H141" s="46"/>
    </row>
    <row r="142" s="8" customFormat="1" ht="16.8" customHeight="1">
      <c r="A142" s="137"/>
      <c r="B142" s="138"/>
      <c r="C142" s="277" t="s">
        <v>138</v>
      </c>
      <c r="D142" s="278" t="s">
        <v>139</v>
      </c>
      <c r="E142" s="278" t="s">
        <v>21</v>
      </c>
      <c r="F142" s="279">
        <v>19.507999999999999</v>
      </c>
      <c r="G142" s="137"/>
      <c r="H142" s="138"/>
    </row>
    <row r="143" s="2" customFormat="1" ht="16.8" customHeight="1">
      <c r="A143" s="40"/>
      <c r="B143" s="46"/>
      <c r="C143" s="280" t="s">
        <v>21</v>
      </c>
      <c r="D143" s="280" t="s">
        <v>943</v>
      </c>
      <c r="E143" s="19" t="s">
        <v>21</v>
      </c>
      <c r="F143" s="281">
        <v>19.507999999999999</v>
      </c>
      <c r="G143" s="40"/>
      <c r="H143" s="46"/>
    </row>
    <row r="144" s="2" customFormat="1" ht="16.8" customHeight="1">
      <c r="A144" s="40"/>
      <c r="B144" s="46"/>
      <c r="C144" s="282" t="s">
        <v>875</v>
      </c>
      <c r="D144" s="40"/>
      <c r="E144" s="40"/>
      <c r="F144" s="40"/>
      <c r="G144" s="40"/>
      <c r="H144" s="46"/>
    </row>
    <row r="145" s="2" customFormat="1" ht="16.8" customHeight="1">
      <c r="A145" s="40"/>
      <c r="B145" s="46"/>
      <c r="C145" s="280" t="s">
        <v>551</v>
      </c>
      <c r="D145" s="280" t="s">
        <v>944</v>
      </c>
      <c r="E145" s="19" t="s">
        <v>185</v>
      </c>
      <c r="F145" s="281">
        <v>19.507999999999999</v>
      </c>
      <c r="G145" s="40"/>
      <c r="H145" s="46"/>
    </row>
    <row r="146" s="2" customFormat="1" ht="16.8" customHeight="1">
      <c r="A146" s="40"/>
      <c r="B146" s="46"/>
      <c r="C146" s="280" t="s">
        <v>567</v>
      </c>
      <c r="D146" s="280" t="s">
        <v>945</v>
      </c>
      <c r="E146" s="19" t="s">
        <v>185</v>
      </c>
      <c r="F146" s="281">
        <v>19.507999999999999</v>
      </c>
      <c r="G146" s="40"/>
      <c r="H146" s="46"/>
    </row>
    <row r="147" s="2" customFormat="1" ht="16.8" customHeight="1">
      <c r="A147" s="40"/>
      <c r="B147" s="46"/>
      <c r="C147" s="283" t="s">
        <v>21</v>
      </c>
      <c r="D147" s="278" t="s">
        <v>884</v>
      </c>
      <c r="E147" s="284" t="s">
        <v>21</v>
      </c>
      <c r="F147" s="285">
        <v>16.100000000000001</v>
      </c>
      <c r="G147" s="40"/>
      <c r="H147" s="46"/>
    </row>
    <row r="148" s="2" customFormat="1" ht="16.8" customHeight="1">
      <c r="A148" s="40"/>
      <c r="B148" s="46"/>
      <c r="C148" s="280" t="s">
        <v>21</v>
      </c>
      <c r="D148" s="280" t="s">
        <v>946</v>
      </c>
      <c r="E148" s="19" t="s">
        <v>21</v>
      </c>
      <c r="F148" s="281">
        <v>16.100000000000001</v>
      </c>
      <c r="G148" s="40"/>
      <c r="H148" s="46"/>
    </row>
    <row r="149" s="2" customFormat="1" ht="16.8" customHeight="1">
      <c r="A149" s="40"/>
      <c r="B149" s="46"/>
      <c r="C149" s="283" t="s">
        <v>21</v>
      </c>
      <c r="D149" s="278" t="s">
        <v>947</v>
      </c>
      <c r="E149" s="284" t="s">
        <v>21</v>
      </c>
      <c r="F149" s="285">
        <v>14.85</v>
      </c>
      <c r="G149" s="40"/>
      <c r="H149" s="46"/>
    </row>
    <row r="150" s="2" customFormat="1" ht="16.8" customHeight="1">
      <c r="A150" s="40"/>
      <c r="B150" s="46"/>
      <c r="C150" s="280" t="s">
        <v>21</v>
      </c>
      <c r="D150" s="280" t="s">
        <v>948</v>
      </c>
      <c r="E150" s="19" t="s">
        <v>21</v>
      </c>
      <c r="F150" s="281">
        <v>14.85</v>
      </c>
      <c r="G150" s="40"/>
      <c r="H150" s="46"/>
    </row>
    <row r="151" s="2" customFormat="1" ht="16.8" customHeight="1">
      <c r="A151" s="40"/>
      <c r="B151" s="46"/>
      <c r="C151" s="283" t="s">
        <v>21</v>
      </c>
      <c r="D151" s="278" t="s">
        <v>891</v>
      </c>
      <c r="E151" s="284" t="s">
        <v>21</v>
      </c>
      <c r="F151" s="285">
        <v>5.75</v>
      </c>
      <c r="G151" s="40"/>
      <c r="H151" s="46"/>
    </row>
    <row r="152" s="2" customFormat="1" ht="16.8" customHeight="1">
      <c r="A152" s="40"/>
      <c r="B152" s="46"/>
      <c r="C152" s="280" t="s">
        <v>21</v>
      </c>
      <c r="D152" s="280" t="s">
        <v>949</v>
      </c>
      <c r="E152" s="19" t="s">
        <v>21</v>
      </c>
      <c r="F152" s="281">
        <v>5.75</v>
      </c>
      <c r="G152" s="40"/>
      <c r="H152" s="46"/>
    </row>
    <row r="153" s="2" customFormat="1" ht="16.8" customHeight="1">
      <c r="A153" s="40"/>
      <c r="B153" s="46"/>
      <c r="C153" s="283" t="s">
        <v>21</v>
      </c>
      <c r="D153" s="278" t="s">
        <v>893</v>
      </c>
      <c r="E153" s="284" t="s">
        <v>21</v>
      </c>
      <c r="F153" s="285">
        <v>64.400000000000006</v>
      </c>
      <c r="G153" s="40"/>
      <c r="H153" s="46"/>
    </row>
    <row r="154" s="2" customFormat="1" ht="16.8" customHeight="1">
      <c r="A154" s="40"/>
      <c r="B154" s="46"/>
      <c r="C154" s="280" t="s">
        <v>21</v>
      </c>
      <c r="D154" s="280" t="s">
        <v>950</v>
      </c>
      <c r="E154" s="19" t="s">
        <v>21</v>
      </c>
      <c r="F154" s="281">
        <v>58.649999999999999</v>
      </c>
      <c r="G154" s="40"/>
      <c r="H154" s="46"/>
    </row>
    <row r="155" s="2" customFormat="1" ht="16.8" customHeight="1">
      <c r="A155" s="40"/>
      <c r="B155" s="46"/>
      <c r="C155" s="280" t="s">
        <v>21</v>
      </c>
      <c r="D155" s="280" t="s">
        <v>891</v>
      </c>
      <c r="E155" s="19" t="s">
        <v>21</v>
      </c>
      <c r="F155" s="281">
        <v>5.75</v>
      </c>
      <c r="G155" s="40"/>
      <c r="H155" s="46"/>
    </row>
    <row r="156" s="2" customFormat="1" ht="16.8" customHeight="1">
      <c r="A156" s="40"/>
      <c r="B156" s="46"/>
      <c r="C156" s="283" t="s">
        <v>21</v>
      </c>
      <c r="D156" s="278" t="s">
        <v>588</v>
      </c>
      <c r="E156" s="284" t="s">
        <v>21</v>
      </c>
      <c r="F156" s="285">
        <v>12.75</v>
      </c>
      <c r="G156" s="40"/>
      <c r="H156" s="46"/>
    </row>
    <row r="157" s="2" customFormat="1" ht="16.8" customHeight="1">
      <c r="A157" s="40"/>
      <c r="B157" s="46"/>
      <c r="C157" s="280" t="s">
        <v>21</v>
      </c>
      <c r="D157" s="280" t="s">
        <v>951</v>
      </c>
      <c r="E157" s="19" t="s">
        <v>21</v>
      </c>
      <c r="F157" s="281">
        <v>12.75</v>
      </c>
      <c r="G157" s="40"/>
      <c r="H157" s="46"/>
    </row>
    <row r="158" s="2" customFormat="1" ht="7.44" customHeight="1">
      <c r="A158" s="40"/>
      <c r="B158" s="155"/>
      <c r="C158" s="156"/>
      <c r="D158" s="156"/>
      <c r="E158" s="156"/>
      <c r="F158" s="156"/>
      <c r="G158" s="156"/>
      <c r="H158" s="46"/>
    </row>
    <row r="159" s="2" customFormat="1">
      <c r="A159" s="40"/>
      <c r="B159" s="40"/>
      <c r="C159" s="40"/>
      <c r="D159" s="40"/>
      <c r="E159" s="40"/>
      <c r="F159" s="40"/>
      <c r="G159" s="40"/>
      <c r="H159" s="40"/>
    </row>
  </sheetData>
  <sheetProtection sheet="1" formatColumns="0" formatRows="0" objects="1" scenarios="1" spinCount="100000" saltValue="j0PIz6XU5fMLXb0oJmakmwvDOdePLzOJ1gGVohbGByPXCbJztLBZhDekuyJA3Tfrf0KFM6qruX4TJQfzMTLT2Q==" hashValue="53ZmH9zahq2L7YXUnhhsNSfUuQt2tylfJ84v7SvUye3VqesRf0COe+uOs3D/Ug40ybtzuPZqtQMksCGQWatBQg==" algorithmName="SHA-512" password="CC35"/>
  <mergeCells count="2">
    <mergeCell ref="D5:F5"/>
    <mergeCell ref="D6:F6"/>
  </mergeCells>
  <hyperlinks>
    <hyperlink ref="C11" r:id="rId1" display="VV0001"/>
    <hyperlink ref="C18" r:id="rId2" display="VV0002"/>
    <hyperlink ref="C24" r:id="rId3" display="VV0003"/>
    <hyperlink ref="C30" r:id="rId4" display="VV0004"/>
    <hyperlink ref="C40" r:id="rId5" display="VV0005"/>
    <hyperlink ref="C47" r:id="rId6" display="VV0006"/>
    <hyperlink ref="C54" r:id="rId7" display="VV0007"/>
    <hyperlink ref="C61" r:id="rId8" display="VV0008"/>
    <hyperlink ref="C83" r:id="rId9" display="VV0009"/>
    <hyperlink ref="C88" r:id="rId10" display="VV0010"/>
    <hyperlink ref="C95" r:id="rId11" display="VV0011"/>
    <hyperlink ref="C105" r:id="rId12" display="VV0012"/>
    <hyperlink ref="C116" r:id="rId13" display="VV0013"/>
    <hyperlink ref="C121" r:id="rId14" display="VV0014"/>
    <hyperlink ref="C127" r:id="rId15" display="VV0015"/>
    <hyperlink ref="C131" r:id="rId16" display="VV0016"/>
    <hyperlink ref="C135" r:id="rId17" display="VV0017"/>
    <hyperlink ref="C137" r:id="rId18" display="VV0018"/>
    <hyperlink ref="C142" r:id="rId19" display="VV0019"/>
  </hyperlinks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952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953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954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955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956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957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958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959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960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961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962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82</v>
      </c>
      <c r="F18" s="297" t="s">
        <v>963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964</v>
      </c>
      <c r="F19" s="297" t="s">
        <v>965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966</v>
      </c>
      <c r="F20" s="297" t="s">
        <v>967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968</v>
      </c>
      <c r="F21" s="297" t="s">
        <v>969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970</v>
      </c>
      <c r="F22" s="297" t="s">
        <v>971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972</v>
      </c>
      <c r="F23" s="297" t="s">
        <v>973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974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975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976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977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978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979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980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981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982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165</v>
      </c>
      <c r="F36" s="297"/>
      <c r="G36" s="297" t="s">
        <v>983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984</v>
      </c>
      <c r="F37" s="297"/>
      <c r="G37" s="297" t="s">
        <v>985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986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987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166</v>
      </c>
      <c r="F40" s="297"/>
      <c r="G40" s="297" t="s">
        <v>988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167</v>
      </c>
      <c r="F41" s="297"/>
      <c r="G41" s="297" t="s">
        <v>989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990</v>
      </c>
      <c r="F42" s="297"/>
      <c r="G42" s="297" t="s">
        <v>991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992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993</v>
      </c>
      <c r="F44" s="297"/>
      <c r="G44" s="297" t="s">
        <v>994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169</v>
      </c>
      <c r="F45" s="297"/>
      <c r="G45" s="297" t="s">
        <v>995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996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997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998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999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1000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1001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1002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1003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1004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1005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1006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1007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1008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1009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1010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1011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1012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1013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1014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1015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1016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1017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1018</v>
      </c>
      <c r="D76" s="315"/>
      <c r="E76" s="315"/>
      <c r="F76" s="315" t="s">
        <v>1019</v>
      </c>
      <c r="G76" s="316"/>
      <c r="H76" s="315" t="s">
        <v>57</v>
      </c>
      <c r="I76" s="315" t="s">
        <v>60</v>
      </c>
      <c r="J76" s="315" t="s">
        <v>1020</v>
      </c>
      <c r="K76" s="314"/>
    </row>
    <row r="77" s="1" customFormat="1" ht="17.25" customHeight="1">
      <c r="B77" s="312"/>
      <c r="C77" s="317" t="s">
        <v>1021</v>
      </c>
      <c r="D77" s="317"/>
      <c r="E77" s="317"/>
      <c r="F77" s="318" t="s">
        <v>1022</v>
      </c>
      <c r="G77" s="319"/>
      <c r="H77" s="317"/>
      <c r="I77" s="317"/>
      <c r="J77" s="317" t="s">
        <v>1023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1024</v>
      </c>
      <c r="G79" s="324"/>
      <c r="H79" s="300" t="s">
        <v>1025</v>
      </c>
      <c r="I79" s="300" t="s">
        <v>1026</v>
      </c>
      <c r="J79" s="300">
        <v>20</v>
      </c>
      <c r="K79" s="314"/>
    </row>
    <row r="80" s="1" customFormat="1" ht="15" customHeight="1">
      <c r="B80" s="312"/>
      <c r="C80" s="300" t="s">
        <v>1027</v>
      </c>
      <c r="D80" s="300"/>
      <c r="E80" s="300"/>
      <c r="F80" s="323" t="s">
        <v>1024</v>
      </c>
      <c r="G80" s="324"/>
      <c r="H80" s="300" t="s">
        <v>1028</v>
      </c>
      <c r="I80" s="300" t="s">
        <v>1026</v>
      </c>
      <c r="J80" s="300">
        <v>120</v>
      </c>
      <c r="K80" s="314"/>
    </row>
    <row r="81" s="1" customFormat="1" ht="15" customHeight="1">
      <c r="B81" s="325"/>
      <c r="C81" s="300" t="s">
        <v>1029</v>
      </c>
      <c r="D81" s="300"/>
      <c r="E81" s="300"/>
      <c r="F81" s="323" t="s">
        <v>1030</v>
      </c>
      <c r="G81" s="324"/>
      <c r="H81" s="300" t="s">
        <v>1031</v>
      </c>
      <c r="I81" s="300" t="s">
        <v>1026</v>
      </c>
      <c r="J81" s="300">
        <v>50</v>
      </c>
      <c r="K81" s="314"/>
    </row>
    <row r="82" s="1" customFormat="1" ht="15" customHeight="1">
      <c r="B82" s="325"/>
      <c r="C82" s="300" t="s">
        <v>1032</v>
      </c>
      <c r="D82" s="300"/>
      <c r="E82" s="300"/>
      <c r="F82" s="323" t="s">
        <v>1024</v>
      </c>
      <c r="G82" s="324"/>
      <c r="H82" s="300" t="s">
        <v>1033</v>
      </c>
      <c r="I82" s="300" t="s">
        <v>1034</v>
      </c>
      <c r="J82" s="300"/>
      <c r="K82" s="314"/>
    </row>
    <row r="83" s="1" customFormat="1" ht="15" customHeight="1">
      <c r="B83" s="325"/>
      <c r="C83" s="326" t="s">
        <v>1035</v>
      </c>
      <c r="D83" s="326"/>
      <c r="E83" s="326"/>
      <c r="F83" s="327" t="s">
        <v>1030</v>
      </c>
      <c r="G83" s="326"/>
      <c r="H83" s="326" t="s">
        <v>1036</v>
      </c>
      <c r="I83" s="326" t="s">
        <v>1026</v>
      </c>
      <c r="J83" s="326">
        <v>15</v>
      </c>
      <c r="K83" s="314"/>
    </row>
    <row r="84" s="1" customFormat="1" ht="15" customHeight="1">
      <c r="B84" s="325"/>
      <c r="C84" s="326" t="s">
        <v>1037</v>
      </c>
      <c r="D84" s="326"/>
      <c r="E84" s="326"/>
      <c r="F84" s="327" t="s">
        <v>1030</v>
      </c>
      <c r="G84" s="326"/>
      <c r="H84" s="326" t="s">
        <v>1038</v>
      </c>
      <c r="I84" s="326" t="s">
        <v>1026</v>
      </c>
      <c r="J84" s="326">
        <v>15</v>
      </c>
      <c r="K84" s="314"/>
    </row>
    <row r="85" s="1" customFormat="1" ht="15" customHeight="1">
      <c r="B85" s="325"/>
      <c r="C85" s="326" t="s">
        <v>1039</v>
      </c>
      <c r="D85" s="326"/>
      <c r="E85" s="326"/>
      <c r="F85" s="327" t="s">
        <v>1030</v>
      </c>
      <c r="G85" s="326"/>
      <c r="H85" s="326" t="s">
        <v>1040</v>
      </c>
      <c r="I85" s="326" t="s">
        <v>1026</v>
      </c>
      <c r="J85" s="326">
        <v>20</v>
      </c>
      <c r="K85" s="314"/>
    </row>
    <row r="86" s="1" customFormat="1" ht="15" customHeight="1">
      <c r="B86" s="325"/>
      <c r="C86" s="326" t="s">
        <v>1041</v>
      </c>
      <c r="D86" s="326"/>
      <c r="E86" s="326"/>
      <c r="F86" s="327" t="s">
        <v>1030</v>
      </c>
      <c r="G86" s="326"/>
      <c r="H86" s="326" t="s">
        <v>1042</v>
      </c>
      <c r="I86" s="326" t="s">
        <v>1026</v>
      </c>
      <c r="J86" s="326">
        <v>20</v>
      </c>
      <c r="K86" s="314"/>
    </row>
    <row r="87" s="1" customFormat="1" ht="15" customHeight="1">
      <c r="B87" s="325"/>
      <c r="C87" s="300" t="s">
        <v>1043</v>
      </c>
      <c r="D87" s="300"/>
      <c r="E87" s="300"/>
      <c r="F87" s="323" t="s">
        <v>1030</v>
      </c>
      <c r="G87" s="324"/>
      <c r="H87" s="300" t="s">
        <v>1044</v>
      </c>
      <c r="I87" s="300" t="s">
        <v>1026</v>
      </c>
      <c r="J87" s="300">
        <v>50</v>
      </c>
      <c r="K87" s="314"/>
    </row>
    <row r="88" s="1" customFormat="1" ht="15" customHeight="1">
      <c r="B88" s="325"/>
      <c r="C88" s="300" t="s">
        <v>1045</v>
      </c>
      <c r="D88" s="300"/>
      <c r="E88" s="300"/>
      <c r="F88" s="323" t="s">
        <v>1030</v>
      </c>
      <c r="G88" s="324"/>
      <c r="H88" s="300" t="s">
        <v>1046</v>
      </c>
      <c r="I88" s="300" t="s">
        <v>1026</v>
      </c>
      <c r="J88" s="300">
        <v>20</v>
      </c>
      <c r="K88" s="314"/>
    </row>
    <row r="89" s="1" customFormat="1" ht="15" customHeight="1">
      <c r="B89" s="325"/>
      <c r="C89" s="300" t="s">
        <v>1047</v>
      </c>
      <c r="D89" s="300"/>
      <c r="E89" s="300"/>
      <c r="F89" s="323" t="s">
        <v>1030</v>
      </c>
      <c r="G89" s="324"/>
      <c r="H89" s="300" t="s">
        <v>1048</v>
      </c>
      <c r="I89" s="300" t="s">
        <v>1026</v>
      </c>
      <c r="J89" s="300">
        <v>20</v>
      </c>
      <c r="K89" s="314"/>
    </row>
    <row r="90" s="1" customFormat="1" ht="15" customHeight="1">
      <c r="B90" s="325"/>
      <c r="C90" s="300" t="s">
        <v>1049</v>
      </c>
      <c r="D90" s="300"/>
      <c r="E90" s="300"/>
      <c r="F90" s="323" t="s">
        <v>1030</v>
      </c>
      <c r="G90" s="324"/>
      <c r="H90" s="300" t="s">
        <v>1050</v>
      </c>
      <c r="I90" s="300" t="s">
        <v>1026</v>
      </c>
      <c r="J90" s="300">
        <v>50</v>
      </c>
      <c r="K90" s="314"/>
    </row>
    <row r="91" s="1" customFormat="1" ht="15" customHeight="1">
      <c r="B91" s="325"/>
      <c r="C91" s="300" t="s">
        <v>1051</v>
      </c>
      <c r="D91" s="300"/>
      <c r="E91" s="300"/>
      <c r="F91" s="323" t="s">
        <v>1030</v>
      </c>
      <c r="G91" s="324"/>
      <c r="H91" s="300" t="s">
        <v>1051</v>
      </c>
      <c r="I91" s="300" t="s">
        <v>1026</v>
      </c>
      <c r="J91" s="300">
        <v>50</v>
      </c>
      <c r="K91" s="314"/>
    </row>
    <row r="92" s="1" customFormat="1" ht="15" customHeight="1">
      <c r="B92" s="325"/>
      <c r="C92" s="300" t="s">
        <v>1052</v>
      </c>
      <c r="D92" s="300"/>
      <c r="E92" s="300"/>
      <c r="F92" s="323" t="s">
        <v>1030</v>
      </c>
      <c r="G92" s="324"/>
      <c r="H92" s="300" t="s">
        <v>1053</v>
      </c>
      <c r="I92" s="300" t="s">
        <v>1026</v>
      </c>
      <c r="J92" s="300">
        <v>255</v>
      </c>
      <c r="K92" s="314"/>
    </row>
    <row r="93" s="1" customFormat="1" ht="15" customHeight="1">
      <c r="B93" s="325"/>
      <c r="C93" s="300" t="s">
        <v>1054</v>
      </c>
      <c r="D93" s="300"/>
      <c r="E93" s="300"/>
      <c r="F93" s="323" t="s">
        <v>1024</v>
      </c>
      <c r="G93" s="324"/>
      <c r="H93" s="300" t="s">
        <v>1055</v>
      </c>
      <c r="I93" s="300" t="s">
        <v>1056</v>
      </c>
      <c r="J93" s="300"/>
      <c r="K93" s="314"/>
    </row>
    <row r="94" s="1" customFormat="1" ht="15" customHeight="1">
      <c r="B94" s="325"/>
      <c r="C94" s="300" t="s">
        <v>1057</v>
      </c>
      <c r="D94" s="300"/>
      <c r="E94" s="300"/>
      <c r="F94" s="323" t="s">
        <v>1024</v>
      </c>
      <c r="G94" s="324"/>
      <c r="H94" s="300" t="s">
        <v>1058</v>
      </c>
      <c r="I94" s="300" t="s">
        <v>1059</v>
      </c>
      <c r="J94" s="300"/>
      <c r="K94" s="314"/>
    </row>
    <row r="95" s="1" customFormat="1" ht="15" customHeight="1">
      <c r="B95" s="325"/>
      <c r="C95" s="300" t="s">
        <v>1060</v>
      </c>
      <c r="D95" s="300"/>
      <c r="E95" s="300"/>
      <c r="F95" s="323" t="s">
        <v>1024</v>
      </c>
      <c r="G95" s="324"/>
      <c r="H95" s="300" t="s">
        <v>1060</v>
      </c>
      <c r="I95" s="300" t="s">
        <v>1059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1024</v>
      </c>
      <c r="G96" s="324"/>
      <c r="H96" s="300" t="s">
        <v>1061</v>
      </c>
      <c r="I96" s="300" t="s">
        <v>1059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1024</v>
      </c>
      <c r="G97" s="324"/>
      <c r="H97" s="300" t="s">
        <v>1062</v>
      </c>
      <c r="I97" s="300" t="s">
        <v>1059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1063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1018</v>
      </c>
      <c r="D103" s="315"/>
      <c r="E103" s="315"/>
      <c r="F103" s="315" t="s">
        <v>1019</v>
      </c>
      <c r="G103" s="316"/>
      <c r="H103" s="315" t="s">
        <v>57</v>
      </c>
      <c r="I103" s="315" t="s">
        <v>60</v>
      </c>
      <c r="J103" s="315" t="s">
        <v>1020</v>
      </c>
      <c r="K103" s="314"/>
    </row>
    <row r="104" s="1" customFormat="1" ht="17.25" customHeight="1">
      <c r="B104" s="312"/>
      <c r="C104" s="317" t="s">
        <v>1021</v>
      </c>
      <c r="D104" s="317"/>
      <c r="E104" s="317"/>
      <c r="F104" s="318" t="s">
        <v>1022</v>
      </c>
      <c r="G104" s="319"/>
      <c r="H104" s="317"/>
      <c r="I104" s="317"/>
      <c r="J104" s="317" t="s">
        <v>1023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1024</v>
      </c>
      <c r="G106" s="300"/>
      <c r="H106" s="300" t="s">
        <v>1064</v>
      </c>
      <c r="I106" s="300" t="s">
        <v>1026</v>
      </c>
      <c r="J106" s="300">
        <v>20</v>
      </c>
      <c r="K106" s="314"/>
    </row>
    <row r="107" s="1" customFormat="1" ht="15" customHeight="1">
      <c r="B107" s="312"/>
      <c r="C107" s="300" t="s">
        <v>1027</v>
      </c>
      <c r="D107" s="300"/>
      <c r="E107" s="300"/>
      <c r="F107" s="323" t="s">
        <v>1024</v>
      </c>
      <c r="G107" s="300"/>
      <c r="H107" s="300" t="s">
        <v>1064</v>
      </c>
      <c r="I107" s="300" t="s">
        <v>1026</v>
      </c>
      <c r="J107" s="300">
        <v>120</v>
      </c>
      <c r="K107" s="314"/>
    </row>
    <row r="108" s="1" customFormat="1" ht="15" customHeight="1">
      <c r="B108" s="325"/>
      <c r="C108" s="300" t="s">
        <v>1029</v>
      </c>
      <c r="D108" s="300"/>
      <c r="E108" s="300"/>
      <c r="F108" s="323" t="s">
        <v>1030</v>
      </c>
      <c r="G108" s="300"/>
      <c r="H108" s="300" t="s">
        <v>1064</v>
      </c>
      <c r="I108" s="300" t="s">
        <v>1026</v>
      </c>
      <c r="J108" s="300">
        <v>50</v>
      </c>
      <c r="K108" s="314"/>
    </row>
    <row r="109" s="1" customFormat="1" ht="15" customHeight="1">
      <c r="B109" s="325"/>
      <c r="C109" s="300" t="s">
        <v>1032</v>
      </c>
      <c r="D109" s="300"/>
      <c r="E109" s="300"/>
      <c r="F109" s="323" t="s">
        <v>1024</v>
      </c>
      <c r="G109" s="300"/>
      <c r="H109" s="300" t="s">
        <v>1064</v>
      </c>
      <c r="I109" s="300" t="s">
        <v>1034</v>
      </c>
      <c r="J109" s="300"/>
      <c r="K109" s="314"/>
    </row>
    <row r="110" s="1" customFormat="1" ht="15" customHeight="1">
      <c r="B110" s="325"/>
      <c r="C110" s="300" t="s">
        <v>1043</v>
      </c>
      <c r="D110" s="300"/>
      <c r="E110" s="300"/>
      <c r="F110" s="323" t="s">
        <v>1030</v>
      </c>
      <c r="G110" s="300"/>
      <c r="H110" s="300" t="s">
        <v>1064</v>
      </c>
      <c r="I110" s="300" t="s">
        <v>1026</v>
      </c>
      <c r="J110" s="300">
        <v>50</v>
      </c>
      <c r="K110" s="314"/>
    </row>
    <row r="111" s="1" customFormat="1" ht="15" customHeight="1">
      <c r="B111" s="325"/>
      <c r="C111" s="300" t="s">
        <v>1051</v>
      </c>
      <c r="D111" s="300"/>
      <c r="E111" s="300"/>
      <c r="F111" s="323" t="s">
        <v>1030</v>
      </c>
      <c r="G111" s="300"/>
      <c r="H111" s="300" t="s">
        <v>1064</v>
      </c>
      <c r="I111" s="300" t="s">
        <v>1026</v>
      </c>
      <c r="J111" s="300">
        <v>50</v>
      </c>
      <c r="K111" s="314"/>
    </row>
    <row r="112" s="1" customFormat="1" ht="15" customHeight="1">
      <c r="B112" s="325"/>
      <c r="C112" s="300" t="s">
        <v>1049</v>
      </c>
      <c r="D112" s="300"/>
      <c r="E112" s="300"/>
      <c r="F112" s="323" t="s">
        <v>1030</v>
      </c>
      <c r="G112" s="300"/>
      <c r="H112" s="300" t="s">
        <v>1064</v>
      </c>
      <c r="I112" s="300" t="s">
        <v>1026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1024</v>
      </c>
      <c r="G113" s="300"/>
      <c r="H113" s="300" t="s">
        <v>1065</v>
      </c>
      <c r="I113" s="300" t="s">
        <v>1026</v>
      </c>
      <c r="J113" s="300">
        <v>20</v>
      </c>
      <c r="K113" s="314"/>
    </row>
    <row r="114" s="1" customFormat="1" ht="15" customHeight="1">
      <c r="B114" s="325"/>
      <c r="C114" s="300" t="s">
        <v>1066</v>
      </c>
      <c r="D114" s="300"/>
      <c r="E114" s="300"/>
      <c r="F114" s="323" t="s">
        <v>1024</v>
      </c>
      <c r="G114" s="300"/>
      <c r="H114" s="300" t="s">
        <v>1067</v>
      </c>
      <c r="I114" s="300" t="s">
        <v>1026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1024</v>
      </c>
      <c r="G115" s="300"/>
      <c r="H115" s="300" t="s">
        <v>1068</v>
      </c>
      <c r="I115" s="300" t="s">
        <v>1059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1024</v>
      </c>
      <c r="G116" s="300"/>
      <c r="H116" s="300" t="s">
        <v>1069</v>
      </c>
      <c r="I116" s="300" t="s">
        <v>1059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1024</v>
      </c>
      <c r="G117" s="300"/>
      <c r="H117" s="300" t="s">
        <v>1070</v>
      </c>
      <c r="I117" s="300" t="s">
        <v>1071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1072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1018</v>
      </c>
      <c r="D123" s="315"/>
      <c r="E123" s="315"/>
      <c r="F123" s="315" t="s">
        <v>1019</v>
      </c>
      <c r="G123" s="316"/>
      <c r="H123" s="315" t="s">
        <v>57</v>
      </c>
      <c r="I123" s="315" t="s">
        <v>60</v>
      </c>
      <c r="J123" s="315" t="s">
        <v>1020</v>
      </c>
      <c r="K123" s="344"/>
    </row>
    <row r="124" s="1" customFormat="1" ht="17.25" customHeight="1">
      <c r="B124" s="343"/>
      <c r="C124" s="317" t="s">
        <v>1021</v>
      </c>
      <c r="D124" s="317"/>
      <c r="E124" s="317"/>
      <c r="F124" s="318" t="s">
        <v>1022</v>
      </c>
      <c r="G124" s="319"/>
      <c r="H124" s="317"/>
      <c r="I124" s="317"/>
      <c r="J124" s="317" t="s">
        <v>1023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1027</v>
      </c>
      <c r="D126" s="322"/>
      <c r="E126" s="322"/>
      <c r="F126" s="323" t="s">
        <v>1024</v>
      </c>
      <c r="G126" s="300"/>
      <c r="H126" s="300" t="s">
        <v>1064</v>
      </c>
      <c r="I126" s="300" t="s">
        <v>1026</v>
      </c>
      <c r="J126" s="300">
        <v>120</v>
      </c>
      <c r="K126" s="348"/>
    </row>
    <row r="127" s="1" customFormat="1" ht="15" customHeight="1">
      <c r="B127" s="345"/>
      <c r="C127" s="300" t="s">
        <v>1073</v>
      </c>
      <c r="D127" s="300"/>
      <c r="E127" s="300"/>
      <c r="F127" s="323" t="s">
        <v>1024</v>
      </c>
      <c r="G127" s="300"/>
      <c r="H127" s="300" t="s">
        <v>1074</v>
      </c>
      <c r="I127" s="300" t="s">
        <v>1026</v>
      </c>
      <c r="J127" s="300" t="s">
        <v>1075</v>
      </c>
      <c r="K127" s="348"/>
    </row>
    <row r="128" s="1" customFormat="1" ht="15" customHeight="1">
      <c r="B128" s="345"/>
      <c r="C128" s="300" t="s">
        <v>972</v>
      </c>
      <c r="D128" s="300"/>
      <c r="E128" s="300"/>
      <c r="F128" s="323" t="s">
        <v>1024</v>
      </c>
      <c r="G128" s="300"/>
      <c r="H128" s="300" t="s">
        <v>1076</v>
      </c>
      <c r="I128" s="300" t="s">
        <v>1026</v>
      </c>
      <c r="J128" s="300" t="s">
        <v>1075</v>
      </c>
      <c r="K128" s="348"/>
    </row>
    <row r="129" s="1" customFormat="1" ht="15" customHeight="1">
      <c r="B129" s="345"/>
      <c r="C129" s="300" t="s">
        <v>1035</v>
      </c>
      <c r="D129" s="300"/>
      <c r="E129" s="300"/>
      <c r="F129" s="323" t="s">
        <v>1030</v>
      </c>
      <c r="G129" s="300"/>
      <c r="H129" s="300" t="s">
        <v>1036</v>
      </c>
      <c r="I129" s="300" t="s">
        <v>1026</v>
      </c>
      <c r="J129" s="300">
        <v>15</v>
      </c>
      <c r="K129" s="348"/>
    </row>
    <row r="130" s="1" customFormat="1" ht="15" customHeight="1">
      <c r="B130" s="345"/>
      <c r="C130" s="326" t="s">
        <v>1037</v>
      </c>
      <c r="D130" s="326"/>
      <c r="E130" s="326"/>
      <c r="F130" s="327" t="s">
        <v>1030</v>
      </c>
      <c r="G130" s="326"/>
      <c r="H130" s="326" t="s">
        <v>1038</v>
      </c>
      <c r="I130" s="326" t="s">
        <v>1026</v>
      </c>
      <c r="J130" s="326">
        <v>15</v>
      </c>
      <c r="K130" s="348"/>
    </row>
    <row r="131" s="1" customFormat="1" ht="15" customHeight="1">
      <c r="B131" s="345"/>
      <c r="C131" s="326" t="s">
        <v>1039</v>
      </c>
      <c r="D131" s="326"/>
      <c r="E131" s="326"/>
      <c r="F131" s="327" t="s">
        <v>1030</v>
      </c>
      <c r="G131" s="326"/>
      <c r="H131" s="326" t="s">
        <v>1040</v>
      </c>
      <c r="I131" s="326" t="s">
        <v>1026</v>
      </c>
      <c r="J131" s="326">
        <v>20</v>
      </c>
      <c r="K131" s="348"/>
    </row>
    <row r="132" s="1" customFormat="1" ht="15" customHeight="1">
      <c r="B132" s="345"/>
      <c r="C132" s="326" t="s">
        <v>1041</v>
      </c>
      <c r="D132" s="326"/>
      <c r="E132" s="326"/>
      <c r="F132" s="327" t="s">
        <v>1030</v>
      </c>
      <c r="G132" s="326"/>
      <c r="H132" s="326" t="s">
        <v>1042</v>
      </c>
      <c r="I132" s="326" t="s">
        <v>1026</v>
      </c>
      <c r="J132" s="326">
        <v>20</v>
      </c>
      <c r="K132" s="348"/>
    </row>
    <row r="133" s="1" customFormat="1" ht="15" customHeight="1">
      <c r="B133" s="345"/>
      <c r="C133" s="300" t="s">
        <v>1029</v>
      </c>
      <c r="D133" s="300"/>
      <c r="E133" s="300"/>
      <c r="F133" s="323" t="s">
        <v>1030</v>
      </c>
      <c r="G133" s="300"/>
      <c r="H133" s="300" t="s">
        <v>1064</v>
      </c>
      <c r="I133" s="300" t="s">
        <v>1026</v>
      </c>
      <c r="J133" s="300">
        <v>50</v>
      </c>
      <c r="K133" s="348"/>
    </row>
    <row r="134" s="1" customFormat="1" ht="15" customHeight="1">
      <c r="B134" s="345"/>
      <c r="C134" s="300" t="s">
        <v>1043</v>
      </c>
      <c r="D134" s="300"/>
      <c r="E134" s="300"/>
      <c r="F134" s="323" t="s">
        <v>1030</v>
      </c>
      <c r="G134" s="300"/>
      <c r="H134" s="300" t="s">
        <v>1064</v>
      </c>
      <c r="I134" s="300" t="s">
        <v>1026</v>
      </c>
      <c r="J134" s="300">
        <v>50</v>
      </c>
      <c r="K134" s="348"/>
    </row>
    <row r="135" s="1" customFormat="1" ht="15" customHeight="1">
      <c r="B135" s="345"/>
      <c r="C135" s="300" t="s">
        <v>1049</v>
      </c>
      <c r="D135" s="300"/>
      <c r="E135" s="300"/>
      <c r="F135" s="323" t="s">
        <v>1030</v>
      </c>
      <c r="G135" s="300"/>
      <c r="H135" s="300" t="s">
        <v>1064</v>
      </c>
      <c r="I135" s="300" t="s">
        <v>1026</v>
      </c>
      <c r="J135" s="300">
        <v>50</v>
      </c>
      <c r="K135" s="348"/>
    </row>
    <row r="136" s="1" customFormat="1" ht="15" customHeight="1">
      <c r="B136" s="345"/>
      <c r="C136" s="300" t="s">
        <v>1051</v>
      </c>
      <c r="D136" s="300"/>
      <c r="E136" s="300"/>
      <c r="F136" s="323" t="s">
        <v>1030</v>
      </c>
      <c r="G136" s="300"/>
      <c r="H136" s="300" t="s">
        <v>1064</v>
      </c>
      <c r="I136" s="300" t="s">
        <v>1026</v>
      </c>
      <c r="J136" s="300">
        <v>50</v>
      </c>
      <c r="K136" s="348"/>
    </row>
    <row r="137" s="1" customFormat="1" ht="15" customHeight="1">
      <c r="B137" s="345"/>
      <c r="C137" s="300" t="s">
        <v>1052</v>
      </c>
      <c r="D137" s="300"/>
      <c r="E137" s="300"/>
      <c r="F137" s="323" t="s">
        <v>1030</v>
      </c>
      <c r="G137" s="300"/>
      <c r="H137" s="300" t="s">
        <v>1077</v>
      </c>
      <c r="I137" s="300" t="s">
        <v>1026</v>
      </c>
      <c r="J137" s="300">
        <v>255</v>
      </c>
      <c r="K137" s="348"/>
    </row>
    <row r="138" s="1" customFormat="1" ht="15" customHeight="1">
      <c r="B138" s="345"/>
      <c r="C138" s="300" t="s">
        <v>1054</v>
      </c>
      <c r="D138" s="300"/>
      <c r="E138" s="300"/>
      <c r="F138" s="323" t="s">
        <v>1024</v>
      </c>
      <c r="G138" s="300"/>
      <c r="H138" s="300" t="s">
        <v>1078</v>
      </c>
      <c r="I138" s="300" t="s">
        <v>1056</v>
      </c>
      <c r="J138" s="300"/>
      <c r="K138" s="348"/>
    </row>
    <row r="139" s="1" customFormat="1" ht="15" customHeight="1">
      <c r="B139" s="345"/>
      <c r="C139" s="300" t="s">
        <v>1057</v>
      </c>
      <c r="D139" s="300"/>
      <c r="E139" s="300"/>
      <c r="F139" s="323" t="s">
        <v>1024</v>
      </c>
      <c r="G139" s="300"/>
      <c r="H139" s="300" t="s">
        <v>1079</v>
      </c>
      <c r="I139" s="300" t="s">
        <v>1059</v>
      </c>
      <c r="J139" s="300"/>
      <c r="K139" s="348"/>
    </row>
    <row r="140" s="1" customFormat="1" ht="15" customHeight="1">
      <c r="B140" s="345"/>
      <c r="C140" s="300" t="s">
        <v>1060</v>
      </c>
      <c r="D140" s="300"/>
      <c r="E140" s="300"/>
      <c r="F140" s="323" t="s">
        <v>1024</v>
      </c>
      <c r="G140" s="300"/>
      <c r="H140" s="300" t="s">
        <v>1060</v>
      </c>
      <c r="I140" s="300" t="s">
        <v>1059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1024</v>
      </c>
      <c r="G141" s="300"/>
      <c r="H141" s="300" t="s">
        <v>1080</v>
      </c>
      <c r="I141" s="300" t="s">
        <v>1059</v>
      </c>
      <c r="J141" s="300"/>
      <c r="K141" s="348"/>
    </row>
    <row r="142" s="1" customFormat="1" ht="15" customHeight="1">
      <c r="B142" s="345"/>
      <c r="C142" s="300" t="s">
        <v>1081</v>
      </c>
      <c r="D142" s="300"/>
      <c r="E142" s="300"/>
      <c r="F142" s="323" t="s">
        <v>1024</v>
      </c>
      <c r="G142" s="300"/>
      <c r="H142" s="300" t="s">
        <v>1082</v>
      </c>
      <c r="I142" s="300" t="s">
        <v>1059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1083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1018</v>
      </c>
      <c r="D148" s="315"/>
      <c r="E148" s="315"/>
      <c r="F148" s="315" t="s">
        <v>1019</v>
      </c>
      <c r="G148" s="316"/>
      <c r="H148" s="315" t="s">
        <v>57</v>
      </c>
      <c r="I148" s="315" t="s">
        <v>60</v>
      </c>
      <c r="J148" s="315" t="s">
        <v>1020</v>
      </c>
      <c r="K148" s="314"/>
    </row>
    <row r="149" s="1" customFormat="1" ht="17.25" customHeight="1">
      <c r="B149" s="312"/>
      <c r="C149" s="317" t="s">
        <v>1021</v>
      </c>
      <c r="D149" s="317"/>
      <c r="E149" s="317"/>
      <c r="F149" s="318" t="s">
        <v>1022</v>
      </c>
      <c r="G149" s="319"/>
      <c r="H149" s="317"/>
      <c r="I149" s="317"/>
      <c r="J149" s="317" t="s">
        <v>1023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1027</v>
      </c>
      <c r="D151" s="300"/>
      <c r="E151" s="300"/>
      <c r="F151" s="353" t="s">
        <v>1024</v>
      </c>
      <c r="G151" s="300"/>
      <c r="H151" s="352" t="s">
        <v>1064</v>
      </c>
      <c r="I151" s="352" t="s">
        <v>1026</v>
      </c>
      <c r="J151" s="352">
        <v>120</v>
      </c>
      <c r="K151" s="348"/>
    </row>
    <row r="152" s="1" customFormat="1" ht="15" customHeight="1">
      <c r="B152" s="325"/>
      <c r="C152" s="352" t="s">
        <v>1073</v>
      </c>
      <c r="D152" s="300"/>
      <c r="E152" s="300"/>
      <c r="F152" s="353" t="s">
        <v>1024</v>
      </c>
      <c r="G152" s="300"/>
      <c r="H152" s="352" t="s">
        <v>1084</v>
      </c>
      <c r="I152" s="352" t="s">
        <v>1026</v>
      </c>
      <c r="J152" s="352" t="s">
        <v>1075</v>
      </c>
      <c r="K152" s="348"/>
    </row>
    <row r="153" s="1" customFormat="1" ht="15" customHeight="1">
      <c r="B153" s="325"/>
      <c r="C153" s="352" t="s">
        <v>972</v>
      </c>
      <c r="D153" s="300"/>
      <c r="E153" s="300"/>
      <c r="F153" s="353" t="s">
        <v>1024</v>
      </c>
      <c r="G153" s="300"/>
      <c r="H153" s="352" t="s">
        <v>1085</v>
      </c>
      <c r="I153" s="352" t="s">
        <v>1026</v>
      </c>
      <c r="J153" s="352" t="s">
        <v>1075</v>
      </c>
      <c r="K153" s="348"/>
    </row>
    <row r="154" s="1" customFormat="1" ht="15" customHeight="1">
      <c r="B154" s="325"/>
      <c r="C154" s="352" t="s">
        <v>1029</v>
      </c>
      <c r="D154" s="300"/>
      <c r="E154" s="300"/>
      <c r="F154" s="353" t="s">
        <v>1030</v>
      </c>
      <c r="G154" s="300"/>
      <c r="H154" s="352" t="s">
        <v>1064</v>
      </c>
      <c r="I154" s="352" t="s">
        <v>1026</v>
      </c>
      <c r="J154" s="352">
        <v>50</v>
      </c>
      <c r="K154" s="348"/>
    </row>
    <row r="155" s="1" customFormat="1" ht="15" customHeight="1">
      <c r="B155" s="325"/>
      <c r="C155" s="352" t="s">
        <v>1032</v>
      </c>
      <c r="D155" s="300"/>
      <c r="E155" s="300"/>
      <c r="F155" s="353" t="s">
        <v>1024</v>
      </c>
      <c r="G155" s="300"/>
      <c r="H155" s="352" t="s">
        <v>1064</v>
      </c>
      <c r="I155" s="352" t="s">
        <v>1034</v>
      </c>
      <c r="J155" s="352"/>
      <c r="K155" s="348"/>
    </row>
    <row r="156" s="1" customFormat="1" ht="15" customHeight="1">
      <c r="B156" s="325"/>
      <c r="C156" s="352" t="s">
        <v>1043</v>
      </c>
      <c r="D156" s="300"/>
      <c r="E156" s="300"/>
      <c r="F156" s="353" t="s">
        <v>1030</v>
      </c>
      <c r="G156" s="300"/>
      <c r="H156" s="352" t="s">
        <v>1064</v>
      </c>
      <c r="I156" s="352" t="s">
        <v>1026</v>
      </c>
      <c r="J156" s="352">
        <v>50</v>
      </c>
      <c r="K156" s="348"/>
    </row>
    <row r="157" s="1" customFormat="1" ht="15" customHeight="1">
      <c r="B157" s="325"/>
      <c r="C157" s="352" t="s">
        <v>1051</v>
      </c>
      <c r="D157" s="300"/>
      <c r="E157" s="300"/>
      <c r="F157" s="353" t="s">
        <v>1030</v>
      </c>
      <c r="G157" s="300"/>
      <c r="H157" s="352" t="s">
        <v>1064</v>
      </c>
      <c r="I157" s="352" t="s">
        <v>1026</v>
      </c>
      <c r="J157" s="352">
        <v>50</v>
      </c>
      <c r="K157" s="348"/>
    </row>
    <row r="158" s="1" customFormat="1" ht="15" customHeight="1">
      <c r="B158" s="325"/>
      <c r="C158" s="352" t="s">
        <v>1049</v>
      </c>
      <c r="D158" s="300"/>
      <c r="E158" s="300"/>
      <c r="F158" s="353" t="s">
        <v>1030</v>
      </c>
      <c r="G158" s="300"/>
      <c r="H158" s="352" t="s">
        <v>1064</v>
      </c>
      <c r="I158" s="352" t="s">
        <v>1026</v>
      </c>
      <c r="J158" s="352">
        <v>50</v>
      </c>
      <c r="K158" s="348"/>
    </row>
    <row r="159" s="1" customFormat="1" ht="15" customHeight="1">
      <c r="B159" s="325"/>
      <c r="C159" s="352" t="s">
        <v>142</v>
      </c>
      <c r="D159" s="300"/>
      <c r="E159" s="300"/>
      <c r="F159" s="353" t="s">
        <v>1024</v>
      </c>
      <c r="G159" s="300"/>
      <c r="H159" s="352" t="s">
        <v>1086</v>
      </c>
      <c r="I159" s="352" t="s">
        <v>1026</v>
      </c>
      <c r="J159" s="352" t="s">
        <v>1087</v>
      </c>
      <c r="K159" s="348"/>
    </row>
    <row r="160" s="1" customFormat="1" ht="15" customHeight="1">
      <c r="B160" s="325"/>
      <c r="C160" s="352" t="s">
        <v>1088</v>
      </c>
      <c r="D160" s="300"/>
      <c r="E160" s="300"/>
      <c r="F160" s="353" t="s">
        <v>1024</v>
      </c>
      <c r="G160" s="300"/>
      <c r="H160" s="352" t="s">
        <v>1089</v>
      </c>
      <c r="I160" s="352" t="s">
        <v>1059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1090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1018</v>
      </c>
      <c r="D166" s="315"/>
      <c r="E166" s="315"/>
      <c r="F166" s="315" t="s">
        <v>1019</v>
      </c>
      <c r="G166" s="357"/>
      <c r="H166" s="358" t="s">
        <v>57</v>
      </c>
      <c r="I166" s="358" t="s">
        <v>60</v>
      </c>
      <c r="J166" s="315" t="s">
        <v>1020</v>
      </c>
      <c r="K166" s="292"/>
    </row>
    <row r="167" s="1" customFormat="1" ht="17.25" customHeight="1">
      <c r="B167" s="293"/>
      <c r="C167" s="317" t="s">
        <v>1021</v>
      </c>
      <c r="D167" s="317"/>
      <c r="E167" s="317"/>
      <c r="F167" s="318" t="s">
        <v>1022</v>
      </c>
      <c r="G167" s="359"/>
      <c r="H167" s="360"/>
      <c r="I167" s="360"/>
      <c r="J167" s="317" t="s">
        <v>1023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1027</v>
      </c>
      <c r="D169" s="300"/>
      <c r="E169" s="300"/>
      <c r="F169" s="323" t="s">
        <v>1024</v>
      </c>
      <c r="G169" s="300"/>
      <c r="H169" s="300" t="s">
        <v>1064</v>
      </c>
      <c r="I169" s="300" t="s">
        <v>1026</v>
      </c>
      <c r="J169" s="300">
        <v>120</v>
      </c>
      <c r="K169" s="348"/>
    </row>
    <row r="170" s="1" customFormat="1" ht="15" customHeight="1">
      <c r="B170" s="325"/>
      <c r="C170" s="300" t="s">
        <v>1073</v>
      </c>
      <c r="D170" s="300"/>
      <c r="E170" s="300"/>
      <c r="F170" s="323" t="s">
        <v>1024</v>
      </c>
      <c r="G170" s="300"/>
      <c r="H170" s="300" t="s">
        <v>1074</v>
      </c>
      <c r="I170" s="300" t="s">
        <v>1026</v>
      </c>
      <c r="J170" s="300" t="s">
        <v>1075</v>
      </c>
      <c r="K170" s="348"/>
    </row>
    <row r="171" s="1" customFormat="1" ht="15" customHeight="1">
      <c r="B171" s="325"/>
      <c r="C171" s="300" t="s">
        <v>972</v>
      </c>
      <c r="D171" s="300"/>
      <c r="E171" s="300"/>
      <c r="F171" s="323" t="s">
        <v>1024</v>
      </c>
      <c r="G171" s="300"/>
      <c r="H171" s="300" t="s">
        <v>1091</v>
      </c>
      <c r="I171" s="300" t="s">
        <v>1026</v>
      </c>
      <c r="J171" s="300" t="s">
        <v>1075</v>
      </c>
      <c r="K171" s="348"/>
    </row>
    <row r="172" s="1" customFormat="1" ht="15" customHeight="1">
      <c r="B172" s="325"/>
      <c r="C172" s="300" t="s">
        <v>1029</v>
      </c>
      <c r="D172" s="300"/>
      <c r="E172" s="300"/>
      <c r="F172" s="323" t="s">
        <v>1030</v>
      </c>
      <c r="G172" s="300"/>
      <c r="H172" s="300" t="s">
        <v>1091</v>
      </c>
      <c r="I172" s="300" t="s">
        <v>1026</v>
      </c>
      <c r="J172" s="300">
        <v>50</v>
      </c>
      <c r="K172" s="348"/>
    </row>
    <row r="173" s="1" customFormat="1" ht="15" customHeight="1">
      <c r="B173" s="325"/>
      <c r="C173" s="300" t="s">
        <v>1032</v>
      </c>
      <c r="D173" s="300"/>
      <c r="E173" s="300"/>
      <c r="F173" s="323" t="s">
        <v>1024</v>
      </c>
      <c r="G173" s="300"/>
      <c r="H173" s="300" t="s">
        <v>1091</v>
      </c>
      <c r="I173" s="300" t="s">
        <v>1034</v>
      </c>
      <c r="J173" s="300"/>
      <c r="K173" s="348"/>
    </row>
    <row r="174" s="1" customFormat="1" ht="15" customHeight="1">
      <c r="B174" s="325"/>
      <c r="C174" s="300" t="s">
        <v>1043</v>
      </c>
      <c r="D174" s="300"/>
      <c r="E174" s="300"/>
      <c r="F174" s="323" t="s">
        <v>1030</v>
      </c>
      <c r="G174" s="300"/>
      <c r="H174" s="300" t="s">
        <v>1091</v>
      </c>
      <c r="I174" s="300" t="s">
        <v>1026</v>
      </c>
      <c r="J174" s="300">
        <v>50</v>
      </c>
      <c r="K174" s="348"/>
    </row>
    <row r="175" s="1" customFormat="1" ht="15" customHeight="1">
      <c r="B175" s="325"/>
      <c r="C175" s="300" t="s">
        <v>1051</v>
      </c>
      <c r="D175" s="300"/>
      <c r="E175" s="300"/>
      <c r="F175" s="323" t="s">
        <v>1030</v>
      </c>
      <c r="G175" s="300"/>
      <c r="H175" s="300" t="s">
        <v>1091</v>
      </c>
      <c r="I175" s="300" t="s">
        <v>1026</v>
      </c>
      <c r="J175" s="300">
        <v>50</v>
      </c>
      <c r="K175" s="348"/>
    </row>
    <row r="176" s="1" customFormat="1" ht="15" customHeight="1">
      <c r="B176" s="325"/>
      <c r="C176" s="300" t="s">
        <v>1049</v>
      </c>
      <c r="D176" s="300"/>
      <c r="E176" s="300"/>
      <c r="F176" s="323" t="s">
        <v>1030</v>
      </c>
      <c r="G176" s="300"/>
      <c r="H176" s="300" t="s">
        <v>1091</v>
      </c>
      <c r="I176" s="300" t="s">
        <v>1026</v>
      </c>
      <c r="J176" s="300">
        <v>50</v>
      </c>
      <c r="K176" s="348"/>
    </row>
    <row r="177" s="1" customFormat="1" ht="15" customHeight="1">
      <c r="B177" s="325"/>
      <c r="C177" s="300" t="s">
        <v>165</v>
      </c>
      <c r="D177" s="300"/>
      <c r="E177" s="300"/>
      <c r="F177" s="323" t="s">
        <v>1024</v>
      </c>
      <c r="G177" s="300"/>
      <c r="H177" s="300" t="s">
        <v>1092</v>
      </c>
      <c r="I177" s="300" t="s">
        <v>1093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1024</v>
      </c>
      <c r="G178" s="300"/>
      <c r="H178" s="300" t="s">
        <v>1094</v>
      </c>
      <c r="I178" s="300" t="s">
        <v>1095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1024</v>
      </c>
      <c r="G179" s="300"/>
      <c r="H179" s="300" t="s">
        <v>1096</v>
      </c>
      <c r="I179" s="300" t="s">
        <v>1026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1024</v>
      </c>
      <c r="G180" s="300"/>
      <c r="H180" s="300" t="s">
        <v>1097</v>
      </c>
      <c r="I180" s="300" t="s">
        <v>1026</v>
      </c>
      <c r="J180" s="300">
        <v>255</v>
      </c>
      <c r="K180" s="348"/>
    </row>
    <row r="181" s="1" customFormat="1" ht="15" customHeight="1">
      <c r="B181" s="325"/>
      <c r="C181" s="300" t="s">
        <v>166</v>
      </c>
      <c r="D181" s="300"/>
      <c r="E181" s="300"/>
      <c r="F181" s="323" t="s">
        <v>1024</v>
      </c>
      <c r="G181" s="300"/>
      <c r="H181" s="300" t="s">
        <v>988</v>
      </c>
      <c r="I181" s="300" t="s">
        <v>1026</v>
      </c>
      <c r="J181" s="300">
        <v>10</v>
      </c>
      <c r="K181" s="348"/>
    </row>
    <row r="182" s="1" customFormat="1" ht="15" customHeight="1">
      <c r="B182" s="325"/>
      <c r="C182" s="300" t="s">
        <v>167</v>
      </c>
      <c r="D182" s="300"/>
      <c r="E182" s="300"/>
      <c r="F182" s="323" t="s">
        <v>1024</v>
      </c>
      <c r="G182" s="300"/>
      <c r="H182" s="300" t="s">
        <v>1098</v>
      </c>
      <c r="I182" s="300" t="s">
        <v>1059</v>
      </c>
      <c r="J182" s="300"/>
      <c r="K182" s="348"/>
    </row>
    <row r="183" s="1" customFormat="1" ht="15" customHeight="1">
      <c r="B183" s="325"/>
      <c r="C183" s="300" t="s">
        <v>1099</v>
      </c>
      <c r="D183" s="300"/>
      <c r="E183" s="300"/>
      <c r="F183" s="323" t="s">
        <v>1024</v>
      </c>
      <c r="G183" s="300"/>
      <c r="H183" s="300" t="s">
        <v>1100</v>
      </c>
      <c r="I183" s="300" t="s">
        <v>1059</v>
      </c>
      <c r="J183" s="300"/>
      <c r="K183" s="348"/>
    </row>
    <row r="184" s="1" customFormat="1" ht="15" customHeight="1">
      <c r="B184" s="325"/>
      <c r="C184" s="300" t="s">
        <v>1088</v>
      </c>
      <c r="D184" s="300"/>
      <c r="E184" s="300"/>
      <c r="F184" s="323" t="s">
        <v>1024</v>
      </c>
      <c r="G184" s="300"/>
      <c r="H184" s="300" t="s">
        <v>1101</v>
      </c>
      <c r="I184" s="300" t="s">
        <v>1059</v>
      </c>
      <c r="J184" s="300"/>
      <c r="K184" s="348"/>
    </row>
    <row r="185" s="1" customFormat="1" ht="15" customHeight="1">
      <c r="B185" s="325"/>
      <c r="C185" s="300" t="s">
        <v>169</v>
      </c>
      <c r="D185" s="300"/>
      <c r="E185" s="300"/>
      <c r="F185" s="323" t="s">
        <v>1030</v>
      </c>
      <c r="G185" s="300"/>
      <c r="H185" s="300" t="s">
        <v>1102</v>
      </c>
      <c r="I185" s="300" t="s">
        <v>1026</v>
      </c>
      <c r="J185" s="300">
        <v>50</v>
      </c>
      <c r="K185" s="348"/>
    </row>
    <row r="186" s="1" customFormat="1" ht="15" customHeight="1">
      <c r="B186" s="325"/>
      <c r="C186" s="300" t="s">
        <v>1103</v>
      </c>
      <c r="D186" s="300"/>
      <c r="E186" s="300"/>
      <c r="F186" s="323" t="s">
        <v>1030</v>
      </c>
      <c r="G186" s="300"/>
      <c r="H186" s="300" t="s">
        <v>1104</v>
      </c>
      <c r="I186" s="300" t="s">
        <v>1105</v>
      </c>
      <c r="J186" s="300"/>
      <c r="K186" s="348"/>
    </row>
    <row r="187" s="1" customFormat="1" ht="15" customHeight="1">
      <c r="B187" s="325"/>
      <c r="C187" s="300" t="s">
        <v>1106</v>
      </c>
      <c r="D187" s="300"/>
      <c r="E187" s="300"/>
      <c r="F187" s="323" t="s">
        <v>1030</v>
      </c>
      <c r="G187" s="300"/>
      <c r="H187" s="300" t="s">
        <v>1107</v>
      </c>
      <c r="I187" s="300" t="s">
        <v>1105</v>
      </c>
      <c r="J187" s="300"/>
      <c r="K187" s="348"/>
    </row>
    <row r="188" s="1" customFormat="1" ht="15" customHeight="1">
      <c r="B188" s="325"/>
      <c r="C188" s="300" t="s">
        <v>1108</v>
      </c>
      <c r="D188" s="300"/>
      <c r="E188" s="300"/>
      <c r="F188" s="323" t="s">
        <v>1030</v>
      </c>
      <c r="G188" s="300"/>
      <c r="H188" s="300" t="s">
        <v>1109</v>
      </c>
      <c r="I188" s="300" t="s">
        <v>1105</v>
      </c>
      <c r="J188" s="300"/>
      <c r="K188" s="348"/>
    </row>
    <row r="189" s="1" customFormat="1" ht="15" customHeight="1">
      <c r="B189" s="325"/>
      <c r="C189" s="361" t="s">
        <v>1110</v>
      </c>
      <c r="D189" s="300"/>
      <c r="E189" s="300"/>
      <c r="F189" s="323" t="s">
        <v>1030</v>
      </c>
      <c r="G189" s="300"/>
      <c r="H189" s="300" t="s">
        <v>1111</v>
      </c>
      <c r="I189" s="300" t="s">
        <v>1112</v>
      </c>
      <c r="J189" s="362" t="s">
        <v>1113</v>
      </c>
      <c r="K189" s="348"/>
    </row>
    <row r="190" s="17" customFormat="1" ht="15" customHeight="1">
      <c r="B190" s="363"/>
      <c r="C190" s="364" t="s">
        <v>1114</v>
      </c>
      <c r="D190" s="365"/>
      <c r="E190" s="365"/>
      <c r="F190" s="366" t="s">
        <v>1030</v>
      </c>
      <c r="G190" s="365"/>
      <c r="H190" s="365" t="s">
        <v>1115</v>
      </c>
      <c r="I190" s="365" t="s">
        <v>1112</v>
      </c>
      <c r="J190" s="367" t="s">
        <v>1113</v>
      </c>
      <c r="K190" s="368"/>
    </row>
    <row r="191" s="1" customFormat="1" ht="15" customHeight="1">
      <c r="B191" s="325"/>
      <c r="C191" s="361" t="s">
        <v>45</v>
      </c>
      <c r="D191" s="300"/>
      <c r="E191" s="300"/>
      <c r="F191" s="323" t="s">
        <v>1024</v>
      </c>
      <c r="G191" s="300"/>
      <c r="H191" s="297" t="s">
        <v>1116</v>
      </c>
      <c r="I191" s="300" t="s">
        <v>1117</v>
      </c>
      <c r="J191" s="300"/>
      <c r="K191" s="348"/>
    </row>
    <row r="192" s="1" customFormat="1" ht="15" customHeight="1">
      <c r="B192" s="325"/>
      <c r="C192" s="361" t="s">
        <v>1118</v>
      </c>
      <c r="D192" s="300"/>
      <c r="E192" s="300"/>
      <c r="F192" s="323" t="s">
        <v>1024</v>
      </c>
      <c r="G192" s="300"/>
      <c r="H192" s="300" t="s">
        <v>1119</v>
      </c>
      <c r="I192" s="300" t="s">
        <v>1059</v>
      </c>
      <c r="J192" s="300"/>
      <c r="K192" s="348"/>
    </row>
    <row r="193" s="1" customFormat="1" ht="15" customHeight="1">
      <c r="B193" s="325"/>
      <c r="C193" s="361" t="s">
        <v>1120</v>
      </c>
      <c r="D193" s="300"/>
      <c r="E193" s="300"/>
      <c r="F193" s="323" t="s">
        <v>1024</v>
      </c>
      <c r="G193" s="300"/>
      <c r="H193" s="300" t="s">
        <v>1121</v>
      </c>
      <c r="I193" s="300" t="s">
        <v>1059</v>
      </c>
      <c r="J193" s="300"/>
      <c r="K193" s="348"/>
    </row>
    <row r="194" s="1" customFormat="1" ht="15" customHeight="1">
      <c r="B194" s="325"/>
      <c r="C194" s="361" t="s">
        <v>1122</v>
      </c>
      <c r="D194" s="300"/>
      <c r="E194" s="300"/>
      <c r="F194" s="323" t="s">
        <v>1030</v>
      </c>
      <c r="G194" s="300"/>
      <c r="H194" s="300" t="s">
        <v>1123</v>
      </c>
      <c r="I194" s="300" t="s">
        <v>1059</v>
      </c>
      <c r="J194" s="300"/>
      <c r="K194" s="348"/>
    </row>
    <row r="195" s="1" customFormat="1" ht="15" customHeight="1">
      <c r="B195" s="354"/>
      <c r="C195" s="369"/>
      <c r="D195" s="334"/>
      <c r="E195" s="334"/>
      <c r="F195" s="334"/>
      <c r="G195" s="334"/>
      <c r="H195" s="334"/>
      <c r="I195" s="334"/>
      <c r="J195" s="334"/>
      <c r="K195" s="355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36"/>
      <c r="C197" s="346"/>
      <c r="D197" s="346"/>
      <c r="E197" s="346"/>
      <c r="F197" s="356"/>
      <c r="G197" s="346"/>
      <c r="H197" s="346"/>
      <c r="I197" s="346"/>
      <c r="J197" s="346"/>
      <c r="K197" s="336"/>
    </row>
    <row r="198" s="1" customFormat="1" ht="18.75" customHeight="1"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</row>
    <row r="199" s="1" customFormat="1" ht="13.5">
      <c r="B199" s="287"/>
      <c r="C199" s="288"/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1">
      <c r="B200" s="290"/>
      <c r="C200" s="291" t="s">
        <v>1124</v>
      </c>
      <c r="D200" s="291"/>
      <c r="E200" s="291"/>
      <c r="F200" s="291"/>
      <c r="G200" s="291"/>
      <c r="H200" s="291"/>
      <c r="I200" s="291"/>
      <c r="J200" s="291"/>
      <c r="K200" s="292"/>
    </row>
    <row r="201" s="1" customFormat="1" ht="25.5" customHeight="1">
      <c r="B201" s="290"/>
      <c r="C201" s="370" t="s">
        <v>1125</v>
      </c>
      <c r="D201" s="370"/>
      <c r="E201" s="370"/>
      <c r="F201" s="370" t="s">
        <v>1126</v>
      </c>
      <c r="G201" s="371"/>
      <c r="H201" s="370" t="s">
        <v>1127</v>
      </c>
      <c r="I201" s="370"/>
      <c r="J201" s="370"/>
      <c r="K201" s="292"/>
    </row>
    <row r="202" s="1" customFormat="1" ht="5.25" customHeight="1">
      <c r="B202" s="325"/>
      <c r="C202" s="320"/>
      <c r="D202" s="320"/>
      <c r="E202" s="320"/>
      <c r="F202" s="320"/>
      <c r="G202" s="346"/>
      <c r="H202" s="320"/>
      <c r="I202" s="320"/>
      <c r="J202" s="320"/>
      <c r="K202" s="348"/>
    </row>
    <row r="203" s="1" customFormat="1" ht="15" customHeight="1">
      <c r="B203" s="325"/>
      <c r="C203" s="300" t="s">
        <v>1117</v>
      </c>
      <c r="D203" s="300"/>
      <c r="E203" s="300"/>
      <c r="F203" s="323" t="s">
        <v>46</v>
      </c>
      <c r="G203" s="300"/>
      <c r="H203" s="300" t="s">
        <v>1128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47</v>
      </c>
      <c r="G204" s="300"/>
      <c r="H204" s="300" t="s">
        <v>1129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50</v>
      </c>
      <c r="G205" s="300"/>
      <c r="H205" s="300" t="s">
        <v>1130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48</v>
      </c>
      <c r="G206" s="300"/>
      <c r="H206" s="300" t="s">
        <v>1131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 t="s">
        <v>49</v>
      </c>
      <c r="G207" s="300"/>
      <c r="H207" s="300" t="s">
        <v>1132</v>
      </c>
      <c r="I207" s="300"/>
      <c r="J207" s="300"/>
      <c r="K207" s="348"/>
    </row>
    <row r="208" s="1" customFormat="1" ht="15" customHeight="1">
      <c r="B208" s="325"/>
      <c r="C208" s="300"/>
      <c r="D208" s="300"/>
      <c r="E208" s="300"/>
      <c r="F208" s="323"/>
      <c r="G208" s="300"/>
      <c r="H208" s="300"/>
      <c r="I208" s="300"/>
      <c r="J208" s="300"/>
      <c r="K208" s="348"/>
    </row>
    <row r="209" s="1" customFormat="1" ht="15" customHeight="1">
      <c r="B209" s="325"/>
      <c r="C209" s="300" t="s">
        <v>1071</v>
      </c>
      <c r="D209" s="300"/>
      <c r="E209" s="300"/>
      <c r="F209" s="323" t="s">
        <v>82</v>
      </c>
      <c r="G209" s="300"/>
      <c r="H209" s="300" t="s">
        <v>1133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966</v>
      </c>
      <c r="G210" s="300"/>
      <c r="H210" s="300" t="s">
        <v>967</v>
      </c>
      <c r="I210" s="300"/>
      <c r="J210" s="300"/>
      <c r="K210" s="348"/>
    </row>
    <row r="211" s="1" customFormat="1" ht="15" customHeight="1">
      <c r="B211" s="325"/>
      <c r="C211" s="300"/>
      <c r="D211" s="300"/>
      <c r="E211" s="300"/>
      <c r="F211" s="323" t="s">
        <v>964</v>
      </c>
      <c r="G211" s="300"/>
      <c r="H211" s="300" t="s">
        <v>1134</v>
      </c>
      <c r="I211" s="300"/>
      <c r="J211" s="300"/>
      <c r="K211" s="348"/>
    </row>
    <row r="212" s="1" customFormat="1" ht="15" customHeight="1">
      <c r="B212" s="372"/>
      <c r="C212" s="300"/>
      <c r="D212" s="300"/>
      <c r="E212" s="300"/>
      <c r="F212" s="323" t="s">
        <v>968</v>
      </c>
      <c r="G212" s="361"/>
      <c r="H212" s="352" t="s">
        <v>969</v>
      </c>
      <c r="I212" s="352"/>
      <c r="J212" s="352"/>
      <c r="K212" s="373"/>
    </row>
    <row r="213" s="1" customFormat="1" ht="15" customHeight="1">
      <c r="B213" s="372"/>
      <c r="C213" s="300"/>
      <c r="D213" s="300"/>
      <c r="E213" s="300"/>
      <c r="F213" s="323" t="s">
        <v>970</v>
      </c>
      <c r="G213" s="361"/>
      <c r="H213" s="352" t="s">
        <v>1135</v>
      </c>
      <c r="I213" s="352"/>
      <c r="J213" s="352"/>
      <c r="K213" s="373"/>
    </row>
    <row r="214" s="1" customFormat="1" ht="15" customHeight="1">
      <c r="B214" s="372"/>
      <c r="C214" s="300"/>
      <c r="D214" s="300"/>
      <c r="E214" s="300"/>
      <c r="F214" s="323"/>
      <c r="G214" s="361"/>
      <c r="H214" s="352"/>
      <c r="I214" s="352"/>
      <c r="J214" s="352"/>
      <c r="K214" s="373"/>
    </row>
    <row r="215" s="1" customFormat="1" ht="15" customHeight="1">
      <c r="B215" s="372"/>
      <c r="C215" s="300" t="s">
        <v>1095</v>
      </c>
      <c r="D215" s="300"/>
      <c r="E215" s="300"/>
      <c r="F215" s="323">
        <v>1</v>
      </c>
      <c r="G215" s="361"/>
      <c r="H215" s="352" t="s">
        <v>1136</v>
      </c>
      <c r="I215" s="352"/>
      <c r="J215" s="352"/>
      <c r="K215" s="373"/>
    </row>
    <row r="216" s="1" customFormat="1" ht="15" customHeight="1">
      <c r="B216" s="372"/>
      <c r="C216" s="300"/>
      <c r="D216" s="300"/>
      <c r="E216" s="300"/>
      <c r="F216" s="323">
        <v>2</v>
      </c>
      <c r="G216" s="361"/>
      <c r="H216" s="352" t="s">
        <v>1137</v>
      </c>
      <c r="I216" s="352"/>
      <c r="J216" s="352"/>
      <c r="K216" s="373"/>
    </row>
    <row r="217" s="1" customFormat="1" ht="15" customHeight="1">
      <c r="B217" s="372"/>
      <c r="C217" s="300"/>
      <c r="D217" s="300"/>
      <c r="E217" s="300"/>
      <c r="F217" s="323">
        <v>3</v>
      </c>
      <c r="G217" s="361"/>
      <c r="H217" s="352" t="s">
        <v>1138</v>
      </c>
      <c r="I217" s="352"/>
      <c r="J217" s="352"/>
      <c r="K217" s="373"/>
    </row>
    <row r="218" s="1" customFormat="1" ht="15" customHeight="1">
      <c r="B218" s="372"/>
      <c r="C218" s="300"/>
      <c r="D218" s="300"/>
      <c r="E218" s="300"/>
      <c r="F218" s="323">
        <v>4</v>
      </c>
      <c r="G218" s="361"/>
      <c r="H218" s="352" t="s">
        <v>1139</v>
      </c>
      <c r="I218" s="352"/>
      <c r="J218" s="352"/>
      <c r="K218" s="373"/>
    </row>
    <row r="219" s="1" customFormat="1" ht="12.75" customHeight="1">
      <c r="B219" s="374"/>
      <c r="C219" s="375"/>
      <c r="D219" s="375"/>
      <c r="E219" s="375"/>
      <c r="F219" s="375"/>
      <c r="G219" s="375"/>
      <c r="H219" s="375"/>
      <c r="I219" s="375"/>
      <c r="J219" s="375"/>
      <c r="K219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Přehnal</dc:creator>
  <cp:lastModifiedBy>Petr Přehnal</cp:lastModifiedBy>
  <dcterms:created xsi:type="dcterms:W3CDTF">2024-10-01T19:51:48Z</dcterms:created>
  <dcterms:modified xsi:type="dcterms:W3CDTF">2024-10-01T19:51:54Z</dcterms:modified>
</cp:coreProperties>
</file>