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231gru CIH\"/>
    </mc:Choice>
  </mc:AlternateContent>
  <xr:revisionPtr revIDLastSave="0" documentId="8_{5A0D87E2-D182-4EA7-9F0D-FA4539E8C26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2" l="1"/>
  <c r="G26" i="12" s="1"/>
  <c r="I52" i="1" s="1"/>
  <c r="G27" i="12"/>
  <c r="G82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M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60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V110" i="12" l="1"/>
  <c r="V66" i="12"/>
  <c r="M25" i="12"/>
  <c r="M24" i="12" s="1"/>
  <c r="K92" i="12"/>
  <c r="G47" i="12"/>
  <c r="I56" i="1" s="1"/>
  <c r="Q123" i="12"/>
  <c r="K101" i="12"/>
  <c r="K110" i="12"/>
  <c r="Q54" i="12"/>
  <c r="I116" i="12"/>
  <c r="I123" i="12"/>
  <c r="K116" i="12"/>
  <c r="G71" i="12"/>
  <c r="G66" i="12"/>
  <c r="I58" i="1" s="1"/>
  <c r="G54" i="12"/>
  <c r="I57" i="1" s="1"/>
  <c r="G29" i="12"/>
  <c r="I53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4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2" i="1" s="1"/>
  <c r="K71" i="12"/>
  <c r="Q71" i="12"/>
  <c r="I71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6" i="12"/>
  <c r="G116" i="12"/>
  <c r="I65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6" i="1" s="1"/>
  <c r="I19" i="1" s="1"/>
  <c r="M118" i="12"/>
  <c r="M116" i="12" s="1"/>
  <c r="G110" i="12"/>
  <c r="I63" i="1" s="1"/>
  <c r="M102" i="12"/>
  <c r="M101" i="12" s="1"/>
  <c r="G92" i="12"/>
  <c r="I61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G128" i="12" l="1"/>
  <c r="I59" i="1"/>
  <c r="I17" i="1"/>
  <c r="I49" i="1"/>
  <c r="F40" i="1"/>
  <c r="H40" i="1" s="1"/>
  <c r="I40" i="1" s="1"/>
  <c r="F39" i="1"/>
  <c r="F41" i="1"/>
  <c r="H41" i="1" s="1"/>
  <c r="I41" i="1" s="1"/>
  <c r="I67" i="1" l="1"/>
  <c r="I21" i="1" s="1"/>
  <c r="G23" i="1" s="1"/>
  <c r="I16" i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<sst xmlns="http://schemas.openxmlformats.org/spreadsheetml/2006/main" count="769" uniqueCount="326">
  <si>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</si>
  <si>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</si>
  <si>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</si>
  <si>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</si>
  <si>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</si>
  <si>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</si>
  <si>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</si>
  <si>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</si>
  <si>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</si>
  <si>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</si>
  <si>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</si>
  <si>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</si>
  <si>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</si>
  <si>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</si>
  <si>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</si>
  <si>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</si>
  <si>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</si>
  <si>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</si>
  <si>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</si>
  <si>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</si>
  <si>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</si>
  <si>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</si>
  <si>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</si>
  <si>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</si>
  <si>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</si>
  <si>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</si>
  <si>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</si>
  <si>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</si>
  <si>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</si>
  <si>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</si>
  <si>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</si>
  <si>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</si>
  <si>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</si>
  <si>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</si>
  <si>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</si>
  <si>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</si>
  <si>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</si>
  <si>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</si>
  <si>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</si>
  <si>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</si>
  <si>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</si>
  <si>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</si>
  <si>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</si>
  <si>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</si>
  <si>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</si>
  <si>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</si>
  <si>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</si>
  <si>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</si>
  <si>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</si>
  <si>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</si>
  <si>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</si>
  <si>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</si>
  <si>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</si>
  <si>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</si>
  <si>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</si>
  <si>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</si>
  <si>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</si>
  <si>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</si>
  <si>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</si>
  <si>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</si>
  <si>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</si>
  <si>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</si>
  <si>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</si>
  <si>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</si>
  <si>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</si>
  <si>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</si>
  <si>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</si>
  <si>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</si>
  <si>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</si>
  <si>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</si>
  <si>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</si>
  <si>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</si>
  <si>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</si>
  <si>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</si>
  <si>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</si>
  <si>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</si>
  <si>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</si>
  <si>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</si>
  <si>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</si>
  <si>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</si>
  <si>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</si>
  <si>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</si>
  <si>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</si>
  <si>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</si>
  <si>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</si>
  <si>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</si>
  <si>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</si>
  <si>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</si>
  <si>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</si>
  <si>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</si>
  <si>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</si>
  <si>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</si>
  <si>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</si>
  <si>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</si>
  <si>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</si>
  <si>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</si>
  <si>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</si>
  <si>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</si>
  <si>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</si>
  <si>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</si>
  <si>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</si>
  <si>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</si>
  <si>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</si>
  <si>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</si>
  <si>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</si>
  <si>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</si>
  <si>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</si>
  <si>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</si>
  <si>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</si>
  <si>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</si>
  <si>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</si>
  <si>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</si>
  <si>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</si>
  <si>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</si>
  <si>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</si>
  <si>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</si>
  <si>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</si>
  <si>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</si>
  <si>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</si>
  <si>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</si>
  <si>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</si>
  <si>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</si>
  <si>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</si>
  <si>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</si>
  <si>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</si>
  <si>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</si>
  <si>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</si>
  <si>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</si>
  <si>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</si>
  <si>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</si>
  <si>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</si>
  <si>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</si>
  <si>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</si>
  <si>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</si>
  <si>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</si>
  <si>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</si>
  <si>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</si>
  <si>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</si>
  <si>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</si>
  <si>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</si>
  <si>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</si>
  <si>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</si>
  <si>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</si>
  <si>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</si>
  <si>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</si>
  <si>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</si>
  <si>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</si>
  <si>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</si>
  <si>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</si>
  <si>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</si>
  <si>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</si>
  <si>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</si>
  <si>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</si>
  <si>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</si>
  <si>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</si>
  <si>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</si>
  <si>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</si>
  <si>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</si>
  <si>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</si>
  <si>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</si>
  <si>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</si>
  <si>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</si>
  <si>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</si>
  <si>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</si>
  <si>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</si>
  <si>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</si>
  <si>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</si>
  <si>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</si>
  <si>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</si>
  <si>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</si>
  <si>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</si>
  <si>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</si>
  <si>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</si>
  <si>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</si>
  <si>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</si>
  <si>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</si>
  <si>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</si>
  <si>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</si>
  <si>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</si>
  <si>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</si>
  <si>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</si>
  <si>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</si>
  <si>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</si>
  <si>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</si>
  <si>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</si>
  <si>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</si>
  <si>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</si>
  <si>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</si>
  <si>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</si>
  <si>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</si>
  <si>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</si>
  <si>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</si>
  <si>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</si>
  <si>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</si>
  <si>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</si>
  <si>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</si>
  <si>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</si>
  <si>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</si>
  <si>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</si>
  <si>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</si>
  <si>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</si>
  <si>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</si>
  <si>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</si>
  <si>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</si>
  <si>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</si>
  <si>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</si>
  <si>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</si>
  <si>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</si>
  <si>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</si>
  <si>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</si>
  <si>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</si>
  <si>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</si>
  <si>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</si>
  <si>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</si>
  <si>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</si>
  <si>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</si>
  <si>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</si>
  <si>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</si>
  <si>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</si>
  <si>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</si>
  <si>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</si>
  <si>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</si>
  <si>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</si>
  <si>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</si>
  <si>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</si>
  <si>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</si>
  <si>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</si>
  <si>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</si>
  <si>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</si>
  <si>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</si>
  <si>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</si>
  <si>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</si>
  <si>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</si>
  <si>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</si>
  <si>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</si>
  <si>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</si>
  <si>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</si>
  <si>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</si>
  <si>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</si>
  <si>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</si>
  <si>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</si>
  <si>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</si>
  <si>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</si>
  <si>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</si>
  <si>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</si>
  <si>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</si>
  <si>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</si>
  <si>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</si>
  <si>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</si>
  <si>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</si>
  <si>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</si>
  <si>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</si>
  <si>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</si>
  <si>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</si>
  <si>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</si>
  <si>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</si>
  <si>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</si>
  <si>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</si>
  <si>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</si>
  <si>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</si>
  <si>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</si>
  <si>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</si>
  <si>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</si>
  <si>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</si>
  <si>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</si>
  <si>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</si>
  <si>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</si>
  <si>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</si>
  <si>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</si>
  <si>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</si>
  <si>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</si>
  <si>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</si>
  <si>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</si>
  <si>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</si>
  <si>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</si>
  <si>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</si>
  <si>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</si>
  <si>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</si>
  <si>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</si>
  <si>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</si>
  <si>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</si>
  <si>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</si>
  <si>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</si>
  <si>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</si>
  <si>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</si>
  <si>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</si>
  <si>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</si>
  <si>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</si>
  <si>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</si>
  <si>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</si>
  <si>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</si>
  <si>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</si>
  <si>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</si>
  <si>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</si>
  <si>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</si>
  <si>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</si>
  <si>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</si>
  <si>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</si>
  <si>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80 mm tl. : (0,8+0,86)*2,65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</si>
  <si>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</si>
  <si>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</si>
  <si>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</si>
  <si>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</si>
  <si>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</si>
  <si>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</si>
  <si>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</si>
  <si>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</si>
  <si>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23</t>
  </si>
  <si>
    <t>23*1,1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</si>
  <si>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</si>
  <si>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</si>
  <si>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</si>
  <si>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</si>
  <si>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</si>
  <si>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</si>
  <si>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dopojení flexI hadicí odvětrání z koupelny a WC do  VZT potrubí v instalační šachtici</t>
  </si>
  <si>
    <t>kpl</t>
  </si>
  <si>
    <t>Vana akrylátova 1500*700 , automatická zátka</t>
  </si>
  <si>
    <t>Umyvadlo např.JIKA s otvorem pro stojánkovou baterii, zátka click clack</t>
  </si>
  <si>
    <t>Obklad vnitř.stěn,keram.režný,hladký, MC, 60x30 cm</t>
  </si>
  <si>
    <t>Obkládačka pórov. 600x300x6,8, dle výběru objednatele</t>
  </si>
  <si>
    <t>D+M Dvirka kontrolni 60x30 dle obkladu na magnet</t>
  </si>
  <si>
    <t>montáž větracích mřížek s uzavíráním</t>
  </si>
  <si>
    <t>D+M Revizní dvířka  do  SDK příčky, lamino 800x900 mm(dekor určí objednatel)</t>
  </si>
  <si>
    <t>D+M zárubní a dveří např.SAPELLI - povrchová úprava CPL HDF,odsouhlasí objednatel</t>
  </si>
  <si>
    <t>Dřez kuchyňský nerez s odkapávačem a otvorem pro dřezovou baterii, zátka click clack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</si>
</sst>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 xr:uid="{00000000-0005-0000-0000-000001000000}"/>
    <cellStyle name="normální_POL.XLS" xfId="2" xr:uid="{00000000-0005-0000-0000-000002000000}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opLeftCell="B49" zoomScaleNormal="100" zoomScaleSheetLayoutView="75" workbookViewId="0">
      <selection activeCell="G23" sqref="G23:I2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184" t="s">
        <v>4</v>
      </c>
      <c r="C1" s="185"/>
      <c r="D1" s="185"/>
      <c r="E1" s="185"/>
      <c r="F1" s="185"/>
      <c r="G1" s="185"/>
      <c r="H1" s="185"/>
      <c r="I1" s="185"/>
      <c r="J1" s="186"/>
    </row>
    <row r="2" spans="1:15" ht="36" customHeight="1" x14ac:dyDescent="0.2">
      <c r="A2" s="2"/>
      <c r="B2" s="69" t="s">
        <v>24</v>
      </c>
      <c r="C2" s="70"/>
      <c r="D2" s="71" t="s">
        <v>50</v>
      </c>
      <c r="E2" s="193" t="s">
        <v>51</v>
      </c>
      <c r="F2" s="194"/>
      <c r="G2" s="194"/>
      <c r="H2" s="194"/>
      <c r="I2" s="194"/>
      <c r="J2" s="195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196" t="s">
        <v>46</v>
      </c>
      <c r="F3" s="197"/>
      <c r="G3" s="197"/>
      <c r="H3" s="197"/>
      <c r="I3" s="197"/>
      <c r="J3" s="198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07" t="s">
        <v>294</v>
      </c>
      <c r="F4" s="208"/>
      <c r="G4" s="208"/>
      <c r="H4" s="208"/>
      <c r="I4" s="208"/>
      <c r="J4" s="209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00"/>
      <c r="E11" s="200"/>
      <c r="F11" s="200"/>
      <c r="G11" s="200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05"/>
      <c r="E12" s="205"/>
      <c r="F12" s="205"/>
      <c r="G12" s="205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06"/>
      <c r="E13" s="206"/>
      <c r="F13" s="206"/>
      <c r="G13" s="206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199"/>
      <c r="F15" s="199"/>
      <c r="G15" s="201"/>
      <c r="H15" s="201"/>
      <c r="I15" s="201" t="s">
        <v>31</v>
      </c>
      <c r="J15" s="202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0"/>
      <c r="F16" s="191"/>
      <c r="G16" s="190"/>
      <c r="H16" s="191"/>
      <c r="I16" s="190">
        <f>SUMIF(F49:F66,A16,I49:I66)+SUMIF(F49:F66,"PSU",I49:I66)</f>
        <v>0</v>
      </c>
      <c r="J16" s="192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0"/>
      <c r="F17" s="191"/>
      <c r="G17" s="190"/>
      <c r="H17" s="191"/>
      <c r="I17" s="190">
        <f>SUMIF(F49:F66,A17,I49:I66)</f>
        <v>0</v>
      </c>
      <c r="J17" s="192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0"/>
      <c r="F18" s="191"/>
      <c r="G18" s="190"/>
      <c r="H18" s="191"/>
      <c r="I18" s="190">
        <f>SUMIF(F49:F66,A18,I49:I66)</f>
        <v>0</v>
      </c>
      <c r="J18" s="192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190"/>
      <c r="F19" s="191"/>
      <c r="G19" s="190"/>
      <c r="H19" s="191"/>
      <c r="I19" s="190">
        <f>SUMIF(F49:F66,A19,I49:I66)</f>
        <v>0</v>
      </c>
      <c r="J19" s="192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190"/>
      <c r="F20" s="191"/>
      <c r="G20" s="190"/>
      <c r="H20" s="191"/>
      <c r="I20" s="190">
        <f>SUMIF(F49:F66,A20,I49:I66)</f>
        <v>0</v>
      </c>
      <c r="J20" s="192"/>
    </row>
    <row r="21" spans="1:10" ht="23.25" customHeight="1" x14ac:dyDescent="0.2">
      <c r="A21" s="2"/>
      <c r="B21" s="63" t="s">
        <v>31</v>
      </c>
      <c r="C21" s="64"/>
      <c r="D21" s="65"/>
      <c r="E21" s="203"/>
      <c r="F21" s="204"/>
      <c r="G21" s="203"/>
      <c r="H21" s="204"/>
      <c r="I21" s="203">
        <f t="shared" ref="I21" si="0">SUM(I67)</f>
        <v>0</v>
      </c>
      <c r="J21" s="215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15</v>
      </c>
      <c r="F23" s="50" t="s">
        <v>0</v>
      </c>
      <c r="G23" s="213">
        <f t="shared" ref="G23" si="1">SUM(I21)</f>
        <v>0</v>
      </c>
      <c r="H23" s="214"/>
      <c r="I23" s="214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15</v>
      </c>
      <c r="F24" s="50" t="s">
        <v>0</v>
      </c>
      <c r="G24" s="211">
        <f>IF(A24&gt;50, ROUNDUP(A23, 0), ROUNDDOWN(A23, 0))</f>
        <v>0</v>
      </c>
      <c r="H24" s="212"/>
      <c r="I24" s="212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213">
        <f>ZakladDPHZaklVypocet</f>
        <v>0</v>
      </c>
      <c r="H25" s="214"/>
      <c r="I25" s="214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187">
        <f>IF(A26&gt;50, ROUNDUP(A25, 0), ROUNDDOWN(A25, 0))</f>
        <v>0</v>
      </c>
      <c r="H26" s="188"/>
      <c r="I26" s="188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189">
        <f>CenaCelkem-(ZakladDPHSni+DPHSni+ZakladDPHZakl+DPHZakl)</f>
        <v>0</v>
      </c>
      <c r="H27" s="189"/>
      <c r="I27" s="189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17">
        <f>ZakladDPHSniVypocet+ZakladDPHZaklVypocet</f>
        <v>0</v>
      </c>
      <c r="H28" s="217"/>
      <c r="I28" s="217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16">
        <f>IF(A29&gt;50, ROUNDUP(A27, 0), ROUNDDOWN(A27, 0))</f>
        <v>0</v>
      </c>
      <c r="H29" s="216"/>
      <c r="I29" s="216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45632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210" t="s">
        <v>2</v>
      </c>
      <c r="E35" s="210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218"/>
      <c r="D39" s="219"/>
      <c r="E39" s="219"/>
      <c r="F39" s="93">
        <f>'01 02 Pol'!AE128</f>
        <v>0</v>
      </c>
      <c r="G39" s="94">
        <f>'01 02 Pol'!AF128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220" t="s">
        <v>46</v>
      </c>
      <c r="D40" s="221"/>
      <c r="E40" s="221"/>
      <c r="F40" s="98">
        <f>'01 02 Pol'!AE128</f>
        <v>0</v>
      </c>
      <c r="G40" s="99">
        <f>'01 02 Pol'!AF128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218" t="s">
        <v>44</v>
      </c>
      <c r="D41" s="219"/>
      <c r="E41" s="219"/>
      <c r="F41" s="102">
        <f>'01 02 Pol'!AE128</f>
        <v>0</v>
      </c>
      <c r="G41" s="95">
        <f>'01 02 Pol'!AF128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222" t="s">
        <v>53</v>
      </c>
      <c r="C42" s="223"/>
      <c r="D42" s="223"/>
      <c r="E42" s="224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225" t="s">
        <v>58</v>
      </c>
      <c r="D49" s="226"/>
      <c r="E49" s="226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225" t="s">
        <v>60</v>
      </c>
      <c r="D50" s="226"/>
      <c r="E50" s="226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225" t="s">
        <v>62</v>
      </c>
      <c r="D51" s="226"/>
      <c r="E51" s="226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311</v>
      </c>
      <c r="C52" s="225" t="s">
        <v>312</v>
      </c>
      <c r="D52" s="226"/>
      <c r="E52" s="226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63</v>
      </c>
      <c r="C53" s="225" t="s">
        <v>64</v>
      </c>
      <c r="D53" s="226"/>
      <c r="E53" s="226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225" t="s">
        <v>66</v>
      </c>
      <c r="D54" s="226"/>
      <c r="E54" s="226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225" t="s">
        <v>68</v>
      </c>
      <c r="D55" s="226"/>
      <c r="E55" s="226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225" t="s">
        <v>70</v>
      </c>
      <c r="D56" s="226"/>
      <c r="E56" s="226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225" t="s">
        <v>72</v>
      </c>
      <c r="D57" s="226"/>
      <c r="E57" s="226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225" t="s">
        <v>74</v>
      </c>
      <c r="D58" s="226"/>
      <c r="E58" s="226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225" t="s">
        <v>76</v>
      </c>
      <c r="D59" s="226"/>
      <c r="E59" s="226"/>
      <c r="F59" s="125" t="s">
        <v>27</v>
      </c>
      <c r="G59" s="126"/>
      <c r="H59" s="126"/>
      <c r="I59" s="126">
        <f>'01 02 Pol'!G71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225" t="s">
        <v>78</v>
      </c>
      <c r="D60" s="226"/>
      <c r="E60" s="226"/>
      <c r="F60" s="125" t="s">
        <v>27</v>
      </c>
      <c r="G60" s="126"/>
      <c r="H60" s="126"/>
      <c r="I60" s="126">
        <f>'01 02 Pol'!G90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225" t="s">
        <v>80</v>
      </c>
      <c r="D61" s="226"/>
      <c r="E61" s="226"/>
      <c r="F61" s="125" t="s">
        <v>27</v>
      </c>
      <c r="G61" s="126"/>
      <c r="H61" s="126"/>
      <c r="I61" s="126">
        <f>'01 02 Pol'!G92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225" t="s">
        <v>82</v>
      </c>
      <c r="D62" s="226"/>
      <c r="E62" s="226"/>
      <c r="F62" s="125" t="s">
        <v>27</v>
      </c>
      <c r="G62" s="126"/>
      <c r="H62" s="126"/>
      <c r="I62" s="126">
        <f>'01 02 Pol'!G101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225" t="s">
        <v>84</v>
      </c>
      <c r="D63" s="226"/>
      <c r="E63" s="226"/>
      <c r="F63" s="125" t="s">
        <v>27</v>
      </c>
      <c r="G63" s="126"/>
      <c r="H63" s="126"/>
      <c r="I63" s="126">
        <f>'01 02 Pol'!G110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225" t="s">
        <v>86</v>
      </c>
      <c r="D64" s="226"/>
      <c r="E64" s="226"/>
      <c r="F64" s="125" t="s">
        <v>28</v>
      </c>
      <c r="G64" s="126"/>
      <c r="H64" s="126"/>
      <c r="I64" s="126">
        <f>'01 02 Pol'!G114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225" t="s">
        <v>88</v>
      </c>
      <c r="D65" s="226"/>
      <c r="E65" s="226"/>
      <c r="F65" s="125" t="s">
        <v>89</v>
      </c>
      <c r="G65" s="126"/>
      <c r="H65" s="126"/>
      <c r="I65" s="126">
        <f>'01 02 Pol'!G116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225" t="s">
        <v>29</v>
      </c>
      <c r="D66" s="226"/>
      <c r="E66" s="226"/>
      <c r="F66" s="125" t="s">
        <v>90</v>
      </c>
      <c r="G66" s="126"/>
      <c r="H66" s="126"/>
      <c r="I66" s="126">
        <f>'01 02 Pol'!G123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6:E66"/>
    <mergeCell ref="C61:E61"/>
    <mergeCell ref="C62:E62"/>
    <mergeCell ref="C63:E63"/>
    <mergeCell ref="C64:E64"/>
    <mergeCell ref="C65:E65"/>
    <mergeCell ref="C56:E56"/>
    <mergeCell ref="C57:E57"/>
    <mergeCell ref="C58:E58"/>
    <mergeCell ref="C59:E59"/>
    <mergeCell ref="C60:E60"/>
    <mergeCell ref="C50:E50"/>
    <mergeCell ref="C51:E51"/>
    <mergeCell ref="C53:E53"/>
    <mergeCell ref="C54:E54"/>
    <mergeCell ref="C55:E55"/>
    <mergeCell ref="C52:E52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67" t="s">
        <v>8</v>
      </c>
      <c r="B2" s="66"/>
      <c r="C2" s="229"/>
      <c r="D2" s="229"/>
      <c r="E2" s="229"/>
      <c r="F2" s="229"/>
      <c r="G2" s="230"/>
    </row>
    <row r="3" spans="1:7" ht="24.95" customHeight="1" x14ac:dyDescent="0.2">
      <c r="A3" s="67" t="s">
        <v>9</v>
      </c>
      <c r="B3" s="66"/>
      <c r="C3" s="229"/>
      <c r="D3" s="229"/>
      <c r="E3" s="229"/>
      <c r="F3" s="229"/>
      <c r="G3" s="230"/>
    </row>
    <row r="4" spans="1:7" ht="24.95" customHeight="1" x14ac:dyDescent="0.2">
      <c r="A4" s="67" t="s">
        <v>10</v>
      </c>
      <c r="B4" s="66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2"/>
  <sheetViews>
    <sheetView tabSelected="1" workbookViewId="0">
      <pane ySplit="7" topLeftCell="A11" activePane="bottomLeft" state="frozen"/>
      <selection pane="bottomLeft" activeCell="C83" sqref="C83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44" t="s">
        <v>51</v>
      </c>
      <c r="D2" s="245"/>
      <c r="E2" s="245"/>
      <c r="F2" s="245"/>
      <c r="G2" s="246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44" t="s">
        <v>46</v>
      </c>
      <c r="D3" s="245"/>
      <c r="E3" s="245"/>
      <c r="F3" s="245"/>
      <c r="G3" s="246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47" t="s">
        <v>294</v>
      </c>
      <c r="D4" s="248"/>
      <c r="E4" s="248"/>
      <c r="F4" s="248"/>
      <c r="G4" s="249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295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298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293</v>
      </c>
      <c r="D12" s="161" t="s">
        <v>119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127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128</v>
      </c>
      <c r="C15" s="174" t="s">
        <v>129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130</v>
      </c>
      <c r="T15" s="148" t="s">
        <v>131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132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133</v>
      </c>
      <c r="C17" s="174" t="s">
        <v>134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135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136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137</v>
      </c>
      <c r="C20" s="176" t="s">
        <v>301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139</v>
      </c>
      <c r="C22" s="174" t="s">
        <v>140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141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142</v>
      </c>
      <c r="C25" s="176" t="s">
        <v>143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311</v>
      </c>
      <c r="C26" s="181" t="s">
        <v>312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313</v>
      </c>
      <c r="C27" s="174" t="s">
        <v>315</v>
      </c>
      <c r="D27" s="161" t="s">
        <v>316</v>
      </c>
      <c r="E27" s="162">
        <v>1</v>
      </c>
      <c r="F27" s="163"/>
      <c r="G27" s="164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314</v>
      </c>
      <c r="C28" s="174" t="s">
        <v>322</v>
      </c>
      <c r="D28" s="161" t="s">
        <v>138</v>
      </c>
      <c r="E28" s="162">
        <v>2</v>
      </c>
      <c r="F28" s="163"/>
      <c r="G28" s="164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116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0.41000000000000003</v>
      </c>
      <c r="R29" s="152"/>
      <c r="S29" s="152"/>
      <c r="T29" s="152"/>
      <c r="U29" s="152"/>
      <c r="V29" s="152">
        <f>SUM(V30:V40)</f>
        <v>10.469999999999999</v>
      </c>
      <c r="W29" s="152"/>
      <c r="AG29" t="s">
        <v>117</v>
      </c>
    </row>
    <row r="30" spans="1:60" outlineLevel="1" x14ac:dyDescent="0.2">
      <c r="A30" s="159">
        <v>10</v>
      </c>
      <c r="B30" s="160" t="s">
        <v>144</v>
      </c>
      <c r="C30" s="174" t="s">
        <v>300</v>
      </c>
      <c r="D30" s="161" t="s">
        <v>119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120</v>
      </c>
      <c r="T30" s="148" t="s">
        <v>120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121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122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145</v>
      </c>
      <c r="C32" s="176" t="s">
        <v>146</v>
      </c>
      <c r="D32" s="167" t="s">
        <v>119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120</v>
      </c>
      <c r="T32" s="148" t="s">
        <v>120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147</v>
      </c>
      <c r="C33" s="176" t="s">
        <v>148</v>
      </c>
      <c r="D33" s="167" t="s">
        <v>149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120</v>
      </c>
      <c r="T33" s="148" t="s">
        <v>120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150</v>
      </c>
      <c r="C34" s="174" t="s">
        <v>151</v>
      </c>
      <c r="D34" s="161" t="s">
        <v>119</v>
      </c>
      <c r="E34" s="162">
        <v>4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0.27</v>
      </c>
      <c r="R34" s="148"/>
      <c r="S34" s="148" t="s">
        <v>120</v>
      </c>
      <c r="T34" s="148" t="s">
        <v>120</v>
      </c>
      <c r="U34" s="148">
        <v>0.3</v>
      </c>
      <c r="V34" s="148">
        <f>ROUND(E34*U34,2)</f>
        <v>1.2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121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299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152</v>
      </c>
      <c r="C36" s="176" t="s">
        <v>153</v>
      </c>
      <c r="D36" s="167" t="s">
        <v>138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154</v>
      </c>
      <c r="T36" s="148" t="s">
        <v>155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156</v>
      </c>
      <c r="C37" s="176" t="s">
        <v>157</v>
      </c>
      <c r="D37" s="167" t="s">
        <v>158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154</v>
      </c>
      <c r="T37" s="148" t="s">
        <v>155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159</v>
      </c>
      <c r="C38" s="176" t="s">
        <v>160</v>
      </c>
      <c r="D38" s="167" t="s">
        <v>158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154</v>
      </c>
      <c r="T38" s="148" t="s">
        <v>161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121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162</v>
      </c>
      <c r="C39" s="176" t="s">
        <v>323</v>
      </c>
      <c r="D39" s="167" t="s">
        <v>138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154</v>
      </c>
      <c r="T39" s="148" t="s">
        <v>155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125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163</v>
      </c>
      <c r="C40" s="176" t="s">
        <v>321</v>
      </c>
      <c r="D40" s="167" t="s">
        <v>138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154</v>
      </c>
      <c r="T40" s="148" t="s">
        <v>161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121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116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117</v>
      </c>
    </row>
    <row r="42" spans="1:60" outlineLevel="1" x14ac:dyDescent="0.2">
      <c r="A42" s="165">
        <v>19</v>
      </c>
      <c r="B42" s="166" t="s">
        <v>164</v>
      </c>
      <c r="C42" s="176" t="s">
        <v>165</v>
      </c>
      <c r="D42" s="167" t="s">
        <v>166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120</v>
      </c>
      <c r="T42" s="148" t="s">
        <v>120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167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116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117</v>
      </c>
    </row>
    <row r="44" spans="1:60" ht="22.5" outlineLevel="1" x14ac:dyDescent="0.2">
      <c r="A44" s="159">
        <v>20</v>
      </c>
      <c r="B44" s="160" t="s">
        <v>168</v>
      </c>
      <c r="C44" s="174" t="s">
        <v>310</v>
      </c>
      <c r="D44" s="161" t="s">
        <v>119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120</v>
      </c>
      <c r="T44" s="148" t="s">
        <v>120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169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135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303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122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116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117</v>
      </c>
    </row>
    <row r="48" spans="1:60" outlineLevel="1" x14ac:dyDescent="0.2">
      <c r="A48" s="165">
        <v>21</v>
      </c>
      <c r="B48" s="166" t="s">
        <v>170</v>
      </c>
      <c r="C48" s="176" t="s">
        <v>171</v>
      </c>
      <c r="D48" s="167" t="s">
        <v>149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120</v>
      </c>
      <c r="T48" s="148" t="s">
        <v>120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172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173</v>
      </c>
      <c r="C49" s="176" t="s">
        <v>174</v>
      </c>
      <c r="D49" s="167" t="s">
        <v>149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172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175</v>
      </c>
      <c r="C50" s="176" t="s">
        <v>176</v>
      </c>
      <c r="D50" s="167" t="s">
        <v>149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125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177</v>
      </c>
      <c r="C51" s="176" t="s">
        <v>178</v>
      </c>
      <c r="D51" s="167" t="s">
        <v>138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120</v>
      </c>
      <c r="T51" s="148" t="s">
        <v>120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172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179</v>
      </c>
      <c r="C52" s="174" t="s">
        <v>180</v>
      </c>
      <c r="D52" s="161" t="s">
        <v>138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154</v>
      </c>
      <c r="T52" s="148" t="s">
        <v>155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125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181</v>
      </c>
      <c r="C53" s="177" t="s">
        <v>182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120</v>
      </c>
      <c r="T53" s="148" t="s">
        <v>120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183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116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117</v>
      </c>
    </row>
    <row r="55" spans="1:60" outlineLevel="1" x14ac:dyDescent="0.2">
      <c r="A55" s="165">
        <v>27</v>
      </c>
      <c r="B55" s="166" t="s">
        <v>184</v>
      </c>
      <c r="C55" s="176" t="s">
        <v>185</v>
      </c>
      <c r="D55" s="167" t="s">
        <v>138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120</v>
      </c>
      <c r="T55" s="148" t="s">
        <v>120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172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186</v>
      </c>
      <c r="C56" s="176" t="s">
        <v>187</v>
      </c>
      <c r="D56" s="167" t="s">
        <v>138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172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188</v>
      </c>
      <c r="C57" s="176" t="s">
        <v>189</v>
      </c>
      <c r="D57" s="167" t="s">
        <v>149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172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190</v>
      </c>
      <c r="C58" s="176" t="s">
        <v>191</v>
      </c>
      <c r="D58" s="167" t="s">
        <v>149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125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192</v>
      </c>
      <c r="C59" s="176" t="s">
        <v>193</v>
      </c>
      <c r="D59" s="167" t="s">
        <v>138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172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194</v>
      </c>
      <c r="C60" s="176" t="s">
        <v>195</v>
      </c>
      <c r="D60" s="167" t="s">
        <v>196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172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197</v>
      </c>
      <c r="C61" s="176" t="s">
        <v>198</v>
      </c>
      <c r="D61" s="167" t="s">
        <v>138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172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199</v>
      </c>
      <c r="C62" s="176" t="s">
        <v>200</v>
      </c>
      <c r="D62" s="167" t="s">
        <v>149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172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201</v>
      </c>
      <c r="C63" s="176" t="s">
        <v>202</v>
      </c>
      <c r="D63" s="167" t="s">
        <v>149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120</v>
      </c>
      <c r="T63" s="148" t="s">
        <v>120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172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203</v>
      </c>
      <c r="D64" s="161" t="s">
        <v>149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154</v>
      </c>
      <c r="T64" s="148" t="s">
        <v>161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121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204</v>
      </c>
      <c r="C65" s="177" t="s">
        <v>205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120</v>
      </c>
      <c r="T65" s="148" t="s">
        <v>120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183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116</v>
      </c>
      <c r="B66" s="154" t="s">
        <v>73</v>
      </c>
      <c r="C66" s="173" t="s">
        <v>74</v>
      </c>
      <c r="D66" s="155"/>
      <c r="E66" s="156"/>
      <c r="F66" s="157"/>
      <c r="G66" s="158">
        <f>SUMIF(AG67:AG70,"&lt;&gt;NOR",G67:G70)</f>
        <v>0</v>
      </c>
      <c r="H66" s="152"/>
      <c r="I66" s="152">
        <f>SUM(I67:I70)</f>
        <v>0</v>
      </c>
      <c r="J66" s="152"/>
      <c r="K66" s="152">
        <f>SUM(K67:K70)</f>
        <v>0</v>
      </c>
      <c r="L66" s="152"/>
      <c r="M66" s="152">
        <f>SUM(M67:M70)</f>
        <v>0</v>
      </c>
      <c r="N66" s="152"/>
      <c r="O66" s="152">
        <f>SUM(O67:O70)</f>
        <v>0</v>
      </c>
      <c r="P66" s="152"/>
      <c r="Q66" s="152">
        <f>SUM(Q67:Q70)</f>
        <v>0</v>
      </c>
      <c r="R66" s="152"/>
      <c r="S66" s="152"/>
      <c r="T66" s="152"/>
      <c r="U66" s="152"/>
      <c r="V66" s="152">
        <f>SUM(V67:V70)</f>
        <v>0.2</v>
      </c>
      <c r="W66" s="152"/>
      <c r="AG66" t="s">
        <v>117</v>
      </c>
    </row>
    <row r="67" spans="1:60" outlineLevel="1" x14ac:dyDescent="0.2">
      <c r="A67" s="165">
        <v>38</v>
      </c>
      <c r="B67" s="166" t="s">
        <v>206</v>
      </c>
      <c r="C67" s="176" t="s">
        <v>207</v>
      </c>
      <c r="D67" s="167" t="s">
        <v>149</v>
      </c>
      <c r="E67" s="168">
        <v>1.5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120</v>
      </c>
      <c r="T67" s="148" t="s">
        <v>155</v>
      </c>
      <c r="U67" s="148">
        <v>0.13300000000000001</v>
      </c>
      <c r="V67" s="148">
        <f>ROUND(E67*U67,2)</f>
        <v>0.2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125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39</v>
      </c>
      <c r="B68" s="166" t="s">
        <v>73</v>
      </c>
      <c r="C68" s="176" t="s">
        <v>208</v>
      </c>
      <c r="D68" s="167" t="s">
        <v>158</v>
      </c>
      <c r="E68" s="168">
        <v>1</v>
      </c>
      <c r="F68" s="169"/>
      <c r="G68" s="170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154</v>
      </c>
      <c r="T68" s="148" t="s">
        <v>161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40</v>
      </c>
      <c r="B69" s="160" t="s">
        <v>209</v>
      </c>
      <c r="C69" s="174" t="s">
        <v>210</v>
      </c>
      <c r="D69" s="161" t="s">
        <v>158</v>
      </c>
      <c r="E69" s="162">
        <v>1</v>
      </c>
      <c r="F69" s="163"/>
      <c r="G69" s="164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154</v>
      </c>
      <c r="T69" s="148" t="s">
        <v>161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121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5">
        <v>41</v>
      </c>
      <c r="B70" s="146" t="s">
        <v>211</v>
      </c>
      <c r="C70" s="177" t="s">
        <v>212</v>
      </c>
      <c r="D70" s="147" t="s">
        <v>0</v>
      </c>
      <c r="E70" s="171"/>
      <c r="F70" s="149"/>
      <c r="G70" s="148">
        <f>ROUND(E70*F70,2)</f>
        <v>0</v>
      </c>
      <c r="H70" s="149"/>
      <c r="I70" s="148">
        <f>ROUND(E70*H70,2)</f>
        <v>0</v>
      </c>
      <c r="J70" s="149"/>
      <c r="K70" s="148">
        <f>ROUND(E70*J70,2)</f>
        <v>0</v>
      </c>
      <c r="L70" s="148">
        <v>15</v>
      </c>
      <c r="M70" s="148">
        <f>G70*(1+L70/100)</f>
        <v>0</v>
      </c>
      <c r="N70" s="148">
        <v>0</v>
      </c>
      <c r="O70" s="148">
        <f>ROUND(E70*N70,2)</f>
        <v>0</v>
      </c>
      <c r="P70" s="148">
        <v>0</v>
      </c>
      <c r="Q70" s="148">
        <f>ROUND(E70*P70,2)</f>
        <v>0</v>
      </c>
      <c r="R70" s="148"/>
      <c r="S70" s="148" t="s">
        <v>120</v>
      </c>
      <c r="T70" s="148" t="s">
        <v>120</v>
      </c>
      <c r="U70" s="148">
        <v>0</v>
      </c>
      <c r="V70" s="148">
        <f>ROUND(E70*U70,2)</f>
        <v>0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183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153" t="s">
        <v>116</v>
      </c>
      <c r="B71" s="154" t="s">
        <v>75</v>
      </c>
      <c r="C71" s="173" t="s">
        <v>76</v>
      </c>
      <c r="D71" s="155"/>
      <c r="E71" s="156"/>
      <c r="F71" s="157"/>
      <c r="G71" s="158">
        <f>SUMIF(AG72:AG89,"&lt;&gt;NOR",G72:G89)</f>
        <v>0</v>
      </c>
      <c r="H71" s="152"/>
      <c r="I71" s="152">
        <f>SUM(I72:I89)</f>
        <v>0</v>
      </c>
      <c r="J71" s="152"/>
      <c r="K71" s="152">
        <f>SUM(K72:K89)</f>
        <v>0</v>
      </c>
      <c r="L71" s="152"/>
      <c r="M71" s="152">
        <f>SUM(M72:M89)</f>
        <v>0</v>
      </c>
      <c r="N71" s="152"/>
      <c r="O71" s="152">
        <f>SUM(O72:O89)</f>
        <v>0</v>
      </c>
      <c r="P71" s="152"/>
      <c r="Q71" s="152">
        <f>SUM(Q72:Q89)</f>
        <v>0</v>
      </c>
      <c r="R71" s="152"/>
      <c r="S71" s="152"/>
      <c r="T71" s="152"/>
      <c r="U71" s="152"/>
      <c r="V71" s="152">
        <f>SUM(V72:V89)</f>
        <v>8.6</v>
      </c>
      <c r="W71" s="152"/>
      <c r="AG71" t="s">
        <v>117</v>
      </c>
    </row>
    <row r="72" spans="1:60" outlineLevel="1" x14ac:dyDescent="0.2">
      <c r="A72" s="165">
        <v>42</v>
      </c>
      <c r="B72" s="166" t="s">
        <v>213</v>
      </c>
      <c r="C72" s="176" t="s">
        <v>214</v>
      </c>
      <c r="D72" s="167" t="s">
        <v>215</v>
      </c>
      <c r="E72" s="168">
        <v>1</v>
      </c>
      <c r="F72" s="169"/>
      <c r="G72" s="170">
        <f t="shared" ref="G72:G89" si="14">ROUND(E72*F72,2)</f>
        <v>0</v>
      </c>
      <c r="H72" s="149"/>
      <c r="I72" s="148">
        <f t="shared" ref="I72:I89" si="15">ROUND(E72*H72,2)</f>
        <v>0</v>
      </c>
      <c r="J72" s="149"/>
      <c r="K72" s="148">
        <f t="shared" ref="K72:K89" si="16">ROUND(E72*J72,2)</f>
        <v>0</v>
      </c>
      <c r="L72" s="148">
        <v>15</v>
      </c>
      <c r="M72" s="148">
        <f t="shared" ref="M72:M89" si="17">G72*(1+L72/100)</f>
        <v>0</v>
      </c>
      <c r="N72" s="148">
        <v>1.41E-3</v>
      </c>
      <c r="O72" s="148">
        <f t="shared" ref="O72:O89" si="18">ROUND(E72*N72,2)</f>
        <v>0</v>
      </c>
      <c r="P72" s="148">
        <v>0</v>
      </c>
      <c r="Q72" s="148">
        <f t="shared" ref="Q72:Q89" si="19">ROUND(E72*P72,2)</f>
        <v>0</v>
      </c>
      <c r="R72" s="148"/>
      <c r="S72" s="148" t="s">
        <v>120</v>
      </c>
      <c r="T72" s="148" t="s">
        <v>120</v>
      </c>
      <c r="U72" s="148">
        <v>1.575</v>
      </c>
      <c r="V72" s="148">
        <f t="shared" ref="V72:V89" si="20">ROUND(E72*U72,2)</f>
        <v>1.58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216</v>
      </c>
      <c r="C73" s="176" t="s">
        <v>217</v>
      </c>
      <c r="D73" s="167" t="s">
        <v>215</v>
      </c>
      <c r="E73" s="168">
        <v>1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4.8999999999999998E-4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3.6</v>
      </c>
      <c r="V73" s="148">
        <f t="shared" si="20"/>
        <v>3.6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121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218</v>
      </c>
      <c r="C74" s="176" t="s">
        <v>219</v>
      </c>
      <c r="D74" s="167" t="s">
        <v>215</v>
      </c>
      <c r="E74" s="168">
        <v>3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8.0000000000000007E-5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0.28999999999999998</v>
      </c>
      <c r="V74" s="148">
        <f t="shared" si="20"/>
        <v>0.87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172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220</v>
      </c>
      <c r="C75" s="176" t="s">
        <v>221</v>
      </c>
      <c r="D75" s="167" t="s">
        <v>215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1.2E-4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0.51700000000000002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172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46</v>
      </c>
      <c r="B76" s="166" t="s">
        <v>222</v>
      </c>
      <c r="C76" s="176" t="s">
        <v>223</v>
      </c>
      <c r="D76" s="167" t="s">
        <v>138</v>
      </c>
      <c r="E76" s="168">
        <v>2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1.8000000000000001E-4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0.52200000000000002</v>
      </c>
      <c r="V76" s="148">
        <f t="shared" si="20"/>
        <v>1.04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121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47</v>
      </c>
      <c r="B77" s="166" t="s">
        <v>224</v>
      </c>
      <c r="C77" s="176" t="s">
        <v>225</v>
      </c>
      <c r="D77" s="167" t="s">
        <v>138</v>
      </c>
      <c r="E77" s="168">
        <v>1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4.0999999999999999E-4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172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48</v>
      </c>
      <c r="B78" s="166" t="s">
        <v>226</v>
      </c>
      <c r="C78" s="176" t="s">
        <v>227</v>
      </c>
      <c r="D78" s="167" t="s">
        <v>138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2.7999999999999998E-4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0.25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172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228</v>
      </c>
      <c r="C79" s="176" t="s">
        <v>304</v>
      </c>
      <c r="D79" s="167" t="s">
        <v>138</v>
      </c>
      <c r="E79" s="168">
        <v>2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2.0000000000000001E-4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120</v>
      </c>
      <c r="T79" s="148" t="s">
        <v>120</v>
      </c>
      <c r="U79" s="148">
        <v>0.246</v>
      </c>
      <c r="V79" s="148">
        <f t="shared" si="20"/>
        <v>0.49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172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outlineLevel="1" x14ac:dyDescent="0.2">
      <c r="A80" s="165">
        <v>50</v>
      </c>
      <c r="B80" s="166" t="s">
        <v>229</v>
      </c>
      <c r="C80" s="176" t="s">
        <v>288</v>
      </c>
      <c r="D80" s="167" t="s">
        <v>158</v>
      </c>
      <c r="E80" s="168">
        <v>2</v>
      </c>
      <c r="F80" s="169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154</v>
      </c>
      <c r="T80" s="148" t="s">
        <v>161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51</v>
      </c>
      <c r="B81" s="166" t="s">
        <v>230</v>
      </c>
      <c r="C81" s="176" t="s">
        <v>318</v>
      </c>
      <c r="D81" s="167" t="s">
        <v>138</v>
      </c>
      <c r="E81" s="168">
        <v>1</v>
      </c>
      <c r="F81" s="169"/>
      <c r="G81" s="170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154</v>
      </c>
      <c r="T81" s="148" t="s">
        <v>155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231</v>
      </c>
      <c r="C82" s="176" t="s">
        <v>325</v>
      </c>
      <c r="D82" s="167" t="s">
        <v>138</v>
      </c>
      <c r="E82" s="168">
        <v>1</v>
      </c>
      <c r="F82" s="169"/>
      <c r="G82" s="170">
        <f>ROUND(E82*F82,2)</f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154</v>
      </c>
      <c r="T82" s="148" t="s">
        <v>155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125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232</v>
      </c>
      <c r="C83" s="176" t="s">
        <v>306</v>
      </c>
      <c r="D83" s="167" t="s">
        <v>138</v>
      </c>
      <c r="E83" s="168">
        <v>1</v>
      </c>
      <c r="F83" s="169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154</v>
      </c>
      <c r="T83" s="148" t="s">
        <v>161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233</v>
      </c>
      <c r="C84" s="176" t="s">
        <v>234</v>
      </c>
      <c r="D84" s="167" t="s">
        <v>138</v>
      </c>
      <c r="E84" s="168">
        <v>3</v>
      </c>
      <c r="F84" s="169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154</v>
      </c>
      <c r="T84" s="148" t="s">
        <v>161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65">
        <v>55</v>
      </c>
      <c r="B85" s="166" t="s">
        <v>235</v>
      </c>
      <c r="C85" s="176" t="s">
        <v>302</v>
      </c>
      <c r="D85" s="167" t="s">
        <v>138</v>
      </c>
      <c r="E85" s="168">
        <v>1</v>
      </c>
      <c r="F85" s="169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0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154</v>
      </c>
      <c r="T85" s="148" t="s">
        <v>155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121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56</v>
      </c>
      <c r="B86" s="166" t="s">
        <v>232</v>
      </c>
      <c r="C86" s="176" t="s">
        <v>305</v>
      </c>
      <c r="D86" s="167" t="s">
        <v>138</v>
      </c>
      <c r="E86" s="168">
        <v>1</v>
      </c>
      <c r="F86" s="169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1.8000000000000001E-4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154</v>
      </c>
      <c r="T86" s="148" t="s">
        <v>155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236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65">
        <v>57</v>
      </c>
      <c r="B87" s="166" t="s">
        <v>232</v>
      </c>
      <c r="C87" s="176" t="s">
        <v>317</v>
      </c>
      <c r="D87" s="167" t="s">
        <v>138</v>
      </c>
      <c r="E87" s="168">
        <v>1</v>
      </c>
      <c r="F87" s="169"/>
      <c r="G87" s="170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154</v>
      </c>
      <c r="T87" s="148" t="s">
        <v>155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236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59">
        <v>58</v>
      </c>
      <c r="B88" s="160" t="s">
        <v>232</v>
      </c>
      <c r="C88" s="174" t="s">
        <v>292</v>
      </c>
      <c r="D88" s="161" t="s">
        <v>138</v>
      </c>
      <c r="E88" s="162">
        <v>1</v>
      </c>
      <c r="F88" s="163"/>
      <c r="G88" s="164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154</v>
      </c>
      <c r="T88" s="148" t="s">
        <v>155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236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>
        <v>59</v>
      </c>
      <c r="B89" s="146" t="s">
        <v>237</v>
      </c>
      <c r="C89" s="177" t="s">
        <v>238</v>
      </c>
      <c r="D89" s="147" t="s">
        <v>0</v>
      </c>
      <c r="E89" s="171"/>
      <c r="F89" s="149"/>
      <c r="G89" s="148">
        <f t="shared" si="14"/>
        <v>0</v>
      </c>
      <c r="H89" s="149"/>
      <c r="I89" s="148">
        <f t="shared" si="15"/>
        <v>0</v>
      </c>
      <c r="J89" s="149"/>
      <c r="K89" s="148">
        <f t="shared" si="16"/>
        <v>0</v>
      </c>
      <c r="L89" s="148">
        <v>15</v>
      </c>
      <c r="M89" s="148">
        <f t="shared" si="17"/>
        <v>0</v>
      </c>
      <c r="N89" s="148">
        <v>0</v>
      </c>
      <c r="O89" s="148">
        <f t="shared" si="18"/>
        <v>0</v>
      </c>
      <c r="P89" s="148">
        <v>0</v>
      </c>
      <c r="Q89" s="148">
        <f t="shared" si="19"/>
        <v>0</v>
      </c>
      <c r="R89" s="148"/>
      <c r="S89" s="148" t="s">
        <v>120</v>
      </c>
      <c r="T89" s="148" t="s">
        <v>120</v>
      </c>
      <c r="U89" s="148">
        <v>0</v>
      </c>
      <c r="V89" s="148">
        <f t="shared" si="20"/>
        <v>0</v>
      </c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183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3" t="s">
        <v>116</v>
      </c>
      <c r="B90" s="154" t="s">
        <v>77</v>
      </c>
      <c r="C90" s="173" t="s">
        <v>78</v>
      </c>
      <c r="D90" s="155"/>
      <c r="E90" s="156"/>
      <c r="F90" s="157"/>
      <c r="G90" s="158">
        <f>SUMIF(AG91:AG91,"&lt;&gt;NOR",G91:G91)</f>
        <v>0</v>
      </c>
      <c r="H90" s="152"/>
      <c r="I90" s="152">
        <f>SUM(I91:I91)</f>
        <v>0</v>
      </c>
      <c r="J90" s="152"/>
      <c r="K90" s="152">
        <f>SUM(K91:K91)</f>
        <v>0</v>
      </c>
      <c r="L90" s="152"/>
      <c r="M90" s="152">
        <f>SUM(M91:M91)</f>
        <v>0</v>
      </c>
      <c r="N90" s="152"/>
      <c r="O90" s="152">
        <f>SUM(O91:O91)</f>
        <v>0</v>
      </c>
      <c r="P90" s="152"/>
      <c r="Q90" s="152">
        <f>SUM(Q91:Q91)</f>
        <v>0</v>
      </c>
      <c r="R90" s="152"/>
      <c r="S90" s="152"/>
      <c r="T90" s="152"/>
      <c r="U90" s="152"/>
      <c r="V90" s="152">
        <f>SUM(V91:V91)</f>
        <v>0</v>
      </c>
      <c r="W90" s="152"/>
      <c r="AG90" t="s">
        <v>117</v>
      </c>
    </row>
    <row r="91" spans="1:60" ht="22.5" outlineLevel="1" x14ac:dyDescent="0.2">
      <c r="A91" s="165">
        <v>60</v>
      </c>
      <c r="B91" s="166" t="s">
        <v>239</v>
      </c>
      <c r="C91" s="176" t="s">
        <v>324</v>
      </c>
      <c r="D91" s="167" t="s">
        <v>138</v>
      </c>
      <c r="E91" s="168">
        <v>2</v>
      </c>
      <c r="F91" s="169"/>
      <c r="G91" s="170">
        <f>ROUND(E91*F91,2)</f>
        <v>0</v>
      </c>
      <c r="H91" s="149"/>
      <c r="I91" s="148">
        <f>ROUND(E91*H91,2)</f>
        <v>0</v>
      </c>
      <c r="J91" s="149"/>
      <c r="K91" s="148">
        <f>ROUND(E91*J91,2)</f>
        <v>0</v>
      </c>
      <c r="L91" s="148">
        <v>15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154</v>
      </c>
      <c r="T91" s="148" t="s">
        <v>155</v>
      </c>
      <c r="U91" s="148">
        <v>0</v>
      </c>
      <c r="V91" s="148">
        <f>ROUND(E91*U91,2)</f>
        <v>0</v>
      </c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240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x14ac:dyDescent="0.2">
      <c r="A92" s="153" t="s">
        <v>116</v>
      </c>
      <c r="B92" s="154" t="s">
        <v>79</v>
      </c>
      <c r="C92" s="173" t="s">
        <v>80</v>
      </c>
      <c r="D92" s="155"/>
      <c r="E92" s="156"/>
      <c r="F92" s="157"/>
      <c r="G92" s="158">
        <f>SUMIF(AG93:AG100,"&lt;&gt;NOR",G93:G100)</f>
        <v>0</v>
      </c>
      <c r="H92" s="152"/>
      <c r="I92" s="152">
        <f>SUM(I93:I100)</f>
        <v>0</v>
      </c>
      <c r="J92" s="152"/>
      <c r="K92" s="152">
        <f>SUM(K93:K100)</f>
        <v>0</v>
      </c>
      <c r="L92" s="152"/>
      <c r="M92" s="152">
        <f>SUM(M93:M100)</f>
        <v>0</v>
      </c>
      <c r="N92" s="152"/>
      <c r="O92" s="152">
        <f>SUM(O93:O100)</f>
        <v>0.02</v>
      </c>
      <c r="P92" s="152"/>
      <c r="Q92" s="152">
        <f>SUM(Q93:Q100)</f>
        <v>0</v>
      </c>
      <c r="R92" s="152"/>
      <c r="S92" s="152"/>
      <c r="T92" s="152"/>
      <c r="U92" s="152"/>
      <c r="V92" s="152">
        <f>SUM(V93:V100)</f>
        <v>3.7800000000000002</v>
      </c>
      <c r="W92" s="152"/>
      <c r="AG92" t="s">
        <v>117</v>
      </c>
    </row>
    <row r="93" spans="1:60" outlineLevel="1" x14ac:dyDescent="0.2">
      <c r="A93" s="159">
        <v>61</v>
      </c>
      <c r="B93" s="160" t="s">
        <v>241</v>
      </c>
      <c r="C93" s="174" t="s">
        <v>242</v>
      </c>
      <c r="D93" s="161" t="s">
        <v>119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0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120</v>
      </c>
      <c r="T93" s="148" t="s">
        <v>120</v>
      </c>
      <c r="U93" s="148">
        <v>0.33100000000000002</v>
      </c>
      <c r="V93" s="148">
        <f>ROUND(E93*U93,2)</f>
        <v>1.06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172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243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122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65">
        <v>62</v>
      </c>
      <c r="B95" s="166" t="s">
        <v>244</v>
      </c>
      <c r="C95" s="176" t="s">
        <v>296</v>
      </c>
      <c r="D95" s="167" t="s">
        <v>119</v>
      </c>
      <c r="E95" s="168">
        <v>3.1960000000000002</v>
      </c>
      <c r="F95" s="169"/>
      <c r="G95" s="170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2.5000000000000001E-3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245</v>
      </c>
      <c r="T95" s="148" t="s">
        <v>245</v>
      </c>
      <c r="U95" s="148">
        <v>0.85</v>
      </c>
      <c r="V95" s="148">
        <f>ROUND(E95*U95,2)</f>
        <v>2.72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172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59">
        <v>63</v>
      </c>
      <c r="B96" s="160" t="s">
        <v>246</v>
      </c>
      <c r="C96" s="174" t="s">
        <v>289</v>
      </c>
      <c r="D96" s="161" t="s">
        <v>119</v>
      </c>
      <c r="E96" s="162">
        <v>3.1960000000000002</v>
      </c>
      <c r="F96" s="163"/>
      <c r="G96" s="164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4.0000000000000002E-4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120</v>
      </c>
      <c r="T96" s="148" t="s">
        <v>120</v>
      </c>
      <c r="U96" s="148">
        <v>0</v>
      </c>
      <c r="V96" s="148">
        <f>ROUND(E96*U96,2)</f>
        <v>0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172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/>
      <c r="B97" s="146"/>
      <c r="C97" s="175" t="s">
        <v>243</v>
      </c>
      <c r="D97" s="150"/>
      <c r="E97" s="151">
        <v>3.1960000000000002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122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64</v>
      </c>
      <c r="B98" s="160" t="s">
        <v>247</v>
      </c>
      <c r="C98" s="174" t="s">
        <v>297</v>
      </c>
      <c r="D98" s="161" t="s">
        <v>119</v>
      </c>
      <c r="E98" s="162">
        <v>3.5156000000000001</v>
      </c>
      <c r="F98" s="163"/>
      <c r="G98" s="164">
        <f>ROUND(E98*F98,2)</f>
        <v>0</v>
      </c>
      <c r="H98" s="149"/>
      <c r="I98" s="148">
        <f>ROUND(E98*H98,2)</f>
        <v>0</v>
      </c>
      <c r="J98" s="149"/>
      <c r="K98" s="148">
        <f>ROUND(E98*J98,2)</f>
        <v>0</v>
      </c>
      <c r="L98" s="148">
        <v>15</v>
      </c>
      <c r="M98" s="148">
        <f>G98*(1+L98/100)</f>
        <v>0</v>
      </c>
      <c r="N98" s="148">
        <v>1.5399999999999999E-3</v>
      </c>
      <c r="O98" s="148">
        <f>ROUND(E98*N98,2)</f>
        <v>0.01</v>
      </c>
      <c r="P98" s="148">
        <v>0</v>
      </c>
      <c r="Q98" s="148">
        <f>ROUND(E98*P98,2)</f>
        <v>0</v>
      </c>
      <c r="R98" s="148"/>
      <c r="S98" s="148" t="s">
        <v>154</v>
      </c>
      <c r="T98" s="148" t="s">
        <v>161</v>
      </c>
      <c r="U98" s="148">
        <v>0</v>
      </c>
      <c r="V98" s="148">
        <f>ROUND(E98*U98,2)</f>
        <v>0</v>
      </c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121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/>
      <c r="B99" s="146"/>
      <c r="C99" s="175" t="s">
        <v>248</v>
      </c>
      <c r="D99" s="150"/>
      <c r="E99" s="151">
        <v>3.5156000000000001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122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>
        <v>65</v>
      </c>
      <c r="B100" s="146" t="s">
        <v>249</v>
      </c>
      <c r="C100" s="177" t="s">
        <v>250</v>
      </c>
      <c r="D100" s="147" t="s">
        <v>0</v>
      </c>
      <c r="E100" s="171"/>
      <c r="F100" s="149"/>
      <c r="G100" s="148">
        <f>ROUND(E100*F100,2)</f>
        <v>0</v>
      </c>
      <c r="H100" s="149"/>
      <c r="I100" s="148">
        <f>ROUND(E100*H100,2)</f>
        <v>0</v>
      </c>
      <c r="J100" s="149"/>
      <c r="K100" s="148">
        <f>ROUND(E100*J100,2)</f>
        <v>0</v>
      </c>
      <c r="L100" s="148">
        <v>15</v>
      </c>
      <c r="M100" s="148">
        <f>G100*(1+L100/100)</f>
        <v>0</v>
      </c>
      <c r="N100" s="148">
        <v>0</v>
      </c>
      <c r="O100" s="148">
        <f>ROUND(E100*N100,2)</f>
        <v>0</v>
      </c>
      <c r="P100" s="148">
        <v>0</v>
      </c>
      <c r="Q100" s="148">
        <f>ROUND(E100*P100,2)</f>
        <v>0</v>
      </c>
      <c r="R100" s="148"/>
      <c r="S100" s="148" t="s">
        <v>120</v>
      </c>
      <c r="T100" s="148" t="s">
        <v>120</v>
      </c>
      <c r="U100" s="148">
        <v>0</v>
      </c>
      <c r="V100" s="148">
        <f>ROUND(E100*U100,2)</f>
        <v>0</v>
      </c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183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3" t="s">
        <v>116</v>
      </c>
      <c r="B101" s="154" t="s">
        <v>81</v>
      </c>
      <c r="C101" s="173" t="s">
        <v>82</v>
      </c>
      <c r="D101" s="155"/>
      <c r="E101" s="156"/>
      <c r="F101" s="157"/>
      <c r="G101" s="158">
        <f>SUMIF(AG102:AG109,"&lt;&gt;NOR",G102:G109)</f>
        <v>0</v>
      </c>
      <c r="H101" s="152"/>
      <c r="I101" s="152">
        <f>SUM(I102:I109)</f>
        <v>0</v>
      </c>
      <c r="J101" s="152"/>
      <c r="K101" s="152">
        <f>SUM(K102:K109)</f>
        <v>0</v>
      </c>
      <c r="L101" s="152"/>
      <c r="M101" s="152">
        <f>SUM(M102:M109)</f>
        <v>0</v>
      </c>
      <c r="N101" s="152"/>
      <c r="O101" s="152">
        <f>SUM(O102:O109)</f>
        <v>1.54</v>
      </c>
      <c r="P101" s="152"/>
      <c r="Q101" s="152">
        <f>SUM(Q102:Q109)</f>
        <v>0</v>
      </c>
      <c r="R101" s="152"/>
      <c r="S101" s="152"/>
      <c r="T101" s="152"/>
      <c r="U101" s="152"/>
      <c r="V101" s="152">
        <f>SUM(V102:V109)</f>
        <v>32.799999999999997</v>
      </c>
      <c r="W101" s="152"/>
      <c r="AG101" t="s">
        <v>117</v>
      </c>
    </row>
    <row r="102" spans="1:60" ht="22.5" outlineLevel="1" x14ac:dyDescent="0.2">
      <c r="A102" s="159">
        <v>66</v>
      </c>
      <c r="B102" s="160" t="s">
        <v>251</v>
      </c>
      <c r="C102" s="174" t="s">
        <v>290</v>
      </c>
      <c r="D102" s="161" t="s">
        <v>119</v>
      </c>
      <c r="E102" s="162">
        <v>23</v>
      </c>
      <c r="F102" s="163"/>
      <c r="G102" s="164">
        <f>ROUND(E102*F102,2)</f>
        <v>0</v>
      </c>
      <c r="H102" s="149"/>
      <c r="I102" s="148">
        <f>ROUND(E102*H102,2)</f>
        <v>0</v>
      </c>
      <c r="J102" s="149"/>
      <c r="K102" s="148">
        <f>ROUND(E102*J102,2)</f>
        <v>0</v>
      </c>
      <c r="L102" s="148">
        <v>15</v>
      </c>
      <c r="M102" s="148">
        <f>G102*(1+L102/100)</f>
        <v>0</v>
      </c>
      <c r="N102" s="148">
        <v>2.9999999999999997E-4</v>
      </c>
      <c r="O102" s="148">
        <f>ROUND(E102*N102,2)</f>
        <v>0.01</v>
      </c>
      <c r="P102" s="148">
        <v>0</v>
      </c>
      <c r="Q102" s="148">
        <f>ROUND(E102*P102,2)</f>
        <v>0</v>
      </c>
      <c r="R102" s="148"/>
      <c r="S102" s="148" t="s">
        <v>120</v>
      </c>
      <c r="T102" s="148" t="s">
        <v>120</v>
      </c>
      <c r="U102" s="148">
        <v>0</v>
      </c>
      <c r="V102" s="148">
        <f>ROUND(E102*U102,2)</f>
        <v>0</v>
      </c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172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5"/>
      <c r="B103" s="146"/>
      <c r="C103" s="175" t="s">
        <v>307</v>
      </c>
      <c r="D103" s="150"/>
      <c r="E103" s="151">
        <v>23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122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67</v>
      </c>
      <c r="B104" s="160" t="s">
        <v>252</v>
      </c>
      <c r="C104" s="174" t="s">
        <v>319</v>
      </c>
      <c r="D104" s="161" t="s">
        <v>119</v>
      </c>
      <c r="E104" s="162">
        <v>23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5.5800000000000002E-2</v>
      </c>
      <c r="O104" s="148">
        <f>ROUND(E104*N104,2)</f>
        <v>1.28</v>
      </c>
      <c r="P104" s="148">
        <v>0</v>
      </c>
      <c r="Q104" s="148">
        <f>ROUND(E104*P104,2)</f>
        <v>0</v>
      </c>
      <c r="R104" s="148"/>
      <c r="S104" s="148" t="s">
        <v>120</v>
      </c>
      <c r="T104" s="148" t="s">
        <v>120</v>
      </c>
      <c r="U104" s="148">
        <v>1.3480000000000001</v>
      </c>
      <c r="V104" s="148">
        <f>ROUND(E104*U104,2)</f>
        <v>31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172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307</v>
      </c>
      <c r="D105" s="150"/>
      <c r="E105" s="151">
        <v>23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122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65">
        <v>68</v>
      </c>
      <c r="B106" s="166" t="s">
        <v>253</v>
      </c>
      <c r="C106" s="176" t="s">
        <v>309</v>
      </c>
      <c r="D106" s="167" t="s">
        <v>149</v>
      </c>
      <c r="E106" s="168">
        <v>15</v>
      </c>
      <c r="F106" s="169"/>
      <c r="G106" s="170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120</v>
      </c>
      <c r="T106" s="148" t="s">
        <v>120</v>
      </c>
      <c r="U106" s="148">
        <v>0.12</v>
      </c>
      <c r="V106" s="148">
        <f>ROUND(E106*U106,2)</f>
        <v>1.8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172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69</v>
      </c>
      <c r="B107" s="160" t="s">
        <v>254</v>
      </c>
      <c r="C107" s="174" t="s">
        <v>320</v>
      </c>
      <c r="D107" s="161" t="s">
        <v>119</v>
      </c>
      <c r="E107" s="162">
        <v>25.3</v>
      </c>
      <c r="F107" s="163"/>
      <c r="G107" s="164">
        <f>ROUND(E107*F107,2)</f>
        <v>0</v>
      </c>
      <c r="H107" s="149"/>
      <c r="I107" s="148">
        <f>ROUND(E107*H107,2)</f>
        <v>0</v>
      </c>
      <c r="J107" s="149"/>
      <c r="K107" s="148">
        <f>ROUND(E107*J107,2)</f>
        <v>0</v>
      </c>
      <c r="L107" s="148">
        <v>15</v>
      </c>
      <c r="M107" s="148">
        <f>G107*(1+L107/100)</f>
        <v>0</v>
      </c>
      <c r="N107" s="148">
        <v>0.01</v>
      </c>
      <c r="O107" s="148">
        <f>ROUND(E107*N107,2)</f>
        <v>0.25</v>
      </c>
      <c r="P107" s="148">
        <v>0</v>
      </c>
      <c r="Q107" s="148">
        <f>ROUND(E107*P107,2)</f>
        <v>0</v>
      </c>
      <c r="R107" s="148" t="s">
        <v>255</v>
      </c>
      <c r="S107" s="148" t="s">
        <v>120</v>
      </c>
      <c r="T107" s="148" t="s">
        <v>155</v>
      </c>
      <c r="U107" s="148">
        <v>0</v>
      </c>
      <c r="V107" s="148">
        <f>ROUND(E107*U107,2)</f>
        <v>0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240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5"/>
      <c r="B108" s="146"/>
      <c r="C108" s="175" t="s">
        <v>308</v>
      </c>
      <c r="D108" s="150"/>
      <c r="E108" s="151">
        <v>25.3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122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5">
        <v>70</v>
      </c>
      <c r="B109" s="146" t="s">
        <v>256</v>
      </c>
      <c r="C109" s="177" t="s">
        <v>257</v>
      </c>
      <c r="D109" s="147" t="s">
        <v>0</v>
      </c>
      <c r="E109" s="171"/>
      <c r="F109" s="149"/>
      <c r="G109" s="148">
        <f>ROUND(E109*F109,2)</f>
        <v>0</v>
      </c>
      <c r="H109" s="149"/>
      <c r="I109" s="148">
        <f>ROUND(E109*H109,2)</f>
        <v>0</v>
      </c>
      <c r="J109" s="149"/>
      <c r="K109" s="148">
        <f>ROUND(E109*J109,2)</f>
        <v>0</v>
      </c>
      <c r="L109" s="148">
        <v>15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120</v>
      </c>
      <c r="T109" s="148" t="s">
        <v>120</v>
      </c>
      <c r="U109" s="148">
        <v>0</v>
      </c>
      <c r="V109" s="148">
        <f>ROUND(E109*U109,2)</f>
        <v>0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183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x14ac:dyDescent="0.2">
      <c r="A110" s="153" t="s">
        <v>116</v>
      </c>
      <c r="B110" s="154" t="s">
        <v>83</v>
      </c>
      <c r="C110" s="173" t="s">
        <v>84</v>
      </c>
      <c r="D110" s="155"/>
      <c r="E110" s="156"/>
      <c r="F110" s="157"/>
      <c r="G110" s="158">
        <f>SUMIF(AG111:AG113,"&lt;&gt;NOR",G111:G113)</f>
        <v>0</v>
      </c>
      <c r="H110" s="152"/>
      <c r="I110" s="152">
        <f>SUM(I111:I113)</f>
        <v>0</v>
      </c>
      <c r="J110" s="152"/>
      <c r="K110" s="152">
        <f>SUM(K111:K113)</f>
        <v>0</v>
      </c>
      <c r="L110" s="152"/>
      <c r="M110" s="152">
        <f>SUM(M111:M113)</f>
        <v>0</v>
      </c>
      <c r="N110" s="152"/>
      <c r="O110" s="152">
        <f>SUM(O111:O113)</f>
        <v>0</v>
      </c>
      <c r="P110" s="152"/>
      <c r="Q110" s="152">
        <f>SUM(Q111:Q113)</f>
        <v>0</v>
      </c>
      <c r="R110" s="152"/>
      <c r="S110" s="152"/>
      <c r="T110" s="152"/>
      <c r="U110" s="152"/>
      <c r="V110" s="152">
        <f>SUM(V111:V113)</f>
        <v>0.51</v>
      </c>
      <c r="W110" s="152"/>
      <c r="AG110" t="s">
        <v>117</v>
      </c>
    </row>
    <row r="111" spans="1:60" outlineLevel="1" x14ac:dyDescent="0.2">
      <c r="A111" s="159">
        <v>71</v>
      </c>
      <c r="B111" s="160" t="s">
        <v>258</v>
      </c>
      <c r="C111" s="174" t="s">
        <v>259</v>
      </c>
      <c r="D111" s="161" t="s">
        <v>119</v>
      </c>
      <c r="E111" s="162">
        <v>3</v>
      </c>
      <c r="F111" s="163"/>
      <c r="G111" s="164">
        <f>ROUND(E111*F111,2)</f>
        <v>0</v>
      </c>
      <c r="H111" s="149"/>
      <c r="I111" s="148">
        <f>ROUND(E111*H111,2)</f>
        <v>0</v>
      </c>
      <c r="J111" s="149"/>
      <c r="K111" s="148">
        <f>ROUND(E111*J111,2)</f>
        <v>0</v>
      </c>
      <c r="L111" s="148">
        <v>15</v>
      </c>
      <c r="M111" s="148">
        <f>G111*(1+L111/100)</f>
        <v>0</v>
      </c>
      <c r="N111" s="148">
        <v>7.6999999999999996E-4</v>
      </c>
      <c r="O111" s="148">
        <f>ROUND(E111*N111,2)</f>
        <v>0</v>
      </c>
      <c r="P111" s="148">
        <v>0</v>
      </c>
      <c r="Q111" s="148">
        <f>ROUND(E111*P111,2)</f>
        <v>0</v>
      </c>
      <c r="R111" s="148"/>
      <c r="S111" s="148" t="s">
        <v>120</v>
      </c>
      <c r="T111" s="148" t="s">
        <v>120</v>
      </c>
      <c r="U111" s="148">
        <v>9.7439999999999999E-2</v>
      </c>
      <c r="V111" s="148">
        <f>ROUND(E111*U111,2)</f>
        <v>0.28999999999999998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172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5"/>
      <c r="B112" s="146"/>
      <c r="C112" s="175"/>
      <c r="D112" s="150"/>
      <c r="E112" s="151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122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">
      <c r="A113" s="165">
        <v>72</v>
      </c>
      <c r="B113" s="166" t="s">
        <v>260</v>
      </c>
      <c r="C113" s="176" t="s">
        <v>291</v>
      </c>
      <c r="D113" s="167" t="s">
        <v>119</v>
      </c>
      <c r="E113" s="168">
        <v>3</v>
      </c>
      <c r="F113" s="169"/>
      <c r="G113" s="170">
        <f>ROUND(E113*F113,2)</f>
        <v>0</v>
      </c>
      <c r="H113" s="149"/>
      <c r="I113" s="148">
        <f>ROUND(E113*H113,2)</f>
        <v>0</v>
      </c>
      <c r="J113" s="149"/>
      <c r="K113" s="148">
        <f>ROUND(E113*J113,2)</f>
        <v>0</v>
      </c>
      <c r="L113" s="148">
        <v>15</v>
      </c>
      <c r="M113" s="148">
        <f>G113*(1+L113/100)</f>
        <v>0</v>
      </c>
      <c r="N113" s="148">
        <v>4.6000000000000001E-4</v>
      </c>
      <c r="O113" s="148">
        <f>ROUND(E113*N113,2)</f>
        <v>0</v>
      </c>
      <c r="P113" s="148">
        <v>0</v>
      </c>
      <c r="Q113" s="148">
        <f>ROUND(E113*P113,2)</f>
        <v>0</v>
      </c>
      <c r="R113" s="148"/>
      <c r="S113" s="148" t="s">
        <v>120</v>
      </c>
      <c r="T113" s="148" t="s">
        <v>120</v>
      </c>
      <c r="U113" s="148">
        <v>7.3099999999999998E-2</v>
      </c>
      <c r="V113" s="148">
        <f>ROUND(E113*U113,2)</f>
        <v>0.22</v>
      </c>
      <c r="W113" s="14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172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53" t="s">
        <v>116</v>
      </c>
      <c r="B114" s="154" t="s">
        <v>85</v>
      </c>
      <c r="C114" s="173" t="s">
        <v>86</v>
      </c>
      <c r="D114" s="155"/>
      <c r="E114" s="156"/>
      <c r="F114" s="157"/>
      <c r="G114" s="158">
        <f>SUMIF(AG115:AG115,"&lt;&gt;NOR",G115:G115)</f>
        <v>0</v>
      </c>
      <c r="H114" s="152"/>
      <c r="I114" s="152">
        <f>SUM(I115:I115)</f>
        <v>0</v>
      </c>
      <c r="J114" s="152"/>
      <c r="K114" s="152">
        <f>SUM(K115:K115)</f>
        <v>0</v>
      </c>
      <c r="L114" s="152"/>
      <c r="M114" s="152">
        <f>SUM(M115:M115)</f>
        <v>0</v>
      </c>
      <c r="N114" s="152"/>
      <c r="O114" s="152">
        <f>SUM(O115:O115)</f>
        <v>0</v>
      </c>
      <c r="P114" s="152"/>
      <c r="Q114" s="152">
        <f>SUM(Q115:Q115)</f>
        <v>0</v>
      </c>
      <c r="R114" s="152"/>
      <c r="S114" s="152"/>
      <c r="T114" s="152"/>
      <c r="U114" s="152"/>
      <c r="V114" s="152">
        <f>SUM(V115:V115)</f>
        <v>0</v>
      </c>
      <c r="W114" s="152"/>
      <c r="AG114" t="s">
        <v>117</v>
      </c>
    </row>
    <row r="115" spans="1:60" outlineLevel="1" x14ac:dyDescent="0.2">
      <c r="A115" s="165">
        <v>73</v>
      </c>
      <c r="B115" s="166" t="s">
        <v>261</v>
      </c>
      <c r="C115" s="176" t="s">
        <v>262</v>
      </c>
      <c r="D115" s="167" t="s">
        <v>158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154</v>
      </c>
      <c r="T115" s="148" t="s">
        <v>155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121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116</v>
      </c>
      <c r="B116" s="154" t="s">
        <v>87</v>
      </c>
      <c r="C116" s="173" t="s">
        <v>88</v>
      </c>
      <c r="D116" s="155"/>
      <c r="E116" s="156"/>
      <c r="F116" s="157"/>
      <c r="G116" s="158">
        <f>SUMIF(AG117:AG122,"&lt;&gt;NOR",G117:G122)</f>
        <v>0</v>
      </c>
      <c r="H116" s="152"/>
      <c r="I116" s="152">
        <f>SUM(I117:I122)</f>
        <v>0</v>
      </c>
      <c r="J116" s="152"/>
      <c r="K116" s="152">
        <f>SUM(K117:K122)</f>
        <v>0</v>
      </c>
      <c r="L116" s="152"/>
      <c r="M116" s="152">
        <f>SUM(M117:M122)</f>
        <v>0</v>
      </c>
      <c r="N116" s="152"/>
      <c r="O116" s="152">
        <f>SUM(O117:O122)</f>
        <v>0</v>
      </c>
      <c r="P116" s="152"/>
      <c r="Q116" s="152">
        <f>SUM(Q117:Q122)</f>
        <v>0</v>
      </c>
      <c r="R116" s="152"/>
      <c r="S116" s="152"/>
      <c r="T116" s="152"/>
      <c r="U116" s="152"/>
      <c r="V116" s="152">
        <f>SUM(V117:V122)</f>
        <v>7.68</v>
      </c>
      <c r="W116" s="152"/>
      <c r="AG116" t="s">
        <v>117</v>
      </c>
    </row>
    <row r="117" spans="1:60" outlineLevel="1" x14ac:dyDescent="0.2">
      <c r="A117" s="165">
        <v>74</v>
      </c>
      <c r="B117" s="166" t="s">
        <v>263</v>
      </c>
      <c r="C117" s="176" t="s">
        <v>264</v>
      </c>
      <c r="D117" s="167" t="s">
        <v>166</v>
      </c>
      <c r="E117" s="168">
        <v>1.774</v>
      </c>
      <c r="F117" s="169"/>
      <c r="G117" s="170">
        <f t="shared" ref="G117:G122" si="21">ROUND(E117*F117,2)</f>
        <v>0</v>
      </c>
      <c r="H117" s="149"/>
      <c r="I117" s="148">
        <f t="shared" ref="I117:I122" si="22">ROUND(E117*H117,2)</f>
        <v>0</v>
      </c>
      <c r="J117" s="149"/>
      <c r="K117" s="148">
        <f t="shared" ref="K117:K122" si="23">ROUND(E117*J117,2)</f>
        <v>0</v>
      </c>
      <c r="L117" s="148">
        <v>15</v>
      </c>
      <c r="M117" s="148">
        <f t="shared" ref="M117:M122" si="24">G117*(1+L117/100)</f>
        <v>0</v>
      </c>
      <c r="N117" s="148">
        <v>0</v>
      </c>
      <c r="O117" s="148">
        <f t="shared" ref="O117:O122" si="25">ROUND(E117*N117,2)</f>
        <v>0</v>
      </c>
      <c r="P117" s="148">
        <v>0</v>
      </c>
      <c r="Q117" s="148">
        <f t="shared" ref="Q117:Q122" si="26">ROUND(E117*P117,2)</f>
        <v>0</v>
      </c>
      <c r="R117" s="148"/>
      <c r="S117" s="148" t="s">
        <v>120</v>
      </c>
      <c r="T117" s="148" t="s">
        <v>120</v>
      </c>
      <c r="U117" s="148">
        <v>0.93300000000000005</v>
      </c>
      <c r="V117" s="148">
        <f t="shared" ref="V117:V122" si="27">ROUND(E117*U117,2)</f>
        <v>1.66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265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266</v>
      </c>
      <c r="C118" s="176" t="s">
        <v>267</v>
      </c>
      <c r="D118" s="167" t="s">
        <v>166</v>
      </c>
      <c r="E118" s="168">
        <v>5.3220000000000001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0.65300000000000002</v>
      </c>
      <c r="V118" s="148">
        <f t="shared" si="27"/>
        <v>3.48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265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268</v>
      </c>
      <c r="C119" s="176" t="s">
        <v>269</v>
      </c>
      <c r="D119" s="167" t="s">
        <v>166</v>
      </c>
      <c r="E119" s="168">
        <v>1.774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0.49</v>
      </c>
      <c r="V119" s="148">
        <f t="shared" si="27"/>
        <v>0.87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265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77</v>
      </c>
      <c r="B120" s="166" t="s">
        <v>270</v>
      </c>
      <c r="C120" s="176" t="s">
        <v>271</v>
      </c>
      <c r="D120" s="167" t="s">
        <v>166</v>
      </c>
      <c r="E120" s="168">
        <v>15.965999999999999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</v>
      </c>
      <c r="V120" s="148">
        <f t="shared" si="27"/>
        <v>0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265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78</v>
      </c>
      <c r="B121" s="166" t="s">
        <v>272</v>
      </c>
      <c r="C121" s="176" t="s">
        <v>273</v>
      </c>
      <c r="D121" s="167" t="s">
        <v>166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0.94199999999999995</v>
      </c>
      <c r="V121" s="148">
        <f t="shared" si="27"/>
        <v>1.67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265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79</v>
      </c>
      <c r="B122" s="166" t="s">
        <v>274</v>
      </c>
      <c r="C122" s="176" t="s">
        <v>275</v>
      </c>
      <c r="D122" s="167" t="s">
        <v>166</v>
      </c>
      <c r="E122" s="168">
        <v>1.774</v>
      </c>
      <c r="F122" s="169"/>
      <c r="G122" s="170">
        <f t="shared" si="21"/>
        <v>0</v>
      </c>
      <c r="H122" s="149"/>
      <c r="I122" s="148">
        <f t="shared" si="22"/>
        <v>0</v>
      </c>
      <c r="J122" s="149"/>
      <c r="K122" s="148">
        <f t="shared" si="23"/>
        <v>0</v>
      </c>
      <c r="L122" s="148">
        <v>15</v>
      </c>
      <c r="M122" s="148">
        <f t="shared" si="24"/>
        <v>0</v>
      </c>
      <c r="N122" s="148">
        <v>0</v>
      </c>
      <c r="O122" s="148">
        <f t="shared" si="25"/>
        <v>0</v>
      </c>
      <c r="P122" s="148">
        <v>0</v>
      </c>
      <c r="Q122" s="148">
        <f t="shared" si="26"/>
        <v>0</v>
      </c>
      <c r="R122" s="148"/>
      <c r="S122" s="148" t="s">
        <v>120</v>
      </c>
      <c r="T122" s="148" t="s">
        <v>120</v>
      </c>
      <c r="U122" s="148">
        <v>0</v>
      </c>
      <c r="V122" s="148">
        <f t="shared" si="27"/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265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3" t="s">
        <v>116</v>
      </c>
      <c r="B123" s="154" t="s">
        <v>90</v>
      </c>
      <c r="C123" s="173" t="s">
        <v>29</v>
      </c>
      <c r="D123" s="155"/>
      <c r="E123" s="156"/>
      <c r="F123" s="157"/>
      <c r="G123" s="158">
        <f>SUMIF(AG124:AG126,"&lt;&gt;NOR",G124:G126)</f>
        <v>0</v>
      </c>
      <c r="H123" s="152"/>
      <c r="I123" s="152">
        <f>SUM(I124:I126)</f>
        <v>0</v>
      </c>
      <c r="J123" s="152"/>
      <c r="K123" s="152">
        <f>SUM(K124:K126)</f>
        <v>0</v>
      </c>
      <c r="L123" s="152"/>
      <c r="M123" s="152">
        <f>SUM(M124:M126)</f>
        <v>0</v>
      </c>
      <c r="N123" s="152"/>
      <c r="O123" s="152">
        <f>SUM(O124:O126)</f>
        <v>0</v>
      </c>
      <c r="P123" s="152"/>
      <c r="Q123" s="152">
        <f>SUM(Q124:Q126)</f>
        <v>0</v>
      </c>
      <c r="R123" s="152"/>
      <c r="S123" s="152"/>
      <c r="T123" s="152"/>
      <c r="U123" s="152"/>
      <c r="V123" s="152">
        <f>SUM(V124:V126)</f>
        <v>0</v>
      </c>
      <c r="W123" s="152"/>
      <c r="AG123" t="s">
        <v>117</v>
      </c>
    </row>
    <row r="124" spans="1:60" outlineLevel="1" x14ac:dyDescent="0.2">
      <c r="A124" s="165">
        <v>80</v>
      </c>
      <c r="B124" s="166" t="s">
        <v>276</v>
      </c>
      <c r="C124" s="176" t="s">
        <v>277</v>
      </c>
      <c r="D124" s="167" t="s">
        <v>278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120</v>
      </c>
      <c r="T124" s="148" t="s">
        <v>155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279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65">
        <v>81</v>
      </c>
      <c r="B125" s="166" t="s">
        <v>280</v>
      </c>
      <c r="C125" s="176" t="s">
        <v>281</v>
      </c>
      <c r="D125" s="167" t="s">
        <v>278</v>
      </c>
      <c r="E125" s="168">
        <v>1</v>
      </c>
      <c r="F125" s="169"/>
      <c r="G125" s="170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154</v>
      </c>
      <c r="T125" s="148" t="s">
        <v>155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279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82</v>
      </c>
      <c r="B126" s="160" t="s">
        <v>282</v>
      </c>
      <c r="C126" s="174" t="s">
        <v>283</v>
      </c>
      <c r="D126" s="161" t="s">
        <v>278</v>
      </c>
      <c r="E126" s="162">
        <v>1</v>
      </c>
      <c r="F126" s="163"/>
      <c r="G126" s="164">
        <f>ROUND(E126*F126,2)</f>
        <v>0</v>
      </c>
      <c r="H126" s="149"/>
      <c r="I126" s="148">
        <f>ROUND(E126*H126,2)</f>
        <v>0</v>
      </c>
      <c r="J126" s="149"/>
      <c r="K126" s="148">
        <f>ROUND(E126*J126,2)</f>
        <v>0</v>
      </c>
      <c r="L126" s="148">
        <v>15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154</v>
      </c>
      <c r="T126" s="148" t="s">
        <v>155</v>
      </c>
      <c r="U126" s="148">
        <v>0</v>
      </c>
      <c r="V126" s="148">
        <f>ROUND(E126*U126,2)</f>
        <v>0</v>
      </c>
      <c r="W126" s="14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279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v>15</v>
      </c>
      <c r="AF127">
        <v>21</v>
      </c>
    </row>
    <row r="128" spans="1:60" x14ac:dyDescent="0.2">
      <c r="A128" s="141"/>
      <c r="B128" s="142" t="s">
        <v>31</v>
      </c>
      <c r="C128" s="179"/>
      <c r="D128" s="143"/>
      <c r="E128" s="144"/>
      <c r="F128" s="144"/>
      <c r="G128" s="172">
        <f>SUM(G123+G116+G114+G110+G101+G92+G90+G71+G66+G54+G47+G43+G41+G29+G26+G24+G21+G8)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E128">
        <f>SUMIF(L7:L126,AE127,G7:G126)</f>
        <v>0</v>
      </c>
      <c r="AF128">
        <f>SUMIF(L7:L126,AF127,G7:G126)</f>
        <v>0</v>
      </c>
      <c r="AG128" t="s">
        <v>284</v>
      </c>
    </row>
    <row r="129" spans="1:33" x14ac:dyDescent="0.2">
      <c r="A129" s="3"/>
      <c r="B129" s="4"/>
      <c r="C129" s="17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50" t="s">
        <v>285</v>
      </c>
      <c r="B130" s="250"/>
      <c r="C130" s="251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1"/>
      <c r="B131" s="232"/>
      <c r="C131" s="233"/>
      <c r="D131" s="232"/>
      <c r="E131" s="232"/>
      <c r="F131" s="232"/>
      <c r="G131" s="23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G131" t="s">
        <v>286</v>
      </c>
    </row>
    <row r="132" spans="1:33" x14ac:dyDescent="0.2">
      <c r="A132" s="235"/>
      <c r="B132" s="236"/>
      <c r="C132" s="237"/>
      <c r="D132" s="236"/>
      <c r="E132" s="236"/>
      <c r="F132" s="236"/>
      <c r="G132" s="23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5"/>
      <c r="B133" s="236"/>
      <c r="C133" s="237"/>
      <c r="D133" s="236"/>
      <c r="E133" s="236"/>
      <c r="F133" s="236"/>
      <c r="G133" s="23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35"/>
      <c r="B134" s="236"/>
      <c r="C134" s="237"/>
      <c r="D134" s="236"/>
      <c r="E134" s="236"/>
      <c r="F134" s="236"/>
      <c r="G134" s="23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239"/>
      <c r="B135" s="240"/>
      <c r="C135" s="241"/>
      <c r="D135" s="240"/>
      <c r="E135" s="240"/>
      <c r="F135" s="240"/>
      <c r="G135" s="24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A136" s="3"/>
      <c r="B136" s="4"/>
      <c r="C136" s="17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33" x14ac:dyDescent="0.2">
      <c r="C137" s="180"/>
      <c r="D137" s="10"/>
      <c r="AG137" t="s">
        <v>287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</cp:lastModifiedBy>
  <cp:lastPrinted>2022-04-11T08:27:42Z</cp:lastPrinted>
  <dcterms:created xsi:type="dcterms:W3CDTF">2009-04-08T07:15:50Z</dcterms:created>
  <dcterms:modified xsi:type="dcterms:W3CDTF">2024-12-06T10:30:40Z</dcterms:modified>
</cp:coreProperties>
</file>