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\Priprava\mailbox\_01_PROJEKTY_\21 017 Rekonstrukce hřiště u ZŠ Srbská\03. PD FAKO\_01_3 DPS pro fakturaci (V Zálomu)\"/>
    </mc:Choice>
  </mc:AlternateContent>
  <xr:revisionPtr revIDLastSave="0" documentId="8_{160DD147-CCC9-4C34-A1A1-4E9F170CA5D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 SO01 Pol" sheetId="12" r:id="rId4"/>
    <sheet name="01  SO02 Pol" sheetId="13" r:id="rId5"/>
    <sheet name="01  SO03 Pol" sheetId="14" r:id="rId6"/>
    <sheet name="01  SO04 Pol" sheetId="15" r:id="rId7"/>
    <sheet name="01 VO+ON Pol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 SO01 Pol'!$1:$7</definedName>
    <definedName name="_xlnm.Print_Titles" localSheetId="4">'01  SO02 Pol'!$1:$7</definedName>
    <definedName name="_xlnm.Print_Titles" localSheetId="5">'01  SO03 Pol'!$1:$7</definedName>
    <definedName name="_xlnm.Print_Titles" localSheetId="6">'01  SO04 Pol'!$1:$7</definedName>
    <definedName name="_xlnm.Print_Titles" localSheetId="7">'01 VO+ON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 SO01 Pol'!$A$1:$Y$199</definedName>
    <definedName name="_xlnm.Print_Area" localSheetId="4">'01  SO02 Pol'!$A$1:$Y$61</definedName>
    <definedName name="_xlnm.Print_Area" localSheetId="5">'01  SO03 Pol'!$A$1:$Y$201</definedName>
    <definedName name="_xlnm.Print_Area" localSheetId="6">'01  SO04 Pol'!$A$1:$Y$122</definedName>
    <definedName name="_xlnm.Print_Area" localSheetId="7">'01 VO+ON Pol'!$A$1:$Y$36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35" i="16"/>
  <c r="BA29" i="16"/>
  <c r="BA27" i="16"/>
  <c r="BA25" i="16"/>
  <c r="BA23" i="16"/>
  <c r="BA20" i="16"/>
  <c r="BA17" i="16"/>
  <c r="BA13" i="16"/>
  <c r="BA11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2" i="16"/>
  <c r="I12" i="16"/>
  <c r="K12" i="16"/>
  <c r="M12" i="16"/>
  <c r="O12" i="16"/>
  <c r="Q12" i="16"/>
  <c r="V12" i="16"/>
  <c r="G14" i="16"/>
  <c r="I14" i="16"/>
  <c r="K14" i="16"/>
  <c r="M14" i="16"/>
  <c r="O14" i="16"/>
  <c r="Q14" i="16"/>
  <c r="V14" i="16"/>
  <c r="G16" i="16"/>
  <c r="G8" i="16" s="1"/>
  <c r="I16" i="16"/>
  <c r="K16" i="16"/>
  <c r="O16" i="16"/>
  <c r="O8" i="16" s="1"/>
  <c r="Q16" i="16"/>
  <c r="V16" i="16"/>
  <c r="G19" i="16"/>
  <c r="I19" i="16"/>
  <c r="K19" i="16"/>
  <c r="K18" i="16" s="1"/>
  <c r="M19" i="16"/>
  <c r="O19" i="16"/>
  <c r="Q19" i="16"/>
  <c r="V19" i="16"/>
  <c r="V18" i="16" s="1"/>
  <c r="G21" i="16"/>
  <c r="I21" i="16"/>
  <c r="K21" i="16"/>
  <c r="M21" i="16"/>
  <c r="O21" i="16"/>
  <c r="Q21" i="16"/>
  <c r="V21" i="16"/>
  <c r="G22" i="16"/>
  <c r="G18" i="16" s="1"/>
  <c r="I22" i="16"/>
  <c r="K22" i="16"/>
  <c r="O22" i="16"/>
  <c r="O18" i="16" s="1"/>
  <c r="Q22" i="16"/>
  <c r="V22" i="16"/>
  <c r="G24" i="16"/>
  <c r="M24" i="16" s="1"/>
  <c r="I24" i="16"/>
  <c r="I18" i="16" s="1"/>
  <c r="K24" i="16"/>
  <c r="O24" i="16"/>
  <c r="Q24" i="16"/>
  <c r="Q18" i="16" s="1"/>
  <c r="V24" i="16"/>
  <c r="G26" i="16"/>
  <c r="I26" i="16"/>
  <c r="K26" i="16"/>
  <c r="M26" i="16"/>
  <c r="O26" i="16"/>
  <c r="Q26" i="16"/>
  <c r="V26" i="16"/>
  <c r="G28" i="16"/>
  <c r="I28" i="16"/>
  <c r="K28" i="16"/>
  <c r="M28" i="16"/>
  <c r="O28" i="16"/>
  <c r="Q28" i="16"/>
  <c r="V28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K33" i="16"/>
  <c r="M33" i="16"/>
  <c r="O33" i="16"/>
  <c r="Q33" i="16"/>
  <c r="V33" i="16"/>
  <c r="AE35" i="16"/>
  <c r="G121" i="15"/>
  <c r="BA96" i="15"/>
  <c r="BA71" i="15"/>
  <c r="BA58" i="15"/>
  <c r="BA55" i="15"/>
  <c r="BA18" i="15"/>
  <c r="BA15" i="15"/>
  <c r="BA10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2" i="15"/>
  <c r="I12" i="15"/>
  <c r="K12" i="15"/>
  <c r="M12" i="15"/>
  <c r="O12" i="15"/>
  <c r="Q12" i="15"/>
  <c r="V12" i="15"/>
  <c r="G14" i="15"/>
  <c r="I14" i="15"/>
  <c r="K14" i="15"/>
  <c r="M14" i="15"/>
  <c r="O14" i="15"/>
  <c r="Q14" i="15"/>
  <c r="V14" i="15"/>
  <c r="G17" i="15"/>
  <c r="M17" i="15" s="1"/>
  <c r="I17" i="15"/>
  <c r="K17" i="15"/>
  <c r="O17" i="15"/>
  <c r="O8" i="15" s="1"/>
  <c r="Q17" i="15"/>
  <c r="V17" i="15"/>
  <c r="G20" i="15"/>
  <c r="M20" i="15" s="1"/>
  <c r="I20" i="15"/>
  <c r="K20" i="15"/>
  <c r="O20" i="15"/>
  <c r="Q20" i="15"/>
  <c r="V20" i="15"/>
  <c r="G26" i="15"/>
  <c r="I26" i="15"/>
  <c r="K26" i="15"/>
  <c r="M26" i="15"/>
  <c r="O26" i="15"/>
  <c r="Q26" i="15"/>
  <c r="V26" i="15"/>
  <c r="G29" i="15"/>
  <c r="I29" i="15"/>
  <c r="K29" i="15"/>
  <c r="M29" i="15"/>
  <c r="O29" i="15"/>
  <c r="Q29" i="15"/>
  <c r="V29" i="15"/>
  <c r="G32" i="15"/>
  <c r="M32" i="15" s="1"/>
  <c r="I32" i="15"/>
  <c r="K32" i="15"/>
  <c r="O32" i="15"/>
  <c r="Q32" i="15"/>
  <c r="V32" i="15"/>
  <c r="G35" i="15"/>
  <c r="M35" i="15" s="1"/>
  <c r="I35" i="15"/>
  <c r="K35" i="15"/>
  <c r="O35" i="15"/>
  <c r="Q35" i="15"/>
  <c r="V35" i="15"/>
  <c r="G38" i="15"/>
  <c r="I38" i="15"/>
  <c r="K38" i="15"/>
  <c r="M38" i="15"/>
  <c r="O38" i="15"/>
  <c r="Q38" i="15"/>
  <c r="V38" i="15"/>
  <c r="G50" i="15"/>
  <c r="I50" i="15"/>
  <c r="K50" i="15"/>
  <c r="M50" i="15"/>
  <c r="O50" i="15"/>
  <c r="Q50" i="15"/>
  <c r="V50" i="15"/>
  <c r="G54" i="15"/>
  <c r="M54" i="15" s="1"/>
  <c r="I54" i="15"/>
  <c r="K54" i="15"/>
  <c r="O54" i="15"/>
  <c r="Q54" i="15"/>
  <c r="V54" i="15"/>
  <c r="G57" i="15"/>
  <c r="M57" i="15" s="1"/>
  <c r="I57" i="15"/>
  <c r="K57" i="15"/>
  <c r="O57" i="15"/>
  <c r="Q57" i="15"/>
  <c r="V57" i="15"/>
  <c r="G61" i="15"/>
  <c r="I61" i="15"/>
  <c r="K61" i="15"/>
  <c r="M61" i="15"/>
  <c r="O61" i="15"/>
  <c r="Q61" i="15"/>
  <c r="V61" i="15"/>
  <c r="G64" i="15"/>
  <c r="I64" i="15"/>
  <c r="K64" i="15"/>
  <c r="M64" i="15"/>
  <c r="O64" i="15"/>
  <c r="Q64" i="15"/>
  <c r="V64" i="15"/>
  <c r="G67" i="15"/>
  <c r="M67" i="15" s="1"/>
  <c r="I67" i="15"/>
  <c r="K67" i="15"/>
  <c r="O67" i="15"/>
  <c r="Q67" i="15"/>
  <c r="V67" i="15"/>
  <c r="G70" i="15"/>
  <c r="M70" i="15" s="1"/>
  <c r="I70" i="15"/>
  <c r="K70" i="15"/>
  <c r="O70" i="15"/>
  <c r="Q70" i="15"/>
  <c r="V70" i="15"/>
  <c r="G73" i="15"/>
  <c r="I73" i="15"/>
  <c r="K73" i="15"/>
  <c r="M73" i="15"/>
  <c r="O73" i="15"/>
  <c r="Q73" i="15"/>
  <c r="V73" i="15"/>
  <c r="G77" i="15"/>
  <c r="I77" i="15"/>
  <c r="K77" i="15"/>
  <c r="M77" i="15"/>
  <c r="O77" i="15"/>
  <c r="Q77" i="15"/>
  <c r="V77" i="15"/>
  <c r="G80" i="15"/>
  <c r="M80" i="15" s="1"/>
  <c r="I80" i="15"/>
  <c r="K80" i="15"/>
  <c r="O80" i="15"/>
  <c r="Q80" i="15"/>
  <c r="V80" i="15"/>
  <c r="G84" i="15"/>
  <c r="M84" i="15" s="1"/>
  <c r="I84" i="15"/>
  <c r="K84" i="15"/>
  <c r="O84" i="15"/>
  <c r="Q84" i="15"/>
  <c r="V84" i="15"/>
  <c r="G86" i="15"/>
  <c r="I86" i="15"/>
  <c r="K86" i="15"/>
  <c r="M86" i="15"/>
  <c r="O86" i="15"/>
  <c r="Q86" i="15"/>
  <c r="V86" i="15"/>
  <c r="G89" i="15"/>
  <c r="I89" i="15"/>
  <c r="K89" i="15"/>
  <c r="M89" i="15"/>
  <c r="O89" i="15"/>
  <c r="Q89" i="15"/>
  <c r="V89" i="15"/>
  <c r="G92" i="15"/>
  <c r="M92" i="15" s="1"/>
  <c r="I92" i="15"/>
  <c r="K92" i="15"/>
  <c r="O92" i="15"/>
  <c r="Q92" i="15"/>
  <c r="V92" i="15"/>
  <c r="G95" i="15"/>
  <c r="M95" i="15" s="1"/>
  <c r="I95" i="15"/>
  <c r="K95" i="15"/>
  <c r="O95" i="15"/>
  <c r="Q95" i="15"/>
  <c r="V95" i="15"/>
  <c r="G101" i="15"/>
  <c r="I101" i="15"/>
  <c r="K101" i="15"/>
  <c r="M101" i="15"/>
  <c r="O101" i="15"/>
  <c r="Q101" i="15"/>
  <c r="V101" i="15"/>
  <c r="G104" i="15"/>
  <c r="I104" i="15"/>
  <c r="K104" i="15"/>
  <c r="M104" i="15"/>
  <c r="O104" i="15"/>
  <c r="Q104" i="15"/>
  <c r="V104" i="15"/>
  <c r="G106" i="15"/>
  <c r="M106" i="15" s="1"/>
  <c r="I106" i="15"/>
  <c r="K106" i="15"/>
  <c r="O106" i="15"/>
  <c r="Q106" i="15"/>
  <c r="V106" i="15"/>
  <c r="G108" i="15"/>
  <c r="M108" i="15" s="1"/>
  <c r="I108" i="15"/>
  <c r="K108" i="15"/>
  <c r="O108" i="15"/>
  <c r="Q108" i="15"/>
  <c r="V108" i="15"/>
  <c r="G111" i="15"/>
  <c r="I111" i="15"/>
  <c r="K111" i="15"/>
  <c r="M111" i="15"/>
  <c r="O111" i="15"/>
  <c r="Q111" i="15"/>
  <c r="V111" i="15"/>
  <c r="G113" i="15"/>
  <c r="I113" i="15"/>
  <c r="K113" i="15"/>
  <c r="M113" i="15"/>
  <c r="O113" i="15"/>
  <c r="Q113" i="15"/>
  <c r="V113" i="15"/>
  <c r="G115" i="15"/>
  <c r="M115" i="15" s="1"/>
  <c r="I115" i="15"/>
  <c r="K115" i="15"/>
  <c r="O115" i="15"/>
  <c r="Q115" i="15"/>
  <c r="V115" i="15"/>
  <c r="G117" i="15"/>
  <c r="I117" i="15"/>
  <c r="K117" i="15"/>
  <c r="M117" i="15"/>
  <c r="O117" i="15"/>
  <c r="Q117" i="15"/>
  <c r="V117" i="15"/>
  <c r="G118" i="15"/>
  <c r="K118" i="15"/>
  <c r="O118" i="15"/>
  <c r="V118" i="15"/>
  <c r="G119" i="15"/>
  <c r="I119" i="15"/>
  <c r="I118" i="15" s="1"/>
  <c r="K119" i="15"/>
  <c r="M119" i="15"/>
  <c r="M118" i="15" s="1"/>
  <c r="O119" i="15"/>
  <c r="Q119" i="15"/>
  <c r="Q118" i="15" s="1"/>
  <c r="V119" i="15"/>
  <c r="AE121" i="15"/>
  <c r="AF121" i="15"/>
  <c r="G200" i="14"/>
  <c r="BA52" i="14"/>
  <c r="BA22" i="14"/>
  <c r="BA16" i="14"/>
  <c r="BA10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5" i="14"/>
  <c r="I15" i="14"/>
  <c r="K15" i="14"/>
  <c r="M15" i="14"/>
  <c r="O15" i="14"/>
  <c r="Q15" i="14"/>
  <c r="V15" i="14"/>
  <c r="G21" i="14"/>
  <c r="I21" i="14"/>
  <c r="K21" i="14"/>
  <c r="M21" i="14"/>
  <c r="O21" i="14"/>
  <c r="Q21" i="14"/>
  <c r="V21" i="14"/>
  <c r="G26" i="14"/>
  <c r="I26" i="14"/>
  <c r="K26" i="14"/>
  <c r="M26" i="14"/>
  <c r="O26" i="14"/>
  <c r="Q26" i="14"/>
  <c r="V26" i="14"/>
  <c r="G35" i="14"/>
  <c r="M35" i="14" s="1"/>
  <c r="I35" i="14"/>
  <c r="K35" i="14"/>
  <c r="O35" i="14"/>
  <c r="Q35" i="14"/>
  <c r="V35" i="14"/>
  <c r="G51" i="14"/>
  <c r="I51" i="14"/>
  <c r="K51" i="14"/>
  <c r="M51" i="14"/>
  <c r="O51" i="14"/>
  <c r="Q51" i="14"/>
  <c r="V51" i="14"/>
  <c r="G57" i="14"/>
  <c r="I57" i="14"/>
  <c r="K57" i="14"/>
  <c r="M57" i="14"/>
  <c r="O57" i="14"/>
  <c r="Q57" i="14"/>
  <c r="V57" i="14"/>
  <c r="G61" i="14"/>
  <c r="I61" i="14"/>
  <c r="K61" i="14"/>
  <c r="M61" i="14"/>
  <c r="O61" i="14"/>
  <c r="Q61" i="14"/>
  <c r="V61" i="14"/>
  <c r="G65" i="14"/>
  <c r="M65" i="14" s="1"/>
  <c r="I65" i="14"/>
  <c r="K65" i="14"/>
  <c r="O65" i="14"/>
  <c r="Q65" i="14"/>
  <c r="V65" i="14"/>
  <c r="G71" i="14"/>
  <c r="G70" i="14" s="1"/>
  <c r="I71" i="14"/>
  <c r="K71" i="14"/>
  <c r="K70" i="14" s="1"/>
  <c r="M71" i="14"/>
  <c r="M70" i="14" s="1"/>
  <c r="O71" i="14"/>
  <c r="O70" i="14" s="1"/>
  <c r="Q71" i="14"/>
  <c r="V71" i="14"/>
  <c r="V70" i="14" s="1"/>
  <c r="G74" i="14"/>
  <c r="I74" i="14"/>
  <c r="K74" i="14"/>
  <c r="M74" i="14"/>
  <c r="O74" i="14"/>
  <c r="Q74" i="14"/>
  <c r="V74" i="14"/>
  <c r="G78" i="14"/>
  <c r="M78" i="14" s="1"/>
  <c r="I78" i="14"/>
  <c r="K78" i="14"/>
  <c r="O78" i="14"/>
  <c r="Q78" i="14"/>
  <c r="V78" i="14"/>
  <c r="G80" i="14"/>
  <c r="I80" i="14"/>
  <c r="I70" i="14" s="1"/>
  <c r="K80" i="14"/>
  <c r="M80" i="14"/>
  <c r="O80" i="14"/>
  <c r="Q80" i="14"/>
  <c r="Q70" i="14" s="1"/>
  <c r="V80" i="14"/>
  <c r="G83" i="14"/>
  <c r="I83" i="14"/>
  <c r="K83" i="14"/>
  <c r="M83" i="14"/>
  <c r="O83" i="14"/>
  <c r="Q83" i="14"/>
  <c r="V83" i="14"/>
  <c r="G85" i="14"/>
  <c r="I85" i="14"/>
  <c r="K85" i="14"/>
  <c r="M85" i="14"/>
  <c r="O85" i="14"/>
  <c r="Q85" i="14"/>
  <c r="V85" i="14"/>
  <c r="G90" i="14"/>
  <c r="O90" i="14"/>
  <c r="G91" i="14"/>
  <c r="I91" i="14"/>
  <c r="I90" i="14" s="1"/>
  <c r="K91" i="14"/>
  <c r="K90" i="14" s="1"/>
  <c r="M91" i="14"/>
  <c r="M90" i="14" s="1"/>
  <c r="O91" i="14"/>
  <c r="Q91" i="14"/>
  <c r="Q90" i="14" s="1"/>
  <c r="V91" i="14"/>
  <c r="V90" i="14" s="1"/>
  <c r="K96" i="14"/>
  <c r="V96" i="14"/>
  <c r="G97" i="14"/>
  <c r="I97" i="14"/>
  <c r="I96" i="14" s="1"/>
  <c r="K97" i="14"/>
  <c r="M97" i="14"/>
  <c r="O97" i="14"/>
  <c r="Q97" i="14"/>
  <c r="Q96" i="14" s="1"/>
  <c r="V97" i="14"/>
  <c r="G102" i="14"/>
  <c r="G96" i="14" s="1"/>
  <c r="I102" i="14"/>
  <c r="K102" i="14"/>
  <c r="O102" i="14"/>
  <c r="O96" i="14" s="1"/>
  <c r="Q102" i="14"/>
  <c r="V102" i="14"/>
  <c r="G106" i="14"/>
  <c r="I106" i="14"/>
  <c r="K106" i="14"/>
  <c r="M106" i="14"/>
  <c r="O106" i="14"/>
  <c r="Q106" i="14"/>
  <c r="V106" i="14"/>
  <c r="G110" i="14"/>
  <c r="K110" i="14"/>
  <c r="O110" i="14"/>
  <c r="V110" i="14"/>
  <c r="G111" i="14"/>
  <c r="I111" i="14"/>
  <c r="I110" i="14" s="1"/>
  <c r="K111" i="14"/>
  <c r="M111" i="14"/>
  <c r="M110" i="14" s="1"/>
  <c r="O111" i="14"/>
  <c r="Q111" i="14"/>
  <c r="Q110" i="14" s="1"/>
  <c r="V111" i="14"/>
  <c r="G115" i="14"/>
  <c r="G116" i="14"/>
  <c r="I116" i="14"/>
  <c r="I115" i="14" s="1"/>
  <c r="K116" i="14"/>
  <c r="M116" i="14"/>
  <c r="O116" i="14"/>
  <c r="Q116" i="14"/>
  <c r="Q115" i="14" s="1"/>
  <c r="V116" i="14"/>
  <c r="G118" i="14"/>
  <c r="M118" i="14" s="1"/>
  <c r="I118" i="14"/>
  <c r="K118" i="14"/>
  <c r="K115" i="14" s="1"/>
  <c r="O118" i="14"/>
  <c r="Q118" i="14"/>
  <c r="V118" i="14"/>
  <c r="V115" i="14" s="1"/>
  <c r="G122" i="14"/>
  <c r="I122" i="14"/>
  <c r="K122" i="14"/>
  <c r="M122" i="14"/>
  <c r="O122" i="14"/>
  <c r="Q122" i="14"/>
  <c r="V122" i="14"/>
  <c r="G125" i="14"/>
  <c r="M125" i="14" s="1"/>
  <c r="I125" i="14"/>
  <c r="K125" i="14"/>
  <c r="O125" i="14"/>
  <c r="O115" i="14" s="1"/>
  <c r="Q125" i="14"/>
  <c r="V125" i="14"/>
  <c r="G131" i="14"/>
  <c r="I131" i="14"/>
  <c r="K131" i="14"/>
  <c r="M131" i="14"/>
  <c r="O131" i="14"/>
  <c r="Q131" i="14"/>
  <c r="V131" i="14"/>
  <c r="G135" i="14"/>
  <c r="M135" i="14" s="1"/>
  <c r="I135" i="14"/>
  <c r="K135" i="14"/>
  <c r="O135" i="14"/>
  <c r="Q135" i="14"/>
  <c r="V135" i="14"/>
  <c r="G138" i="14"/>
  <c r="I138" i="14"/>
  <c r="K138" i="14"/>
  <c r="M138" i="14"/>
  <c r="O138" i="14"/>
  <c r="Q138" i="14"/>
  <c r="V138" i="14"/>
  <c r="G141" i="14"/>
  <c r="M141" i="14" s="1"/>
  <c r="I141" i="14"/>
  <c r="K141" i="14"/>
  <c r="O141" i="14"/>
  <c r="Q141" i="14"/>
  <c r="V141" i="14"/>
  <c r="G144" i="14"/>
  <c r="I144" i="14"/>
  <c r="K144" i="14"/>
  <c r="M144" i="14"/>
  <c r="O144" i="14"/>
  <c r="Q144" i="14"/>
  <c r="V144" i="14"/>
  <c r="G146" i="14"/>
  <c r="M146" i="14" s="1"/>
  <c r="I146" i="14"/>
  <c r="K146" i="14"/>
  <c r="O146" i="14"/>
  <c r="Q146" i="14"/>
  <c r="V146" i="14"/>
  <c r="G148" i="14"/>
  <c r="I148" i="14"/>
  <c r="K148" i="14"/>
  <c r="M148" i="14"/>
  <c r="O148" i="14"/>
  <c r="Q148" i="14"/>
  <c r="V148" i="14"/>
  <c r="G150" i="14"/>
  <c r="M150" i="14" s="1"/>
  <c r="I150" i="14"/>
  <c r="K150" i="14"/>
  <c r="O150" i="14"/>
  <c r="Q150" i="14"/>
  <c r="V150" i="14"/>
  <c r="G153" i="14"/>
  <c r="I153" i="14"/>
  <c r="K153" i="14"/>
  <c r="M153" i="14"/>
  <c r="O153" i="14"/>
  <c r="Q153" i="14"/>
  <c r="V153" i="14"/>
  <c r="G156" i="14"/>
  <c r="M156" i="14" s="1"/>
  <c r="I156" i="14"/>
  <c r="K156" i="14"/>
  <c r="O156" i="14"/>
  <c r="Q156" i="14"/>
  <c r="V156" i="14"/>
  <c r="G158" i="14"/>
  <c r="I158" i="14"/>
  <c r="K158" i="14"/>
  <c r="M158" i="14"/>
  <c r="O158" i="14"/>
  <c r="Q158" i="14"/>
  <c r="V158" i="14"/>
  <c r="G161" i="14"/>
  <c r="M161" i="14" s="1"/>
  <c r="I161" i="14"/>
  <c r="K161" i="14"/>
  <c r="O161" i="14"/>
  <c r="Q161" i="14"/>
  <c r="V161" i="14"/>
  <c r="G164" i="14"/>
  <c r="I164" i="14"/>
  <c r="K164" i="14"/>
  <c r="M164" i="14"/>
  <c r="O164" i="14"/>
  <c r="Q164" i="14"/>
  <c r="V164" i="14"/>
  <c r="G167" i="14"/>
  <c r="M167" i="14" s="1"/>
  <c r="I167" i="14"/>
  <c r="K167" i="14"/>
  <c r="O167" i="14"/>
  <c r="Q167" i="14"/>
  <c r="V167" i="14"/>
  <c r="G170" i="14"/>
  <c r="I170" i="14"/>
  <c r="K170" i="14"/>
  <c r="M170" i="14"/>
  <c r="O170" i="14"/>
  <c r="Q170" i="14"/>
  <c r="V170" i="14"/>
  <c r="G173" i="14"/>
  <c r="M173" i="14" s="1"/>
  <c r="I173" i="14"/>
  <c r="K173" i="14"/>
  <c r="O173" i="14"/>
  <c r="Q173" i="14"/>
  <c r="V173" i="14"/>
  <c r="G175" i="14"/>
  <c r="I175" i="14"/>
  <c r="K175" i="14"/>
  <c r="M175" i="14"/>
  <c r="O175" i="14"/>
  <c r="Q175" i="14"/>
  <c r="V175" i="14"/>
  <c r="G177" i="14"/>
  <c r="M177" i="14" s="1"/>
  <c r="I177" i="14"/>
  <c r="K177" i="14"/>
  <c r="O177" i="14"/>
  <c r="Q177" i="14"/>
  <c r="V177" i="14"/>
  <c r="G179" i="14"/>
  <c r="I179" i="14"/>
  <c r="K179" i="14"/>
  <c r="M179" i="14"/>
  <c r="O179" i="14"/>
  <c r="Q179" i="14"/>
  <c r="V179" i="14"/>
  <c r="G181" i="14"/>
  <c r="M181" i="14" s="1"/>
  <c r="I181" i="14"/>
  <c r="K181" i="14"/>
  <c r="O181" i="14"/>
  <c r="Q181" i="14"/>
  <c r="V181" i="14"/>
  <c r="G183" i="14"/>
  <c r="I183" i="14"/>
  <c r="K183" i="14"/>
  <c r="M183" i="14"/>
  <c r="O183" i="14"/>
  <c r="Q183" i="14"/>
  <c r="V183" i="14"/>
  <c r="G185" i="14"/>
  <c r="K185" i="14"/>
  <c r="O185" i="14"/>
  <c r="V185" i="14"/>
  <c r="G186" i="14"/>
  <c r="I186" i="14"/>
  <c r="I185" i="14" s="1"/>
  <c r="K186" i="14"/>
  <c r="M186" i="14"/>
  <c r="M185" i="14" s="1"/>
  <c r="O186" i="14"/>
  <c r="Q186" i="14"/>
  <c r="Q185" i="14" s="1"/>
  <c r="V186" i="14"/>
  <c r="G188" i="14"/>
  <c r="O188" i="14"/>
  <c r="G189" i="14"/>
  <c r="I189" i="14"/>
  <c r="I188" i="14" s="1"/>
  <c r="K189" i="14"/>
  <c r="M189" i="14"/>
  <c r="O189" i="14"/>
  <c r="Q189" i="14"/>
  <c r="Q188" i="14" s="1"/>
  <c r="V189" i="14"/>
  <c r="G193" i="14"/>
  <c r="M193" i="14" s="1"/>
  <c r="I193" i="14"/>
  <c r="K193" i="14"/>
  <c r="K188" i="14" s="1"/>
  <c r="O193" i="14"/>
  <c r="Q193" i="14"/>
  <c r="V193" i="14"/>
  <c r="V188" i="14" s="1"/>
  <c r="G197" i="14"/>
  <c r="I197" i="14"/>
  <c r="K197" i="14"/>
  <c r="M197" i="14"/>
  <c r="O197" i="14"/>
  <c r="Q197" i="14"/>
  <c r="V197" i="14"/>
  <c r="AE200" i="14"/>
  <c r="G60" i="13"/>
  <c r="BA34" i="13"/>
  <c r="BA30" i="13"/>
  <c r="BA15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4" i="13"/>
  <c r="I14" i="13"/>
  <c r="K14" i="13"/>
  <c r="M14" i="13"/>
  <c r="O14" i="13"/>
  <c r="Q14" i="13"/>
  <c r="V14" i="13"/>
  <c r="G18" i="13"/>
  <c r="G8" i="13" s="1"/>
  <c r="I18" i="13"/>
  <c r="K18" i="13"/>
  <c r="M18" i="13"/>
  <c r="O18" i="13"/>
  <c r="Q18" i="13"/>
  <c r="V18" i="13"/>
  <c r="G23" i="13"/>
  <c r="M23" i="13" s="1"/>
  <c r="I23" i="13"/>
  <c r="I22" i="13" s="1"/>
  <c r="K23" i="13"/>
  <c r="K22" i="13" s="1"/>
  <c r="O23" i="13"/>
  <c r="Q23" i="13"/>
  <c r="Q22" i="13" s="1"/>
  <c r="V23" i="13"/>
  <c r="V22" i="13" s="1"/>
  <c r="G26" i="13"/>
  <c r="I26" i="13"/>
  <c r="K26" i="13"/>
  <c r="M26" i="13"/>
  <c r="O26" i="13"/>
  <c r="Q26" i="13"/>
  <c r="V26" i="13"/>
  <c r="G29" i="13"/>
  <c r="I29" i="13"/>
  <c r="K29" i="13"/>
  <c r="M29" i="13"/>
  <c r="O29" i="13"/>
  <c r="Q29" i="13"/>
  <c r="V29" i="13"/>
  <c r="G33" i="13"/>
  <c r="M33" i="13" s="1"/>
  <c r="I33" i="13"/>
  <c r="K33" i="13"/>
  <c r="O33" i="13"/>
  <c r="O22" i="13" s="1"/>
  <c r="Q33" i="13"/>
  <c r="V33" i="13"/>
  <c r="G37" i="13"/>
  <c r="M37" i="13" s="1"/>
  <c r="I37" i="13"/>
  <c r="K37" i="13"/>
  <c r="O37" i="13"/>
  <c r="Q37" i="13"/>
  <c r="V37" i="13"/>
  <c r="G39" i="13"/>
  <c r="I39" i="13"/>
  <c r="K39" i="13"/>
  <c r="M39" i="13"/>
  <c r="O39" i="13"/>
  <c r="Q39" i="13"/>
  <c r="V39" i="13"/>
  <c r="G42" i="13"/>
  <c r="I42" i="13"/>
  <c r="K42" i="13"/>
  <c r="M42" i="13"/>
  <c r="O42" i="13"/>
  <c r="Q42" i="13"/>
  <c r="V42" i="13"/>
  <c r="G45" i="13"/>
  <c r="O45" i="13"/>
  <c r="G46" i="13"/>
  <c r="M46" i="13" s="1"/>
  <c r="M45" i="13" s="1"/>
  <c r="I46" i="13"/>
  <c r="I45" i="13" s="1"/>
  <c r="K46" i="13"/>
  <c r="K45" i="13" s="1"/>
  <c r="O46" i="13"/>
  <c r="Q46" i="13"/>
  <c r="Q45" i="13" s="1"/>
  <c r="V46" i="13"/>
  <c r="V45" i="13" s="1"/>
  <c r="G51" i="13"/>
  <c r="I51" i="13"/>
  <c r="K51" i="13"/>
  <c r="M51" i="13"/>
  <c r="O51" i="13"/>
  <c r="Q51" i="13"/>
  <c r="V51" i="13"/>
  <c r="K56" i="13"/>
  <c r="V56" i="13"/>
  <c r="G57" i="13"/>
  <c r="G56" i="13" s="1"/>
  <c r="I57" i="13"/>
  <c r="I56" i="13" s="1"/>
  <c r="K57" i="13"/>
  <c r="O57" i="13"/>
  <c r="O56" i="13" s="1"/>
  <c r="Q57" i="13"/>
  <c r="Q56" i="13" s="1"/>
  <c r="V57" i="13"/>
  <c r="AE60" i="13"/>
  <c r="AF60" i="13"/>
  <c r="G198" i="12"/>
  <c r="BA190" i="12"/>
  <c r="BA171" i="12"/>
  <c r="BA168" i="12"/>
  <c r="BA132" i="12"/>
  <c r="BA131" i="12"/>
  <c r="BA129" i="12"/>
  <c r="BA111" i="12"/>
  <c r="BA109" i="12"/>
  <c r="BA104" i="12"/>
  <c r="BA52" i="12"/>
  <c r="BA49" i="12"/>
  <c r="BA32" i="12"/>
  <c r="BA26" i="12"/>
  <c r="G9" i="12"/>
  <c r="I9" i="12"/>
  <c r="I8" i="12" s="1"/>
  <c r="K9" i="12"/>
  <c r="M9" i="12"/>
  <c r="O9" i="12"/>
  <c r="Q9" i="12"/>
  <c r="Q8" i="12" s="1"/>
  <c r="V9" i="12"/>
  <c r="G13" i="12"/>
  <c r="AF198" i="12" s="1"/>
  <c r="I13" i="12"/>
  <c r="K13" i="12"/>
  <c r="O13" i="12"/>
  <c r="O8" i="12" s="1"/>
  <c r="Q13" i="12"/>
  <c r="V13" i="12"/>
  <c r="G16" i="12"/>
  <c r="I16" i="12"/>
  <c r="K16" i="12"/>
  <c r="M16" i="12"/>
  <c r="O16" i="12"/>
  <c r="Q16" i="12"/>
  <c r="V16" i="12"/>
  <c r="G19" i="12"/>
  <c r="M19" i="12" s="1"/>
  <c r="I19" i="12"/>
  <c r="K19" i="12"/>
  <c r="K8" i="12" s="1"/>
  <c r="O19" i="12"/>
  <c r="Q19" i="12"/>
  <c r="V19" i="12"/>
  <c r="V8" i="12" s="1"/>
  <c r="G25" i="12"/>
  <c r="I25" i="12"/>
  <c r="K25" i="12"/>
  <c r="M25" i="12"/>
  <c r="O25" i="12"/>
  <c r="Q25" i="12"/>
  <c r="V25" i="12"/>
  <c r="G31" i="12"/>
  <c r="M31" i="12" s="1"/>
  <c r="I31" i="12"/>
  <c r="K31" i="12"/>
  <c r="O31" i="12"/>
  <c r="Q31" i="12"/>
  <c r="V31" i="12"/>
  <c r="G35" i="12"/>
  <c r="I35" i="12"/>
  <c r="K35" i="12"/>
  <c r="M35" i="12"/>
  <c r="O35" i="12"/>
  <c r="Q35" i="12"/>
  <c r="V35" i="12"/>
  <c r="G42" i="12"/>
  <c r="I42" i="12"/>
  <c r="I41" i="12" s="1"/>
  <c r="K42" i="12"/>
  <c r="M42" i="12"/>
  <c r="O42" i="12"/>
  <c r="Q42" i="12"/>
  <c r="Q41" i="12" s="1"/>
  <c r="V42" i="12"/>
  <c r="G45" i="12"/>
  <c r="G41" i="12" s="1"/>
  <c r="I45" i="12"/>
  <c r="K45" i="12"/>
  <c r="O45" i="12"/>
  <c r="O41" i="12" s="1"/>
  <c r="Q45" i="12"/>
  <c r="V45" i="12"/>
  <c r="G48" i="12"/>
  <c r="I48" i="12"/>
  <c r="K48" i="12"/>
  <c r="M48" i="12"/>
  <c r="O48" i="12"/>
  <c r="Q48" i="12"/>
  <c r="V48" i="12"/>
  <c r="G51" i="12"/>
  <c r="M51" i="12" s="1"/>
  <c r="I51" i="12"/>
  <c r="K51" i="12"/>
  <c r="K41" i="12" s="1"/>
  <c r="O51" i="12"/>
  <c r="Q51" i="12"/>
  <c r="V51" i="12"/>
  <c r="V41" i="12" s="1"/>
  <c r="G54" i="12"/>
  <c r="I54" i="12"/>
  <c r="K54" i="12"/>
  <c r="M54" i="12"/>
  <c r="O54" i="12"/>
  <c r="Q54" i="12"/>
  <c r="V54" i="12"/>
  <c r="G57" i="12"/>
  <c r="M57" i="12" s="1"/>
  <c r="I57" i="12"/>
  <c r="K57" i="12"/>
  <c r="O57" i="12"/>
  <c r="Q57" i="12"/>
  <c r="V57" i="12"/>
  <c r="G60" i="12"/>
  <c r="I60" i="12"/>
  <c r="K60" i="12"/>
  <c r="M60" i="12"/>
  <c r="O60" i="12"/>
  <c r="Q60" i="12"/>
  <c r="V60" i="12"/>
  <c r="G63" i="12"/>
  <c r="M63" i="12" s="1"/>
  <c r="I63" i="12"/>
  <c r="K63" i="12"/>
  <c r="O63" i="12"/>
  <c r="Q63" i="12"/>
  <c r="V63" i="12"/>
  <c r="G66" i="12"/>
  <c r="G65" i="12" s="1"/>
  <c r="I66" i="12"/>
  <c r="K66" i="12"/>
  <c r="K65" i="12" s="1"/>
  <c r="O66" i="12"/>
  <c r="O65" i="12" s="1"/>
  <c r="Q66" i="12"/>
  <c r="V66" i="12"/>
  <c r="V65" i="12" s="1"/>
  <c r="G68" i="12"/>
  <c r="I68" i="12"/>
  <c r="I65" i="12" s="1"/>
  <c r="K68" i="12"/>
  <c r="M68" i="12"/>
  <c r="O68" i="12"/>
  <c r="Q68" i="12"/>
  <c r="Q65" i="12" s="1"/>
  <c r="V68" i="12"/>
  <c r="G70" i="12"/>
  <c r="M70" i="12" s="1"/>
  <c r="I70" i="12"/>
  <c r="K70" i="12"/>
  <c r="O70" i="12"/>
  <c r="Q70" i="12"/>
  <c r="V70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4" i="12"/>
  <c r="I84" i="12"/>
  <c r="K84" i="12"/>
  <c r="M84" i="12"/>
  <c r="O84" i="12"/>
  <c r="Q84" i="12"/>
  <c r="V84" i="12"/>
  <c r="G87" i="12"/>
  <c r="G88" i="12"/>
  <c r="I88" i="12"/>
  <c r="I87" i="12" s="1"/>
  <c r="K88" i="12"/>
  <c r="M88" i="12"/>
  <c r="O88" i="12"/>
  <c r="Q88" i="12"/>
  <c r="Q87" i="12" s="1"/>
  <c r="V88" i="12"/>
  <c r="G91" i="12"/>
  <c r="M91" i="12" s="1"/>
  <c r="I91" i="12"/>
  <c r="K91" i="12"/>
  <c r="K87" i="12" s="1"/>
  <c r="O91" i="12"/>
  <c r="Q91" i="12"/>
  <c r="V91" i="12"/>
  <c r="V87" i="12" s="1"/>
  <c r="G93" i="12"/>
  <c r="I93" i="12"/>
  <c r="K93" i="12"/>
  <c r="M93" i="12"/>
  <c r="O93" i="12"/>
  <c r="Q93" i="12"/>
  <c r="V93" i="12"/>
  <c r="G95" i="12"/>
  <c r="M95" i="12" s="1"/>
  <c r="I95" i="12"/>
  <c r="K95" i="12"/>
  <c r="O95" i="12"/>
  <c r="O87" i="12" s="1"/>
  <c r="Q95" i="12"/>
  <c r="V95" i="12"/>
  <c r="G97" i="12"/>
  <c r="I97" i="12"/>
  <c r="K97" i="12"/>
  <c r="M97" i="12"/>
  <c r="O97" i="12"/>
  <c r="Q97" i="12"/>
  <c r="V97" i="12"/>
  <c r="G99" i="12"/>
  <c r="M99" i="12" s="1"/>
  <c r="I99" i="12"/>
  <c r="K99" i="12"/>
  <c r="O99" i="12"/>
  <c r="Q99" i="12"/>
  <c r="V99" i="12"/>
  <c r="G101" i="12"/>
  <c r="I101" i="12"/>
  <c r="K101" i="12"/>
  <c r="M101" i="12"/>
  <c r="O101" i="12"/>
  <c r="Q101" i="12"/>
  <c r="V101" i="12"/>
  <c r="G103" i="12"/>
  <c r="M103" i="12" s="1"/>
  <c r="I103" i="12"/>
  <c r="K103" i="12"/>
  <c r="O103" i="12"/>
  <c r="Q103" i="12"/>
  <c r="V103" i="12"/>
  <c r="G106" i="12"/>
  <c r="I106" i="12"/>
  <c r="K106" i="12"/>
  <c r="M106" i="12"/>
  <c r="O106" i="12"/>
  <c r="Q106" i="12"/>
  <c r="V106" i="12"/>
  <c r="G113" i="12"/>
  <c r="M113" i="12" s="1"/>
  <c r="I113" i="12"/>
  <c r="K113" i="12"/>
  <c r="O113" i="12"/>
  <c r="Q113" i="12"/>
  <c r="V113" i="12"/>
  <c r="G119" i="12"/>
  <c r="G118" i="12" s="1"/>
  <c r="I119" i="12"/>
  <c r="K119" i="12"/>
  <c r="K118" i="12" s="1"/>
  <c r="O119" i="12"/>
  <c r="O118" i="12" s="1"/>
  <c r="Q119" i="12"/>
  <c r="V119" i="12"/>
  <c r="V118" i="12" s="1"/>
  <c r="G122" i="12"/>
  <c r="I122" i="12"/>
  <c r="I118" i="12" s="1"/>
  <c r="K122" i="12"/>
  <c r="M122" i="12"/>
  <c r="O122" i="12"/>
  <c r="Q122" i="12"/>
  <c r="Q118" i="12" s="1"/>
  <c r="V122" i="12"/>
  <c r="G125" i="12"/>
  <c r="M125" i="12" s="1"/>
  <c r="I125" i="12"/>
  <c r="K125" i="12"/>
  <c r="O125" i="12"/>
  <c r="Q125" i="12"/>
  <c r="V125" i="12"/>
  <c r="G128" i="12"/>
  <c r="I128" i="12"/>
  <c r="K128" i="12"/>
  <c r="M128" i="12"/>
  <c r="O128" i="12"/>
  <c r="Q128" i="12"/>
  <c r="V128" i="12"/>
  <c r="G130" i="12"/>
  <c r="M130" i="12" s="1"/>
  <c r="I130" i="12"/>
  <c r="K130" i="12"/>
  <c r="O130" i="12"/>
  <c r="Q130" i="12"/>
  <c r="V130" i="12"/>
  <c r="I133" i="12"/>
  <c r="Q133" i="12"/>
  <c r="G134" i="12"/>
  <c r="M134" i="12" s="1"/>
  <c r="M133" i="12" s="1"/>
  <c r="I134" i="12"/>
  <c r="K134" i="12"/>
  <c r="K133" i="12" s="1"/>
  <c r="O134" i="12"/>
  <c r="O133" i="12" s="1"/>
  <c r="Q134" i="12"/>
  <c r="V134" i="12"/>
  <c r="V133" i="12" s="1"/>
  <c r="G139" i="12"/>
  <c r="I139" i="12"/>
  <c r="K139" i="12"/>
  <c r="M139" i="12"/>
  <c r="O139" i="12"/>
  <c r="Q139" i="12"/>
  <c r="V139" i="12"/>
  <c r="G144" i="12"/>
  <c r="O144" i="12"/>
  <c r="G145" i="12"/>
  <c r="I145" i="12"/>
  <c r="I144" i="12" s="1"/>
  <c r="K145" i="12"/>
  <c r="M145" i="12"/>
  <c r="O145" i="12"/>
  <c r="Q145" i="12"/>
  <c r="Q144" i="12" s="1"/>
  <c r="V145" i="12"/>
  <c r="G149" i="12"/>
  <c r="M149" i="12" s="1"/>
  <c r="I149" i="12"/>
  <c r="K149" i="12"/>
  <c r="K144" i="12" s="1"/>
  <c r="O149" i="12"/>
  <c r="Q149" i="12"/>
  <c r="V149" i="12"/>
  <c r="V144" i="12" s="1"/>
  <c r="G152" i="12"/>
  <c r="I152" i="12"/>
  <c r="K152" i="12"/>
  <c r="M152" i="12"/>
  <c r="O152" i="12"/>
  <c r="Q152" i="12"/>
  <c r="V152" i="12"/>
  <c r="G154" i="12"/>
  <c r="K154" i="12"/>
  <c r="O154" i="12"/>
  <c r="V154" i="12"/>
  <c r="G155" i="12"/>
  <c r="I155" i="12"/>
  <c r="I154" i="12" s="1"/>
  <c r="K155" i="12"/>
  <c r="M155" i="12"/>
  <c r="M154" i="12" s="1"/>
  <c r="O155" i="12"/>
  <c r="Q155" i="12"/>
  <c r="Q154" i="12" s="1"/>
  <c r="V155" i="12"/>
  <c r="K157" i="12"/>
  <c r="V157" i="12"/>
  <c r="G158" i="12"/>
  <c r="I158" i="12"/>
  <c r="I157" i="12" s="1"/>
  <c r="K158" i="12"/>
  <c r="M158" i="12"/>
  <c r="O158" i="12"/>
  <c r="Q158" i="12"/>
  <c r="Q157" i="12" s="1"/>
  <c r="V158" i="12"/>
  <c r="G160" i="12"/>
  <c r="G157" i="12" s="1"/>
  <c r="I160" i="12"/>
  <c r="K160" i="12"/>
  <c r="O160" i="12"/>
  <c r="O157" i="12" s="1"/>
  <c r="Q160" i="12"/>
  <c r="V160" i="12"/>
  <c r="G162" i="12"/>
  <c r="I162" i="12"/>
  <c r="K162" i="12"/>
  <c r="M162" i="12"/>
  <c r="O162" i="12"/>
  <c r="Q162" i="12"/>
  <c r="V162" i="12"/>
  <c r="G165" i="12"/>
  <c r="I165" i="12"/>
  <c r="I164" i="12" s="1"/>
  <c r="K165" i="12"/>
  <c r="M165" i="12"/>
  <c r="O165" i="12"/>
  <c r="Q165" i="12"/>
  <c r="Q164" i="12" s="1"/>
  <c r="V165" i="12"/>
  <c r="G167" i="12"/>
  <c r="G164" i="12" s="1"/>
  <c r="I167" i="12"/>
  <c r="K167" i="12"/>
  <c r="O167" i="12"/>
  <c r="O164" i="12" s="1"/>
  <c r="Q167" i="12"/>
  <c r="V167" i="12"/>
  <c r="G170" i="12"/>
  <c r="I170" i="12"/>
  <c r="K170" i="12"/>
  <c r="M170" i="12"/>
  <c r="O170" i="12"/>
  <c r="Q170" i="12"/>
  <c r="V170" i="12"/>
  <c r="G172" i="12"/>
  <c r="M172" i="12" s="1"/>
  <c r="I172" i="12"/>
  <c r="K172" i="12"/>
  <c r="K164" i="12" s="1"/>
  <c r="O172" i="12"/>
  <c r="Q172" i="12"/>
  <c r="V172" i="12"/>
  <c r="V164" i="12" s="1"/>
  <c r="G174" i="12"/>
  <c r="I174" i="12"/>
  <c r="K174" i="12"/>
  <c r="M174" i="12"/>
  <c r="O174" i="12"/>
  <c r="Q174" i="12"/>
  <c r="V174" i="12"/>
  <c r="G176" i="12"/>
  <c r="M176" i="12" s="1"/>
  <c r="I176" i="12"/>
  <c r="K176" i="12"/>
  <c r="O176" i="12"/>
  <c r="Q176" i="12"/>
  <c r="V176" i="12"/>
  <c r="I178" i="12"/>
  <c r="Q178" i="12"/>
  <c r="G179" i="12"/>
  <c r="M179" i="12" s="1"/>
  <c r="M178" i="12" s="1"/>
  <c r="I179" i="12"/>
  <c r="K179" i="12"/>
  <c r="K178" i="12" s="1"/>
  <c r="O179" i="12"/>
  <c r="O178" i="12" s="1"/>
  <c r="Q179" i="12"/>
  <c r="V179" i="12"/>
  <c r="V178" i="12" s="1"/>
  <c r="I182" i="12"/>
  <c r="Q182" i="12"/>
  <c r="G183" i="12"/>
  <c r="G182" i="12" s="1"/>
  <c r="I183" i="12"/>
  <c r="K183" i="12"/>
  <c r="K182" i="12" s="1"/>
  <c r="O183" i="12"/>
  <c r="O182" i="12" s="1"/>
  <c r="Q183" i="12"/>
  <c r="V183" i="12"/>
  <c r="V182" i="12" s="1"/>
  <c r="G189" i="12"/>
  <c r="M189" i="12" s="1"/>
  <c r="I189" i="12"/>
  <c r="K189" i="12"/>
  <c r="K188" i="12" s="1"/>
  <c r="O189" i="12"/>
  <c r="O188" i="12" s="1"/>
  <c r="Q189" i="12"/>
  <c r="V189" i="12"/>
  <c r="V188" i="12" s="1"/>
  <c r="G191" i="12"/>
  <c r="I191" i="12"/>
  <c r="K191" i="12"/>
  <c r="M191" i="12"/>
  <c r="O191" i="12"/>
  <c r="Q191" i="12"/>
  <c r="V191" i="12"/>
  <c r="G193" i="12"/>
  <c r="M193" i="12" s="1"/>
  <c r="I193" i="12"/>
  <c r="K193" i="12"/>
  <c r="O193" i="12"/>
  <c r="Q193" i="12"/>
  <c r="V193" i="12"/>
  <c r="G194" i="12"/>
  <c r="I194" i="12"/>
  <c r="I188" i="12" s="1"/>
  <c r="K194" i="12"/>
  <c r="M194" i="12"/>
  <c r="O194" i="12"/>
  <c r="Q194" i="12"/>
  <c r="Q188" i="12" s="1"/>
  <c r="V194" i="12"/>
  <c r="G195" i="12"/>
  <c r="M195" i="12" s="1"/>
  <c r="I195" i="12"/>
  <c r="K195" i="12"/>
  <c r="O195" i="12"/>
  <c r="Q195" i="12"/>
  <c r="V195" i="12"/>
  <c r="G196" i="12"/>
  <c r="I196" i="12"/>
  <c r="K196" i="12"/>
  <c r="M196" i="12"/>
  <c r="O196" i="12"/>
  <c r="Q196" i="12"/>
  <c r="V196" i="12"/>
  <c r="AE198" i="12"/>
  <c r="I20" i="1"/>
  <c r="I19" i="1"/>
  <c r="I18" i="1"/>
  <c r="I17" i="1"/>
  <c r="I16" i="1"/>
  <c r="I80" i="1"/>
  <c r="J79" i="1" s="1"/>
  <c r="F47" i="1"/>
  <c r="G47" i="1"/>
  <c r="G25" i="1" s="1"/>
  <c r="A25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I39" i="1" s="1"/>
  <c r="I47" i="1" s="1"/>
  <c r="J28" i="1"/>
  <c r="J26" i="1"/>
  <c r="G38" i="1"/>
  <c r="F38" i="1"/>
  <c r="J23" i="1"/>
  <c r="J24" i="1"/>
  <c r="J25" i="1"/>
  <c r="J27" i="1"/>
  <c r="E24" i="1"/>
  <c r="E26" i="1"/>
  <c r="J71" i="1" l="1"/>
  <c r="J63" i="1"/>
  <c r="J69" i="1"/>
  <c r="J77" i="1"/>
  <c r="J61" i="1"/>
  <c r="J67" i="1"/>
  <c r="J75" i="1"/>
  <c r="J65" i="1"/>
  <c r="J73" i="1"/>
  <c r="J62" i="1"/>
  <c r="J64" i="1"/>
  <c r="J66" i="1"/>
  <c r="J68" i="1"/>
  <c r="J70" i="1"/>
  <c r="J72" i="1"/>
  <c r="J74" i="1"/>
  <c r="J76" i="1"/>
  <c r="J78" i="1"/>
  <c r="G26" i="1"/>
  <c r="A26" i="1"/>
  <c r="G28" i="1"/>
  <c r="G23" i="1"/>
  <c r="M22" i="16"/>
  <c r="M18" i="16" s="1"/>
  <c r="M16" i="16"/>
  <c r="M8" i="16" s="1"/>
  <c r="AF35" i="16"/>
  <c r="M8" i="15"/>
  <c r="G8" i="15"/>
  <c r="M188" i="14"/>
  <c r="M115" i="14"/>
  <c r="M102" i="14"/>
  <c r="M96" i="14" s="1"/>
  <c r="M9" i="14"/>
  <c r="M8" i="14" s="1"/>
  <c r="AF200" i="14"/>
  <c r="M22" i="13"/>
  <c r="G22" i="13"/>
  <c r="M57" i="13"/>
  <c r="M56" i="13" s="1"/>
  <c r="M188" i="12"/>
  <c r="M144" i="12"/>
  <c r="M87" i="12"/>
  <c r="M8" i="12"/>
  <c r="G188" i="12"/>
  <c r="M183" i="12"/>
  <c r="M182" i="12" s="1"/>
  <c r="G178" i="12"/>
  <c r="M167" i="12"/>
  <c r="M164" i="12" s="1"/>
  <c r="M160" i="12"/>
  <c r="M157" i="12" s="1"/>
  <c r="G133" i="12"/>
  <c r="M119" i="12"/>
  <c r="M118" i="12" s="1"/>
  <c r="M66" i="12"/>
  <c r="M65" i="12" s="1"/>
  <c r="M45" i="12"/>
  <c r="M41" i="12" s="1"/>
  <c r="M13" i="12"/>
  <c r="G8" i="12"/>
  <c r="I21" i="1"/>
  <c r="J45" i="1"/>
  <c r="J41" i="1"/>
  <c r="J39" i="1"/>
  <c r="J47" i="1" s="1"/>
  <c r="J43" i="1"/>
  <c r="J46" i="1"/>
  <c r="J42" i="1"/>
  <c r="J44" i="1"/>
  <c r="H47" i="1"/>
  <c r="J80" i="1" l="1"/>
  <c r="A23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417B0F8B-75E0-4BCF-A081-AFE437360C1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183D6CB-5996-467E-B0C7-BA70A9F047C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1DC84ECB-6E74-4955-BFB5-F489C702DF9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8709C38-5AFC-4DFA-B8F4-9BDE6746FE7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8377F048-4EDF-42B5-9E7D-DECBCE9331F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3ACE07-AA8E-4009-A6F9-E5CA3BB747E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F4C0C233-07A6-40EE-9760-4AD0186B0A9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49211DE-75D2-492D-B2A6-CA4C71CE25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Krasnovský</author>
  </authors>
  <commentList>
    <comment ref="S6" authorId="0" shapeId="0" xr:uid="{1D160028-350D-4201-B680-596D4DC6537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C90E955-2FC0-46A9-98D6-84C685A4B5C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<sst xmlns="http://schemas.openxmlformats.org/spreadsheetml/2006/main" count="2708" uniqueCount="785">
  <si>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</si>
  <si>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</si>
  <si>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</si>
  <si>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</si>
  <si>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</si>
  <si>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</si>
  <si>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</si>
  <si>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</si>
  <si>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</si>
  <si>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</si>
  <si>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</si>
  <si>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</si>
  <si>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</si>
  <si>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</si>
  <si>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</si>
  <si>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</si>
  <si>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</si>
  <si>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</si>
  <si>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</si>
  <si>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</si>
  <si>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</si>
  <si>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</si>
  <si>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</si>
  <si>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</si>
  <si>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</si>
  <si>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</si>
  <si>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</si>
  <si>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</si>
  <si>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</si>
  <si>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</si>
  <si>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</si>
  <si>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</si>
  <si>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</si>
  <si>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</si>
  <si>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</si>
  <si>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</si>
  <si>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</si>
  <si>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</si>
  <si>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</si>
  <si>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</si>
  <si>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</si>
  <si>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</si>
  <si>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</si>
  <si>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21018</t>
  </si>
  <si>
    <t>Hřiště za školou, ul. V Zálomu</t>
  </si>
  <si>
    <t>Stavba</t>
  </si>
  <si>
    <t>Stavební objekt</t>
  </si>
  <si>
    <t>01</t>
  </si>
  <si>
    <t>Multifunkční hřiště za školou</t>
  </si>
  <si>
    <t xml:space="preserve"> SO01</t>
  </si>
  <si>
    <t>Multifunkční hřiště</t>
  </si>
  <si>
    <t xml:space="preserve"> SO02</t>
  </si>
  <si>
    <t>Zpevněné plochy</t>
  </si>
  <si>
    <t xml:space="preserve"> SO03</t>
  </si>
  <si>
    <t>Vsakovací zařízení</t>
  </si>
  <si>
    <t xml:space="preserve"> SO04</t>
  </si>
  <si>
    <t>Terénní a sadovnické úpravy</t>
  </si>
  <si>
    <t>VO+ON</t>
  </si>
  <si>
    <t>Vedlejší a ostatní náklady</t>
  </si>
  <si>
    <t>Celkem za stavbu</t>
  </si>
  <si>
    <t>CZK</t>
  </si>
  <si>
    <t>#POPS</t>
  </si>
  <si>
    <t>Popis stavby: 21018 - Hřiště za školou, ul. V Zálomu</t>
  </si>
  <si>
    <t>#POPO</t>
  </si>
  <si>
    <t>Popis objektu: 01 - Multifunkční hřiště za školou</t>
  </si>
  <si>
    <t>#POPR</t>
  </si>
  <si>
    <t>Popis rozpoetu:  SO01 - Multifunkční hřiště</t>
  </si>
  <si>
    <t>Popis rozpoetu:  SO02 - Zpevněné plochy</t>
  </si>
  <si>
    <t>Popis rozpoetu:  SO03 - Vsakovací zařízení</t>
  </si>
  <si>
    <t>Popis rozpoetu:  SO04 - Terénní a sadovnické úpravy</t>
  </si>
  <si>
    <t>Popis rozpoetu: VO+ON - Vedlejší a ostatní náklady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</si>
  <si>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</si>
  <si>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</si>
  <si>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</si>
  <si>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</si>
  <si>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</si>
  <si>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</si>
  <si>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</si>
  <si>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</si>
  <si>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</si>
  <si>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</si>
  <si>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</si>
  <si>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</si>
  <si>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63</t>
  </si>
  <si>
    <t>Podlahy a podlahové konstrukce</t>
  </si>
  <si>
    <t>8</t>
  </si>
  <si>
    <t>Trubní vedení</t>
  </si>
  <si>
    <t>9</t>
  </si>
  <si>
    <t>Ostatní konstrukce, bourání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</si>
  <si>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</si>
  <si>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</si>
  <si>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</si>
  <si>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</si>
  <si>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</si>
  <si>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</si>
  <si>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721</t>
  </si>
  <si>
    <t>Vnitřní kanalizace</t>
  </si>
  <si>
    <t>762</t>
  </si>
  <si>
    <t>Konstrukce tesařské</t>
  </si>
  <si>
    <t>767</t>
  </si>
  <si>
    <t>Konstrukce zámečnické</t>
  </si>
  <si>
    <t>783</t>
  </si>
  <si>
    <t>Nátěry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</si>
  <si>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</si>
  <si>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</si>
  <si>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</si>
  <si>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</si>
  <si>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</si>
  <si>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</si>
  <si>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</si>
  <si>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</si>
  <si>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</si>
  <si>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</si>
  <si>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</si>
  <si>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</si>
  <si>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</si>
  <si>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</si>
  <si>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</si>
  <si>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</si>
  <si>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</si>
  <si>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</si>
  <si>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</si>
  <si>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</si>
  <si>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</si>
  <si>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</si>
  <si>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</si>
  <si>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</si>
  <si>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</si>
  <si>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</si>
  <si>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</si>
  <si>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</si>
  <si>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</si>
  <si>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</si>
  <si>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</si>
  <si>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</si>
  <si>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</si>
  <si>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</si>
  <si>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</si>
  <si>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</si>
  <si>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</si>
  <si>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</si>
  <si>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</si>
  <si>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</si>
  <si>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RTS 24/ II</t>
  </si>
  <si>
    <t>RTS 22/ II</t>
  </si>
  <si>
    <t>Práce</t>
  </si>
  <si>
    <t>Modrá</t>
  </si>
  <si>
    <t>POL1_</t>
  </si>
  <si>
    <t>s přemístěním hmot na skládku na vzdálenost do 3 m nebo s naložením na dopravní prostředek</t>
  </si>
  <si>
    <t>SPI</t>
  </si>
  <si>
    <t xml:space="preserve">C.4 - Situační výkres bouracích prací (CAD) : </t>
  </si>
  <si>
    <t>VV</t>
  </si>
  <si>
    <t>dlážděný chodník : 4,2</t>
  </si>
  <si>
    <t>113108405R00</t>
  </si>
  <si>
    <t>Odstranění podkladů nebo krytů živičných, v ploše jednotlivě nad 50 m2, tloušťka vrstvy 50 mm</t>
  </si>
  <si>
    <t>asfaltové plochy a chodníky s podkladním betonem : 365+49</t>
  </si>
  <si>
    <t>113109430R00</t>
  </si>
  <si>
    <t>Odstranění podkladů nebo krytů z betonu prostého, v ploše jednotlivě nad 50 m2, tloušťka vrstvy 300 mm</t>
  </si>
  <si>
    <t>Odkaz na mn. položky pořadí 2 : 414,00000</t>
  </si>
  <si>
    <t>122201101R00</t>
  </si>
  <si>
    <t>Odkopávky a  prokopávky nezapažené v hornině 3  do 100 m3</t>
  </si>
  <si>
    <t>m3</t>
  </si>
  <si>
    <t>800-1</t>
  </si>
  <si>
    <t>Zelená</t>
  </si>
  <si>
    <t>s přehozením výkopku na vzdálenost do 3 m nebo s naložením na dopravní prostředek,</t>
  </si>
  <si>
    <t xml:space="preserve">D.1.1.b_1 - Půdorys multifunkčního hřiště : </t>
  </si>
  <si>
    <t xml:space="preserve">D.1.1.b_2 - Řez A-A, B-B : </t>
  </si>
  <si>
    <t>- odkopávka pro skladbu hřiště : (25,0*15,0+2*3,0*1,0)*0,4*1,1</t>
  </si>
  <si>
    <t>- odkopávka pro lemující dlažbu 500/500 : (35,5)*0,25*1,1</t>
  </si>
  <si>
    <t>131201119R00</t>
  </si>
  <si>
    <t xml:space="preserve">Hloubení nezapažených jam a zářezů příplatek za lepivost, v hornině 3,  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</si>
  <si>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</si>
  <si>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 xml:space="preserve">Odkopávky : </t>
  </si>
  <si>
    <t>Odkaz na mn. položky pořadí 4 : 177,40250*0,3</t>
  </si>
  <si>
    <t xml:space="preserve">Šachty : </t>
  </si>
  <si>
    <t>Odkaz na mn. položky pořadí 6 : 10,50600*0,3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</si>
  <si>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</si>
  <si>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</si>
  <si>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</si>
  <si>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D.1.1.b_1 - Oplocení MF hřiště : (0,5*0,5*1,0)*(13+12+8+8)</t>
  </si>
  <si>
    <t>sloupky pro tenis/volejbal : (0,4*0,4*0,8)*2</t>
  </si>
  <si>
    <t>162201102R00</t>
  </si>
  <si>
    <t>Vodorovné přemístění výkopku z horniny 1 až 4, na vzdálenost přes 20  do 50 m</t>
  </si>
  <si>
    <t>Důležitá</t>
  </si>
  <si>
    <t>po suchu, bez naložení výkopku, avšak se složením bez rozhrnutí, zpáteční cesta vozidla.</t>
  </si>
  <si>
    <t>Odkaz na mn. položky pořadí 4 : 177,40250</t>
  </si>
  <si>
    <t xml:space="preserve">Hloubení šachet (bet. patky) : </t>
  </si>
  <si>
    <t>Odkaz na mn. položky pořadí 5 : 10,50600</t>
  </si>
  <si>
    <t>271571111R00</t>
  </si>
  <si>
    <t xml:space="preserve">Polštáře zhutněné pod základy štěrkopísek tříděný,  </t>
  </si>
  <si>
    <t>800-2</t>
  </si>
  <si>
    <t>D.1.1.b_3 - Oplocení MF hřiště : (0,5*0,5*0,1)*(13+12+8+8)</t>
  </si>
  <si>
    <t>sloupky pro tenis/volejbal : (0,4*0,4*0,1)*2</t>
  </si>
  <si>
    <t>275313621R00</t>
  </si>
  <si>
    <t>Beton základových patek prostý třídy C 20/25</t>
  </si>
  <si>
    <t>801-1</t>
  </si>
  <si>
    <t>D.1.1.b_3 - Oplocení MF hřiště : (0,5*0,5*1,2)*(13+12+8+8)</t>
  </si>
  <si>
    <t>sloupky pro tenis/volejbal : (0,4*0,4*0,9)*2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</si>
  <si>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</si>
  <si>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</si>
  <si>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</si>
  <si>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D.1.1.b_2 - Pohledy MF hřiště : (2*(0,5+0,5)*0,3)*(13+12+8+8)</t>
  </si>
  <si>
    <t>275351216R00</t>
  </si>
  <si>
    <t>Bednění stěn základových patek odstranění</t>
  </si>
  <si>
    <t>Odkaz na mn. položky pořadí 9 : 24,60000</t>
  </si>
  <si>
    <t>275353112R00</t>
  </si>
  <si>
    <t>Bednění kotevních otvorů a prostupů v základových patkách o průřezu přes 0,01 do 0,02 m2, hloubky přes 0,5 do 1,00 m</t>
  </si>
  <si>
    <t>kus</t>
  </si>
  <si>
    <t>801-5</t>
  </si>
  <si>
    <t>včetně polohového zajištění a odbednění, popřípadě ztraceného bednění z pletiva a podobně.</t>
  </si>
  <si>
    <t>D.1.1.b_3 - Oplocení MF hřiště : (13+12+8+8)</t>
  </si>
  <si>
    <t>289970111R00</t>
  </si>
  <si>
    <t>Geotextílie separační, filtrační, zpevňující polypropylén, 300 g/m2</t>
  </si>
  <si>
    <t xml:space="preserve">D.1.1.b_1 - Půdorys MF hřiště : </t>
  </si>
  <si>
    <t>- separační vrstva : (25*15+2*(3,0*1,0))*1,15</t>
  </si>
  <si>
    <t>2-R02</t>
  </si>
  <si>
    <t>Dodávka, montáž a vytažení plastové trubky průměru min. 225mm + dodávka a montáž hliníkového pouzdra, průměru 90mm</t>
  </si>
  <si>
    <t>Vlastní</t>
  </si>
  <si>
    <t>Indiv</t>
  </si>
  <si>
    <t>Dodávka, montáž a vytažení plastové trubky průměru min. 225mm + dodávka a montáž hliníkového pouzdra</t>
  </si>
  <si>
    <t>POP</t>
  </si>
  <si>
    <t>D.1.1.b_1 - sloupky pro tenis/volejbal : 2</t>
  </si>
  <si>
    <t>R01-1</t>
  </si>
  <si>
    <t>Dodávka a montáž plastové trubky KG 160/4 dl. 1200mm, včetně obetonování sloupku</t>
  </si>
  <si>
    <t xml:space="preserve">kus </t>
  </si>
  <si>
    <t>767920230R00</t>
  </si>
  <si>
    <t>Montáž vrat a vrátek k oplocení osazovaných na sloupky ocelové, o ploše jednotlivě přes 4 do 6 m2</t>
  </si>
  <si>
    <t>800-767</t>
  </si>
  <si>
    <t>D.1.1.b_1 - Oplocení MF hřiště : 1</t>
  </si>
  <si>
    <t>338171109V01</t>
  </si>
  <si>
    <t>Osazení sloupků plot.ocelových nad 2,6 m,zalitím MC</t>
  </si>
  <si>
    <t>R0345</t>
  </si>
  <si>
    <t>Výroba a montáž vysazené brankové konstrukce rozměru 3000x1000mm, výšky 2100mm, profil jekl 80/60 tl 3mm, žárově zinkovaná konstrukce</t>
  </si>
  <si>
    <t>- osazená do betonových základů obdobně jako pro oplocení MF hřiště</t>
  </si>
  <si>
    <t>- včetně úchytů pro fošnový mantinel</t>
  </si>
  <si>
    <t>D.1.1.b_1 - Oplocení MF hřiště : 2</t>
  </si>
  <si>
    <t>R0360</t>
  </si>
  <si>
    <t>Dodání brankové zástěrky o rozměru 3,1x2,1m, PA síť tl. 4mm</t>
  </si>
  <si>
    <t>R0315</t>
  </si>
  <si>
    <t>Sloupek oplocení z profilu 80/60 tl.3mm - délky 4800mm, žárově zinkovaný</t>
  </si>
  <si>
    <t>Specifikace</t>
  </si>
  <si>
    <t>POL3_</t>
  </si>
  <si>
    <t>včetně přivařeného víčka oplocení, úchytů vzpěr a uchycení pro mantinely</t>
  </si>
  <si>
    <t>R0320</t>
  </si>
  <si>
    <t>Ocelová pásnice pro ztužení středů mantinelového pole šířky 50mm, včetně šroubů se zápustnou hlavou, matic, žárově zinkováno</t>
  </si>
  <si>
    <t>D.1.1.b_1 - Oplocení MF hřiště : 8+9+5+5</t>
  </si>
  <si>
    <t>R0325</t>
  </si>
  <si>
    <t>Ztužení plotové, žárově zinkované, profil 60/60 tl.3mm, včetně úpravy pro uchycení ke sloupkům, včetně kotevního materiálu</t>
  </si>
  <si>
    <t>m</t>
  </si>
  <si>
    <t xml:space="preserve">D.1.1.b_1 - Oplocení MF hřiště : </t>
  </si>
  <si>
    <t xml:space="preserve"> - ztužení na úrovni +4,00 : 2*(25+15)</t>
  </si>
  <si>
    <t xml:space="preserve"> - ztužení na úrovni +0,88 : 2*(25+15+2)</t>
  </si>
  <si>
    <t>R0335</t>
  </si>
  <si>
    <t>Brána ocelová dvoukřídlá h = 2200 mm š = 2500 mm, mantinelová výplň h 0,8m + 2D pletivo, FAB</t>
  </si>
  <si>
    <t>včetně dveřní zarážky pro pasivní křídlo</t>
  </si>
  <si>
    <t>564851111R00</t>
  </si>
  <si>
    <t>Podklad ze štěrkodrti s rozprostřením a zhutněním frakce 0-63 mm, tloušťka po zhutnění 150 mm</t>
  </si>
  <si>
    <t xml:space="preserve">D.1.1.b_1 - Půdorys MF hřiště - okolní dlažba : </t>
  </si>
  <si>
    <t>Odkaz na mn. položky pořadí 25 : 36,50000</t>
  </si>
  <si>
    <t>596291111R00</t>
  </si>
  <si>
    <t>Řezání zámkové dlažby tloušťky 60 mm</t>
  </si>
  <si>
    <t>D.1.1.b_1 - Půdorys MF hřiště - okolní dlažba (přířezy) : 10*0,3+15+1+1+16,1</t>
  </si>
  <si>
    <t>460030061RT1</t>
  </si>
  <si>
    <t>Kladení dlažby do lože z písku, včetně dodávky dlaždic 30/30/4</t>
  </si>
  <si>
    <t>D.1.1.b_1 - Půdorys MF hřiště - okolní dlažba (CAD) : 36,5</t>
  </si>
  <si>
    <t>564731112V01</t>
  </si>
  <si>
    <t>Podklad z kameniva drceného frakce 0-4mm, po zhutnění tl. 10mm</t>
  </si>
  <si>
    <t>D.1.1.b_1 - Půdorys MF hřiště : (25*15+2*(3,0*1,0))*1,15</t>
  </si>
  <si>
    <t>564731112V02</t>
  </si>
  <si>
    <t>Podklad z kameniva drceného frakce 8-16mm, po zhutnění tl. 50mm</t>
  </si>
  <si>
    <t>Odkaz na mn. položky pořadí 26 : 438,15000</t>
  </si>
  <si>
    <t>564731112V04</t>
  </si>
  <si>
    <t>Podklad z kameniva drceného frakce 16-32mm, po zhutnění tl. 50mm</t>
  </si>
  <si>
    <t>564731112V05</t>
  </si>
  <si>
    <t>Podklad z kameniva drceného frakce 32-63mm, po zhutnění tl. 200mm</t>
  </si>
  <si>
    <t>58965-1a</t>
  </si>
  <si>
    <t>Podložka D+M litá, vodopropustná podložka (drcené kamenivo, granulát a pojivo), tl. 40+30 mm</t>
  </si>
  <si>
    <t>Pokládka finišerem ve dvou vrstvách tl. 40 a 30 mm. Požadované technické parametry: objemová hmotnost min. 1280 Kg/m3, pevnost v tahu za ohybu min. 0,9 N/mm2, pevnost v tlaku min. 4,5 N/mm2, mrazuvzdornost dle ČSN 73 1322.</t>
  </si>
  <si>
    <t>D.1.1.b_1 - Půdorys MF hřiště : (25*15+2*(3,0*1,0))*1,1</t>
  </si>
  <si>
    <t>58965-3b</t>
  </si>
  <si>
    <t>Sportovní povrch D+M litý, vodopropustný, pryžový povrch tl.13 mm, z prvotřídního granulátu a pojiva, červená barva</t>
  </si>
  <si>
    <t>Elastický dvouvrstvý vodo-propustný sportovní povrch z PU pojiva a pryžového granulátu</t>
  </si>
  <si>
    <t>Barevný odstín: cihlově červená. Povrch vyhovuje normě ČSN EN 14877 – doložit platným certifikátem, protokolem nebo atestem z akreditované laboratoře.</t>
  </si>
  <si>
    <t>Požadavky na mechanické vlastnosti granulátu:</t>
  </si>
  <si>
    <t>hustota min. 1,55 kg/dm3, tvrdost A 65, obsah polymerů &gt; 20 %, pevnost v tahu &gt; 3.0 MPa, prodloužení při přetržení &gt; 400 %, vodo-propustnost dle EN 1487"</t>
  </si>
  <si>
    <t>Odkaz na mn. položky pořadí 31 : 419,10000</t>
  </si>
  <si>
    <t>58965-4</t>
  </si>
  <si>
    <t>Lajnování D+M barevné stříkané lajny</t>
  </si>
  <si>
    <t xml:space="preserve">D.1.1.b_4 - Lajnování MF hřiště : </t>
  </si>
  <si>
    <t>- nohejbal : 18*2+4*9,0</t>
  </si>
  <si>
    <t>- badminton : 13,4*4+6,1*5+4,8*2+5,3*2</t>
  </si>
  <si>
    <t>- streetball : 2*(5,8*2+4,9*2+4,8+5,7)</t>
  </si>
  <si>
    <t>936170010V01</t>
  </si>
  <si>
    <t>Dodávka + montáž odpadkového koše (prvek OK1)</t>
  </si>
  <si>
    <t>včetně kotevního materiálu, betonových základů, výkopů pro základy - kompletní dodávka</t>
  </si>
  <si>
    <t>OK1 : 2</t>
  </si>
  <si>
    <t>936170015V01</t>
  </si>
  <si>
    <t>Dodávka + montáž venkovní lavice (prvek VL1)</t>
  </si>
  <si>
    <t>VL1 : 2</t>
  </si>
  <si>
    <t>936170020V01</t>
  </si>
  <si>
    <t>Dodávka + montáž informační tabule (prvek IT1), hlavní vstup</t>
  </si>
  <si>
    <t>IT1 : 1</t>
  </si>
  <si>
    <t>9R-11</t>
  </si>
  <si>
    <t>SET - volejbalová síť, dodávka a montáž</t>
  </si>
  <si>
    <t>soubor</t>
  </si>
  <si>
    <t>2 ks FeZn sloupky D 102 mm vč. napínacího mechanismu uvnitř sloupku, 2 ks Al zemních pouzder vč. 2 ks zemních víček, volejbalová síť z polypropylénu, síla lanka 3 mm, oko 100x100 mm, horní páska textilní popruh, s ocelovým lankem</t>
  </si>
  <si>
    <t>9R-22</t>
  </si>
  <si>
    <t>SET - síť tenis/nohejbal, dodávka a montáž</t>
  </si>
  <si>
    <t>2 ks FeZn sloupky D 102 mm, v. 1090 mm, vč. napínacího mechanismu uvnitř sloupku, 2 ks Al zemních pouzder vč. 2 ks zemních víček,</t>
  </si>
  <si>
    <t>vč. vymezovacích kroužků pro použití sloupků vč. sítě také pro nohejbal, tenisová/nohejbalová síť z polypropylénu, síla lanka 3 mm, horních 6 řad zdvojeno, PES páska, ocelové lanko - délka 13,5 m, rozměr sítě 12,8 x 1,08 m</t>
  </si>
  <si>
    <t>917862111RT5</t>
  </si>
  <si>
    <t>Osazení silničního nebo chodníkového obrubníku včetně dodávky betonovéího obrubníku  1000/100/250 mm, stojatého, s boční opěrou z betonu prostého, do lože z betonu prostého C 12/15</t>
  </si>
  <si>
    <t>S dodáním hmot pro lože tl. 80-100 mm.</t>
  </si>
  <si>
    <t>- obruba při ploše hřiště : 2*(25+15)+2*2*1</t>
  </si>
  <si>
    <t>- obruba při přídlažbě po obvodu hřiště : 27,2+16,0+1,0*2</t>
  </si>
  <si>
    <t>918101111R00</t>
  </si>
  <si>
    <t>Lože pod obrubníky, krajníky nebo obruby z betonu prostého C 12/15</t>
  </si>
  <si>
    <t>z dlažebních kostek z betonu prostého</t>
  </si>
  <si>
    <t>- obruba při ploše hřiště : (2*(25+15)+2*2*1)*(0,3*0,15)</t>
  </si>
  <si>
    <t>- obruba při přídlažbě po obvodu hřiště : (27,2+16,0+1,0*2)*(0,3*0,15)</t>
  </si>
  <si>
    <t>919735111R00</t>
  </si>
  <si>
    <t>Řezání stávajících krytů nebo podkladů živičných, hloubky do  50 mm</t>
  </si>
  <si>
    <t>včetně spotřeby vody</t>
  </si>
  <si>
    <t>asfaltové chodníky s podkladním betonem - napojení na WO hřiště : 5,5</t>
  </si>
  <si>
    <t>970241300R00</t>
  </si>
  <si>
    <t>Řezání prostého betonu hloubka řezu 300 mm</t>
  </si>
  <si>
    <t>801-3</t>
  </si>
  <si>
    <t>Odkaz na mn. položky pořadí 40 : 5,50000</t>
  </si>
  <si>
    <t>9650V01</t>
  </si>
  <si>
    <t>Odstranění původních volejbalových sloupků včetně  betonových patek roz. 0,5m x 0,5m hl. 1,0m</t>
  </si>
  <si>
    <t>C.4 - Situační výkres bouracích prací : 2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</si>
  <si>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</si>
  <si>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</si>
  <si>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</si>
  <si>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801-4</t>
  </si>
  <si>
    <t>Přesun hmot</t>
  </si>
  <si>
    <t>POL7_</t>
  </si>
  <si>
    <t>oborů 801, 803, 811 a 812</t>
  </si>
  <si>
    <t>762134101V01</t>
  </si>
  <si>
    <t>Montáž bednění stěn, fošny hobl. do 60 mm, mezery 40mm, (mantinel oplocení MF hřiště)</t>
  </si>
  <si>
    <t>D.1.1.b_1 - Oplocení MF hřiště : 2*(25+15+2)*0,8</t>
  </si>
  <si>
    <t>R76205</t>
  </si>
  <si>
    <t>Fošna hoblovaná 120x40x2500mm, sražené hrany</t>
  </si>
  <si>
    <t>D.1.1.b_1 - Oplocení MF hřiště : 2*(25+15+2)*5*(0,12*0,04)*1,15</t>
  </si>
  <si>
    <t>998762202R00</t>
  </si>
  <si>
    <t>Přesun hmot pro konstrukce tesařské v objektech výšky do 12 m</t>
  </si>
  <si>
    <t>800-762</t>
  </si>
  <si>
    <t>50 m vodorovně</t>
  </si>
  <si>
    <t>767916101V01</t>
  </si>
  <si>
    <t>Montáž oplocení z 2D pletiva o celkové výšce do 3,0m, včetně kotev. materiálu pro 2D plotové panely, včetně úpravy výšky panelů oplocení</t>
  </si>
  <si>
    <t>D.1.1.b_1 - Oplocení MF hřiště : 2*(25+15+2)</t>
  </si>
  <si>
    <t>767995001V01</t>
  </si>
  <si>
    <t>Dodávka a montáž oplocení sportoviště - díl 3,0 x 5,0 m s integrovaným basketbalovým košem</t>
  </si>
  <si>
    <t>Dodávka a montáž oplocení sportoviště - díl 3,0 x 2,0 m s integrovaným basketbalovým košem s odrazovou deskou (řetízková síťka), nosná ocelová trubková konstrukce, včetně kotevního a spojovacího materiálu, žárově zinkováno</t>
  </si>
  <si>
    <t>D.1.1.b_3;4 - Oplocení MF hřiště : 2</t>
  </si>
  <si>
    <t>767-P04</t>
  </si>
  <si>
    <t>D+M - integrovaný basketbalový koš s odrazovou deskou</t>
  </si>
  <si>
    <t xml:space="preserve"> nosná ocelová konstrukce pro přikotvení do prostor nad bránou a vykonzolování basketbalového koše z profilu 60x60, včetně kotevního a spojovacího materiálu, žárově zinkováno</t>
  </si>
  <si>
    <t>R0345A</t>
  </si>
  <si>
    <t>2D plotový panel výšky 2030mm, vodorovné dráty 6mm, svislé 5mm, oka 50/200mm, šířka panelu 2,5m, povrchová úprava žárový zinek</t>
  </si>
  <si>
    <t>R0345B</t>
  </si>
  <si>
    <t>2D plotový panel výšky 1030mm, vodorovné dráty 6mm, svislé 5mm, oka 50/200mm, šířka panelu 2,5m, povrchová úprava žárový zinek</t>
  </si>
  <si>
    <t>D.1.1.b_1 - Oplocení MF hřiště : 2*(25+15)</t>
  </si>
  <si>
    <t>998767201R00</t>
  </si>
  <si>
    <t>Přesun hmot pro kovové stavební doplňk. konstrukce v objektech výšky do 6 m</t>
  </si>
  <si>
    <t>783726200R00</t>
  </si>
  <si>
    <t>Nátěry tesařských konstrukcí lazurovací lazurovací, 2x lak, Hmota nátěrová alkydová (AK); typ: lazura; funkce: dekorační, proti UV záření; barva: bezbarvá</t>
  </si>
  <si>
    <t>800-783</t>
  </si>
  <si>
    <t>včetně montáže, dodávkya demontáže lešení.</t>
  </si>
  <si>
    <t>D.1.1.b_1 - Oplocení MF hřiště : 2*(25+15+2)*5*(2*(0,04+0,12))</t>
  </si>
  <si>
    <t>460030102RT2</t>
  </si>
  <si>
    <t>Vytrhání obrubníků, lože MC, stojatých, obrubníky do suti</t>
  </si>
  <si>
    <t>- asfaltové hřiště : 24+15,1+23,9+2,2+2,0</t>
  </si>
  <si>
    <t>- asfaltový chodník : 17,4+4,5+3,5+1,0</t>
  </si>
  <si>
    <t>- dlážděný chodník : 8,4+8,0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</si>
  <si>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</si>
  <si>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</si>
  <si>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</si>
  <si>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</si>
  <si>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</si>
  <si>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</si>
  <si>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</si>
  <si>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</si>
  <si>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</si>
  <si>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</si>
  <si>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</si>
  <si>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</si>
  <si>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</si>
  <si>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</si>
  <si>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</si>
  <si>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</si>
  <si>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stavební suti, skupina 17 09 04 z Katalogu odpadů</t>
  </si>
  <si>
    <t>RTS 20/ I</t>
  </si>
  <si>
    <t>RTS 18/ II</t>
  </si>
  <si>
    <t>SUM</t>
  </si>
  <si>
    <t>Celková tloušťka systému je 13 mm.</t>
  </si>
  <si>
    <t>END</t>
  </si>
  <si>
    <t>Odkopávky a  prokopávky nezapažené v hornině 3 do 100 m3</t>
  </si>
  <si>
    <t>Nedokončená</t>
  </si>
  <si>
    <t xml:space="preserve">C3 - Koordinační situační výkres (CAD) : </t>
  </si>
  <si>
    <t>- hlavní přístupový chodník : 1,1*106,4*0,25</t>
  </si>
  <si>
    <t>- vedlejší chodník : 1,1*14,9*0,15</t>
  </si>
  <si>
    <t>Odkaz na mn. položky pořadí 1 : 31,71850*0,3</t>
  </si>
  <si>
    <t>Odkaz na mn. položky pořadí 1 : 31,71850</t>
  </si>
  <si>
    <t>- vedlejší chodník : 14,9</t>
  </si>
  <si>
    <t>564871111R00</t>
  </si>
  <si>
    <t>Podklad ze štěrkodrti s rozprostřením a zhutněním frakce 0-63 mm, tloušťka po zhutnění 250 mm</t>
  </si>
  <si>
    <t>- hlavní přístupový chodník : 106,4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</si>
  <si>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</si>
  <si>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</si>
  <si>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</si>
  <si>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Odkaz na mn. položky pořadí 3 : 14,90000</t>
  </si>
  <si>
    <t>596215040R00</t>
  </si>
  <si>
    <t>Kladení zámkové dlažby do drtě tloušťka dlažby 80 mm, tloušťka lože 40 mm</t>
  </si>
  <si>
    <t>Odkaz na mn. položky pořadí 4 : 106,40000</t>
  </si>
  <si>
    <t>596291113R00</t>
  </si>
  <si>
    <t>Řezání zámkové dlažby tloušťky 80 mm</t>
  </si>
  <si>
    <t>C3 - Koordinační situační výkres (CAD) : 104,1</t>
  </si>
  <si>
    <t>5924511900R</t>
  </si>
  <si>
    <t>dlažba betonová dvouvrstvá; čtverec; šedá; l = 200 mm; š = 200 mm; tl. 60,0 mm</t>
  </si>
  <si>
    <t>SPCM</t>
  </si>
  <si>
    <t>Odkaz na mn. položky pořadí 5 : 14,90000*1,15</t>
  </si>
  <si>
    <t>5924511910R</t>
  </si>
  <si>
    <t>dlažba betonová dvouvrstvá; čtverec; šedá; l = 200 mm; š = 200 mm; tl. 80,0 mm</t>
  </si>
  <si>
    <t>Odkaz na mn. položky pořadí 6 : 106,40000*1,15</t>
  </si>
  <si>
    <t>916561111RT7</t>
  </si>
  <si>
    <t>Osazení záhonového obrubníku betonového včetně dodávky obrubníků 1000/50/200 mm, do lože z betonu prostého C 12/15, s boční opěrou z betonu prostého</t>
  </si>
  <si>
    <t>se zřízením lože z betonu prostého C 12/15 tl. 80-100 mm</t>
  </si>
  <si>
    <t xml:space="preserve">C3 - Koordinační situační výkres : </t>
  </si>
  <si>
    <t>- hlavní přístupový chodník : 39,1+10,0+1,1+3,4</t>
  </si>
  <si>
    <t>- vedlejší chodník : 10,5+9,5</t>
  </si>
  <si>
    <t>Lože pod obrubníky, krajníky nebo obruby Lože pod obrubníky, krajníky nebo obruby z betonu prostého C 12/15</t>
  </si>
  <si>
    <t>- hlavní přístupový chodník : (39,1+10,0+1,1+3,4)*(0,3*0,15)</t>
  </si>
  <si>
    <t>- vedlejší chodník : (10,5+9,5)*(0,3*0,15)</t>
  </si>
  <si>
    <t xml:space="preserve">Přesun hmot pro opravy a údržbu objektů pro opravy a údržbu dosavadních objektů včetně vnějších plášťů výšky do 6 m,  </t>
  </si>
  <si>
    <t>Běžná</t>
  </si>
  <si>
    <t>131201112R00</t>
  </si>
  <si>
    <t>Hloubení nezapažených jam a zářezů do 1000 m3, v hornině 3, hloubení strojně</t>
  </si>
  <si>
    <t xml:space="preserve">D.1.1.b_6 Vsakovací zařízení - MF hřiště : </t>
  </si>
  <si>
    <t>vsakovací jímka na úroveň -3,16m : (7,5*5,5)*3,06</t>
  </si>
  <si>
    <t>výkop na úroveň -3,56m : 2,4*2,4*0,4</t>
  </si>
  <si>
    <t>osazení revizní a čistící šachty na úrovni -3,49m : 1,5*1,5*0,85</t>
  </si>
  <si>
    <t xml:space="preserve">Jámy : </t>
  </si>
  <si>
    <t>Odkaz na mn. položky pořadí 1 : 130,44150*0,3</t>
  </si>
  <si>
    <t xml:space="preserve">Rýhy : </t>
  </si>
  <si>
    <t>Odkaz na mn. položky pořadí 3 : 91,58400*0,3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</si>
  <si>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</si>
  <si>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</si>
  <si>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</si>
  <si>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D.1.1.b_5 Půdorys drenáží : </t>
  </si>
  <si>
    <t>Drenážní potrubí DN100 : (24*5+2*14)*0,6*1,0</t>
  </si>
  <si>
    <t>PVC KG potrubí DN200 - rozdělovací potrubí : (1,4*2)*0,6*0,3+(3,8*0,6*1,0)</t>
  </si>
  <si>
    <t xml:space="preserve">Vykopaná zemina : </t>
  </si>
  <si>
    <t xml:space="preserve">jámy : </t>
  </si>
  <si>
    <t>Odkaz na mn. položky pořadí 1 : 130,44150</t>
  </si>
  <si>
    <t xml:space="preserve">rýhy : </t>
  </si>
  <si>
    <t>Odkaz na mn. položky pořadí 3 : 91,58400</t>
  </si>
  <si>
    <t xml:space="preserve">ponechaná zásypová zemina : </t>
  </si>
  <si>
    <t>Odkaz na mn. položky pořadí 5 : 115,57779*-1</t>
  </si>
  <si>
    <t>174101101R00</t>
  </si>
  <si>
    <t>Zásyp sypaninou se zhutněním jam, šachet, rýh nebo kolem objektů v těchto vykopávkách</t>
  </si>
  <si>
    <t>z jakékoliv horniny s uložením výkopku po vrstvách,</t>
  </si>
  <si>
    <t xml:space="preserve">Zásyp jámy pro vsak : </t>
  </si>
  <si>
    <t xml:space="preserve">- celkové výkopy pro vsakovací zařízení : </t>
  </si>
  <si>
    <t>- odpočet šachty Š1 : -1*3,4*(pi*0,6^2)</t>
  </si>
  <si>
    <t>- odpočet vsakovacího zařízení vč. podkladů ze ŠD : -(4,2*4,2*(1,56+0,2+0,4))</t>
  </si>
  <si>
    <t/>
  </si>
  <si>
    <t xml:space="preserve">D.1.1.b_5 - Půdorys drenáží : </t>
  </si>
  <si>
    <t xml:space="preserve">Zásyp rýh drenážního potrubí : </t>
  </si>
  <si>
    <t xml:space="preserve">- celkové výkopy pro drenážní potrubí : </t>
  </si>
  <si>
    <t xml:space="preserve">- odpočet podsypů a obsypů : </t>
  </si>
  <si>
    <t>Odkaz na mn. položky pořadí 10 : 8,88000*-1</t>
  </si>
  <si>
    <t>Odkaz na mn. položky pořadí 6 : 55,62000*-1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</si>
  <si>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</si>
  <si>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</si>
  <si>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</si>
  <si>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Drenážní potrubí DN100 : (24*5+2*14*2)*0,6*0,5</t>
  </si>
  <si>
    <t>PVC KG potrubí DN100 : (1,4*2)*0,6*0,5</t>
  </si>
  <si>
    <t>PVC KG potrubí DN200 : (3,8+1,4*2)*0,6*0,5</t>
  </si>
  <si>
    <t>583415024R</t>
  </si>
  <si>
    <t>kamenivo přírodní drcené frakce 8,0 až 16,0 mm; třída B</t>
  </si>
  <si>
    <t>RTS 22/ I</t>
  </si>
  <si>
    <t>pod vsakovací bloky : (2,4*2,4*0,1)*1,05</t>
  </si>
  <si>
    <t>pod rozdělovací šachtu Š1 : (1,5*1,5*0,1)*1,05</t>
  </si>
  <si>
    <t>583418024R</t>
  </si>
  <si>
    <t>kamenivo přírodní drcené frakce 16,0 až 32,0 mm; třída B</t>
  </si>
  <si>
    <t xml:space="preserve">objemová hmotnost 1,45 t/m3 : </t>
  </si>
  <si>
    <t>Odkaz na mn. položky pořadí 6 : 55,62000*1,5</t>
  </si>
  <si>
    <t>583419023R</t>
  </si>
  <si>
    <t>kamenivo přírodní drcené frakce 32,0 až 63,0 mm; třída B</t>
  </si>
  <si>
    <t>pod vsakovací bloky drenážní potrubí DN200 : (2,4*2,4*0,3)</t>
  </si>
  <si>
    <t>nad vsakovací bloky drenážní potrubí DN100 : (2,4*2,4*0,2)</t>
  </si>
  <si>
    <t>Koeficient objemová hmotnost 1,4t/m3: 0,4</t>
  </si>
  <si>
    <t>212572111R00</t>
  </si>
  <si>
    <t>Lože pro trativody ze štěrkopísku tříděného</t>
  </si>
  <si>
    <t>Drenážní potrubí DN100 : (24*5+2*14)*0,6*0,1</t>
  </si>
  <si>
    <t>212971110R00</t>
  </si>
  <si>
    <t xml:space="preserve">Zřízení opláštění odvod. trativodů z geotextilie o sklonu do 2,5,  </t>
  </si>
  <si>
    <t>v rýze nebo v zářezu se stěnami,</t>
  </si>
  <si>
    <t>Drenážní potrubí DN100 : (24*5+2*14)*(2*(1,0+0,6))</t>
  </si>
  <si>
    <t>213151121R00</t>
  </si>
  <si>
    <t>Montáž vsakovacích nádrží položení geotextílie</t>
  </si>
  <si>
    <t>827-1</t>
  </si>
  <si>
    <t>D.1.1.b_6 Vsakovací zařízení - MF hřiště : 4*(2,4*2,4)+(2*(2,4+2,4)*2,6)</t>
  </si>
  <si>
    <t>213151111RV1</t>
  </si>
  <si>
    <t>Montáž vsakovacího bloku nebo tunelu do V 1500 l</t>
  </si>
  <si>
    <t>Odkaz na mn. položky pořadí 14 : 8,00000</t>
  </si>
  <si>
    <t>28697950RX</t>
  </si>
  <si>
    <t>Blok vsakovací PP 2400/1200/520, únosnost 400kg/m2, akumulační schopnost 95%</t>
  </si>
  <si>
    <t>D.1.1.b_6 Vsakovací zařízení - MF hřiště : 2*4</t>
  </si>
  <si>
    <t>693660192R</t>
  </si>
  <si>
    <t>geotextilie směs přírodních a syntetických vláken; funkce separační, ochranná, filtrační; plošná hmotnost 300 g/m2</t>
  </si>
  <si>
    <t>RTS 23/ II</t>
  </si>
  <si>
    <t>Odkaz na mn. položky pořadí 12 : 48,00000*1,15</t>
  </si>
  <si>
    <t>Odkaz na mn. položky pořadí 11 : 473,60000*1,15</t>
  </si>
  <si>
    <t>451572111R00</t>
  </si>
  <si>
    <t>Lože pod potrubí, stoky a drobné objekty z kameniva drobného těženého 0÷4 mm</t>
  </si>
  <si>
    <t>v otevřeném výkopu,</t>
  </si>
  <si>
    <t>PVC KG potrubí DN100 : (1,4*2)*0,6*0,1</t>
  </si>
  <si>
    <t>PVC KG potrubí DN200 : (1,4*2+3,8)*0,6*0,1</t>
  </si>
  <si>
    <t>564531111R00</t>
  </si>
  <si>
    <t>Zřízení podkladu nebo podsypu ze sypaniny tloušťka po zhutnění 100 mm</t>
  </si>
  <si>
    <t>s rozprostřením, vlhčením a zhutněním</t>
  </si>
  <si>
    <t>pod vsakovací bloky : 2,4*2,4</t>
  </si>
  <si>
    <t>pod rozdělovací šachtu Š1 : 1,5*1,5</t>
  </si>
  <si>
    <t>564561111R00</t>
  </si>
  <si>
    <t>Zřízení podkladu nebo podsypu ze sypaniny tloušťka po zhutnění 200 mm</t>
  </si>
  <si>
    <t>nad vsakovací bloky drenážní potrubí DN100 : 2,4*2,4</t>
  </si>
  <si>
    <t>564581111R00</t>
  </si>
  <si>
    <t>Zřízení podkladu nebo podsypu ze sypaniny tloušťka po zhutnění 300 mm</t>
  </si>
  <si>
    <t>pod vsakovací bloky drenážní potrubí DN200 : 2,4*2,4</t>
  </si>
  <si>
    <t>631315511RM1</t>
  </si>
  <si>
    <t xml:space="preserve">Mazanina z betonu prostého tl. přes 120 do 240 mm třídy C 12/15,  </t>
  </si>
  <si>
    <t>(z kameniva) hlazená dřevěným hladítkem</t>
  </si>
  <si>
    <t>D.1.1.b_6 Vsakovací zařízení - MF hřiště : 1,5*1,5*0,15</t>
  </si>
  <si>
    <t xml:space="preserve">- podkladní vrstva pod šachtu Š1 : </t>
  </si>
  <si>
    <t>452112121R00</t>
  </si>
  <si>
    <t>Osazení betonových dílců pod potrubí prstenců nebo rámůpod poklopy a mříže výšky přes 100 do 200 mm</t>
  </si>
  <si>
    <t>Oranžová</t>
  </si>
  <si>
    <t>871228111R00</t>
  </si>
  <si>
    <t>Kladení dren. potrubí do rýhy, tvr. PVC, do 150 mm</t>
  </si>
  <si>
    <t>nad vsakovací bloky drenážní potrubí DN100 : (2,4*2)</t>
  </si>
  <si>
    <t>Drenážní potrubí DN100 : (24,0*5+2*14,0)</t>
  </si>
  <si>
    <t>871238111R00</t>
  </si>
  <si>
    <t>Kladení dren. potrubí do rýhy, tvr. PVC, do 200 mm</t>
  </si>
  <si>
    <t>Drenážní potrubí DN200 - vsak : 2*2,4</t>
  </si>
  <si>
    <t>877313123R00</t>
  </si>
  <si>
    <t>Montáž tvarovek na potrubí z trub z plastů těsněných gumovým kroužkem jednoosých DN 150 mm</t>
  </si>
  <si>
    <t xml:space="preserve">D.1.1.b_5 Půdorys drenáží - DN100 : </t>
  </si>
  <si>
    <t>spojka : 10</t>
  </si>
  <si>
    <t>T-kus : 6</t>
  </si>
  <si>
    <t>zátka : 2</t>
  </si>
  <si>
    <t>877353123R00</t>
  </si>
  <si>
    <t>Montáž tvarovek na potrubí z trub z plastů těsněných gumovým kroužkem jednoosých DN 200 mm</t>
  </si>
  <si>
    <t xml:space="preserve">D.1.1.b_5 Půdorys drenáží - DN200 : </t>
  </si>
  <si>
    <t>spojka : 1</t>
  </si>
  <si>
    <t>894421112RT1</t>
  </si>
  <si>
    <t>Osazení betonových dílců pro šachty podle DIN 4034 skruže rovné, o hmotnosti do 1,4 t</t>
  </si>
  <si>
    <t>na kroužek,</t>
  </si>
  <si>
    <t>894422111RT1</t>
  </si>
  <si>
    <t>Osazení betonových dílců pro šachty podle DIN 4034 skruže přechodové, pro jakoukoliv hmotnost</t>
  </si>
  <si>
    <t>894423111RT1</t>
  </si>
  <si>
    <t>Osazení betonových dílců pro šachty podle DIN 4034 šachtového dna, o hmotnosti do 2 t</t>
  </si>
  <si>
    <t>899104111R00</t>
  </si>
  <si>
    <t>Osazení poklopů litinových a ocelových o hmotnost jednotlivě přes 150 kg</t>
  </si>
  <si>
    <t>894812611URS</t>
  </si>
  <si>
    <t>Vyříznutí a utěsnění otvoru ve stěně šachty DN 100</t>
  </si>
  <si>
    <t>D.1.1.b_6 Vsakovací zařízení - MF hřiště : 2</t>
  </si>
  <si>
    <t>894812613URS</t>
  </si>
  <si>
    <t>Vyříznutí a utěsnění otvoru ve stěně šachty DN 200</t>
  </si>
  <si>
    <t>28611223.AR</t>
  </si>
  <si>
    <t>trubka plastová drenážní PVC; ohebná; perforovaná po celém obvodu; DN 100,0 mm</t>
  </si>
  <si>
    <t>Odkaz na mn. položky pořadí 21 : 152,80000*1,1</t>
  </si>
  <si>
    <t>28611226.AR</t>
  </si>
  <si>
    <t>trubka plastová drenážní PVC; ohebná; perforovaná po celém obvodu; DN 200,0 mm</t>
  </si>
  <si>
    <t>Odkaz na mn. položky pořadí 22 : 4,80000*1,1</t>
  </si>
  <si>
    <t>28611283.AR</t>
  </si>
  <si>
    <t>spojka/nátrubek PVC; SDR 22,2; D = 100,0 mm</t>
  </si>
  <si>
    <t>D.1.1.b_5 - Půdorys drenáží : 10</t>
  </si>
  <si>
    <t>28611319.AR</t>
  </si>
  <si>
    <t>T-kus 90,0 °; PVC; jednoznačný; SDR 22,2; D = 100,0 mm; D2 = 100 mm; D3 = 100 mm</t>
  </si>
  <si>
    <t>28611326.AR</t>
  </si>
  <si>
    <t>zátka PVC; DN 100,0 mm</t>
  </si>
  <si>
    <t>víčko DN100 : 2</t>
  </si>
  <si>
    <t>28611329.AR</t>
  </si>
  <si>
    <t>zátka PVC; DN 200,0 mm</t>
  </si>
  <si>
    <t>víčko DN200 : 2</t>
  </si>
  <si>
    <t>28651691.AR</t>
  </si>
  <si>
    <t>redukce excentrická; PVC; d = 160,0 mm; d2 = 110 mm; l = 181 mm; hladká, hrdlová</t>
  </si>
  <si>
    <t>Červená</t>
  </si>
  <si>
    <t>pro napojení 200/100 : 1</t>
  </si>
  <si>
    <t>28651693.AR</t>
  </si>
  <si>
    <t>redukce excentrická; PVC; d = 200,0 mm; d2 = 160 mm; l = 213 mm; hladká, hrdlová</t>
  </si>
  <si>
    <t>55243347R</t>
  </si>
  <si>
    <t>poklop kanalizační DN šachty 1 000 mm; litinový; D výrobku 610 mm; únosnost D 400 kN; s odvětráním</t>
  </si>
  <si>
    <t>59224329.AR</t>
  </si>
  <si>
    <t>konus šachetní; železobetonový; TBR; d = 1 180,0 mm; DN = 1 000,0 mm; DN 2 = 625 mm; h = 580 mm; počet stupadel 2; ocelové s PE povlakem, kapsové</t>
  </si>
  <si>
    <t>59224338.AR</t>
  </si>
  <si>
    <t>skruž železobetonová TBS; DN = 1 000,0 mm; h = 1 000,0 mm; s = 90,00 mm; počet stupadel 4; ocelové s PE povlakem; beton C 40/50</t>
  </si>
  <si>
    <t>RTS 24/ I</t>
  </si>
  <si>
    <t>59224348.AR</t>
  </si>
  <si>
    <t>prstenec vyrovnávací šachetní; betonový; TBW; DN = 625,0 mm; h = 80,0 mm; s = 120,00 mm</t>
  </si>
  <si>
    <t>59224368.AR</t>
  </si>
  <si>
    <t>dno šachetní přímé; železobeton; TBZ; DN = 1 000,0 mm; D odtoku do 600 mm; h = 1 000 mm; t = 150 mm; beton C 40/50</t>
  </si>
  <si>
    <t>59224373.AR</t>
  </si>
  <si>
    <t>profil těsnicí elastomerní; pro spojení betonových šachetních dílů; tvar kruh; d = 1 000,0 mm</t>
  </si>
  <si>
    <t>998276201R00</t>
  </si>
  <si>
    <t>Přesun hmot pro trubní vedení z trub plastových nebo sklolaminátových obsypaných kamenivem</t>
  </si>
  <si>
    <t>vodovodu nebo kanalizace ražené nebo hloubené (827 1.1, 827 1.9, 827 2.1, 827 2.9), drobných objektů</t>
  </si>
  <si>
    <t>721176222R00</t>
  </si>
  <si>
    <t>Potrubí KG svodné (ležaté) v zemi vnější průměr D 110 mm, tloušťka stěny 3,2 mm, DN 100</t>
  </si>
  <si>
    <t>800-721</t>
  </si>
  <si>
    <t>včetně tvarovek, objímek. Bez zednických výpomocí.</t>
  </si>
  <si>
    <t>PVC KG potrubí DN100 - přepad a odvětrání : 1,4*2</t>
  </si>
  <si>
    <t>721176225R00</t>
  </si>
  <si>
    <t>Potrubí KG svodné (ležaté) v zemi vnější průměr D 200 mm, tloušťka stěny 4,9 mm, DN 200</t>
  </si>
  <si>
    <t>PVC KG potrubí DN200 - rozdělovací potrubí : 1,4*2+3,8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</si>
  <si>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</si>
  <si>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</si>
  <si>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</si>
  <si>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111201101R00</t>
  </si>
  <si>
    <t>Odstranění křovin a stromů o průměru do 10 cm při celkové ploše do 1 000 m2</t>
  </si>
  <si>
    <t>s odstraněním kořenů a s případným nutným odklizením křovin a stromů na hromady na vzdálenost do 50 m nebo s naložením na dopravní prostředek, do sklonu terénu 1 : 5,</t>
  </si>
  <si>
    <t>C5 - Situační výkres kácení : 11+15+9</t>
  </si>
  <si>
    <t>111202215R00</t>
  </si>
  <si>
    <t>Odstranění pařezu odfrézováním do hloubky 200 mm pod úroveň terénu dřevina tvrdá, hloubka 200 mm, průměr do 500 mm</t>
  </si>
  <si>
    <t>823-1</t>
  </si>
  <si>
    <t>C5 - Situační výkres kácení : 1</t>
  </si>
  <si>
    <t>112101102R00</t>
  </si>
  <si>
    <t>Kácení stromů listnatých o průměru kmene přes 300 do 500 mm</t>
  </si>
  <si>
    <t>s odřezáním kmene a odvětvením, včetně případného odklizení kmene a větví na oddělené hromady na vzdálenost do 50 m nebo s naložením na dopravní prostředek,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</si>
  <si>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</si>
  <si>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</si>
  <si>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</si>
  <si>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C3 - Koordinační situační výkres (CAD) : 278,3*0,15</t>
  </si>
  <si>
    <t xml:space="preserve">D.1.1.b_X Terénní úpravy : </t>
  </si>
  <si>
    <t>provedení terénních úprav na hrubou úroveň (REVIT topografie) : 50</t>
  </si>
  <si>
    <t xml:space="preserve">odpočet sejmuté ornice : </t>
  </si>
  <si>
    <t xml:space="preserve">Dílčí výkopy pro jednotlivé stavební objekty jsou uvedeny v samostatných rozpočtech : </t>
  </si>
  <si>
    <t>122201109R00</t>
  </si>
  <si>
    <t>Odkopávky a  prokopávky nezapažené v hornině 3 příplatek k cenám za lepivost horniny</t>
  </si>
  <si>
    <t>Odkaz na mn. položky pořadí 5 : 50,00000*0,3</t>
  </si>
  <si>
    <t>Odkaz na mn. položky pořadí 5 : 50,00000</t>
  </si>
  <si>
    <t>162701105R00</t>
  </si>
  <si>
    <t>Vodorovné přemístění výkopku z horniny 1 až 4, na vzdálenost přes 9 000  do 10 000 m</t>
  </si>
  <si>
    <t>Odkaz na mn. položky pořadí 10 : 396,29500</t>
  </si>
  <si>
    <t>162701109R00</t>
  </si>
  <si>
    <t>Vodorovné přemístění výkopku příplatek k ceně za každých dalších i započatých 1 000 m přes 10 000 m z horniny 1 až 4</t>
  </si>
  <si>
    <t>Odkaz na mn. položky pořadí 8 : 396,29500*5</t>
  </si>
  <si>
    <t>167101102R00</t>
  </si>
  <si>
    <t>Nakládání, skládání, překládání neulehlého výkopku nakládání výkopku přes 100 m3, z horniny 1 až 4</t>
  </si>
  <si>
    <t xml:space="preserve">Dílčí výkopy provedení HTÚ (výměry dle jednotlivé výkazy objektů) : </t>
  </si>
  <si>
    <t xml:space="preserve"> - v jednotlivých rozpočtech je uvažováno s přemístěním zbylé zeminy do 50m : </t>
  </si>
  <si>
    <t>SO01 - Multifunkční hřiště : 188,0</t>
  </si>
  <si>
    <t>SO02 - Dlážděné plochy : 31,8</t>
  </si>
  <si>
    <t>SO03 - Vsakovací objekt : 106,5</t>
  </si>
  <si>
    <t xml:space="preserve">SO04 - Terénní úpravy - HTÚ : </t>
  </si>
  <si>
    <t>Odkaz na mn. položky pořadí 7 : 50,00000</t>
  </si>
  <si>
    <t xml:space="preserve">Přebytečná ornice : </t>
  </si>
  <si>
    <t>Odkaz na mn. položky pořadí 4 : 41,74500</t>
  </si>
  <si>
    <t>Odkaz na mn. položky pořadí 12 : 145,00000*-0,15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</si>
  <si>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</si>
  <si>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</si>
  <si>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</si>
  <si>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Odkaz na mn. položky pořadí 12 : 145,00000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</si>
  <si>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</si>
  <si>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</si>
  <si>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</si>
  <si>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měření CAD - o mocnosti 0,15m : 125+20</t>
  </si>
  <si>
    <t>183101115R00</t>
  </si>
  <si>
    <t>Hloubení jamek bez výměny půdy v rovině objem přes 0,125 do 0,4 m3</t>
  </si>
  <si>
    <t>pro vysazování rostlin v hornině 1 až 4 bez výměny půdy, s případným naložením přebytečných výkopků na dopravní prostředek, s odvozem na vzdálenost do 20 km a se složením,</t>
  </si>
  <si>
    <t>Jinan dvoulaločný 'Tremonia' - Ginkgo biloba : 2</t>
  </si>
  <si>
    <t>Pustoryl věncový - Philadelphus coronarius : 1</t>
  </si>
  <si>
    <t>183403113R00</t>
  </si>
  <si>
    <t>Obdělávání půdy frézováním, v rovině nebo na svahu 1:5</t>
  </si>
  <si>
    <t>183403153R00</t>
  </si>
  <si>
    <t>Obdělávání půdy hrabáním, v rovině nebo na svahu 1:5</t>
  </si>
  <si>
    <t>184102125R00</t>
  </si>
  <si>
    <t xml:space="preserve">Výsadba dřevin s balem průměr přes 500 do 600 mm, na svahu přes 1:5 do 1:2,  </t>
  </si>
  <si>
    <t>do předem vyhloubené jamky se zalitím,</t>
  </si>
  <si>
    <t>Odkaz na mn. položky pořadí 13 : 3,00000</t>
  </si>
  <si>
    <t>184202111R00</t>
  </si>
  <si>
    <t>Ukotvení dřevin průměr do 100 mm, délka do 2 m</t>
  </si>
  <si>
    <t>třemi a více kůly, s ochranou proti poškození v místě vzepření, (příloha č. 8) při  průměru kůlů do 10 cm,</t>
  </si>
  <si>
    <t>Odkaz na mn. položky pořadí 16 : 3,00000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</si>
  <si>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</si>
  <si>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</si>
  <si>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</si>
  <si>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184901111R00</t>
  </si>
  <si>
    <t>Osazení kůlů osazení kůlů k dřevině s uvázáním, délka do 2 m</t>
  </si>
  <si>
    <t>k dřevině s uvázáním</t>
  </si>
  <si>
    <t>185802113R00</t>
  </si>
  <si>
    <t>Hnojení umělým hnojivem naširoko, v rovině nebo na svahu do 1:5</t>
  </si>
  <si>
    <t>půdy nebo trávníku s rozprostřením nebo s rozdělením hnojiva,</t>
  </si>
  <si>
    <t>Odkaz na mn. položky pořadí 12 : 145,00000*0,001</t>
  </si>
  <si>
    <t>185851111R00</t>
  </si>
  <si>
    <t>Dovoz vody pro zálivku rostlin dovoz vody pro zálivku rostlin na vzdálenost do 6000 m</t>
  </si>
  <si>
    <t>Odkaz na mn. položky pořadí 16 : 3,00000*0,05</t>
  </si>
  <si>
    <t>199000005R00</t>
  </si>
  <si>
    <t>Poplatky za skládku zeminy 1- 4</t>
  </si>
  <si>
    <t xml:space="preserve">Odvoz přebytečné zeminy : </t>
  </si>
  <si>
    <t>Odkaz na mn. položky pořadí 10 : 396,29500*1,45</t>
  </si>
  <si>
    <t>1121020V01</t>
  </si>
  <si>
    <t>Likvidace pokácených dřevin, kompletní provedení, včetně skládkovného</t>
  </si>
  <si>
    <t xml:space="preserve">C5 - Situační výkres kácení : </t>
  </si>
  <si>
    <t>Odkaz na mn. položky pořadí 3 : 1,00000</t>
  </si>
  <si>
    <t>1121020V02</t>
  </si>
  <si>
    <t>Likvidace pokácených křovin, kompletní provedení, včetně skládkovného</t>
  </si>
  <si>
    <t>Odkaz na mn. položky pořadí 1 : 35,00000</t>
  </si>
  <si>
    <t>185804001RX</t>
  </si>
  <si>
    <t>Následná péče o nově vysazené dřeviny</t>
  </si>
  <si>
    <t>1 ks sadovnicky zapěstované dřeviny s balem, o vel. 40-60 cm druh: Philadelphus coronarius.</t>
  </si>
  <si>
    <t>00572410R</t>
  </si>
  <si>
    <t>směs travní parková, pro mírnou zátěž</t>
  </si>
  <si>
    <t>kg</t>
  </si>
  <si>
    <t>Odkaz na mn. položky pořadí 12 : 145,00000*0,35</t>
  </si>
  <si>
    <t>026503249V</t>
  </si>
  <si>
    <t>Sadovnicky zapěstovaná dřevina s balem, o vel. 175-200 cm druh: Ginkgo biloba ‚Tremonia‘</t>
  </si>
  <si>
    <t>026503269V</t>
  </si>
  <si>
    <t>Sadovnicky zapěstovaná dřevina s balem, o vel. 40-60 cm druh: Philadelphus coronarius</t>
  </si>
  <si>
    <t>25191158R</t>
  </si>
  <si>
    <t>hnojivo dusíkaté</t>
  </si>
  <si>
    <t>Kg</t>
  </si>
  <si>
    <t>Odkaz na mn. položky pořadí 12 : 145,00000*0,1</t>
  </si>
  <si>
    <t>25234002.AR</t>
  </si>
  <si>
    <t>herbicid totální; účinná látka izopropylaminová sůl glyphosatu; hubení vytrvalých plevelů</t>
  </si>
  <si>
    <t>l</t>
  </si>
  <si>
    <t>D.1.1.b_X Terénní úpravy : 5,0</t>
  </si>
  <si>
    <t>60850010R</t>
  </si>
  <si>
    <t>kůl vyvazovací l = 200,0 cm; průměr 60 mm; impregnace; jeden konec fazeta; druhý konec špice</t>
  </si>
  <si>
    <t>Odkaz na mn. položky pořadí 16 : 3,00000*3</t>
  </si>
  <si>
    <t>60850030R</t>
  </si>
  <si>
    <t>příčka spojovací půlkulatá; l = 50,0 cm; průměr 80 mm; impregnace; jeden konec rovně zaříznutý; druhý konec rovně zaříznutý</t>
  </si>
  <si>
    <t>Odkaz na mn. položky pořadí 31 : 9,00000</t>
  </si>
  <si>
    <t>67511011R</t>
  </si>
  <si>
    <t>motouz jutový; d= 4,25 mm; l = 98,00 m</t>
  </si>
  <si>
    <t>998231311R00</t>
  </si>
  <si>
    <t>Přesun hmot pro krajinářské a sadovnické úpravy přesun hmot pro sadovnické a krajinářské úpravy do 5000 m vodorovně, bez svislého přesunu</t>
  </si>
  <si>
    <t>Po dobu pěti let od doručení oznámení o provedení výsadby ÚMOb VŽP bude zajištěna následná péče o vysazené dřeviny, která bude spočívat v zajištění kmenů stromů proti mechanickému poškození (ochrana pat kmene chráničkou, bandáž kmene apod.), v zálivce (minimálně 5 x ročně), odplevelování, výchovném řezu, opravě úvazků, případně výměně kůlů a sledování zdravotního stavu dřevin včetně výměny uhynulého jedince v nejbližším vhodném období.</t>
  </si>
  <si>
    <t>na parc. č. 287/29, ul. V Zálomu, v k. ú. Zábřeh nad Odrou:</t>
  </si>
  <si>
    <t>2 ks sadovnicky zapěstovaných dřevin s balem, o vel. 175-200 cm druh: Ginkgo biloba ‚Tremonia‘,</t>
  </si>
  <si>
    <t>005111020R</t>
  </si>
  <si>
    <t>Vytyčení stavby</t>
  </si>
  <si>
    <t>Soubor</t>
  </si>
  <si>
    <t>VRN</t>
  </si>
  <si>
    <t>Žlutá</t>
  </si>
  <si>
    <t>POL99_8</t>
  </si>
  <si>
    <t>Geodetické zaměření rohů stavby, stabilizace bodů a sestavení laviček.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</si>
  <si>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</si>
  <si>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</si>
  <si>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</si>
  <si>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</si>
  <si>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</si>
  <si>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</si>
  <si>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</si>
  <si>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005123 R</t>
  </si>
  <si>
    <t>Územní vlivy</t>
  </si>
  <si>
    <t>Náklady na ztížené podmínky provádění tam, kde se vyskytují omezující vlivy konkrétního prostředí, které mají prokazatelný vliv na provádění stavebních prací, Jedná se zejména o náklady související s podmínkami místa provádění.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</si>
  <si>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</si>
  <si>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</si>
  <si>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</si>
  <si>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005211050R</t>
  </si>
  <si>
    <t>Ochrana stávající zeleně na staveništi</t>
  </si>
  <si>
    <t>005211080R</t>
  </si>
  <si>
    <t>Bezpečnostní a hygienická opatření na staveništi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</si>
  <si>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</si>
  <si>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</si>
  <si>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</si>
  <si>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</si>
  <si>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 R</t>
  </si>
  <si>
    <t>Předání a převzetí díla včetně vyklizení staveniště a díla, uvedení dotčených ploch do původního stavu</t>
  </si>
  <si>
    <t>Náklady zhotovitele, které vzniknou v souvislosti s povinnostmi zhotovitele při předání a převzetí díla.</t>
  </si>
  <si>
    <t>005241020R</t>
  </si>
  <si>
    <t>Geodetické zaměření skutečného provedení</t>
  </si>
  <si>
    <t>Náklady na provedení skutečného zaměření stavby v rozsahu nezbytném pro zápis změny do katastru nemovitostí.</t>
  </si>
  <si>
    <t>00525</t>
  </si>
  <si>
    <t>Aktualizace dokladové části</t>
  </si>
  <si>
    <t>Nová</t>
  </si>
  <si>
    <t>00527</t>
  </si>
  <si>
    <t>Výrobní dokumentace prvků stavby</t>
  </si>
  <si>
    <t>00529</t>
  </si>
  <si>
    <t>Dokumentace skutečného provedení, 4x paré</t>
  </si>
  <si>
    <t>00530</t>
  </si>
  <si>
    <t>Vypracování a schválení provozního řádu hřiště a vsakovacího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</si>
</sst>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41OARzXtjoUlhTa5OExbiknm+TJPOSVXk3J5ffnGcH4WMfQ2yYcUbV9iUdGbac30/Tz5a1QeWFxpS2fUuIsioQ==" saltValue="zLDq3HmR4nC2jeTGCDLTy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SUMIF(F61:F79,A16,I61:I79)+SUMIF(F61:F79,"PSU",I61:I79)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SUMIF(F61:F79,A17,I61:I79)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SUMIF(F61:F79,A18,I61:I79)</f>
        <v>0</v>
      </c>
      <c r="J18" s="85"/>
    </row>
    <row r="19" spans="1:10" ht="23.25" customHeight="1" x14ac:dyDescent="0.2">
      <c r="A19" s="194" t="s">
        <v>108</v>
      </c>
      <c r="B19" s="38" t="s">
        <v>27</v>
      </c>
      <c r="C19" s="62"/>
      <c r="D19" s="63"/>
      <c r="E19" s="83"/>
      <c r="F19" s="84"/>
      <c r="G19" s="83"/>
      <c r="H19" s="84"/>
      <c r="I19" s="83">
        <f>SUMIF(F61:F79,A19,I61:I79)</f>
        <v>0</v>
      </c>
      <c r="J19" s="85"/>
    </row>
    <row r="20" spans="1:10" ht="23.25" customHeight="1" x14ac:dyDescent="0.2">
      <c r="A20" s="194" t="s">
        <v>109</v>
      </c>
      <c r="B20" s="38" t="s">
        <v>28</v>
      </c>
      <c r="C20" s="62"/>
      <c r="D20" s="63"/>
      <c r="E20" s="83"/>
      <c r="F20" s="84"/>
      <c r="G20" s="83"/>
      <c r="H20" s="84"/>
      <c r="I20" s="83">
        <f>SUMIF(F61:F79,A20,I61:I79)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'01  SO01 Pol'!AE198+'01  SO02 Pol'!AE60+'01  SO03 Pol'!AE200+'01  SO04 Pol'!AE121+'01 VO+ON Pol'!AE35</f>
        <v>0</v>
      </c>
      <c r="G39" s="147">
        <f>'01  SO01 Pol'!AF198+'01  SO02 Pol'!AF60+'01  SO03 Pol'!AF200+'01  SO04 Pol'!AF121+'01 VO+ON Pol'!AF35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47</v>
      </c>
      <c r="C41" s="151" t="s">
        <v>48</v>
      </c>
      <c r="D41" s="151"/>
      <c r="E41" s="151"/>
      <c r="F41" s="152">
        <f>'01  SO01 Pol'!AE198+'01  SO02 Pol'!AE60+'01  SO03 Pol'!AE200+'01  SO04 Pol'!AE121+'01 VO+ON Pol'!AE35</f>
        <v>0</v>
      </c>
      <c r="G41" s="153">
        <f>'01  SO01 Pol'!AF198+'01  SO02 Pol'!AF60+'01  SO03 Pol'!AF200+'01  SO04 Pol'!AF121+'01 VO+ON Pol'!AF35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49</v>
      </c>
      <c r="C42" s="145" t="s">
        <v>50</v>
      </c>
      <c r="D42" s="145"/>
      <c r="E42" s="145"/>
      <c r="F42" s="156">
        <f>'01  SO01 Pol'!AE198</f>
        <v>0</v>
      </c>
      <c r="G42" s="148">
        <f>'01  SO01 Pol'!AF198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51</v>
      </c>
      <c r="C43" s="145" t="s">
        <v>52</v>
      </c>
      <c r="D43" s="145"/>
      <c r="E43" s="145"/>
      <c r="F43" s="156">
        <f>'01  SO02 Pol'!AE60</f>
        <v>0</v>
      </c>
      <c r="G43" s="148">
        <f>'01  SO02 Pol'!AF60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53</v>
      </c>
      <c r="C44" s="145" t="s">
        <v>54</v>
      </c>
      <c r="D44" s="145"/>
      <c r="E44" s="145"/>
      <c r="F44" s="156">
        <f>'01  SO03 Pol'!AE200</f>
        <v>0</v>
      </c>
      <c r="G44" s="148">
        <f>'01  SO03 Pol'!AF200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55</v>
      </c>
      <c r="C45" s="145" t="s">
        <v>56</v>
      </c>
      <c r="D45" s="145"/>
      <c r="E45" s="145"/>
      <c r="F45" s="156">
        <f>'01  SO04 Pol'!AE121</f>
        <v>0</v>
      </c>
      <c r="G45" s="148">
        <f>'01  SO04 Pol'!AF121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57</v>
      </c>
      <c r="C46" s="145" t="s">
        <v>58</v>
      </c>
      <c r="D46" s="145"/>
      <c r="E46" s="145"/>
      <c r="F46" s="156">
        <f>'01 VO+ON Pol'!AE35</f>
        <v>0</v>
      </c>
      <c r="G46" s="148">
        <f>'01 VO+ON Pol'!AF35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/>
      <c r="B47" s="157" t="s">
        <v>59</v>
      </c>
      <c r="C47" s="158"/>
      <c r="D47" s="158"/>
      <c r="E47" s="159"/>
      <c r="F47" s="160">
        <f>SUMIF(A39:A46,"=1",F39:F46)</f>
        <v>0</v>
      </c>
      <c r="G47" s="161">
        <f>SUMIF(A39:A46,"=1",G39:G46)</f>
        <v>0</v>
      </c>
      <c r="H47" s="161">
        <f>SUMIF(A39:A46,"=1",H39:H46)</f>
        <v>0</v>
      </c>
      <c r="I47" s="161">
        <f>SUMIF(A39:A46,"=1",I39:I46)</f>
        <v>0</v>
      </c>
      <c r="J47" s="162">
        <f>SUMIF(A39:A46,"=1",J39:J46)</f>
        <v>0</v>
      </c>
    </row>
    <row r="49" spans="1:10" x14ac:dyDescent="0.2">
      <c r="A49" t="s">
        <v>61</v>
      </c>
      <c r="B49" t="s">
        <v>62</v>
      </c>
    </row>
    <row r="50" spans="1:10" x14ac:dyDescent="0.2">
      <c r="A50" t="s">
        <v>63</v>
      </c>
      <c r="B50" t="s">
        <v>64</v>
      </c>
    </row>
    <row r="51" spans="1:10" x14ac:dyDescent="0.2">
      <c r="A51" t="s">
        <v>65</v>
      </c>
      <c r="B51" t="s">
        <v>66</v>
      </c>
    </row>
    <row r="52" spans="1:10" x14ac:dyDescent="0.2">
      <c r="A52" t="s">
        <v>65</v>
      </c>
      <c r="B52" t="s">
        <v>67</v>
      </c>
    </row>
    <row r="53" spans="1:10" x14ac:dyDescent="0.2">
      <c r="A53" t="s">
        <v>65</v>
      </c>
      <c r="B53" t="s">
        <v>68</v>
      </c>
    </row>
    <row r="54" spans="1:10" x14ac:dyDescent="0.2">
      <c r="A54" t="s">
        <v>65</v>
      </c>
      <c r="B54" t="s">
        <v>69</v>
      </c>
    </row>
    <row r="55" spans="1:10" x14ac:dyDescent="0.2">
      <c r="A55" t="s">
        <v>65</v>
      </c>
      <c r="B55" t="s">
        <v>70</v>
      </c>
    </row>
    <row r="58" spans="1:10" ht="15.75" x14ac:dyDescent="0.25">
      <c r="B58" s="173" t="s">
        <v>71</v>
      </c>
    </row>
    <row r="60" spans="1:10" ht="25.5" customHeight="1" x14ac:dyDescent="0.2">
      <c r="A60" s="175"/>
      <c r="B60" s="178" t="s">
        <v>17</v>
      </c>
      <c r="C60" s="178" t="s">
        <v>5</v>
      </c>
      <c r="D60" s="179"/>
      <c r="E60" s="179"/>
      <c r="F60" s="180" t="s">
        <v>72</v>
      </c>
      <c r="G60" s="180"/>
      <c r="H60" s="180"/>
      <c r="I60" s="180" t="s">
        <v>29</v>
      </c>
      <c r="J60" s="180" t="s">
        <v>0</v>
      </c>
    </row>
    <row r="61" spans="1:10" ht="36.75" customHeight="1" x14ac:dyDescent="0.2">
      <c r="A61" s="176"/>
      <c r="B61" s="181" t="s">
        <v>73</v>
      </c>
      <c r="C61" s="182" t="s">
        <v>74</v>
      </c>
      <c r="D61" s="183"/>
      <c r="E61" s="183"/>
      <c r="F61" s="190" t="s">
        <v>24</v>
      </c>
      <c r="G61" s="191"/>
      <c r="H61" s="191"/>
      <c r="I61" s="191">
        <f>'01  SO01 Pol'!G8+'01  SO02 Pol'!G8+'01  SO03 Pol'!G8+'01  SO04 Pol'!G8</f>
        <v>0</v>
      </c>
      <c r="J61" s="187" t="str">
        <f>IF(I80=0,"",I61/I80*100)</f>
        <v/>
      </c>
    </row>
    <row r="62" spans="1:10" ht="36.75" customHeight="1" x14ac:dyDescent="0.2">
      <c r="A62" s="176"/>
      <c r="B62" s="181" t="s">
        <v>75</v>
      </c>
      <c r="C62" s="182" t="s">
        <v>76</v>
      </c>
      <c r="D62" s="183"/>
      <c r="E62" s="183"/>
      <c r="F62" s="190" t="s">
        <v>24</v>
      </c>
      <c r="G62" s="191"/>
      <c r="H62" s="191"/>
      <c r="I62" s="191">
        <f>'01  SO01 Pol'!G41+'01  SO03 Pol'!G70</f>
        <v>0</v>
      </c>
      <c r="J62" s="187" t="str">
        <f>IF(I80=0,"",I62/I80*100)</f>
        <v/>
      </c>
    </row>
    <row r="63" spans="1:10" ht="36.75" customHeight="1" x14ac:dyDescent="0.2">
      <c r="A63" s="176"/>
      <c r="B63" s="181" t="s">
        <v>77</v>
      </c>
      <c r="C63" s="182" t="s">
        <v>78</v>
      </c>
      <c r="D63" s="183"/>
      <c r="E63" s="183"/>
      <c r="F63" s="190" t="s">
        <v>24</v>
      </c>
      <c r="G63" s="191"/>
      <c r="H63" s="191"/>
      <c r="I63" s="191">
        <f>'01  SO01 Pol'!G65</f>
        <v>0</v>
      </c>
      <c r="J63" s="187" t="str">
        <f>IF(I80=0,"",I63/I80*100)</f>
        <v/>
      </c>
    </row>
    <row r="64" spans="1:10" ht="36.75" customHeight="1" x14ac:dyDescent="0.2">
      <c r="A64" s="176"/>
      <c r="B64" s="181" t="s">
        <v>79</v>
      </c>
      <c r="C64" s="182" t="s">
        <v>80</v>
      </c>
      <c r="D64" s="183"/>
      <c r="E64" s="183"/>
      <c r="F64" s="190" t="s">
        <v>24</v>
      </c>
      <c r="G64" s="191"/>
      <c r="H64" s="191"/>
      <c r="I64" s="191">
        <f>'01  SO03 Pol'!G90</f>
        <v>0</v>
      </c>
      <c r="J64" s="187" t="str">
        <f>IF(I80=0,"",I64/I80*100)</f>
        <v/>
      </c>
    </row>
    <row r="65" spans="1:10" ht="36.75" customHeight="1" x14ac:dyDescent="0.2">
      <c r="A65" s="176"/>
      <c r="B65" s="181" t="s">
        <v>81</v>
      </c>
      <c r="C65" s="182" t="s">
        <v>82</v>
      </c>
      <c r="D65" s="183"/>
      <c r="E65" s="183"/>
      <c r="F65" s="190" t="s">
        <v>24</v>
      </c>
      <c r="G65" s="191"/>
      <c r="H65" s="191"/>
      <c r="I65" s="191">
        <f>'01  SO01 Pol'!G87+'01  SO02 Pol'!G22+'01  SO03 Pol'!G96</f>
        <v>0</v>
      </c>
      <c r="J65" s="187" t="str">
        <f>IF(I80=0,"",I65/I80*100)</f>
        <v/>
      </c>
    </row>
    <row r="66" spans="1:10" ht="36.75" customHeight="1" x14ac:dyDescent="0.2">
      <c r="A66" s="176"/>
      <c r="B66" s="181" t="s">
        <v>83</v>
      </c>
      <c r="C66" s="182" t="s">
        <v>84</v>
      </c>
      <c r="D66" s="183"/>
      <c r="E66" s="183"/>
      <c r="F66" s="190" t="s">
        <v>24</v>
      </c>
      <c r="G66" s="191"/>
      <c r="H66" s="191"/>
      <c r="I66" s="191">
        <f>'01  SO03 Pol'!G110</f>
        <v>0</v>
      </c>
      <c r="J66" s="187" t="str">
        <f>IF(I80=0,"",I66/I80*100)</f>
        <v/>
      </c>
    </row>
    <row r="67" spans="1:10" ht="36.75" customHeight="1" x14ac:dyDescent="0.2">
      <c r="A67" s="176"/>
      <c r="B67" s="181" t="s">
        <v>85</v>
      </c>
      <c r="C67" s="182" t="s">
        <v>86</v>
      </c>
      <c r="D67" s="183"/>
      <c r="E67" s="183"/>
      <c r="F67" s="190" t="s">
        <v>24</v>
      </c>
      <c r="G67" s="191"/>
      <c r="H67" s="191"/>
      <c r="I67" s="191">
        <f>'01  SO03 Pol'!G115</f>
        <v>0</v>
      </c>
      <c r="J67" s="187" t="str">
        <f>IF(I80=0,"",I67/I80*100)</f>
        <v/>
      </c>
    </row>
    <row r="68" spans="1:10" ht="36.75" customHeight="1" x14ac:dyDescent="0.2">
      <c r="A68" s="176"/>
      <c r="B68" s="181" t="s">
        <v>87</v>
      </c>
      <c r="C68" s="182" t="s">
        <v>88</v>
      </c>
      <c r="D68" s="183"/>
      <c r="E68" s="183"/>
      <c r="F68" s="190" t="s">
        <v>24</v>
      </c>
      <c r="G68" s="191"/>
      <c r="H68" s="191"/>
      <c r="I68" s="191">
        <f>'01  SO01 Pol'!G118</f>
        <v>0</v>
      </c>
      <c r="J68" s="187" t="str">
        <f>IF(I80=0,"",I68/I80*100)</f>
        <v/>
      </c>
    </row>
    <row r="69" spans="1:10" ht="36.75" customHeight="1" x14ac:dyDescent="0.2">
      <c r="A69" s="176"/>
      <c r="B69" s="181" t="s">
        <v>89</v>
      </c>
      <c r="C69" s="182" t="s">
        <v>90</v>
      </c>
      <c r="D69" s="183"/>
      <c r="E69" s="183"/>
      <c r="F69" s="190" t="s">
        <v>24</v>
      </c>
      <c r="G69" s="191"/>
      <c r="H69" s="191"/>
      <c r="I69" s="191">
        <f>'01  SO01 Pol'!G133+'01  SO02 Pol'!G45</f>
        <v>0</v>
      </c>
      <c r="J69" s="187" t="str">
        <f>IF(I80=0,"",I69/I80*100)</f>
        <v/>
      </c>
    </row>
    <row r="70" spans="1:10" ht="36.75" customHeight="1" x14ac:dyDescent="0.2">
      <c r="A70" s="176"/>
      <c r="B70" s="181" t="s">
        <v>91</v>
      </c>
      <c r="C70" s="182" t="s">
        <v>92</v>
      </c>
      <c r="D70" s="183"/>
      <c r="E70" s="183"/>
      <c r="F70" s="190" t="s">
        <v>24</v>
      </c>
      <c r="G70" s="191"/>
      <c r="H70" s="191"/>
      <c r="I70" s="191">
        <f>'01  SO01 Pol'!G144</f>
        <v>0</v>
      </c>
      <c r="J70" s="187" t="str">
        <f>IF(I80=0,"",I70/I80*100)</f>
        <v/>
      </c>
    </row>
    <row r="71" spans="1:10" ht="36.75" customHeight="1" x14ac:dyDescent="0.2">
      <c r="A71" s="176"/>
      <c r="B71" s="181" t="s">
        <v>93</v>
      </c>
      <c r="C71" s="182" t="s">
        <v>94</v>
      </c>
      <c r="D71" s="183"/>
      <c r="E71" s="183"/>
      <c r="F71" s="190" t="s">
        <v>24</v>
      </c>
      <c r="G71" s="191"/>
      <c r="H71" s="191"/>
      <c r="I71" s="191">
        <f>'01  SO01 Pol'!G154+'01  SO02 Pol'!G56+'01  SO03 Pol'!G185+'01  SO04 Pol'!G118</f>
        <v>0</v>
      </c>
      <c r="J71" s="187" t="str">
        <f>IF(I80=0,"",I71/I80*100)</f>
        <v/>
      </c>
    </row>
    <row r="72" spans="1:10" ht="36.75" customHeight="1" x14ac:dyDescent="0.2">
      <c r="A72" s="176"/>
      <c r="B72" s="181" t="s">
        <v>95</v>
      </c>
      <c r="C72" s="182" t="s">
        <v>96</v>
      </c>
      <c r="D72" s="183"/>
      <c r="E72" s="183"/>
      <c r="F72" s="190" t="s">
        <v>25</v>
      </c>
      <c r="G72" s="191"/>
      <c r="H72" s="191"/>
      <c r="I72" s="191">
        <f>'01  SO03 Pol'!G188</f>
        <v>0</v>
      </c>
      <c r="J72" s="187" t="str">
        <f>IF(I80=0,"",I72/I80*100)</f>
        <v/>
      </c>
    </row>
    <row r="73" spans="1:10" ht="36.75" customHeight="1" x14ac:dyDescent="0.2">
      <c r="A73" s="176"/>
      <c r="B73" s="181" t="s">
        <v>97</v>
      </c>
      <c r="C73" s="182" t="s">
        <v>98</v>
      </c>
      <c r="D73" s="183"/>
      <c r="E73" s="183"/>
      <c r="F73" s="190" t="s">
        <v>25</v>
      </c>
      <c r="G73" s="191"/>
      <c r="H73" s="191"/>
      <c r="I73" s="191">
        <f>'01  SO01 Pol'!G157</f>
        <v>0</v>
      </c>
      <c r="J73" s="187" t="str">
        <f>IF(I80=0,"",I73/I80*100)</f>
        <v/>
      </c>
    </row>
    <row r="74" spans="1:10" ht="36.75" customHeight="1" x14ac:dyDescent="0.2">
      <c r="A74" s="176"/>
      <c r="B74" s="181" t="s">
        <v>99</v>
      </c>
      <c r="C74" s="182" t="s">
        <v>100</v>
      </c>
      <c r="D74" s="183"/>
      <c r="E74" s="183"/>
      <c r="F74" s="190" t="s">
        <v>25</v>
      </c>
      <c r="G74" s="191"/>
      <c r="H74" s="191"/>
      <c r="I74" s="191">
        <f>'01  SO01 Pol'!G164</f>
        <v>0</v>
      </c>
      <c r="J74" s="187" t="str">
        <f>IF(I80=0,"",I74/I80*100)</f>
        <v/>
      </c>
    </row>
    <row r="75" spans="1:10" ht="36.75" customHeight="1" x14ac:dyDescent="0.2">
      <c r="A75" s="176"/>
      <c r="B75" s="181" t="s">
        <v>101</v>
      </c>
      <c r="C75" s="182" t="s">
        <v>102</v>
      </c>
      <c r="D75" s="183"/>
      <c r="E75" s="183"/>
      <c r="F75" s="190" t="s">
        <v>25</v>
      </c>
      <c r="G75" s="191"/>
      <c r="H75" s="191"/>
      <c r="I75" s="191">
        <f>'01  SO01 Pol'!G178</f>
        <v>0</v>
      </c>
      <c r="J75" s="187" t="str">
        <f>IF(I80=0,"",I75/I80*100)</f>
        <v/>
      </c>
    </row>
    <row r="76" spans="1:10" ht="36.75" customHeight="1" x14ac:dyDescent="0.2">
      <c r="A76" s="176"/>
      <c r="B76" s="181" t="s">
        <v>103</v>
      </c>
      <c r="C76" s="182" t="s">
        <v>104</v>
      </c>
      <c r="D76" s="183"/>
      <c r="E76" s="183"/>
      <c r="F76" s="190" t="s">
        <v>26</v>
      </c>
      <c r="G76" s="191"/>
      <c r="H76" s="191"/>
      <c r="I76" s="191">
        <f>'01  SO01 Pol'!G182</f>
        <v>0</v>
      </c>
      <c r="J76" s="187" t="str">
        <f>IF(I80=0,"",I76/I80*100)</f>
        <v/>
      </c>
    </row>
    <row r="77" spans="1:10" ht="36.75" customHeight="1" x14ac:dyDescent="0.2">
      <c r="A77" s="176"/>
      <c r="B77" s="181" t="s">
        <v>105</v>
      </c>
      <c r="C77" s="182" t="s">
        <v>106</v>
      </c>
      <c r="D77" s="183"/>
      <c r="E77" s="183"/>
      <c r="F77" s="190" t="s">
        <v>107</v>
      </c>
      <c r="G77" s="191"/>
      <c r="H77" s="191"/>
      <c r="I77" s="191">
        <f>'01  SO01 Pol'!G188</f>
        <v>0</v>
      </c>
      <c r="J77" s="187" t="str">
        <f>IF(I80=0,"",I77/I80*100)</f>
        <v/>
      </c>
    </row>
    <row r="78" spans="1:10" ht="36.75" customHeight="1" x14ac:dyDescent="0.2">
      <c r="A78" s="176"/>
      <c r="B78" s="181" t="s">
        <v>108</v>
      </c>
      <c r="C78" s="182" t="s">
        <v>27</v>
      </c>
      <c r="D78" s="183"/>
      <c r="E78" s="183"/>
      <c r="F78" s="190" t="s">
        <v>108</v>
      </c>
      <c r="G78" s="191"/>
      <c r="H78" s="191"/>
      <c r="I78" s="191">
        <f>'01 VO+ON Pol'!G8</f>
        <v>0</v>
      </c>
      <c r="J78" s="187" t="str">
        <f>IF(I80=0,"",I78/I80*100)</f>
        <v/>
      </c>
    </row>
    <row r="79" spans="1:10" ht="36.75" customHeight="1" x14ac:dyDescent="0.2">
      <c r="A79" s="176"/>
      <c r="B79" s="181" t="s">
        <v>109</v>
      </c>
      <c r="C79" s="182" t="s">
        <v>28</v>
      </c>
      <c r="D79" s="183"/>
      <c r="E79" s="183"/>
      <c r="F79" s="190" t="s">
        <v>109</v>
      </c>
      <c r="G79" s="191"/>
      <c r="H79" s="191"/>
      <c r="I79" s="191">
        <f>'01 VO+ON Pol'!G18</f>
        <v>0</v>
      </c>
      <c r="J79" s="187" t="str">
        <f>IF(I80=0,"",I79/I80*100)</f>
        <v/>
      </c>
    </row>
    <row r="80" spans="1:10" ht="25.5" customHeight="1" x14ac:dyDescent="0.2">
      <c r="A80" s="177"/>
      <c r="B80" s="184" t="s">
        <v>1</v>
      </c>
      <c r="C80" s="185"/>
      <c r="D80" s="186"/>
      <c r="E80" s="186"/>
      <c r="F80" s="192"/>
      <c r="G80" s="193"/>
      <c r="H80" s="193"/>
      <c r="I80" s="193">
        <f>SUM(I61:I79)</f>
        <v>0</v>
      </c>
      <c r="J80" s="188">
        <f>SUM(J61:J79)</f>
        <v>0</v>
      </c>
    </row>
    <row r="81" spans="6:10" x14ac:dyDescent="0.2">
      <c r="F81" s="133"/>
      <c r="G81" s="133"/>
      <c r="H81" s="133"/>
      <c r="I81" s="133"/>
      <c r="J81" s="189"/>
    </row>
    <row r="82" spans="6:10" x14ac:dyDescent="0.2">
      <c r="F82" s="133"/>
      <c r="G82" s="133"/>
      <c r="H82" s="133"/>
      <c r="I82" s="133"/>
      <c r="J82" s="189"/>
    </row>
    <row r="83" spans="6:10" x14ac:dyDescent="0.2">
      <c r="F83" s="133"/>
      <c r="G83" s="133"/>
      <c r="H83" s="133"/>
      <c r="I83" s="133"/>
      <c r="J83" s="189"/>
    </row>
  </sheetData>
  <sheetProtection algorithmName="SHA-512" hashValue="fi1evpaxLCis8DXpe+NSCkvnGUAhW5TXGSxR/RuInFW2concIpeVDSz9WiFKnSx7kLtJvJiG40GUW1p6JCWLgw==" saltValue="nDR4w6aTnRif4JZY1b+EV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7:E77"/>
    <mergeCell ref="C78:E78"/>
    <mergeCell ref="C79:E79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bpGsgIe2SlEg168V+Gyjf9dSNmvu6L+5pG1aLOvzaOeDK8fSjdA9LLdlAYabuX6DPyym1L4d3hPi7A5no1Qjpg==" saltValue="MWwLZJqm4W9Hb02w0ClXp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409-EDF9-4F8B-8CF6-27AC2B33FB8B}">
  <sheetPr>
    <outlinePr summaryBelow="0"/>
  </sheetPr>
  <dimension ref="A1:BH5000"/>
  <sheetViews>
    <sheetView workbookViewId="0">
      <pane ySplit="7" topLeftCell="A8" activePane="bottomLeft" state="frozen"/>
      <selection pane="bottomLeft" activeCell="C100" sqref="C100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110</v>
      </c>
      <c r="B1" s="195"/>
      <c r="C1" s="195"/>
      <c r="D1" s="195"/>
      <c r="E1" s="195"/>
      <c r="F1" s="195"/>
      <c r="G1" s="195"/>
      <c r="AG1" t="s">
        <v>111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112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112</v>
      </c>
      <c r="AG3" t="s">
        <v>113</v>
      </c>
    </row>
    <row r="4" spans="1:60" ht="24.95" customHeight="1" x14ac:dyDescent="0.2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114</v>
      </c>
    </row>
    <row r="5" spans="1:60" x14ac:dyDescent="0.2">
      <c r="D5" s="10"/>
    </row>
    <row r="6" spans="1:60" ht="38.25" x14ac:dyDescent="0.2">
      <c r="A6" s="206" t="s">
        <v>115</v>
      </c>
      <c r="B6" s="208" t="s">
        <v>116</v>
      </c>
      <c r="C6" s="208" t="s">
        <v>117</v>
      </c>
      <c r="D6" s="207" t="s">
        <v>118</v>
      </c>
      <c r="E6" s="206" t="s">
        <v>119</v>
      </c>
      <c r="F6" s="205" t="s">
        <v>120</v>
      </c>
      <c r="G6" s="206" t="s">
        <v>29</v>
      </c>
      <c r="H6" s="209" t="s">
        <v>30</v>
      </c>
      <c r="I6" s="209" t="s">
        <v>121</v>
      </c>
      <c r="J6" s="209" t="s">
        <v>31</v>
      </c>
      <c r="K6" s="209" t="s">
        <v>122</v>
      </c>
      <c r="L6" s="209" t="s">
        <v>123</v>
      </c>
      <c r="M6" s="209" t="s">
        <v>124</v>
      </c>
      <c r="N6" s="209" t="s">
        <v>125</v>
      </c>
      <c r="O6" s="209" t="s">
        <v>126</v>
      </c>
      <c r="P6" s="209" t="s">
        <v>127</v>
      </c>
      <c r="Q6" s="209" t="s">
        <v>128</v>
      </c>
      <c r="R6" s="209" t="s">
        <v>129</v>
      </c>
      <c r="S6" s="209" t="s">
        <v>130</v>
      </c>
      <c r="T6" s="209" t="s">
        <v>131</v>
      </c>
      <c r="U6" s="209" t="s">
        <v>132</v>
      </c>
      <c r="V6" s="209" t="s">
        <v>133</v>
      </c>
      <c r="W6" s="209" t="s">
        <v>134</v>
      </c>
      <c r="X6" s="209" t="s">
        <v>135</v>
      </c>
      <c r="Y6" s="209" t="s">
        <v>136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137</v>
      </c>
      <c r="B8" s="230" t="s">
        <v>73</v>
      </c>
      <c r="C8" s="256" t="s">
        <v>74</v>
      </c>
      <c r="D8" s="231"/>
      <c r="E8" s="232"/>
      <c r="F8" s="233"/>
      <c r="G8" s="233">
        <f>SUMIF(AG9:AG40,"&lt;&gt;NOR",G9:G40)</f>
        <v>0</v>
      </c>
      <c r="H8" s="233"/>
      <c r="I8" s="233">
        <f>SUM(I9:I40)</f>
        <v>0</v>
      </c>
      <c r="J8" s="233"/>
      <c r="K8" s="233">
        <f>SUM(K9:K40)</f>
        <v>0</v>
      </c>
      <c r="L8" s="233"/>
      <c r="M8" s="233">
        <f>SUM(M9:M40)</f>
        <v>0</v>
      </c>
      <c r="N8" s="232"/>
      <c r="O8" s="232">
        <f>SUM(O9:O40)</f>
        <v>0</v>
      </c>
      <c r="P8" s="232"/>
      <c r="Q8" s="232">
        <f>SUM(Q9:Q40)</f>
        <v>344.2</v>
      </c>
      <c r="R8" s="233"/>
      <c r="S8" s="233"/>
      <c r="T8" s="234"/>
      <c r="U8" s="228"/>
      <c r="V8" s="228">
        <f>SUM(V9:V40)</f>
        <v>170.24</v>
      </c>
      <c r="W8" s="228"/>
      <c r="X8" s="228"/>
      <c r="Y8" s="228"/>
      <c r="AG8" t="s">
        <v>138</v>
      </c>
    </row>
    <row r="9" spans="1:60" ht="22.5" outlineLevel="1" x14ac:dyDescent="0.2">
      <c r="A9" s="236">
        <v>1</v>
      </c>
      <c r="B9" s="237" t="s">
        <v>139</v>
      </c>
      <c r="C9" s="257" t="s">
        <v>140</v>
      </c>
      <c r="D9" s="238" t="s">
        <v>141</v>
      </c>
      <c r="E9" s="239">
        <v>4.2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0.13800000000000001</v>
      </c>
      <c r="Q9" s="239">
        <f>ROUND(E9*P9,2)</f>
        <v>0.57999999999999996</v>
      </c>
      <c r="R9" s="241" t="s">
        <v>142</v>
      </c>
      <c r="S9" s="241" t="s">
        <v>143</v>
      </c>
      <c r="T9" s="242" t="s">
        <v>144</v>
      </c>
      <c r="U9" s="221">
        <v>0.16</v>
      </c>
      <c r="V9" s="221">
        <f>ROUND(E9*U9,2)</f>
        <v>0.67</v>
      </c>
      <c r="W9" s="221"/>
      <c r="X9" s="221" t="s">
        <v>145</v>
      </c>
      <c r="Y9" s="221" t="s">
        <v>146</v>
      </c>
      <c r="Z9" s="210"/>
      <c r="AA9" s="210"/>
      <c r="AB9" s="210"/>
      <c r="AC9" s="210"/>
      <c r="AD9" s="210"/>
      <c r="AE9" s="210"/>
      <c r="AF9" s="210"/>
      <c r="AG9" s="210" t="s">
        <v>147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8" t="s">
        <v>148</v>
      </c>
      <c r="D10" s="243"/>
      <c r="E10" s="243"/>
      <c r="F10" s="243"/>
      <c r="G10" s="24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149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9" t="s">
        <v>150</v>
      </c>
      <c r="D11" s="223"/>
      <c r="E11" s="224"/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151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9" t="s">
        <v>152</v>
      </c>
      <c r="D12" s="223"/>
      <c r="E12" s="224">
        <v>4.2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151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36">
        <v>2</v>
      </c>
      <c r="B13" s="237" t="s">
        <v>153</v>
      </c>
      <c r="C13" s="257" t="s">
        <v>154</v>
      </c>
      <c r="D13" s="238" t="s">
        <v>141</v>
      </c>
      <c r="E13" s="239">
        <v>414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</v>
      </c>
      <c r="O13" s="239">
        <f>ROUND(E13*N13,2)</f>
        <v>0</v>
      </c>
      <c r="P13" s="239">
        <v>0.11</v>
      </c>
      <c r="Q13" s="239">
        <f>ROUND(E13*P13,2)</f>
        <v>45.54</v>
      </c>
      <c r="R13" s="241" t="s">
        <v>142</v>
      </c>
      <c r="S13" s="241" t="s">
        <v>143</v>
      </c>
      <c r="T13" s="242" t="s">
        <v>144</v>
      </c>
      <c r="U13" s="221">
        <v>4.2999999999999997E-2</v>
      </c>
      <c r="V13" s="221">
        <f>ROUND(E13*U13,2)</f>
        <v>17.8</v>
      </c>
      <c r="W13" s="221"/>
      <c r="X13" s="221" t="s">
        <v>145</v>
      </c>
      <c r="Y13" s="221" t="s">
        <v>146</v>
      </c>
      <c r="Z13" s="210"/>
      <c r="AA13" s="210"/>
      <c r="AB13" s="210"/>
      <c r="AC13" s="210"/>
      <c r="AD13" s="210"/>
      <c r="AE13" s="210"/>
      <c r="AF13" s="210"/>
      <c r="AG13" s="210" t="s">
        <v>147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9" t="s">
        <v>150</v>
      </c>
      <c r="D14" s="223"/>
      <c r="E14" s="224"/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151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9" t="s">
        <v>155</v>
      </c>
      <c r="D15" s="223"/>
      <c r="E15" s="224">
        <v>414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151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36">
        <v>3</v>
      </c>
      <c r="B16" s="237" t="s">
        <v>156</v>
      </c>
      <c r="C16" s="257" t="s">
        <v>157</v>
      </c>
      <c r="D16" s="238" t="s">
        <v>141</v>
      </c>
      <c r="E16" s="239">
        <v>414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</v>
      </c>
      <c r="O16" s="239">
        <f>ROUND(E16*N16,2)</f>
        <v>0</v>
      </c>
      <c r="P16" s="239">
        <v>0.72</v>
      </c>
      <c r="Q16" s="239">
        <f>ROUND(E16*P16,2)</f>
        <v>298.08</v>
      </c>
      <c r="R16" s="241" t="s">
        <v>142</v>
      </c>
      <c r="S16" s="241" t="s">
        <v>143</v>
      </c>
      <c r="T16" s="242" t="s">
        <v>144</v>
      </c>
      <c r="U16" s="221">
        <v>0.09</v>
      </c>
      <c r="V16" s="221">
        <f>ROUND(E16*U16,2)</f>
        <v>37.26</v>
      </c>
      <c r="W16" s="221"/>
      <c r="X16" s="221" t="s">
        <v>145</v>
      </c>
      <c r="Y16" s="221" t="s">
        <v>146</v>
      </c>
      <c r="Z16" s="210"/>
      <c r="AA16" s="210"/>
      <c r="AB16" s="210"/>
      <c r="AC16" s="210"/>
      <c r="AD16" s="210"/>
      <c r="AE16" s="210"/>
      <c r="AF16" s="210"/>
      <c r="AG16" s="210" t="s">
        <v>147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9" t="s">
        <v>150</v>
      </c>
      <c r="D17" s="223"/>
      <c r="E17" s="224"/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151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9" t="s">
        <v>158</v>
      </c>
      <c r="D18" s="223"/>
      <c r="E18" s="224">
        <v>414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151</v>
      </c>
      <c r="AH18" s="210">
        <v>5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6">
        <v>4</v>
      </c>
      <c r="B19" s="237" t="s">
        <v>159</v>
      </c>
      <c r="C19" s="257" t="s">
        <v>160</v>
      </c>
      <c r="D19" s="238" t="s">
        <v>161</v>
      </c>
      <c r="E19" s="239">
        <v>177.4025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41" t="s">
        <v>162</v>
      </c>
      <c r="S19" s="241" t="s">
        <v>143</v>
      </c>
      <c r="T19" s="242" t="s">
        <v>144</v>
      </c>
      <c r="U19" s="221">
        <v>0.36799999999999999</v>
      </c>
      <c r="V19" s="221">
        <f>ROUND(E19*U19,2)</f>
        <v>65.28</v>
      </c>
      <c r="W19" s="221"/>
      <c r="X19" s="221" t="s">
        <v>145</v>
      </c>
      <c r="Y19" s="221" t="s">
        <v>163</v>
      </c>
      <c r="Z19" s="210"/>
      <c r="AA19" s="210"/>
      <c r="AB19" s="210"/>
      <c r="AC19" s="210"/>
      <c r="AD19" s="210"/>
      <c r="AE19" s="210"/>
      <c r="AF19" s="210"/>
      <c r="AG19" s="210" t="s">
        <v>147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8" t="s">
        <v>164</v>
      </c>
      <c r="D20" s="243"/>
      <c r="E20" s="243"/>
      <c r="F20" s="243"/>
      <c r="G20" s="243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149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9" t="s">
        <v>165</v>
      </c>
      <c r="D21" s="223"/>
      <c r="E21" s="224"/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151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9" t="s">
        <v>166</v>
      </c>
      <c r="D22" s="223"/>
      <c r="E22" s="224"/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151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9" t="s">
        <v>167</v>
      </c>
      <c r="D23" s="223"/>
      <c r="E23" s="224">
        <v>167.64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151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9" t="s">
        <v>168</v>
      </c>
      <c r="D24" s="223"/>
      <c r="E24" s="224">
        <v>9.7624999999999993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151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6">
        <v>5</v>
      </c>
      <c r="B25" s="237" t="s">
        <v>169</v>
      </c>
      <c r="C25" s="257" t="s">
        <v>170</v>
      </c>
      <c r="D25" s="238" t="s">
        <v>161</v>
      </c>
      <c r="E25" s="239">
        <v>56.372549999999997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41" t="s">
        <v>162</v>
      </c>
      <c r="S25" s="241" t="s">
        <v>143</v>
      </c>
      <c r="T25" s="242" t="s">
        <v>144</v>
      </c>
      <c r="U25" s="221">
        <v>4.3099999999999999E-2</v>
      </c>
      <c r="V25" s="221">
        <f>ROUND(E25*U25,2)</f>
        <v>2.4300000000000002</v>
      </c>
      <c r="W25" s="221"/>
      <c r="X25" s="221" t="s">
        <v>145</v>
      </c>
      <c r="Y25" s="221" t="s">
        <v>163</v>
      </c>
      <c r="Z25" s="210"/>
      <c r="AA25" s="210"/>
      <c r="AB25" s="210"/>
      <c r="AC25" s="210"/>
      <c r="AD25" s="210"/>
      <c r="AE25" s="210"/>
      <c r="AF25" s="210"/>
      <c r="AG25" s="210" t="s">
        <v>147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3.75" outlineLevel="2" x14ac:dyDescent="0.2">
      <c r="A26" s="217"/>
      <c r="B26" s="218"/>
      <c r="C26" s="258" t="s">
        <v>171</v>
      </c>
      <c r="D26" s="243"/>
      <c r="E26" s="243"/>
      <c r="F26" s="243"/>
      <c r="G26" s="243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149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44" t="str">
        <f>C26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9" t="s">
        <v>172</v>
      </c>
      <c r="D27" s="223"/>
      <c r="E27" s="224"/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151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9" t="s">
        <v>173</v>
      </c>
      <c r="D28" s="223"/>
      <c r="E28" s="224">
        <v>53.220750000000002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151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9" t="s">
        <v>174</v>
      </c>
      <c r="D29" s="223"/>
      <c r="E29" s="224"/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151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9" t="s">
        <v>175</v>
      </c>
      <c r="D30" s="223"/>
      <c r="E30" s="224">
        <v>3.1518000000000002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151</v>
      </c>
      <c r="AH30" s="210">
        <v>5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6">
        <v>6</v>
      </c>
      <c r="B31" s="237" t="s">
        <v>176</v>
      </c>
      <c r="C31" s="257" t="s">
        <v>177</v>
      </c>
      <c r="D31" s="238" t="s">
        <v>161</v>
      </c>
      <c r="E31" s="239">
        <v>10.506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41" t="s">
        <v>162</v>
      </c>
      <c r="S31" s="241" t="s">
        <v>143</v>
      </c>
      <c r="T31" s="242" t="s">
        <v>144</v>
      </c>
      <c r="U31" s="221">
        <v>3.1309999999999998</v>
      </c>
      <c r="V31" s="221">
        <f>ROUND(E31*U31,2)</f>
        <v>32.89</v>
      </c>
      <c r="W31" s="221"/>
      <c r="X31" s="221" t="s">
        <v>145</v>
      </c>
      <c r="Y31" s="221" t="s">
        <v>163</v>
      </c>
      <c r="Z31" s="210"/>
      <c r="AA31" s="210"/>
      <c r="AB31" s="210"/>
      <c r="AC31" s="210"/>
      <c r="AD31" s="210"/>
      <c r="AE31" s="210"/>
      <c r="AF31" s="210"/>
      <c r="AG31" s="210" t="s">
        <v>147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33.75" outlineLevel="2" x14ac:dyDescent="0.2">
      <c r="A32" s="217"/>
      <c r="B32" s="218"/>
      <c r="C32" s="258" t="s">
        <v>178</v>
      </c>
      <c r="D32" s="243"/>
      <c r="E32" s="243"/>
      <c r="F32" s="243"/>
      <c r="G32" s="243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149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44" t="str">
        <f>C32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9" t="s">
        <v>179</v>
      </c>
      <c r="D33" s="223"/>
      <c r="E33" s="224">
        <v>10.25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151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9" t="s">
        <v>180</v>
      </c>
      <c r="D34" s="223"/>
      <c r="E34" s="224">
        <v>0.25600000000000001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151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6">
        <v>7</v>
      </c>
      <c r="B35" s="237" t="s">
        <v>181</v>
      </c>
      <c r="C35" s="257" t="s">
        <v>182</v>
      </c>
      <c r="D35" s="238" t="s">
        <v>161</v>
      </c>
      <c r="E35" s="239">
        <v>187.9085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41" t="s">
        <v>162</v>
      </c>
      <c r="S35" s="241" t="s">
        <v>143</v>
      </c>
      <c r="T35" s="242" t="s">
        <v>144</v>
      </c>
      <c r="U35" s="221">
        <v>7.3999999999999996E-2</v>
      </c>
      <c r="V35" s="221">
        <f>ROUND(E35*U35,2)</f>
        <v>13.91</v>
      </c>
      <c r="W35" s="221"/>
      <c r="X35" s="221" t="s">
        <v>145</v>
      </c>
      <c r="Y35" s="221" t="s">
        <v>183</v>
      </c>
      <c r="Z35" s="210"/>
      <c r="AA35" s="210"/>
      <c r="AB35" s="210"/>
      <c r="AC35" s="210"/>
      <c r="AD35" s="210"/>
      <c r="AE35" s="210"/>
      <c r="AF35" s="210"/>
      <c r="AG35" s="210" t="s">
        <v>147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8" t="s">
        <v>184</v>
      </c>
      <c r="D36" s="243"/>
      <c r="E36" s="243"/>
      <c r="F36" s="243"/>
      <c r="G36" s="243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149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9" t="s">
        <v>172</v>
      </c>
      <c r="D37" s="223"/>
      <c r="E37" s="224"/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151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9" t="s">
        <v>185</v>
      </c>
      <c r="D38" s="223"/>
      <c r="E38" s="224">
        <v>177.4025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151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9" t="s">
        <v>186</v>
      </c>
      <c r="D39" s="223"/>
      <c r="E39" s="224"/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151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9" t="s">
        <v>187</v>
      </c>
      <c r="D40" s="223"/>
      <c r="E40" s="224">
        <v>10.506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151</v>
      </c>
      <c r="AH40" s="210">
        <v>5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29" t="s">
        <v>137</v>
      </c>
      <c r="B41" s="230" t="s">
        <v>75</v>
      </c>
      <c r="C41" s="256" t="s">
        <v>76</v>
      </c>
      <c r="D41" s="231"/>
      <c r="E41" s="232"/>
      <c r="F41" s="233"/>
      <c r="G41" s="233">
        <f>SUMIF(AG42:AG64,"&lt;&gt;NOR",G42:G64)</f>
        <v>0</v>
      </c>
      <c r="H41" s="233"/>
      <c r="I41" s="233">
        <f>SUM(I42:I64)</f>
        <v>0</v>
      </c>
      <c r="J41" s="233"/>
      <c r="K41" s="233">
        <f>SUM(K42:K64)</f>
        <v>0</v>
      </c>
      <c r="L41" s="233"/>
      <c r="M41" s="233">
        <f>SUM(M42:M64)</f>
        <v>0</v>
      </c>
      <c r="N41" s="232"/>
      <c r="O41" s="232">
        <f>SUM(O42:O64)</f>
        <v>35.480000000000004</v>
      </c>
      <c r="P41" s="232"/>
      <c r="Q41" s="232">
        <f>SUM(Q42:Q64)</f>
        <v>0</v>
      </c>
      <c r="R41" s="233"/>
      <c r="S41" s="233"/>
      <c r="T41" s="234"/>
      <c r="U41" s="228"/>
      <c r="V41" s="228">
        <f>SUM(V42:V64)</f>
        <v>115.16</v>
      </c>
      <c r="W41" s="228"/>
      <c r="X41" s="228"/>
      <c r="Y41" s="228"/>
      <c r="AG41" t="s">
        <v>138</v>
      </c>
    </row>
    <row r="42" spans="1:60" outlineLevel="1" x14ac:dyDescent="0.2">
      <c r="A42" s="236">
        <v>8</v>
      </c>
      <c r="B42" s="237" t="s">
        <v>188</v>
      </c>
      <c r="C42" s="257" t="s">
        <v>189</v>
      </c>
      <c r="D42" s="238" t="s">
        <v>161</v>
      </c>
      <c r="E42" s="239">
        <v>1.0569999999999999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2.1</v>
      </c>
      <c r="O42" s="239">
        <f>ROUND(E42*N42,2)</f>
        <v>2.2200000000000002</v>
      </c>
      <c r="P42" s="239">
        <v>0</v>
      </c>
      <c r="Q42" s="239">
        <f>ROUND(E42*P42,2)</f>
        <v>0</v>
      </c>
      <c r="R42" s="241" t="s">
        <v>190</v>
      </c>
      <c r="S42" s="241" t="s">
        <v>143</v>
      </c>
      <c r="T42" s="242" t="s">
        <v>144</v>
      </c>
      <c r="U42" s="221">
        <v>0.96499999999999997</v>
      </c>
      <c r="V42" s="221">
        <f>ROUND(E42*U42,2)</f>
        <v>1.02</v>
      </c>
      <c r="W42" s="221"/>
      <c r="X42" s="221" t="s">
        <v>145</v>
      </c>
      <c r="Y42" s="221" t="s">
        <v>163</v>
      </c>
      <c r="Z42" s="210"/>
      <c r="AA42" s="210"/>
      <c r="AB42" s="210"/>
      <c r="AC42" s="210"/>
      <c r="AD42" s="210"/>
      <c r="AE42" s="210"/>
      <c r="AF42" s="210"/>
      <c r="AG42" s="210" t="s">
        <v>147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9" t="s">
        <v>191</v>
      </c>
      <c r="D43" s="223"/>
      <c r="E43" s="224">
        <v>1.0249999999999999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151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9" t="s">
        <v>192</v>
      </c>
      <c r="D44" s="223"/>
      <c r="E44" s="224">
        <v>3.2000000000000001E-2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151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6">
        <v>9</v>
      </c>
      <c r="B45" s="237" t="s">
        <v>193</v>
      </c>
      <c r="C45" s="257" t="s">
        <v>194</v>
      </c>
      <c r="D45" s="238" t="s">
        <v>161</v>
      </c>
      <c r="E45" s="239">
        <v>12.587999999999999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2.5249999999999999</v>
      </c>
      <c r="O45" s="239">
        <f>ROUND(E45*N45,2)</f>
        <v>31.78</v>
      </c>
      <c r="P45" s="239">
        <v>0</v>
      </c>
      <c r="Q45" s="239">
        <f>ROUND(E45*P45,2)</f>
        <v>0</v>
      </c>
      <c r="R45" s="241" t="s">
        <v>195</v>
      </c>
      <c r="S45" s="241" t="s">
        <v>143</v>
      </c>
      <c r="T45" s="242" t="s">
        <v>144</v>
      </c>
      <c r="U45" s="221">
        <v>0.47699999999999998</v>
      </c>
      <c r="V45" s="221">
        <f>ROUND(E45*U45,2)</f>
        <v>6</v>
      </c>
      <c r="W45" s="221"/>
      <c r="X45" s="221" t="s">
        <v>145</v>
      </c>
      <c r="Y45" s="221" t="s">
        <v>163</v>
      </c>
      <c r="Z45" s="210"/>
      <c r="AA45" s="210"/>
      <c r="AB45" s="210"/>
      <c r="AC45" s="210"/>
      <c r="AD45" s="210"/>
      <c r="AE45" s="210"/>
      <c r="AF45" s="210"/>
      <c r="AG45" s="210" t="s">
        <v>147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9" t="s">
        <v>196</v>
      </c>
      <c r="D46" s="223"/>
      <c r="E46" s="224">
        <v>12.3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151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9" t="s">
        <v>197</v>
      </c>
      <c r="D47" s="223"/>
      <c r="E47" s="224">
        <v>0.28799999999999998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151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6">
        <v>10</v>
      </c>
      <c r="B48" s="237" t="s">
        <v>198</v>
      </c>
      <c r="C48" s="257" t="s">
        <v>199</v>
      </c>
      <c r="D48" s="238" t="s">
        <v>141</v>
      </c>
      <c r="E48" s="239">
        <v>24.6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3.9199999999999999E-2</v>
      </c>
      <c r="O48" s="239">
        <f>ROUND(E48*N48,2)</f>
        <v>0.96</v>
      </c>
      <c r="P48" s="239">
        <v>0</v>
      </c>
      <c r="Q48" s="239">
        <f>ROUND(E48*P48,2)</f>
        <v>0</v>
      </c>
      <c r="R48" s="241" t="s">
        <v>195</v>
      </c>
      <c r="S48" s="241" t="s">
        <v>143</v>
      </c>
      <c r="T48" s="242" t="s">
        <v>144</v>
      </c>
      <c r="U48" s="221">
        <v>1.05</v>
      </c>
      <c r="V48" s="221">
        <f>ROUND(E48*U48,2)</f>
        <v>25.83</v>
      </c>
      <c r="W48" s="221"/>
      <c r="X48" s="221" t="s">
        <v>145</v>
      </c>
      <c r="Y48" s="221" t="s">
        <v>163</v>
      </c>
      <c r="Z48" s="210"/>
      <c r="AA48" s="210"/>
      <c r="AB48" s="210"/>
      <c r="AC48" s="210"/>
      <c r="AD48" s="210"/>
      <c r="AE48" s="210"/>
      <c r="AF48" s="210"/>
      <c r="AG48" s="210" t="s">
        <v>147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2" x14ac:dyDescent="0.2">
      <c r="A49" s="217"/>
      <c r="B49" s="218"/>
      <c r="C49" s="258" t="s">
        <v>200</v>
      </c>
      <c r="D49" s="243"/>
      <c r="E49" s="243"/>
      <c r="F49" s="243"/>
      <c r="G49" s="243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149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44" t="str">
        <f>C49</f>
        <v>bednění svislé nebo šikmé (odkloněné), půdorysně přímé nebo zalomené, stěn základových patek ve volných nebo zapažených jámách, rýhách, šachtách, včetně případných vzpěr,</v>
      </c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9" t="s">
        <v>201</v>
      </c>
      <c r="D50" s="223"/>
      <c r="E50" s="224">
        <v>24.6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151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6">
        <v>11</v>
      </c>
      <c r="B51" s="237" t="s">
        <v>202</v>
      </c>
      <c r="C51" s="257" t="s">
        <v>203</v>
      </c>
      <c r="D51" s="238" t="s">
        <v>141</v>
      </c>
      <c r="E51" s="239">
        <v>24.6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41" t="s">
        <v>195</v>
      </c>
      <c r="S51" s="241" t="s">
        <v>143</v>
      </c>
      <c r="T51" s="242" t="s">
        <v>144</v>
      </c>
      <c r="U51" s="221">
        <v>0.32</v>
      </c>
      <c r="V51" s="221">
        <f>ROUND(E51*U51,2)</f>
        <v>7.87</v>
      </c>
      <c r="W51" s="221"/>
      <c r="X51" s="221" t="s">
        <v>145</v>
      </c>
      <c r="Y51" s="221" t="s">
        <v>163</v>
      </c>
      <c r="Z51" s="210"/>
      <c r="AA51" s="210"/>
      <c r="AB51" s="210"/>
      <c r="AC51" s="210"/>
      <c r="AD51" s="210"/>
      <c r="AE51" s="210"/>
      <c r="AF51" s="210"/>
      <c r="AG51" s="210" t="s">
        <v>147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2" x14ac:dyDescent="0.2">
      <c r="A52" s="217"/>
      <c r="B52" s="218"/>
      <c r="C52" s="258" t="s">
        <v>200</v>
      </c>
      <c r="D52" s="243"/>
      <c r="E52" s="243"/>
      <c r="F52" s="243"/>
      <c r="G52" s="243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149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44" t="str">
        <f>C52</f>
        <v>bednění svislé nebo šikmé (odkloněné), půdorysně přímé nebo zalomené, stěn základových patek ve volných nebo zapažených jámách, rýhách, šachtách, včetně případných vzpěr,</v>
      </c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9" t="s">
        <v>204</v>
      </c>
      <c r="D53" s="223"/>
      <c r="E53" s="224">
        <v>24.6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151</v>
      </c>
      <c r="AH53" s="210">
        <v>5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36">
        <v>12</v>
      </c>
      <c r="B54" s="237" t="s">
        <v>205</v>
      </c>
      <c r="C54" s="257" t="s">
        <v>206</v>
      </c>
      <c r="D54" s="238" t="s">
        <v>207</v>
      </c>
      <c r="E54" s="239">
        <v>41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39">
        <v>5.9100000000000003E-3</v>
      </c>
      <c r="O54" s="239">
        <f>ROUND(E54*N54,2)</f>
        <v>0.24</v>
      </c>
      <c r="P54" s="239">
        <v>0</v>
      </c>
      <c r="Q54" s="239">
        <f>ROUND(E54*P54,2)</f>
        <v>0</v>
      </c>
      <c r="R54" s="241" t="s">
        <v>208</v>
      </c>
      <c r="S54" s="241" t="s">
        <v>143</v>
      </c>
      <c r="T54" s="242" t="s">
        <v>144</v>
      </c>
      <c r="U54" s="221">
        <v>0.81100000000000005</v>
      </c>
      <c r="V54" s="221">
        <f>ROUND(E54*U54,2)</f>
        <v>33.25</v>
      </c>
      <c r="W54" s="221"/>
      <c r="X54" s="221" t="s">
        <v>145</v>
      </c>
      <c r="Y54" s="221" t="s">
        <v>163</v>
      </c>
      <c r="Z54" s="210"/>
      <c r="AA54" s="210"/>
      <c r="AB54" s="210"/>
      <c r="AC54" s="210"/>
      <c r="AD54" s="210"/>
      <c r="AE54" s="210"/>
      <c r="AF54" s="210"/>
      <c r="AG54" s="210" t="s">
        <v>147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8" t="s">
        <v>209</v>
      </c>
      <c r="D55" s="243"/>
      <c r="E55" s="243"/>
      <c r="F55" s="243"/>
      <c r="G55" s="243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149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9" t="s">
        <v>210</v>
      </c>
      <c r="D56" s="223"/>
      <c r="E56" s="224">
        <v>41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151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6">
        <v>13</v>
      </c>
      <c r="B57" s="237" t="s">
        <v>211</v>
      </c>
      <c r="C57" s="257" t="s">
        <v>212</v>
      </c>
      <c r="D57" s="238" t="s">
        <v>141</v>
      </c>
      <c r="E57" s="239">
        <v>438.15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39">
        <v>5.0000000000000001E-4</v>
      </c>
      <c r="O57" s="239">
        <f>ROUND(E57*N57,2)</f>
        <v>0.22</v>
      </c>
      <c r="P57" s="239">
        <v>0</v>
      </c>
      <c r="Q57" s="239">
        <f>ROUND(E57*P57,2)</f>
        <v>0</v>
      </c>
      <c r="R57" s="241" t="s">
        <v>190</v>
      </c>
      <c r="S57" s="241" t="s">
        <v>143</v>
      </c>
      <c r="T57" s="242" t="s">
        <v>144</v>
      </c>
      <c r="U57" s="221">
        <v>9.4E-2</v>
      </c>
      <c r="V57" s="221">
        <f>ROUND(E57*U57,2)</f>
        <v>41.19</v>
      </c>
      <c r="W57" s="221"/>
      <c r="X57" s="221" t="s">
        <v>145</v>
      </c>
      <c r="Y57" s="221" t="s">
        <v>163</v>
      </c>
      <c r="Z57" s="210"/>
      <c r="AA57" s="210"/>
      <c r="AB57" s="210"/>
      <c r="AC57" s="210"/>
      <c r="AD57" s="210"/>
      <c r="AE57" s="210"/>
      <c r="AF57" s="210"/>
      <c r="AG57" s="210" t="s">
        <v>147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9" t="s">
        <v>213</v>
      </c>
      <c r="D58" s="223"/>
      <c r="E58" s="224"/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151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9" t="s">
        <v>214</v>
      </c>
      <c r="D59" s="223"/>
      <c r="E59" s="224">
        <v>438.15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151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6">
        <v>14</v>
      </c>
      <c r="B60" s="237" t="s">
        <v>215</v>
      </c>
      <c r="C60" s="257" t="s">
        <v>216</v>
      </c>
      <c r="D60" s="238" t="s">
        <v>207</v>
      </c>
      <c r="E60" s="239">
        <v>2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0.03</v>
      </c>
      <c r="O60" s="239">
        <f>ROUND(E60*N60,2)</f>
        <v>0.06</v>
      </c>
      <c r="P60" s="239">
        <v>0</v>
      </c>
      <c r="Q60" s="239">
        <f>ROUND(E60*P60,2)</f>
        <v>0</v>
      </c>
      <c r="R60" s="241"/>
      <c r="S60" s="241" t="s">
        <v>217</v>
      </c>
      <c r="T60" s="242" t="s">
        <v>218</v>
      </c>
      <c r="U60" s="221">
        <v>0</v>
      </c>
      <c r="V60" s="221">
        <f>ROUND(E60*U60,2)</f>
        <v>0</v>
      </c>
      <c r="W60" s="221"/>
      <c r="X60" s="221" t="s">
        <v>145</v>
      </c>
      <c r="Y60" s="221" t="s">
        <v>163</v>
      </c>
      <c r="Z60" s="210"/>
      <c r="AA60" s="210"/>
      <c r="AB60" s="210"/>
      <c r="AC60" s="210"/>
      <c r="AD60" s="210"/>
      <c r="AE60" s="210"/>
      <c r="AF60" s="210"/>
      <c r="AG60" s="210" t="s">
        <v>147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60" t="s">
        <v>219</v>
      </c>
      <c r="D61" s="245"/>
      <c r="E61" s="245"/>
      <c r="F61" s="245"/>
      <c r="G61" s="245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220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9" t="s">
        <v>221</v>
      </c>
      <c r="D62" s="223"/>
      <c r="E62" s="224">
        <v>2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151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6">
        <v>15</v>
      </c>
      <c r="B63" s="237" t="s">
        <v>222</v>
      </c>
      <c r="C63" s="257" t="s">
        <v>223</v>
      </c>
      <c r="D63" s="238" t="s">
        <v>224</v>
      </c>
      <c r="E63" s="239">
        <v>41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41"/>
      <c r="S63" s="241" t="s">
        <v>217</v>
      </c>
      <c r="T63" s="242" t="s">
        <v>218</v>
      </c>
      <c r="U63" s="221">
        <v>0</v>
      </c>
      <c r="V63" s="221">
        <f>ROUND(E63*U63,2)</f>
        <v>0</v>
      </c>
      <c r="W63" s="221"/>
      <c r="X63" s="221" t="s">
        <v>145</v>
      </c>
      <c r="Y63" s="221" t="s">
        <v>163</v>
      </c>
      <c r="Z63" s="210"/>
      <c r="AA63" s="210"/>
      <c r="AB63" s="210"/>
      <c r="AC63" s="210"/>
      <c r="AD63" s="210"/>
      <c r="AE63" s="210"/>
      <c r="AF63" s="210"/>
      <c r="AG63" s="210" t="s">
        <v>147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9" t="s">
        <v>210</v>
      </c>
      <c r="D64" s="223"/>
      <c r="E64" s="224">
        <v>41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151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29" t="s">
        <v>137</v>
      </c>
      <c r="B65" s="230" t="s">
        <v>77</v>
      </c>
      <c r="C65" s="256" t="s">
        <v>78</v>
      </c>
      <c r="D65" s="231"/>
      <c r="E65" s="232"/>
      <c r="F65" s="233"/>
      <c r="G65" s="233">
        <f>SUMIF(AG66:AG86,"&lt;&gt;NOR",G66:G86)</f>
        <v>0</v>
      </c>
      <c r="H65" s="233"/>
      <c r="I65" s="233">
        <f>SUM(I66:I86)</f>
        <v>0</v>
      </c>
      <c r="J65" s="233"/>
      <c r="K65" s="233">
        <f>SUM(K66:K86)</f>
        <v>0</v>
      </c>
      <c r="L65" s="233"/>
      <c r="M65" s="233">
        <f>SUM(M66:M86)</f>
        <v>0</v>
      </c>
      <c r="N65" s="232"/>
      <c r="O65" s="232">
        <f>SUM(O66:O86)</f>
        <v>12.89</v>
      </c>
      <c r="P65" s="232"/>
      <c r="Q65" s="232">
        <f>SUM(Q66:Q86)</f>
        <v>0</v>
      </c>
      <c r="R65" s="233"/>
      <c r="S65" s="233"/>
      <c r="T65" s="234"/>
      <c r="U65" s="228"/>
      <c r="V65" s="228">
        <f>SUM(V66:V86)</f>
        <v>24.68</v>
      </c>
      <c r="W65" s="228"/>
      <c r="X65" s="228"/>
      <c r="Y65" s="228"/>
      <c r="AG65" t="s">
        <v>138</v>
      </c>
    </row>
    <row r="66" spans="1:60" ht="22.5" outlineLevel="1" x14ac:dyDescent="0.2">
      <c r="A66" s="236">
        <v>16</v>
      </c>
      <c r="B66" s="237" t="s">
        <v>225</v>
      </c>
      <c r="C66" s="257" t="s">
        <v>226</v>
      </c>
      <c r="D66" s="238" t="s">
        <v>207</v>
      </c>
      <c r="E66" s="239">
        <v>1</v>
      </c>
      <c r="F66" s="240"/>
      <c r="G66" s="241">
        <f>ROUND(E66*F66,2)</f>
        <v>0</v>
      </c>
      <c r="H66" s="240"/>
      <c r="I66" s="241">
        <f>ROUND(E66*H66,2)</f>
        <v>0</v>
      </c>
      <c r="J66" s="240"/>
      <c r="K66" s="241">
        <f>ROUND(E66*J66,2)</f>
        <v>0</v>
      </c>
      <c r="L66" s="241">
        <v>21</v>
      </c>
      <c r="M66" s="241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41" t="s">
        <v>227</v>
      </c>
      <c r="S66" s="241" t="s">
        <v>143</v>
      </c>
      <c r="T66" s="242" t="s">
        <v>144</v>
      </c>
      <c r="U66" s="221">
        <v>3.36</v>
      </c>
      <c r="V66" s="221">
        <f>ROUND(E66*U66,2)</f>
        <v>3.36</v>
      </c>
      <c r="W66" s="221"/>
      <c r="X66" s="221" t="s">
        <v>145</v>
      </c>
      <c r="Y66" s="221" t="s">
        <v>163</v>
      </c>
      <c r="Z66" s="210"/>
      <c r="AA66" s="210"/>
      <c r="AB66" s="210"/>
      <c r="AC66" s="210"/>
      <c r="AD66" s="210"/>
      <c r="AE66" s="210"/>
      <c r="AF66" s="210"/>
      <c r="AG66" s="210" t="s">
        <v>147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59" t="s">
        <v>228</v>
      </c>
      <c r="D67" s="223"/>
      <c r="E67" s="224">
        <v>1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151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6">
        <v>17</v>
      </c>
      <c r="B68" s="237" t="s">
        <v>229</v>
      </c>
      <c r="C68" s="257" t="s">
        <v>230</v>
      </c>
      <c r="D68" s="238" t="s">
        <v>207</v>
      </c>
      <c r="E68" s="239">
        <v>41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39">
        <v>7.0200000000000002E-3</v>
      </c>
      <c r="O68" s="239">
        <f>ROUND(E68*N68,2)</f>
        <v>0.28999999999999998</v>
      </c>
      <c r="P68" s="239">
        <v>0</v>
      </c>
      <c r="Q68" s="239">
        <f>ROUND(E68*P68,2)</f>
        <v>0</v>
      </c>
      <c r="R68" s="241"/>
      <c r="S68" s="241" t="s">
        <v>217</v>
      </c>
      <c r="T68" s="242" t="s">
        <v>218</v>
      </c>
      <c r="U68" s="221">
        <v>0.52</v>
      </c>
      <c r="V68" s="221">
        <f>ROUND(E68*U68,2)</f>
        <v>21.32</v>
      </c>
      <c r="W68" s="221"/>
      <c r="X68" s="221" t="s">
        <v>145</v>
      </c>
      <c r="Y68" s="221" t="s">
        <v>163</v>
      </c>
      <c r="Z68" s="210"/>
      <c r="AA68" s="210"/>
      <c r="AB68" s="210"/>
      <c r="AC68" s="210"/>
      <c r="AD68" s="210"/>
      <c r="AE68" s="210"/>
      <c r="AF68" s="210"/>
      <c r="AG68" s="210" t="s">
        <v>147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9" t="s">
        <v>210</v>
      </c>
      <c r="D69" s="223"/>
      <c r="E69" s="224">
        <v>41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151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36">
        <v>18</v>
      </c>
      <c r="B70" s="237" t="s">
        <v>231</v>
      </c>
      <c r="C70" s="257" t="s">
        <v>232</v>
      </c>
      <c r="D70" s="238" t="s">
        <v>207</v>
      </c>
      <c r="E70" s="239">
        <v>2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21</v>
      </c>
      <c r="M70" s="241">
        <f>G70*(1+L70/100)</f>
        <v>0</v>
      </c>
      <c r="N70" s="239">
        <v>8.5000000000000006E-2</v>
      </c>
      <c r="O70" s="239">
        <f>ROUND(E70*N70,2)</f>
        <v>0.17</v>
      </c>
      <c r="P70" s="239">
        <v>0</v>
      </c>
      <c r="Q70" s="239">
        <f>ROUND(E70*P70,2)</f>
        <v>0</v>
      </c>
      <c r="R70" s="241"/>
      <c r="S70" s="241" t="s">
        <v>217</v>
      </c>
      <c r="T70" s="242" t="s">
        <v>218</v>
      </c>
      <c r="U70" s="221">
        <v>0</v>
      </c>
      <c r="V70" s="221">
        <f>ROUND(E70*U70,2)</f>
        <v>0</v>
      </c>
      <c r="W70" s="221"/>
      <c r="X70" s="221" t="s">
        <v>145</v>
      </c>
      <c r="Y70" s="221" t="s">
        <v>163</v>
      </c>
      <c r="Z70" s="210"/>
      <c r="AA70" s="210"/>
      <c r="AB70" s="210"/>
      <c r="AC70" s="210"/>
      <c r="AD70" s="210"/>
      <c r="AE70" s="210"/>
      <c r="AF70" s="210"/>
      <c r="AG70" s="210" t="s">
        <v>147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60" t="s">
        <v>233</v>
      </c>
      <c r="D71" s="245"/>
      <c r="E71" s="245"/>
      <c r="F71" s="245"/>
      <c r="G71" s="245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220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61" t="s">
        <v>234</v>
      </c>
      <c r="D72" s="246"/>
      <c r="E72" s="246"/>
      <c r="F72" s="246"/>
      <c r="G72" s="246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220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9" t="s">
        <v>235</v>
      </c>
      <c r="D73" s="223"/>
      <c r="E73" s="224">
        <v>2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151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7">
        <v>19</v>
      </c>
      <c r="B74" s="248" t="s">
        <v>236</v>
      </c>
      <c r="C74" s="262" t="s">
        <v>237</v>
      </c>
      <c r="D74" s="249" t="s">
        <v>207</v>
      </c>
      <c r="E74" s="250">
        <v>2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21</v>
      </c>
      <c r="M74" s="252">
        <f>G74*(1+L74/100)</f>
        <v>0</v>
      </c>
      <c r="N74" s="250">
        <v>2E-3</v>
      </c>
      <c r="O74" s="250">
        <f>ROUND(E74*N74,2)</f>
        <v>0</v>
      </c>
      <c r="P74" s="250">
        <v>0</v>
      </c>
      <c r="Q74" s="250">
        <f>ROUND(E74*P74,2)</f>
        <v>0</v>
      </c>
      <c r="R74" s="252"/>
      <c r="S74" s="252" t="s">
        <v>217</v>
      </c>
      <c r="T74" s="253" t="s">
        <v>218</v>
      </c>
      <c r="U74" s="221">
        <v>0</v>
      </c>
      <c r="V74" s="221">
        <f>ROUND(E74*U74,2)</f>
        <v>0</v>
      </c>
      <c r="W74" s="221"/>
      <c r="X74" s="221" t="s">
        <v>145</v>
      </c>
      <c r="Y74" s="221" t="s">
        <v>163</v>
      </c>
      <c r="Z74" s="210"/>
      <c r="AA74" s="210"/>
      <c r="AB74" s="210"/>
      <c r="AC74" s="210"/>
      <c r="AD74" s="210"/>
      <c r="AE74" s="210"/>
      <c r="AF74" s="210"/>
      <c r="AG74" s="210" t="s">
        <v>147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6">
        <v>20</v>
      </c>
      <c r="B75" s="237" t="s">
        <v>238</v>
      </c>
      <c r="C75" s="257" t="s">
        <v>239</v>
      </c>
      <c r="D75" s="238" t="s">
        <v>207</v>
      </c>
      <c r="E75" s="239">
        <v>41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5.5E-2</v>
      </c>
      <c r="O75" s="239">
        <f>ROUND(E75*N75,2)</f>
        <v>2.2599999999999998</v>
      </c>
      <c r="P75" s="239">
        <v>0</v>
      </c>
      <c r="Q75" s="239">
        <f>ROUND(E75*P75,2)</f>
        <v>0</v>
      </c>
      <c r="R75" s="241"/>
      <c r="S75" s="241" t="s">
        <v>217</v>
      </c>
      <c r="T75" s="242" t="s">
        <v>218</v>
      </c>
      <c r="U75" s="221">
        <v>0</v>
      </c>
      <c r="V75" s="221">
        <f>ROUND(E75*U75,2)</f>
        <v>0</v>
      </c>
      <c r="W75" s="221"/>
      <c r="X75" s="221" t="s">
        <v>240</v>
      </c>
      <c r="Y75" s="221" t="s">
        <v>163</v>
      </c>
      <c r="Z75" s="210"/>
      <c r="AA75" s="210"/>
      <c r="AB75" s="210"/>
      <c r="AC75" s="210"/>
      <c r="AD75" s="210"/>
      <c r="AE75" s="210"/>
      <c r="AF75" s="210"/>
      <c r="AG75" s="210" t="s">
        <v>241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60" t="s">
        <v>242</v>
      </c>
      <c r="D76" s="245"/>
      <c r="E76" s="245"/>
      <c r="F76" s="245"/>
      <c r="G76" s="245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220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9" t="s">
        <v>210</v>
      </c>
      <c r="D77" s="223"/>
      <c r="E77" s="224">
        <v>41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151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36">
        <v>21</v>
      </c>
      <c r="B78" s="237" t="s">
        <v>243</v>
      </c>
      <c r="C78" s="257" t="s">
        <v>244</v>
      </c>
      <c r="D78" s="238" t="s">
        <v>207</v>
      </c>
      <c r="E78" s="239">
        <v>27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0.01</v>
      </c>
      <c r="O78" s="239">
        <f>ROUND(E78*N78,2)</f>
        <v>0.27</v>
      </c>
      <c r="P78" s="239">
        <v>0</v>
      </c>
      <c r="Q78" s="239">
        <f>ROUND(E78*P78,2)</f>
        <v>0</v>
      </c>
      <c r="R78" s="241"/>
      <c r="S78" s="241" t="s">
        <v>217</v>
      </c>
      <c r="T78" s="242" t="s">
        <v>218</v>
      </c>
      <c r="U78" s="221">
        <v>0</v>
      </c>
      <c r="V78" s="221">
        <f>ROUND(E78*U78,2)</f>
        <v>0</v>
      </c>
      <c r="W78" s="221"/>
      <c r="X78" s="221" t="s">
        <v>240</v>
      </c>
      <c r="Y78" s="221" t="s">
        <v>163</v>
      </c>
      <c r="Z78" s="210"/>
      <c r="AA78" s="210"/>
      <c r="AB78" s="210"/>
      <c r="AC78" s="210"/>
      <c r="AD78" s="210"/>
      <c r="AE78" s="210"/>
      <c r="AF78" s="210"/>
      <c r="AG78" s="210" t="s">
        <v>241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9" t="s">
        <v>245</v>
      </c>
      <c r="D79" s="223"/>
      <c r="E79" s="224">
        <v>27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151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36">
        <v>22</v>
      </c>
      <c r="B80" s="237" t="s">
        <v>246</v>
      </c>
      <c r="C80" s="257" t="s">
        <v>247</v>
      </c>
      <c r="D80" s="238" t="s">
        <v>248</v>
      </c>
      <c r="E80" s="239">
        <v>164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39">
        <v>0.06</v>
      </c>
      <c r="O80" s="239">
        <f>ROUND(E80*N80,2)</f>
        <v>9.84</v>
      </c>
      <c r="P80" s="239">
        <v>0</v>
      </c>
      <c r="Q80" s="239">
        <f>ROUND(E80*P80,2)</f>
        <v>0</v>
      </c>
      <c r="R80" s="241"/>
      <c r="S80" s="241" t="s">
        <v>217</v>
      </c>
      <c r="T80" s="242" t="s">
        <v>218</v>
      </c>
      <c r="U80" s="221">
        <v>0</v>
      </c>
      <c r="V80" s="221">
        <f>ROUND(E80*U80,2)</f>
        <v>0</v>
      </c>
      <c r="W80" s="221"/>
      <c r="X80" s="221" t="s">
        <v>240</v>
      </c>
      <c r="Y80" s="221" t="s">
        <v>163</v>
      </c>
      <c r="Z80" s="210"/>
      <c r="AA80" s="210"/>
      <c r="AB80" s="210"/>
      <c r="AC80" s="210"/>
      <c r="AD80" s="210"/>
      <c r="AE80" s="210"/>
      <c r="AF80" s="210"/>
      <c r="AG80" s="210" t="s">
        <v>241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9" t="s">
        <v>249</v>
      </c>
      <c r="D81" s="223"/>
      <c r="E81" s="224"/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151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9" t="s">
        <v>250</v>
      </c>
      <c r="D82" s="223"/>
      <c r="E82" s="224">
        <v>80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151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59" t="s">
        <v>251</v>
      </c>
      <c r="D83" s="223"/>
      <c r="E83" s="224">
        <v>84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151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6">
        <v>23</v>
      </c>
      <c r="B84" s="237" t="s">
        <v>252</v>
      </c>
      <c r="C84" s="257" t="s">
        <v>253</v>
      </c>
      <c r="D84" s="238" t="s">
        <v>207</v>
      </c>
      <c r="E84" s="239">
        <v>1</v>
      </c>
      <c r="F84" s="240"/>
      <c r="G84" s="241">
        <f>ROUND(E84*F84,2)</f>
        <v>0</v>
      </c>
      <c r="H84" s="240"/>
      <c r="I84" s="241">
        <f>ROUND(E84*H84,2)</f>
        <v>0</v>
      </c>
      <c r="J84" s="240"/>
      <c r="K84" s="241">
        <f>ROUND(E84*J84,2)</f>
        <v>0</v>
      </c>
      <c r="L84" s="241">
        <v>21</v>
      </c>
      <c r="M84" s="241">
        <f>G84*(1+L84/100)</f>
        <v>0</v>
      </c>
      <c r="N84" s="239">
        <v>5.6000000000000001E-2</v>
      </c>
      <c r="O84" s="239">
        <f>ROUND(E84*N84,2)</f>
        <v>0.06</v>
      </c>
      <c r="P84" s="239">
        <v>0</v>
      </c>
      <c r="Q84" s="239">
        <f>ROUND(E84*P84,2)</f>
        <v>0</v>
      </c>
      <c r="R84" s="241"/>
      <c r="S84" s="241" t="s">
        <v>217</v>
      </c>
      <c r="T84" s="242" t="s">
        <v>218</v>
      </c>
      <c r="U84" s="221">
        <v>0</v>
      </c>
      <c r="V84" s="221">
        <f>ROUND(E84*U84,2)</f>
        <v>0</v>
      </c>
      <c r="W84" s="221"/>
      <c r="X84" s="221" t="s">
        <v>240</v>
      </c>
      <c r="Y84" s="221" t="s">
        <v>163</v>
      </c>
      <c r="Z84" s="210"/>
      <c r="AA84" s="210"/>
      <c r="AB84" s="210"/>
      <c r="AC84" s="210"/>
      <c r="AD84" s="210"/>
      <c r="AE84" s="210"/>
      <c r="AF84" s="210"/>
      <c r="AG84" s="210" t="s">
        <v>241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60" t="s">
        <v>254</v>
      </c>
      <c r="D85" s="245"/>
      <c r="E85" s="245"/>
      <c r="F85" s="245"/>
      <c r="G85" s="245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220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9" t="s">
        <v>228</v>
      </c>
      <c r="D86" s="223"/>
      <c r="E86" s="224">
        <v>1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151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29" t="s">
        <v>137</v>
      </c>
      <c r="B87" s="230" t="s">
        <v>81</v>
      </c>
      <c r="C87" s="256" t="s">
        <v>82</v>
      </c>
      <c r="D87" s="231"/>
      <c r="E87" s="232"/>
      <c r="F87" s="233"/>
      <c r="G87" s="233">
        <f>SUMIF(AG88:AG117,"&lt;&gt;NOR",G88:G117)</f>
        <v>0</v>
      </c>
      <c r="H87" s="233"/>
      <c r="I87" s="233">
        <f>SUM(I88:I117)</f>
        <v>0</v>
      </c>
      <c r="J87" s="233"/>
      <c r="K87" s="233">
        <f>SUM(K88:K117)</f>
        <v>0</v>
      </c>
      <c r="L87" s="233"/>
      <c r="M87" s="233">
        <f>SUM(M88:M117)</f>
        <v>0</v>
      </c>
      <c r="N87" s="232"/>
      <c r="O87" s="232">
        <f>SUM(O88:O117)</f>
        <v>174.85</v>
      </c>
      <c r="P87" s="232"/>
      <c r="Q87" s="232">
        <f>SUM(Q88:Q117)</f>
        <v>0</v>
      </c>
      <c r="R87" s="233"/>
      <c r="S87" s="233"/>
      <c r="T87" s="234"/>
      <c r="U87" s="228"/>
      <c r="V87" s="228">
        <f>SUM(V88:V117)</f>
        <v>128.62</v>
      </c>
      <c r="W87" s="228"/>
      <c r="X87" s="228"/>
      <c r="Y87" s="228"/>
      <c r="AG87" t="s">
        <v>138</v>
      </c>
    </row>
    <row r="88" spans="1:60" ht="22.5" outlineLevel="1" x14ac:dyDescent="0.2">
      <c r="A88" s="236">
        <v>24</v>
      </c>
      <c r="B88" s="237" t="s">
        <v>255</v>
      </c>
      <c r="C88" s="257" t="s">
        <v>256</v>
      </c>
      <c r="D88" s="238" t="s">
        <v>141</v>
      </c>
      <c r="E88" s="239">
        <v>36.5</v>
      </c>
      <c r="F88" s="240"/>
      <c r="G88" s="241">
        <f>ROUND(E88*F88,2)</f>
        <v>0</v>
      </c>
      <c r="H88" s="240"/>
      <c r="I88" s="241">
        <f>ROUND(E88*H88,2)</f>
        <v>0</v>
      </c>
      <c r="J88" s="240"/>
      <c r="K88" s="241">
        <f>ROUND(E88*J88,2)</f>
        <v>0</v>
      </c>
      <c r="L88" s="241">
        <v>21</v>
      </c>
      <c r="M88" s="241">
        <f>G88*(1+L88/100)</f>
        <v>0</v>
      </c>
      <c r="N88" s="239">
        <v>0.378</v>
      </c>
      <c r="O88" s="239">
        <f>ROUND(E88*N88,2)</f>
        <v>13.8</v>
      </c>
      <c r="P88" s="239">
        <v>0</v>
      </c>
      <c r="Q88" s="239">
        <f>ROUND(E88*P88,2)</f>
        <v>0</v>
      </c>
      <c r="R88" s="241" t="s">
        <v>142</v>
      </c>
      <c r="S88" s="241" t="s">
        <v>143</v>
      </c>
      <c r="T88" s="242" t="s">
        <v>144</v>
      </c>
      <c r="U88" s="221">
        <v>2.5999999999999999E-2</v>
      </c>
      <c r="V88" s="221">
        <f>ROUND(E88*U88,2)</f>
        <v>0.95</v>
      </c>
      <c r="W88" s="221"/>
      <c r="X88" s="221" t="s">
        <v>145</v>
      </c>
      <c r="Y88" s="221" t="s">
        <v>163</v>
      </c>
      <c r="Z88" s="210"/>
      <c r="AA88" s="210"/>
      <c r="AB88" s="210"/>
      <c r="AC88" s="210"/>
      <c r="AD88" s="210"/>
      <c r="AE88" s="210"/>
      <c r="AF88" s="210"/>
      <c r="AG88" s="210" t="s">
        <v>147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9" t="s">
        <v>257</v>
      </c>
      <c r="D89" s="223"/>
      <c r="E89" s="224"/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151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9" t="s">
        <v>258</v>
      </c>
      <c r="D90" s="223"/>
      <c r="E90" s="224">
        <v>36.5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151</v>
      </c>
      <c r="AH90" s="210">
        <v>5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6">
        <v>25</v>
      </c>
      <c r="B91" s="237" t="s">
        <v>259</v>
      </c>
      <c r="C91" s="257" t="s">
        <v>260</v>
      </c>
      <c r="D91" s="238" t="s">
        <v>248</v>
      </c>
      <c r="E91" s="239">
        <v>36.1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39">
        <v>3.3E-4</v>
      </c>
      <c r="O91" s="239">
        <f>ROUND(E91*N91,2)</f>
        <v>0.01</v>
      </c>
      <c r="P91" s="239">
        <v>0</v>
      </c>
      <c r="Q91" s="239">
        <f>ROUND(E91*P91,2)</f>
        <v>0</v>
      </c>
      <c r="R91" s="241" t="s">
        <v>142</v>
      </c>
      <c r="S91" s="241" t="s">
        <v>143</v>
      </c>
      <c r="T91" s="242" t="s">
        <v>144</v>
      </c>
      <c r="U91" s="221">
        <v>0.41</v>
      </c>
      <c r="V91" s="221">
        <f>ROUND(E91*U91,2)</f>
        <v>14.8</v>
      </c>
      <c r="W91" s="221"/>
      <c r="X91" s="221" t="s">
        <v>145</v>
      </c>
      <c r="Y91" s="221" t="s">
        <v>163</v>
      </c>
      <c r="Z91" s="210"/>
      <c r="AA91" s="210"/>
      <c r="AB91" s="210"/>
      <c r="AC91" s="210"/>
      <c r="AD91" s="210"/>
      <c r="AE91" s="210"/>
      <c r="AF91" s="210"/>
      <c r="AG91" s="210" t="s">
        <v>147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9" t="s">
        <v>261</v>
      </c>
      <c r="D92" s="223"/>
      <c r="E92" s="224">
        <v>36.1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151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6">
        <v>26</v>
      </c>
      <c r="B93" s="237" t="s">
        <v>262</v>
      </c>
      <c r="C93" s="257" t="s">
        <v>263</v>
      </c>
      <c r="D93" s="238" t="s">
        <v>141</v>
      </c>
      <c r="E93" s="239">
        <v>36.5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39">
        <v>0.22103999999999999</v>
      </c>
      <c r="O93" s="239">
        <f>ROUND(E93*N93,2)</f>
        <v>8.07</v>
      </c>
      <c r="P93" s="239">
        <v>0</v>
      </c>
      <c r="Q93" s="239">
        <f>ROUND(E93*P93,2)</f>
        <v>0</v>
      </c>
      <c r="R93" s="241"/>
      <c r="S93" s="241" t="s">
        <v>143</v>
      </c>
      <c r="T93" s="242" t="s">
        <v>144</v>
      </c>
      <c r="U93" s="221">
        <v>0.60499999999999998</v>
      </c>
      <c r="V93" s="221">
        <f>ROUND(E93*U93,2)</f>
        <v>22.08</v>
      </c>
      <c r="W93" s="221"/>
      <c r="X93" s="221" t="s">
        <v>145</v>
      </c>
      <c r="Y93" s="221" t="s">
        <v>163</v>
      </c>
      <c r="Z93" s="210"/>
      <c r="AA93" s="210"/>
      <c r="AB93" s="210"/>
      <c r="AC93" s="210"/>
      <c r="AD93" s="210"/>
      <c r="AE93" s="210"/>
      <c r="AF93" s="210"/>
      <c r="AG93" s="210" t="s">
        <v>147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9" t="s">
        <v>264</v>
      </c>
      <c r="D94" s="223"/>
      <c r="E94" s="224">
        <v>36.5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151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6">
        <v>27</v>
      </c>
      <c r="B95" s="237" t="s">
        <v>265</v>
      </c>
      <c r="C95" s="257" t="s">
        <v>266</v>
      </c>
      <c r="D95" s="238" t="s">
        <v>141</v>
      </c>
      <c r="E95" s="239">
        <v>438.15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39">
        <v>0.03</v>
      </c>
      <c r="O95" s="239">
        <f>ROUND(E95*N95,2)</f>
        <v>13.14</v>
      </c>
      <c r="P95" s="239">
        <v>0</v>
      </c>
      <c r="Q95" s="239">
        <f>ROUND(E95*P95,2)</f>
        <v>0</v>
      </c>
      <c r="R95" s="241"/>
      <c r="S95" s="241" t="s">
        <v>217</v>
      </c>
      <c r="T95" s="242" t="s">
        <v>218</v>
      </c>
      <c r="U95" s="221">
        <v>2.5000000000000001E-2</v>
      </c>
      <c r="V95" s="221">
        <f>ROUND(E95*U95,2)</f>
        <v>10.95</v>
      </c>
      <c r="W95" s="221"/>
      <c r="X95" s="221" t="s">
        <v>145</v>
      </c>
      <c r="Y95" s="221" t="s">
        <v>163</v>
      </c>
      <c r="Z95" s="210"/>
      <c r="AA95" s="210"/>
      <c r="AB95" s="210"/>
      <c r="AC95" s="210"/>
      <c r="AD95" s="210"/>
      <c r="AE95" s="210"/>
      <c r="AF95" s="210"/>
      <c r="AG95" s="210" t="s">
        <v>147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9" t="s">
        <v>267</v>
      </c>
      <c r="D96" s="223"/>
      <c r="E96" s="224">
        <v>438.15</v>
      </c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151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6">
        <v>28</v>
      </c>
      <c r="B97" s="237" t="s">
        <v>268</v>
      </c>
      <c r="C97" s="257" t="s">
        <v>269</v>
      </c>
      <c r="D97" s="238" t="s">
        <v>141</v>
      </c>
      <c r="E97" s="239">
        <v>438.15</v>
      </c>
      <c r="F97" s="240"/>
      <c r="G97" s="241">
        <f>ROUND(E97*F97,2)</f>
        <v>0</v>
      </c>
      <c r="H97" s="240"/>
      <c r="I97" s="241">
        <f>ROUND(E97*H97,2)</f>
        <v>0</v>
      </c>
      <c r="J97" s="240"/>
      <c r="K97" s="241">
        <f>ROUND(E97*J97,2)</f>
        <v>0</v>
      </c>
      <c r="L97" s="241">
        <v>21</v>
      </c>
      <c r="M97" s="241">
        <f>G97*(1+L97/100)</f>
        <v>0</v>
      </c>
      <c r="N97" s="239">
        <v>0.06</v>
      </c>
      <c r="O97" s="239">
        <f>ROUND(E97*N97,2)</f>
        <v>26.29</v>
      </c>
      <c r="P97" s="239">
        <v>0</v>
      </c>
      <c r="Q97" s="239">
        <f>ROUND(E97*P97,2)</f>
        <v>0</v>
      </c>
      <c r="R97" s="241"/>
      <c r="S97" s="241" t="s">
        <v>217</v>
      </c>
      <c r="T97" s="242" t="s">
        <v>218</v>
      </c>
      <c r="U97" s="221">
        <v>2.5000000000000001E-2</v>
      </c>
      <c r="V97" s="221">
        <f>ROUND(E97*U97,2)</f>
        <v>10.95</v>
      </c>
      <c r="W97" s="221"/>
      <c r="X97" s="221" t="s">
        <v>145</v>
      </c>
      <c r="Y97" s="221" t="s">
        <v>163</v>
      </c>
      <c r="Z97" s="210"/>
      <c r="AA97" s="210"/>
      <c r="AB97" s="210"/>
      <c r="AC97" s="210"/>
      <c r="AD97" s="210"/>
      <c r="AE97" s="210"/>
      <c r="AF97" s="210"/>
      <c r="AG97" s="210" t="s">
        <v>147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9" t="s">
        <v>270</v>
      </c>
      <c r="D98" s="223"/>
      <c r="E98" s="224">
        <v>438.15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151</v>
      </c>
      <c r="AH98" s="210">
        <v>5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6">
        <v>29</v>
      </c>
      <c r="B99" s="237" t="s">
        <v>271</v>
      </c>
      <c r="C99" s="257" t="s">
        <v>272</v>
      </c>
      <c r="D99" s="238" t="s">
        <v>141</v>
      </c>
      <c r="E99" s="239">
        <v>438.15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0.12</v>
      </c>
      <c r="O99" s="239">
        <f>ROUND(E99*N99,2)</f>
        <v>52.58</v>
      </c>
      <c r="P99" s="239">
        <v>0</v>
      </c>
      <c r="Q99" s="239">
        <f>ROUND(E99*P99,2)</f>
        <v>0</v>
      </c>
      <c r="R99" s="241"/>
      <c r="S99" s="241" t="s">
        <v>217</v>
      </c>
      <c r="T99" s="242" t="s">
        <v>218</v>
      </c>
      <c r="U99" s="221">
        <v>2.5000000000000001E-2</v>
      </c>
      <c r="V99" s="221">
        <f>ROUND(E99*U99,2)</f>
        <v>10.95</v>
      </c>
      <c r="W99" s="221"/>
      <c r="X99" s="221" t="s">
        <v>145</v>
      </c>
      <c r="Y99" s="221" t="s">
        <v>163</v>
      </c>
      <c r="Z99" s="210"/>
      <c r="AA99" s="210"/>
      <c r="AB99" s="210"/>
      <c r="AC99" s="210"/>
      <c r="AD99" s="210"/>
      <c r="AE99" s="210"/>
      <c r="AF99" s="210"/>
      <c r="AG99" s="210" t="s">
        <v>147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9" t="s">
        <v>270</v>
      </c>
      <c r="D100" s="223"/>
      <c r="E100" s="224">
        <v>438.15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151</v>
      </c>
      <c r="AH100" s="210">
        <v>5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6">
        <v>30</v>
      </c>
      <c r="B101" s="237" t="s">
        <v>273</v>
      </c>
      <c r="C101" s="257" t="s">
        <v>274</v>
      </c>
      <c r="D101" s="238" t="s">
        <v>141</v>
      </c>
      <c r="E101" s="239">
        <v>438.15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21</v>
      </c>
      <c r="M101" s="241">
        <f>G101*(1+L101/100)</f>
        <v>0</v>
      </c>
      <c r="N101" s="239">
        <v>0.12</v>
      </c>
      <c r="O101" s="239">
        <f>ROUND(E101*N101,2)</f>
        <v>52.58</v>
      </c>
      <c r="P101" s="239">
        <v>0</v>
      </c>
      <c r="Q101" s="239">
        <f>ROUND(E101*P101,2)</f>
        <v>0</v>
      </c>
      <c r="R101" s="241"/>
      <c r="S101" s="241" t="s">
        <v>217</v>
      </c>
      <c r="T101" s="242" t="s">
        <v>218</v>
      </c>
      <c r="U101" s="221">
        <v>2.5000000000000001E-2</v>
      </c>
      <c r="V101" s="221">
        <f>ROUND(E101*U101,2)</f>
        <v>10.95</v>
      </c>
      <c r="W101" s="221"/>
      <c r="X101" s="221" t="s">
        <v>145</v>
      </c>
      <c r="Y101" s="221" t="s">
        <v>163</v>
      </c>
      <c r="Z101" s="210"/>
      <c r="AA101" s="210"/>
      <c r="AB101" s="210"/>
      <c r="AC101" s="210"/>
      <c r="AD101" s="210"/>
      <c r="AE101" s="210"/>
      <c r="AF101" s="210"/>
      <c r="AG101" s="210" t="s">
        <v>147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9" t="s">
        <v>270</v>
      </c>
      <c r="D102" s="223"/>
      <c r="E102" s="224">
        <v>438.15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151</v>
      </c>
      <c r="AH102" s="210">
        <v>5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36">
        <v>31</v>
      </c>
      <c r="B103" s="237" t="s">
        <v>275</v>
      </c>
      <c r="C103" s="257" t="s">
        <v>276</v>
      </c>
      <c r="D103" s="238" t="s">
        <v>141</v>
      </c>
      <c r="E103" s="239">
        <v>419.1</v>
      </c>
      <c r="F103" s="240"/>
      <c r="G103" s="241">
        <f>ROUND(E103*F103,2)</f>
        <v>0</v>
      </c>
      <c r="H103" s="240"/>
      <c r="I103" s="241">
        <f>ROUND(E103*H103,2)</f>
        <v>0</v>
      </c>
      <c r="J103" s="240"/>
      <c r="K103" s="241">
        <f>ROUND(E103*J103,2)</f>
        <v>0</v>
      </c>
      <c r="L103" s="241">
        <v>21</v>
      </c>
      <c r="M103" s="241">
        <f>G103*(1+L103/100)</f>
        <v>0</v>
      </c>
      <c r="N103" s="239">
        <v>0.01</v>
      </c>
      <c r="O103" s="239">
        <f>ROUND(E103*N103,2)</f>
        <v>4.1900000000000004</v>
      </c>
      <c r="P103" s="239">
        <v>0</v>
      </c>
      <c r="Q103" s="239">
        <f>ROUND(E103*P103,2)</f>
        <v>0</v>
      </c>
      <c r="R103" s="241"/>
      <c r="S103" s="241" t="s">
        <v>217</v>
      </c>
      <c r="T103" s="242" t="s">
        <v>218</v>
      </c>
      <c r="U103" s="221">
        <v>3.5999999999999997E-2</v>
      </c>
      <c r="V103" s="221">
        <f>ROUND(E103*U103,2)</f>
        <v>15.09</v>
      </c>
      <c r="W103" s="221"/>
      <c r="X103" s="221" t="s">
        <v>145</v>
      </c>
      <c r="Y103" s="221" t="s">
        <v>163</v>
      </c>
      <c r="Z103" s="210"/>
      <c r="AA103" s="210"/>
      <c r="AB103" s="210"/>
      <c r="AC103" s="210"/>
      <c r="AD103" s="210"/>
      <c r="AE103" s="210"/>
      <c r="AF103" s="210"/>
      <c r="AG103" s="210" t="s">
        <v>147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2" x14ac:dyDescent="0.2">
      <c r="A104" s="217"/>
      <c r="B104" s="218"/>
      <c r="C104" s="260" t="s">
        <v>277</v>
      </c>
      <c r="D104" s="245"/>
      <c r="E104" s="245"/>
      <c r="F104" s="245"/>
      <c r="G104" s="245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220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44" t="str">
        <f>C104</f>
        <v>Pokládka finišerem ve dvou vrstvách tl. 40 a 30 mm. Požadované technické parametry: objemová hmotnost min. 1280 Kg/m3, pevnost v tahu za ohybu min. 0,9 N/mm2, pevnost v tlaku min. 4,5 N/mm2, mrazuvzdornost dle ČSN 73 1322.</v>
      </c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9" t="s">
        <v>278</v>
      </c>
      <c r="D105" s="223"/>
      <c r="E105" s="224">
        <v>419.1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151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36">
        <v>32</v>
      </c>
      <c r="B106" s="237" t="s">
        <v>279</v>
      </c>
      <c r="C106" s="257" t="s">
        <v>280</v>
      </c>
      <c r="D106" s="238" t="s">
        <v>141</v>
      </c>
      <c r="E106" s="239">
        <v>419.1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0.01</v>
      </c>
      <c r="O106" s="239">
        <f>ROUND(E106*N106,2)</f>
        <v>4.1900000000000004</v>
      </c>
      <c r="P106" s="239">
        <v>0</v>
      </c>
      <c r="Q106" s="239">
        <f>ROUND(E106*P106,2)</f>
        <v>0</v>
      </c>
      <c r="R106" s="241"/>
      <c r="S106" s="241" t="s">
        <v>217</v>
      </c>
      <c r="T106" s="242" t="s">
        <v>218</v>
      </c>
      <c r="U106" s="221">
        <v>3.5999999999999997E-2</v>
      </c>
      <c r="V106" s="221">
        <f>ROUND(E106*U106,2)</f>
        <v>15.09</v>
      </c>
      <c r="W106" s="221"/>
      <c r="X106" s="221" t="s">
        <v>145</v>
      </c>
      <c r="Y106" s="221" t="s">
        <v>163</v>
      </c>
      <c r="Z106" s="210"/>
      <c r="AA106" s="210"/>
      <c r="AB106" s="210"/>
      <c r="AC106" s="210"/>
      <c r="AD106" s="210"/>
      <c r="AE106" s="210"/>
      <c r="AF106" s="210"/>
      <c r="AG106" s="210" t="s">
        <v>147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60" t="s">
        <v>281</v>
      </c>
      <c r="D107" s="245"/>
      <c r="E107" s="245"/>
      <c r="F107" s="245"/>
      <c r="G107" s="245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220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61" t="s">
        <v>395</v>
      </c>
      <c r="D108" s="246"/>
      <c r="E108" s="246"/>
      <c r="F108" s="246"/>
      <c r="G108" s="246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220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3" x14ac:dyDescent="0.2">
      <c r="A109" s="217"/>
      <c r="B109" s="218"/>
      <c r="C109" s="261" t="s">
        <v>282</v>
      </c>
      <c r="D109" s="246"/>
      <c r="E109" s="246"/>
      <c r="F109" s="246"/>
      <c r="G109" s="246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220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44" t="str">
        <f>C109</f>
        <v>Barevný odstín: cihlově červená. Povrch vyhovuje normě ČSN EN 14877 – doložit platným certifikátem, protokolem nebo atestem z akreditované laboratoře.</v>
      </c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61" t="s">
        <v>283</v>
      </c>
      <c r="D110" s="246"/>
      <c r="E110" s="246"/>
      <c r="F110" s="246"/>
      <c r="G110" s="246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220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3" x14ac:dyDescent="0.2">
      <c r="A111" s="217"/>
      <c r="B111" s="218"/>
      <c r="C111" s="261" t="s">
        <v>284</v>
      </c>
      <c r="D111" s="246"/>
      <c r="E111" s="246"/>
      <c r="F111" s="246"/>
      <c r="G111" s="246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220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44" t="str">
        <f>C111</f>
        <v>hustota min. 1,55 kg/dm3, tvrdost A 65, obsah polymerů &gt; 20 %, pevnost v tahu &gt; 3.0 MPa, prodloužení při přetržení &gt; 400 %, vodo-propustnost dle EN 1487"</v>
      </c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9" t="s">
        <v>285</v>
      </c>
      <c r="D112" s="223"/>
      <c r="E112" s="224">
        <v>419.1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151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6">
        <v>33</v>
      </c>
      <c r="B113" s="237" t="s">
        <v>286</v>
      </c>
      <c r="C113" s="257" t="s">
        <v>287</v>
      </c>
      <c r="D113" s="238" t="s">
        <v>248</v>
      </c>
      <c r="E113" s="239">
        <v>240.1</v>
      </c>
      <c r="F113" s="240"/>
      <c r="G113" s="241">
        <f>ROUND(E113*F113,2)</f>
        <v>0</v>
      </c>
      <c r="H113" s="240"/>
      <c r="I113" s="241">
        <f>ROUND(E113*H113,2)</f>
        <v>0</v>
      </c>
      <c r="J113" s="240"/>
      <c r="K113" s="241">
        <f>ROUND(E113*J113,2)</f>
        <v>0</v>
      </c>
      <c r="L113" s="241">
        <v>21</v>
      </c>
      <c r="M113" s="241">
        <f>G113*(1+L113/100)</f>
        <v>0</v>
      </c>
      <c r="N113" s="239">
        <v>2.0000000000000002E-5</v>
      </c>
      <c r="O113" s="239">
        <f>ROUND(E113*N113,2)</f>
        <v>0</v>
      </c>
      <c r="P113" s="239">
        <v>0</v>
      </c>
      <c r="Q113" s="239">
        <f>ROUND(E113*P113,2)</f>
        <v>0</v>
      </c>
      <c r="R113" s="241"/>
      <c r="S113" s="241" t="s">
        <v>217</v>
      </c>
      <c r="T113" s="242" t="s">
        <v>218</v>
      </c>
      <c r="U113" s="221">
        <v>7.0000000000000007E-2</v>
      </c>
      <c r="V113" s="221">
        <f>ROUND(E113*U113,2)</f>
        <v>16.809999999999999</v>
      </c>
      <c r="W113" s="221"/>
      <c r="X113" s="221" t="s">
        <v>145</v>
      </c>
      <c r="Y113" s="221" t="s">
        <v>163</v>
      </c>
      <c r="Z113" s="210"/>
      <c r="AA113" s="210"/>
      <c r="AB113" s="210"/>
      <c r="AC113" s="210"/>
      <c r="AD113" s="210"/>
      <c r="AE113" s="210"/>
      <c r="AF113" s="210"/>
      <c r="AG113" s="210" t="s">
        <v>147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9" t="s">
        <v>288</v>
      </c>
      <c r="D114" s="223"/>
      <c r="E114" s="224"/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151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9" t="s">
        <v>289</v>
      </c>
      <c r="D115" s="223"/>
      <c r="E115" s="224">
        <v>72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151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9" t="s">
        <v>290</v>
      </c>
      <c r="D116" s="223"/>
      <c r="E116" s="224">
        <v>104.3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151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59" t="s">
        <v>291</v>
      </c>
      <c r="D117" s="223"/>
      <c r="E117" s="224">
        <v>63.8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151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x14ac:dyDescent="0.2">
      <c r="A118" s="229" t="s">
        <v>137</v>
      </c>
      <c r="B118" s="230" t="s">
        <v>87</v>
      </c>
      <c r="C118" s="256" t="s">
        <v>88</v>
      </c>
      <c r="D118" s="231"/>
      <c r="E118" s="232"/>
      <c r="F118" s="233"/>
      <c r="G118" s="233">
        <f>SUMIF(AG119:AG132,"&lt;&gt;NOR",G119:G132)</f>
        <v>0</v>
      </c>
      <c r="H118" s="233"/>
      <c r="I118" s="233">
        <f>SUM(I119:I132)</f>
        <v>0</v>
      </c>
      <c r="J118" s="233"/>
      <c r="K118" s="233">
        <f>SUM(K119:K132)</f>
        <v>0</v>
      </c>
      <c r="L118" s="233"/>
      <c r="M118" s="233">
        <f>SUM(M119:M132)</f>
        <v>0</v>
      </c>
      <c r="N118" s="232"/>
      <c r="O118" s="232">
        <f>SUM(O119:O132)</f>
        <v>0.25</v>
      </c>
      <c r="P118" s="232"/>
      <c r="Q118" s="232">
        <f>SUM(Q119:Q132)</f>
        <v>0</v>
      </c>
      <c r="R118" s="233"/>
      <c r="S118" s="233"/>
      <c r="T118" s="234"/>
      <c r="U118" s="228"/>
      <c r="V118" s="228">
        <f>SUM(V119:V132)</f>
        <v>0</v>
      </c>
      <c r="W118" s="228"/>
      <c r="X118" s="228"/>
      <c r="Y118" s="228"/>
      <c r="AG118" t="s">
        <v>138</v>
      </c>
    </row>
    <row r="119" spans="1:60" outlineLevel="1" x14ac:dyDescent="0.2">
      <c r="A119" s="236">
        <v>34</v>
      </c>
      <c r="B119" s="237" t="s">
        <v>292</v>
      </c>
      <c r="C119" s="257" t="s">
        <v>293</v>
      </c>
      <c r="D119" s="238" t="s">
        <v>207</v>
      </c>
      <c r="E119" s="239">
        <v>2</v>
      </c>
      <c r="F119" s="240"/>
      <c r="G119" s="241">
        <f>ROUND(E119*F119,2)</f>
        <v>0</v>
      </c>
      <c r="H119" s="240"/>
      <c r="I119" s="241">
        <f>ROUND(E119*H119,2)</f>
        <v>0</v>
      </c>
      <c r="J119" s="240"/>
      <c r="K119" s="241">
        <f>ROUND(E119*J119,2)</f>
        <v>0</v>
      </c>
      <c r="L119" s="241">
        <v>21</v>
      </c>
      <c r="M119" s="241">
        <f>G119*(1+L119/100)</f>
        <v>0</v>
      </c>
      <c r="N119" s="239">
        <v>0.03</v>
      </c>
      <c r="O119" s="239">
        <f>ROUND(E119*N119,2)</f>
        <v>0.06</v>
      </c>
      <c r="P119" s="239">
        <v>0</v>
      </c>
      <c r="Q119" s="239">
        <f>ROUND(E119*P119,2)</f>
        <v>0</v>
      </c>
      <c r="R119" s="241"/>
      <c r="S119" s="241" t="s">
        <v>217</v>
      </c>
      <c r="T119" s="242" t="s">
        <v>218</v>
      </c>
      <c r="U119" s="221">
        <v>0</v>
      </c>
      <c r="V119" s="221">
        <f>ROUND(E119*U119,2)</f>
        <v>0</v>
      </c>
      <c r="W119" s="221"/>
      <c r="X119" s="221" t="s">
        <v>145</v>
      </c>
      <c r="Y119" s="221" t="s">
        <v>163</v>
      </c>
      <c r="Z119" s="210"/>
      <c r="AA119" s="210"/>
      <c r="AB119" s="210"/>
      <c r="AC119" s="210"/>
      <c r="AD119" s="210"/>
      <c r="AE119" s="210"/>
      <c r="AF119" s="210"/>
      <c r="AG119" s="210" t="s">
        <v>147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60" t="s">
        <v>294</v>
      </c>
      <c r="D120" s="245"/>
      <c r="E120" s="245"/>
      <c r="F120" s="245"/>
      <c r="G120" s="245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220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9" t="s">
        <v>295</v>
      </c>
      <c r="D121" s="223"/>
      <c r="E121" s="224">
        <v>2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151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6">
        <v>35</v>
      </c>
      <c r="B122" s="237" t="s">
        <v>296</v>
      </c>
      <c r="C122" s="257" t="s">
        <v>297</v>
      </c>
      <c r="D122" s="238" t="s">
        <v>207</v>
      </c>
      <c r="E122" s="239">
        <v>2</v>
      </c>
      <c r="F122" s="240"/>
      <c r="G122" s="241">
        <f>ROUND(E122*F122,2)</f>
        <v>0</v>
      </c>
      <c r="H122" s="240"/>
      <c r="I122" s="241">
        <f>ROUND(E122*H122,2)</f>
        <v>0</v>
      </c>
      <c r="J122" s="240"/>
      <c r="K122" s="241">
        <f>ROUND(E122*J122,2)</f>
        <v>0</v>
      </c>
      <c r="L122" s="241">
        <v>21</v>
      </c>
      <c r="M122" s="241">
        <f>G122*(1+L122/100)</f>
        <v>0</v>
      </c>
      <c r="N122" s="239">
        <v>0.03</v>
      </c>
      <c r="O122" s="239">
        <f>ROUND(E122*N122,2)</f>
        <v>0.06</v>
      </c>
      <c r="P122" s="239">
        <v>0</v>
      </c>
      <c r="Q122" s="239">
        <f>ROUND(E122*P122,2)</f>
        <v>0</v>
      </c>
      <c r="R122" s="241"/>
      <c r="S122" s="241" t="s">
        <v>217</v>
      </c>
      <c r="T122" s="242" t="s">
        <v>218</v>
      </c>
      <c r="U122" s="221">
        <v>0</v>
      </c>
      <c r="V122" s="221">
        <f>ROUND(E122*U122,2)</f>
        <v>0</v>
      </c>
      <c r="W122" s="221"/>
      <c r="X122" s="221" t="s">
        <v>145</v>
      </c>
      <c r="Y122" s="221" t="s">
        <v>163</v>
      </c>
      <c r="Z122" s="210"/>
      <c r="AA122" s="210"/>
      <c r="AB122" s="210"/>
      <c r="AC122" s="210"/>
      <c r="AD122" s="210"/>
      <c r="AE122" s="210"/>
      <c r="AF122" s="210"/>
      <c r="AG122" s="210" t="s">
        <v>147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60" t="s">
        <v>294</v>
      </c>
      <c r="D123" s="245"/>
      <c r="E123" s="245"/>
      <c r="F123" s="245"/>
      <c r="G123" s="245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220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59" t="s">
        <v>298</v>
      </c>
      <c r="D124" s="223"/>
      <c r="E124" s="224">
        <v>2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151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36">
        <v>36</v>
      </c>
      <c r="B125" s="237" t="s">
        <v>299</v>
      </c>
      <c r="C125" s="257" t="s">
        <v>300</v>
      </c>
      <c r="D125" s="238" t="s">
        <v>207</v>
      </c>
      <c r="E125" s="239">
        <v>1</v>
      </c>
      <c r="F125" s="240"/>
      <c r="G125" s="241">
        <f>ROUND(E125*F125,2)</f>
        <v>0</v>
      </c>
      <c r="H125" s="240"/>
      <c r="I125" s="241">
        <f>ROUND(E125*H125,2)</f>
        <v>0</v>
      </c>
      <c r="J125" s="240"/>
      <c r="K125" s="241">
        <f>ROUND(E125*J125,2)</f>
        <v>0</v>
      </c>
      <c r="L125" s="241">
        <v>21</v>
      </c>
      <c r="M125" s="241">
        <f>G125*(1+L125/100)</f>
        <v>0</v>
      </c>
      <c r="N125" s="239">
        <v>0.03</v>
      </c>
      <c r="O125" s="239">
        <f>ROUND(E125*N125,2)</f>
        <v>0.03</v>
      </c>
      <c r="P125" s="239">
        <v>0</v>
      </c>
      <c r="Q125" s="239">
        <f>ROUND(E125*P125,2)</f>
        <v>0</v>
      </c>
      <c r="R125" s="241"/>
      <c r="S125" s="241" t="s">
        <v>217</v>
      </c>
      <c r="T125" s="242" t="s">
        <v>218</v>
      </c>
      <c r="U125" s="221">
        <v>0</v>
      </c>
      <c r="V125" s="221">
        <f>ROUND(E125*U125,2)</f>
        <v>0</v>
      </c>
      <c r="W125" s="221"/>
      <c r="X125" s="221" t="s">
        <v>145</v>
      </c>
      <c r="Y125" s="221" t="s">
        <v>163</v>
      </c>
      <c r="Z125" s="210"/>
      <c r="AA125" s="210"/>
      <c r="AB125" s="210"/>
      <c r="AC125" s="210"/>
      <c r="AD125" s="210"/>
      <c r="AE125" s="210"/>
      <c r="AF125" s="210"/>
      <c r="AG125" s="210" t="s">
        <v>147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60" t="s">
        <v>294</v>
      </c>
      <c r="D126" s="245"/>
      <c r="E126" s="245"/>
      <c r="F126" s="245"/>
      <c r="G126" s="245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220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9" t="s">
        <v>301</v>
      </c>
      <c r="D127" s="223"/>
      <c r="E127" s="224">
        <v>1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151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36">
        <v>37</v>
      </c>
      <c r="B128" s="237" t="s">
        <v>302</v>
      </c>
      <c r="C128" s="257" t="s">
        <v>303</v>
      </c>
      <c r="D128" s="238" t="s">
        <v>304</v>
      </c>
      <c r="E128" s="239">
        <v>1</v>
      </c>
      <c r="F128" s="240"/>
      <c r="G128" s="241">
        <f>ROUND(E128*F128,2)</f>
        <v>0</v>
      </c>
      <c r="H128" s="240"/>
      <c r="I128" s="241">
        <f>ROUND(E128*H128,2)</f>
        <v>0</v>
      </c>
      <c r="J128" s="240"/>
      <c r="K128" s="241">
        <f>ROUND(E128*J128,2)</f>
        <v>0</v>
      </c>
      <c r="L128" s="241">
        <v>21</v>
      </c>
      <c r="M128" s="241">
        <f>G128*(1+L128/100)</f>
        <v>0</v>
      </c>
      <c r="N128" s="239">
        <v>0.05</v>
      </c>
      <c r="O128" s="239">
        <f>ROUND(E128*N128,2)</f>
        <v>0.05</v>
      </c>
      <c r="P128" s="239">
        <v>0</v>
      </c>
      <c r="Q128" s="239">
        <f>ROUND(E128*P128,2)</f>
        <v>0</v>
      </c>
      <c r="R128" s="241"/>
      <c r="S128" s="241" t="s">
        <v>217</v>
      </c>
      <c r="T128" s="242" t="s">
        <v>218</v>
      </c>
      <c r="U128" s="221">
        <v>0</v>
      </c>
      <c r="V128" s="221">
        <f>ROUND(E128*U128,2)</f>
        <v>0</v>
      </c>
      <c r="W128" s="221"/>
      <c r="X128" s="221" t="s">
        <v>145</v>
      </c>
      <c r="Y128" s="221" t="s">
        <v>163</v>
      </c>
      <c r="Z128" s="210"/>
      <c r="AA128" s="210"/>
      <c r="AB128" s="210"/>
      <c r="AC128" s="210"/>
      <c r="AD128" s="210"/>
      <c r="AE128" s="210"/>
      <c r="AF128" s="210"/>
      <c r="AG128" s="210" t="s">
        <v>147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2" x14ac:dyDescent="0.2">
      <c r="A129" s="217"/>
      <c r="B129" s="218"/>
      <c r="C129" s="260" t="s">
        <v>305</v>
      </c>
      <c r="D129" s="245"/>
      <c r="E129" s="245"/>
      <c r="F129" s="245"/>
      <c r="G129" s="245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220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44" t="str">
        <f>C129</f>
        <v>2 ks FeZn sloupky D 102 mm vč. napínacího mechanismu uvnitř sloupku, 2 ks Al zemních pouzder vč. 2 ks zemních víček, volejbalová síť z polypropylénu, síla lanka 3 mm, oko 100x100 mm, horní páska textilní popruh, s ocelovým lankem</v>
      </c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6">
        <v>38</v>
      </c>
      <c r="B130" s="237" t="s">
        <v>306</v>
      </c>
      <c r="C130" s="257" t="s">
        <v>307</v>
      </c>
      <c r="D130" s="238" t="s">
        <v>304</v>
      </c>
      <c r="E130" s="239">
        <v>1</v>
      </c>
      <c r="F130" s="240"/>
      <c r="G130" s="241">
        <f>ROUND(E130*F130,2)</f>
        <v>0</v>
      </c>
      <c r="H130" s="240"/>
      <c r="I130" s="241">
        <f>ROUND(E130*H130,2)</f>
        <v>0</v>
      </c>
      <c r="J130" s="240"/>
      <c r="K130" s="241">
        <f>ROUND(E130*J130,2)</f>
        <v>0</v>
      </c>
      <c r="L130" s="241">
        <v>21</v>
      </c>
      <c r="M130" s="241">
        <f>G130*(1+L130/100)</f>
        <v>0</v>
      </c>
      <c r="N130" s="239">
        <v>0.05</v>
      </c>
      <c r="O130" s="239">
        <f>ROUND(E130*N130,2)</f>
        <v>0.05</v>
      </c>
      <c r="P130" s="239">
        <v>0</v>
      </c>
      <c r="Q130" s="239">
        <f>ROUND(E130*P130,2)</f>
        <v>0</v>
      </c>
      <c r="R130" s="241"/>
      <c r="S130" s="241" t="s">
        <v>217</v>
      </c>
      <c r="T130" s="242" t="s">
        <v>218</v>
      </c>
      <c r="U130" s="221">
        <v>0</v>
      </c>
      <c r="V130" s="221">
        <f>ROUND(E130*U130,2)</f>
        <v>0</v>
      </c>
      <c r="W130" s="221"/>
      <c r="X130" s="221" t="s">
        <v>145</v>
      </c>
      <c r="Y130" s="221" t="s">
        <v>163</v>
      </c>
      <c r="Z130" s="210"/>
      <c r="AA130" s="210"/>
      <c r="AB130" s="210"/>
      <c r="AC130" s="210"/>
      <c r="AD130" s="210"/>
      <c r="AE130" s="210"/>
      <c r="AF130" s="210"/>
      <c r="AG130" s="210" t="s">
        <v>147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60" t="s">
        <v>308</v>
      </c>
      <c r="D131" s="245"/>
      <c r="E131" s="245"/>
      <c r="F131" s="245"/>
      <c r="G131" s="245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220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44" t="str">
        <f>C131</f>
        <v>2 ks FeZn sloupky D 102 mm, v. 1090 mm, vč. napínacího mechanismu uvnitř sloupku, 2 ks Al zemních pouzder vč. 2 ks zemních víček,</v>
      </c>
      <c r="BB131" s="210"/>
      <c r="BC131" s="210"/>
      <c r="BD131" s="210"/>
      <c r="BE131" s="210"/>
      <c r="BF131" s="210"/>
      <c r="BG131" s="210"/>
      <c r="BH131" s="210"/>
    </row>
    <row r="132" spans="1:60" ht="22.5" outlineLevel="3" x14ac:dyDescent="0.2">
      <c r="A132" s="217"/>
      <c r="B132" s="218"/>
      <c r="C132" s="261" t="s">
        <v>309</v>
      </c>
      <c r="D132" s="246"/>
      <c r="E132" s="246"/>
      <c r="F132" s="246"/>
      <c r="G132" s="246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220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44" t="str">
        <f>C132</f>
        <v>vč. vymezovacích kroužků pro použití sloupků vč. sítě také pro nohejbal, tenisová/nohejbalová síť z polypropylénu, síla lanka 3 mm, horních 6 řad zdvojeno, PES páska, ocelové lanko - délka 13,5 m, rozměr sítě 12,8 x 1,08 m</v>
      </c>
      <c r="BB132" s="210"/>
      <c r="BC132" s="210"/>
      <c r="BD132" s="210"/>
      <c r="BE132" s="210"/>
      <c r="BF132" s="210"/>
      <c r="BG132" s="210"/>
      <c r="BH132" s="210"/>
    </row>
    <row r="133" spans="1:60" x14ac:dyDescent="0.2">
      <c r="A133" s="229" t="s">
        <v>137</v>
      </c>
      <c r="B133" s="230" t="s">
        <v>89</v>
      </c>
      <c r="C133" s="256" t="s">
        <v>90</v>
      </c>
      <c r="D133" s="231"/>
      <c r="E133" s="232"/>
      <c r="F133" s="233"/>
      <c r="G133" s="233">
        <f>SUMIF(AG134:AG143,"&lt;&gt;NOR",G134:G143)</f>
        <v>0</v>
      </c>
      <c r="H133" s="233"/>
      <c r="I133" s="233">
        <f>SUM(I134:I143)</f>
        <v>0</v>
      </c>
      <c r="J133" s="233"/>
      <c r="K133" s="233">
        <f>SUM(K134:K143)</f>
        <v>0</v>
      </c>
      <c r="L133" s="233"/>
      <c r="M133" s="233">
        <f>SUM(M134:M143)</f>
        <v>0</v>
      </c>
      <c r="N133" s="232"/>
      <c r="O133" s="232">
        <f>SUM(O134:O143)</f>
        <v>43.28</v>
      </c>
      <c r="P133" s="232"/>
      <c r="Q133" s="232">
        <f>SUM(Q134:Q143)</f>
        <v>0</v>
      </c>
      <c r="R133" s="233"/>
      <c r="S133" s="233"/>
      <c r="T133" s="234"/>
      <c r="U133" s="228"/>
      <c r="V133" s="228">
        <f>SUM(V134:V143)</f>
        <v>43.52</v>
      </c>
      <c r="W133" s="228"/>
      <c r="X133" s="228"/>
      <c r="Y133" s="228"/>
      <c r="AG133" t="s">
        <v>138</v>
      </c>
    </row>
    <row r="134" spans="1:60" ht="33.75" outlineLevel="1" x14ac:dyDescent="0.2">
      <c r="A134" s="236">
        <v>39</v>
      </c>
      <c r="B134" s="237" t="s">
        <v>310</v>
      </c>
      <c r="C134" s="257" t="s">
        <v>311</v>
      </c>
      <c r="D134" s="238" t="s">
        <v>248</v>
      </c>
      <c r="E134" s="239">
        <v>129.19999999999999</v>
      </c>
      <c r="F134" s="240"/>
      <c r="G134" s="241">
        <f>ROUND(E134*F134,2)</f>
        <v>0</v>
      </c>
      <c r="H134" s="240"/>
      <c r="I134" s="241">
        <f>ROUND(E134*H134,2)</f>
        <v>0</v>
      </c>
      <c r="J134" s="240"/>
      <c r="K134" s="241">
        <f>ROUND(E134*J134,2)</f>
        <v>0</v>
      </c>
      <c r="L134" s="241">
        <v>21</v>
      </c>
      <c r="M134" s="241">
        <f>G134*(1+L134/100)</f>
        <v>0</v>
      </c>
      <c r="N134" s="239">
        <v>0.22133</v>
      </c>
      <c r="O134" s="239">
        <f>ROUND(E134*N134,2)</f>
        <v>28.6</v>
      </c>
      <c r="P134" s="239">
        <v>0</v>
      </c>
      <c r="Q134" s="239">
        <f>ROUND(E134*P134,2)</f>
        <v>0</v>
      </c>
      <c r="R134" s="241" t="s">
        <v>142</v>
      </c>
      <c r="S134" s="241" t="s">
        <v>143</v>
      </c>
      <c r="T134" s="242" t="s">
        <v>144</v>
      </c>
      <c r="U134" s="221">
        <v>0.27200000000000002</v>
      </c>
      <c r="V134" s="221">
        <f>ROUND(E134*U134,2)</f>
        <v>35.14</v>
      </c>
      <c r="W134" s="221"/>
      <c r="X134" s="221" t="s">
        <v>145</v>
      </c>
      <c r="Y134" s="221" t="s">
        <v>163</v>
      </c>
      <c r="Z134" s="210"/>
      <c r="AA134" s="210"/>
      <c r="AB134" s="210"/>
      <c r="AC134" s="210"/>
      <c r="AD134" s="210"/>
      <c r="AE134" s="210"/>
      <c r="AF134" s="210"/>
      <c r="AG134" s="210" t="s">
        <v>147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58" t="s">
        <v>312</v>
      </c>
      <c r="D135" s="243"/>
      <c r="E135" s="243"/>
      <c r="F135" s="243"/>
      <c r="G135" s="243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149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9" t="s">
        <v>213</v>
      </c>
      <c r="D136" s="223"/>
      <c r="E136" s="224"/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151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9" t="s">
        <v>313</v>
      </c>
      <c r="D137" s="223"/>
      <c r="E137" s="224">
        <v>84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151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9" t="s">
        <v>314</v>
      </c>
      <c r="D138" s="223"/>
      <c r="E138" s="224">
        <v>45.2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151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6">
        <v>40</v>
      </c>
      <c r="B139" s="237" t="s">
        <v>315</v>
      </c>
      <c r="C139" s="257" t="s">
        <v>316</v>
      </c>
      <c r="D139" s="238" t="s">
        <v>161</v>
      </c>
      <c r="E139" s="239">
        <v>5.8140000000000001</v>
      </c>
      <c r="F139" s="240"/>
      <c r="G139" s="241">
        <f>ROUND(E139*F139,2)</f>
        <v>0</v>
      </c>
      <c r="H139" s="240"/>
      <c r="I139" s="241">
        <f>ROUND(E139*H139,2)</f>
        <v>0</v>
      </c>
      <c r="J139" s="240"/>
      <c r="K139" s="241">
        <f>ROUND(E139*J139,2)</f>
        <v>0</v>
      </c>
      <c r="L139" s="241">
        <v>21</v>
      </c>
      <c r="M139" s="241">
        <f>G139*(1+L139/100)</f>
        <v>0</v>
      </c>
      <c r="N139" s="239">
        <v>2.5249999999999999</v>
      </c>
      <c r="O139" s="239">
        <f>ROUND(E139*N139,2)</f>
        <v>14.68</v>
      </c>
      <c r="P139" s="239">
        <v>0</v>
      </c>
      <c r="Q139" s="239">
        <f>ROUND(E139*P139,2)</f>
        <v>0</v>
      </c>
      <c r="R139" s="241" t="s">
        <v>142</v>
      </c>
      <c r="S139" s="241" t="s">
        <v>143</v>
      </c>
      <c r="T139" s="242" t="s">
        <v>144</v>
      </c>
      <c r="U139" s="221">
        <v>1.4419999999999999</v>
      </c>
      <c r="V139" s="221">
        <f>ROUND(E139*U139,2)</f>
        <v>8.3800000000000008</v>
      </c>
      <c r="W139" s="221"/>
      <c r="X139" s="221" t="s">
        <v>145</v>
      </c>
      <c r="Y139" s="221" t="s">
        <v>163</v>
      </c>
      <c r="Z139" s="210"/>
      <c r="AA139" s="210"/>
      <c r="AB139" s="210"/>
      <c r="AC139" s="210"/>
      <c r="AD139" s="210"/>
      <c r="AE139" s="210"/>
      <c r="AF139" s="210"/>
      <c r="AG139" s="210" t="s">
        <v>147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58" t="s">
        <v>317</v>
      </c>
      <c r="D140" s="243"/>
      <c r="E140" s="243"/>
      <c r="F140" s="243"/>
      <c r="G140" s="243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149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9" t="s">
        <v>213</v>
      </c>
      <c r="D141" s="223"/>
      <c r="E141" s="224"/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151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59" t="s">
        <v>318</v>
      </c>
      <c r="D142" s="223"/>
      <c r="E142" s="224">
        <v>3.78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151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59" t="s">
        <v>319</v>
      </c>
      <c r="D143" s="223"/>
      <c r="E143" s="224">
        <v>2.0339999999999998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151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x14ac:dyDescent="0.2">
      <c r="A144" s="229" t="s">
        <v>137</v>
      </c>
      <c r="B144" s="230" t="s">
        <v>91</v>
      </c>
      <c r="C144" s="256" t="s">
        <v>92</v>
      </c>
      <c r="D144" s="231"/>
      <c r="E144" s="232"/>
      <c r="F144" s="233"/>
      <c r="G144" s="233">
        <f>SUMIF(AG145:AG153,"&lt;&gt;NOR",G145:G153)</f>
        <v>0</v>
      </c>
      <c r="H144" s="233"/>
      <c r="I144" s="233">
        <f>SUM(I145:I153)</f>
        <v>0</v>
      </c>
      <c r="J144" s="233"/>
      <c r="K144" s="233">
        <f>SUM(K145:K153)</f>
        <v>0</v>
      </c>
      <c r="L144" s="233"/>
      <c r="M144" s="233">
        <f>SUM(M145:M153)</f>
        <v>0</v>
      </c>
      <c r="N144" s="232"/>
      <c r="O144" s="232">
        <f>SUM(O145:O153)</f>
        <v>0</v>
      </c>
      <c r="P144" s="232"/>
      <c r="Q144" s="232">
        <f>SUM(Q145:Q153)</f>
        <v>0.7</v>
      </c>
      <c r="R144" s="233"/>
      <c r="S144" s="233"/>
      <c r="T144" s="234"/>
      <c r="U144" s="228"/>
      <c r="V144" s="228">
        <f>SUM(V145:V153)</f>
        <v>15.03</v>
      </c>
      <c r="W144" s="228"/>
      <c r="X144" s="228"/>
      <c r="Y144" s="228"/>
      <c r="AG144" t="s">
        <v>138</v>
      </c>
    </row>
    <row r="145" spans="1:60" outlineLevel="1" x14ac:dyDescent="0.2">
      <c r="A145" s="236">
        <v>41</v>
      </c>
      <c r="B145" s="237" t="s">
        <v>320</v>
      </c>
      <c r="C145" s="257" t="s">
        <v>321</v>
      </c>
      <c r="D145" s="238" t="s">
        <v>248</v>
      </c>
      <c r="E145" s="239">
        <v>5.5</v>
      </c>
      <c r="F145" s="240"/>
      <c r="G145" s="241">
        <f>ROUND(E145*F145,2)</f>
        <v>0</v>
      </c>
      <c r="H145" s="240"/>
      <c r="I145" s="241">
        <f>ROUND(E145*H145,2)</f>
        <v>0</v>
      </c>
      <c r="J145" s="240"/>
      <c r="K145" s="241">
        <f>ROUND(E145*J145,2)</f>
        <v>0</v>
      </c>
      <c r="L145" s="241">
        <v>21</v>
      </c>
      <c r="M145" s="241">
        <f>G145*(1+L145/100)</f>
        <v>0</v>
      </c>
      <c r="N145" s="239">
        <v>0</v>
      </c>
      <c r="O145" s="239">
        <f>ROUND(E145*N145,2)</f>
        <v>0</v>
      </c>
      <c r="P145" s="239">
        <v>0</v>
      </c>
      <c r="Q145" s="239">
        <f>ROUND(E145*P145,2)</f>
        <v>0</v>
      </c>
      <c r="R145" s="241" t="s">
        <v>142</v>
      </c>
      <c r="S145" s="241" t="s">
        <v>143</v>
      </c>
      <c r="T145" s="242" t="s">
        <v>144</v>
      </c>
      <c r="U145" s="221">
        <v>3.2000000000000001E-2</v>
      </c>
      <c r="V145" s="221">
        <f>ROUND(E145*U145,2)</f>
        <v>0.18</v>
      </c>
      <c r="W145" s="221"/>
      <c r="X145" s="221" t="s">
        <v>145</v>
      </c>
      <c r="Y145" s="221" t="s">
        <v>146</v>
      </c>
      <c r="Z145" s="210"/>
      <c r="AA145" s="210"/>
      <c r="AB145" s="210"/>
      <c r="AC145" s="210"/>
      <c r="AD145" s="210"/>
      <c r="AE145" s="210"/>
      <c r="AF145" s="210"/>
      <c r="AG145" s="210" t="s">
        <v>147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8" t="s">
        <v>322</v>
      </c>
      <c r="D146" s="243"/>
      <c r="E146" s="243"/>
      <c r="F146" s="243"/>
      <c r="G146" s="243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149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17"/>
      <c r="B147" s="218"/>
      <c r="C147" s="259" t="s">
        <v>150</v>
      </c>
      <c r="D147" s="223"/>
      <c r="E147" s="224"/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151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59" t="s">
        <v>323</v>
      </c>
      <c r="D148" s="223"/>
      <c r="E148" s="224">
        <v>5.5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151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36">
        <v>42</v>
      </c>
      <c r="B149" s="237" t="s">
        <v>324</v>
      </c>
      <c r="C149" s="257" t="s">
        <v>325</v>
      </c>
      <c r="D149" s="238" t="s">
        <v>248</v>
      </c>
      <c r="E149" s="239">
        <v>5.5</v>
      </c>
      <c r="F149" s="240"/>
      <c r="G149" s="241">
        <f>ROUND(E149*F149,2)</f>
        <v>0</v>
      </c>
      <c r="H149" s="240"/>
      <c r="I149" s="241">
        <f>ROUND(E149*H149,2)</f>
        <v>0</v>
      </c>
      <c r="J149" s="240"/>
      <c r="K149" s="241">
        <f>ROUND(E149*J149,2)</f>
        <v>0</v>
      </c>
      <c r="L149" s="241">
        <v>21</v>
      </c>
      <c r="M149" s="241">
        <f>G149*(1+L149/100)</f>
        <v>0</v>
      </c>
      <c r="N149" s="239">
        <v>0</v>
      </c>
      <c r="O149" s="239">
        <f>ROUND(E149*N149,2)</f>
        <v>0</v>
      </c>
      <c r="P149" s="239">
        <v>4.6000000000000001E-4</v>
      </c>
      <c r="Q149" s="239">
        <f>ROUND(E149*P149,2)</f>
        <v>0</v>
      </c>
      <c r="R149" s="241" t="s">
        <v>326</v>
      </c>
      <c r="S149" s="241" t="s">
        <v>143</v>
      </c>
      <c r="T149" s="242" t="s">
        <v>144</v>
      </c>
      <c r="U149" s="221">
        <v>2.7</v>
      </c>
      <c r="V149" s="221">
        <f>ROUND(E149*U149,2)</f>
        <v>14.85</v>
      </c>
      <c r="W149" s="221"/>
      <c r="X149" s="221" t="s">
        <v>145</v>
      </c>
      <c r="Y149" s="221" t="s">
        <v>146</v>
      </c>
      <c r="Z149" s="210"/>
      <c r="AA149" s="210"/>
      <c r="AB149" s="210"/>
      <c r="AC149" s="210"/>
      <c r="AD149" s="210"/>
      <c r="AE149" s="210"/>
      <c r="AF149" s="210"/>
      <c r="AG149" s="210" t="s">
        <v>147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59" t="s">
        <v>150</v>
      </c>
      <c r="D150" s="223"/>
      <c r="E150" s="224"/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151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9" t="s">
        <v>327</v>
      </c>
      <c r="D151" s="223"/>
      <c r="E151" s="224">
        <v>5.5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151</v>
      </c>
      <c r="AH151" s="210">
        <v>5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36">
        <v>43</v>
      </c>
      <c r="B152" s="237" t="s">
        <v>328</v>
      </c>
      <c r="C152" s="257" t="s">
        <v>329</v>
      </c>
      <c r="D152" s="238" t="s">
        <v>207</v>
      </c>
      <c r="E152" s="239">
        <v>2</v>
      </c>
      <c r="F152" s="240"/>
      <c r="G152" s="241">
        <f>ROUND(E152*F152,2)</f>
        <v>0</v>
      </c>
      <c r="H152" s="240"/>
      <c r="I152" s="241">
        <f>ROUND(E152*H152,2)</f>
        <v>0</v>
      </c>
      <c r="J152" s="240"/>
      <c r="K152" s="241">
        <f>ROUND(E152*J152,2)</f>
        <v>0</v>
      </c>
      <c r="L152" s="241">
        <v>21</v>
      </c>
      <c r="M152" s="241">
        <f>G152*(1+L152/100)</f>
        <v>0</v>
      </c>
      <c r="N152" s="239">
        <v>0</v>
      </c>
      <c r="O152" s="239">
        <f>ROUND(E152*N152,2)</f>
        <v>0</v>
      </c>
      <c r="P152" s="239">
        <v>0.35</v>
      </c>
      <c r="Q152" s="239">
        <f>ROUND(E152*P152,2)</f>
        <v>0.7</v>
      </c>
      <c r="R152" s="241"/>
      <c r="S152" s="241" t="s">
        <v>217</v>
      </c>
      <c r="T152" s="242" t="s">
        <v>218</v>
      </c>
      <c r="U152" s="221">
        <v>0</v>
      </c>
      <c r="V152" s="221">
        <f>ROUND(E152*U152,2)</f>
        <v>0</v>
      </c>
      <c r="W152" s="221"/>
      <c r="X152" s="221" t="s">
        <v>145</v>
      </c>
      <c r="Y152" s="221" t="s">
        <v>146</v>
      </c>
      <c r="Z152" s="210"/>
      <c r="AA152" s="210"/>
      <c r="AB152" s="210"/>
      <c r="AC152" s="210"/>
      <c r="AD152" s="210"/>
      <c r="AE152" s="210"/>
      <c r="AF152" s="210"/>
      <c r="AG152" s="210" t="s">
        <v>147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9" t="s">
        <v>330</v>
      </c>
      <c r="D153" s="223"/>
      <c r="E153" s="224">
        <v>2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151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x14ac:dyDescent="0.2">
      <c r="A154" s="229" t="s">
        <v>137</v>
      </c>
      <c r="B154" s="230" t="s">
        <v>93</v>
      </c>
      <c r="C154" s="256" t="s">
        <v>94</v>
      </c>
      <c r="D154" s="231"/>
      <c r="E154" s="232"/>
      <c r="F154" s="233"/>
      <c r="G154" s="233">
        <f>SUMIF(AG155:AG156,"&lt;&gt;NOR",G155:G156)</f>
        <v>0</v>
      </c>
      <c r="H154" s="233"/>
      <c r="I154" s="233">
        <f>SUM(I155:I156)</f>
        <v>0</v>
      </c>
      <c r="J154" s="233"/>
      <c r="K154" s="233">
        <f>SUM(K155:K156)</f>
        <v>0</v>
      </c>
      <c r="L154" s="233"/>
      <c r="M154" s="233">
        <f>SUM(M155:M156)</f>
        <v>0</v>
      </c>
      <c r="N154" s="232"/>
      <c r="O154" s="232">
        <f>SUM(O155:O156)</f>
        <v>0</v>
      </c>
      <c r="P154" s="232"/>
      <c r="Q154" s="232">
        <f>SUM(Q155:Q156)</f>
        <v>0</v>
      </c>
      <c r="R154" s="233"/>
      <c r="S154" s="233"/>
      <c r="T154" s="234"/>
      <c r="U154" s="228"/>
      <c r="V154" s="228">
        <f>SUM(V155:V156)</f>
        <v>250.35</v>
      </c>
      <c r="W154" s="228"/>
      <c r="X154" s="228"/>
      <c r="Y154" s="228"/>
      <c r="AG154" t="s">
        <v>138</v>
      </c>
    </row>
    <row r="155" spans="1:60" ht="22.5" outlineLevel="1" x14ac:dyDescent="0.2">
      <c r="A155" s="236">
        <v>44</v>
      </c>
      <c r="B155" s="237" t="s">
        <v>331</v>
      </c>
      <c r="C155" s="257" t="s">
        <v>332</v>
      </c>
      <c r="D155" s="238" t="s">
        <v>333</v>
      </c>
      <c r="E155" s="239">
        <v>266.75229000000002</v>
      </c>
      <c r="F155" s="240"/>
      <c r="G155" s="241">
        <f>ROUND(E155*F155,2)</f>
        <v>0</v>
      </c>
      <c r="H155" s="240"/>
      <c r="I155" s="241">
        <f>ROUND(E155*H155,2)</f>
        <v>0</v>
      </c>
      <c r="J155" s="240"/>
      <c r="K155" s="241">
        <f>ROUND(E155*J155,2)</f>
        <v>0</v>
      </c>
      <c r="L155" s="241">
        <v>21</v>
      </c>
      <c r="M155" s="241">
        <f>G155*(1+L155/100)</f>
        <v>0</v>
      </c>
      <c r="N155" s="239">
        <v>0</v>
      </c>
      <c r="O155" s="239">
        <f>ROUND(E155*N155,2)</f>
        <v>0</v>
      </c>
      <c r="P155" s="239">
        <v>0</v>
      </c>
      <c r="Q155" s="239">
        <f>ROUND(E155*P155,2)</f>
        <v>0</v>
      </c>
      <c r="R155" s="241" t="s">
        <v>334</v>
      </c>
      <c r="S155" s="241" t="s">
        <v>143</v>
      </c>
      <c r="T155" s="242" t="s">
        <v>144</v>
      </c>
      <c r="U155" s="221">
        <v>0.9385</v>
      </c>
      <c r="V155" s="221">
        <f>ROUND(E155*U155,2)</f>
        <v>250.35</v>
      </c>
      <c r="W155" s="221"/>
      <c r="X155" s="221" t="s">
        <v>335</v>
      </c>
      <c r="Y155" s="221" t="s">
        <v>163</v>
      </c>
      <c r="Z155" s="210"/>
      <c r="AA155" s="210"/>
      <c r="AB155" s="210"/>
      <c r="AC155" s="210"/>
      <c r="AD155" s="210"/>
      <c r="AE155" s="210"/>
      <c r="AF155" s="210"/>
      <c r="AG155" s="210" t="s">
        <v>336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17"/>
      <c r="B156" s="218"/>
      <c r="C156" s="258" t="s">
        <v>337</v>
      </c>
      <c r="D156" s="243"/>
      <c r="E156" s="243"/>
      <c r="F156" s="243"/>
      <c r="G156" s="243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149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">
      <c r="A157" s="229" t="s">
        <v>137</v>
      </c>
      <c r="B157" s="230" t="s">
        <v>97</v>
      </c>
      <c r="C157" s="256" t="s">
        <v>98</v>
      </c>
      <c r="D157" s="231"/>
      <c r="E157" s="232"/>
      <c r="F157" s="233"/>
      <c r="G157" s="233">
        <f>SUMIF(AG158:AG163,"&lt;&gt;NOR",G158:G163)</f>
        <v>0</v>
      </c>
      <c r="H157" s="233"/>
      <c r="I157" s="233">
        <f>SUM(I158:I163)</f>
        <v>0</v>
      </c>
      <c r="J157" s="233"/>
      <c r="K157" s="233">
        <f>SUM(K158:K163)</f>
        <v>0</v>
      </c>
      <c r="L157" s="233"/>
      <c r="M157" s="233">
        <f>SUM(M158:M163)</f>
        <v>0</v>
      </c>
      <c r="N157" s="232"/>
      <c r="O157" s="232">
        <f>SUM(O158:O163)</f>
        <v>4.6499999999999995</v>
      </c>
      <c r="P157" s="232"/>
      <c r="Q157" s="232">
        <f>SUM(Q158:Q163)</f>
        <v>0</v>
      </c>
      <c r="R157" s="233"/>
      <c r="S157" s="233"/>
      <c r="T157" s="234"/>
      <c r="U157" s="228"/>
      <c r="V157" s="228">
        <f>SUM(V158:V163)</f>
        <v>15.19</v>
      </c>
      <c r="W157" s="228"/>
      <c r="X157" s="228"/>
      <c r="Y157" s="228"/>
      <c r="AG157" t="s">
        <v>138</v>
      </c>
    </row>
    <row r="158" spans="1:60" ht="22.5" outlineLevel="1" x14ac:dyDescent="0.2">
      <c r="A158" s="236">
        <v>45</v>
      </c>
      <c r="B158" s="237" t="s">
        <v>338</v>
      </c>
      <c r="C158" s="257" t="s">
        <v>339</v>
      </c>
      <c r="D158" s="238" t="s">
        <v>141</v>
      </c>
      <c r="E158" s="239">
        <v>67.2</v>
      </c>
      <c r="F158" s="240"/>
      <c r="G158" s="241">
        <f>ROUND(E158*F158,2)</f>
        <v>0</v>
      </c>
      <c r="H158" s="240"/>
      <c r="I158" s="241">
        <f>ROUND(E158*H158,2)</f>
        <v>0</v>
      </c>
      <c r="J158" s="240"/>
      <c r="K158" s="241">
        <f>ROUND(E158*J158,2)</f>
        <v>0</v>
      </c>
      <c r="L158" s="241">
        <v>21</v>
      </c>
      <c r="M158" s="241">
        <f>G158*(1+L158/100)</f>
        <v>0</v>
      </c>
      <c r="N158" s="239">
        <v>1.6000000000000001E-4</v>
      </c>
      <c r="O158" s="239">
        <f>ROUND(E158*N158,2)</f>
        <v>0.01</v>
      </c>
      <c r="P158" s="239">
        <v>0</v>
      </c>
      <c r="Q158" s="239">
        <f>ROUND(E158*P158,2)</f>
        <v>0</v>
      </c>
      <c r="R158" s="241"/>
      <c r="S158" s="241" t="s">
        <v>217</v>
      </c>
      <c r="T158" s="242" t="s">
        <v>218</v>
      </c>
      <c r="U158" s="221">
        <v>0.22600000000000001</v>
      </c>
      <c r="V158" s="221">
        <f>ROUND(E158*U158,2)</f>
        <v>15.19</v>
      </c>
      <c r="W158" s="221"/>
      <c r="X158" s="221" t="s">
        <v>145</v>
      </c>
      <c r="Y158" s="221" t="s">
        <v>163</v>
      </c>
      <c r="Z158" s="210"/>
      <c r="AA158" s="210"/>
      <c r="AB158" s="210"/>
      <c r="AC158" s="210"/>
      <c r="AD158" s="210"/>
      <c r="AE158" s="210"/>
      <c r="AF158" s="210"/>
      <c r="AG158" s="210" t="s">
        <v>147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59" t="s">
        <v>340</v>
      </c>
      <c r="D159" s="223"/>
      <c r="E159" s="224">
        <v>67.2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151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36">
        <v>46</v>
      </c>
      <c r="B160" s="237" t="s">
        <v>341</v>
      </c>
      <c r="C160" s="257" t="s">
        <v>342</v>
      </c>
      <c r="D160" s="238" t="s">
        <v>161</v>
      </c>
      <c r="E160" s="239">
        <v>2.3184</v>
      </c>
      <c r="F160" s="240"/>
      <c r="G160" s="241">
        <f>ROUND(E160*F160,2)</f>
        <v>0</v>
      </c>
      <c r="H160" s="240"/>
      <c r="I160" s="241">
        <f>ROUND(E160*H160,2)</f>
        <v>0</v>
      </c>
      <c r="J160" s="240"/>
      <c r="K160" s="241">
        <f>ROUND(E160*J160,2)</f>
        <v>0</v>
      </c>
      <c r="L160" s="241">
        <v>21</v>
      </c>
      <c r="M160" s="241">
        <f>G160*(1+L160/100)</f>
        <v>0</v>
      </c>
      <c r="N160" s="239">
        <v>2</v>
      </c>
      <c r="O160" s="239">
        <f>ROUND(E160*N160,2)</f>
        <v>4.6399999999999997</v>
      </c>
      <c r="P160" s="239">
        <v>0</v>
      </c>
      <c r="Q160" s="239">
        <f>ROUND(E160*P160,2)</f>
        <v>0</v>
      </c>
      <c r="R160" s="241"/>
      <c r="S160" s="241" t="s">
        <v>217</v>
      </c>
      <c r="T160" s="242" t="s">
        <v>218</v>
      </c>
      <c r="U160" s="221">
        <v>0</v>
      </c>
      <c r="V160" s="221">
        <f>ROUND(E160*U160,2)</f>
        <v>0</v>
      </c>
      <c r="W160" s="221"/>
      <c r="X160" s="221" t="s">
        <v>240</v>
      </c>
      <c r="Y160" s="221" t="s">
        <v>163</v>
      </c>
      <c r="Z160" s="210"/>
      <c r="AA160" s="210"/>
      <c r="AB160" s="210"/>
      <c r="AC160" s="210"/>
      <c r="AD160" s="210"/>
      <c r="AE160" s="210"/>
      <c r="AF160" s="210"/>
      <c r="AG160" s="210" t="s">
        <v>241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9" t="s">
        <v>343</v>
      </c>
      <c r="D161" s="223"/>
      <c r="E161" s="224">
        <v>2.3184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151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>
        <v>47</v>
      </c>
      <c r="B162" s="218" t="s">
        <v>344</v>
      </c>
      <c r="C162" s="263" t="s">
        <v>345</v>
      </c>
      <c r="D162" s="219" t="s">
        <v>0</v>
      </c>
      <c r="E162" s="254"/>
      <c r="F162" s="222"/>
      <c r="G162" s="221">
        <f>ROUND(E162*F162,2)</f>
        <v>0</v>
      </c>
      <c r="H162" s="222"/>
      <c r="I162" s="221">
        <f>ROUND(E162*H162,2)</f>
        <v>0</v>
      </c>
      <c r="J162" s="222"/>
      <c r="K162" s="221">
        <f>ROUND(E162*J162,2)</f>
        <v>0</v>
      </c>
      <c r="L162" s="221">
        <v>21</v>
      </c>
      <c r="M162" s="221">
        <f>G162*(1+L162/100)</f>
        <v>0</v>
      </c>
      <c r="N162" s="220">
        <v>0</v>
      </c>
      <c r="O162" s="220">
        <f>ROUND(E162*N162,2)</f>
        <v>0</v>
      </c>
      <c r="P162" s="220">
        <v>0</v>
      </c>
      <c r="Q162" s="220">
        <f>ROUND(E162*P162,2)</f>
        <v>0</v>
      </c>
      <c r="R162" s="221" t="s">
        <v>346</v>
      </c>
      <c r="S162" s="221" t="s">
        <v>143</v>
      </c>
      <c r="T162" s="221" t="s">
        <v>144</v>
      </c>
      <c r="U162" s="221">
        <v>0</v>
      </c>
      <c r="V162" s="221">
        <f>ROUND(E162*U162,2)</f>
        <v>0</v>
      </c>
      <c r="W162" s="221"/>
      <c r="X162" s="221" t="s">
        <v>335</v>
      </c>
      <c r="Y162" s="221" t="s">
        <v>163</v>
      </c>
      <c r="Z162" s="210"/>
      <c r="AA162" s="210"/>
      <c r="AB162" s="210"/>
      <c r="AC162" s="210"/>
      <c r="AD162" s="210"/>
      <c r="AE162" s="210"/>
      <c r="AF162" s="210"/>
      <c r="AG162" s="210" t="s">
        <v>336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64" t="s">
        <v>347</v>
      </c>
      <c r="D163" s="255"/>
      <c r="E163" s="255"/>
      <c r="F163" s="255"/>
      <c r="G163" s="255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149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x14ac:dyDescent="0.2">
      <c r="A164" s="229" t="s">
        <v>137</v>
      </c>
      <c r="B164" s="230" t="s">
        <v>99</v>
      </c>
      <c r="C164" s="256" t="s">
        <v>100</v>
      </c>
      <c r="D164" s="231"/>
      <c r="E164" s="232"/>
      <c r="F164" s="233"/>
      <c r="G164" s="233">
        <f>SUMIF(AG165:AG177,"&lt;&gt;NOR",G165:G177)</f>
        <v>0</v>
      </c>
      <c r="H164" s="233"/>
      <c r="I164" s="233">
        <f>SUM(I165:I177)</f>
        <v>0</v>
      </c>
      <c r="J164" s="233"/>
      <c r="K164" s="233">
        <f>SUM(K165:K177)</f>
        <v>0</v>
      </c>
      <c r="L164" s="233"/>
      <c r="M164" s="233">
        <f>SUM(M165:M177)</f>
        <v>0</v>
      </c>
      <c r="N164" s="232"/>
      <c r="O164" s="232">
        <f>SUM(O165:O177)</f>
        <v>1.9800000000000002</v>
      </c>
      <c r="P164" s="232"/>
      <c r="Q164" s="232">
        <f>SUM(Q165:Q177)</f>
        <v>0</v>
      </c>
      <c r="R164" s="233"/>
      <c r="S164" s="233"/>
      <c r="T164" s="234"/>
      <c r="U164" s="228"/>
      <c r="V164" s="228">
        <f>SUM(V165:V177)</f>
        <v>29.82</v>
      </c>
      <c r="W164" s="228"/>
      <c r="X164" s="228"/>
      <c r="Y164" s="228"/>
      <c r="AG164" t="s">
        <v>138</v>
      </c>
    </row>
    <row r="165" spans="1:60" ht="22.5" outlineLevel="1" x14ac:dyDescent="0.2">
      <c r="A165" s="236">
        <v>48</v>
      </c>
      <c r="B165" s="237" t="s">
        <v>348</v>
      </c>
      <c r="C165" s="257" t="s">
        <v>349</v>
      </c>
      <c r="D165" s="238" t="s">
        <v>248</v>
      </c>
      <c r="E165" s="239">
        <v>84</v>
      </c>
      <c r="F165" s="240"/>
      <c r="G165" s="241">
        <f>ROUND(E165*F165,2)</f>
        <v>0</v>
      </c>
      <c r="H165" s="240"/>
      <c r="I165" s="241">
        <f>ROUND(E165*H165,2)</f>
        <v>0</v>
      </c>
      <c r="J165" s="240"/>
      <c r="K165" s="241">
        <f>ROUND(E165*J165,2)</f>
        <v>0</v>
      </c>
      <c r="L165" s="241">
        <v>21</v>
      </c>
      <c r="M165" s="241">
        <f>G165*(1+L165/100)</f>
        <v>0</v>
      </c>
      <c r="N165" s="239">
        <v>8.1999999999999998E-4</v>
      </c>
      <c r="O165" s="239">
        <f>ROUND(E165*N165,2)</f>
        <v>7.0000000000000007E-2</v>
      </c>
      <c r="P165" s="239">
        <v>0</v>
      </c>
      <c r="Q165" s="239">
        <f>ROUND(E165*P165,2)</f>
        <v>0</v>
      </c>
      <c r="R165" s="241"/>
      <c r="S165" s="241" t="s">
        <v>217</v>
      </c>
      <c r="T165" s="242" t="s">
        <v>218</v>
      </c>
      <c r="U165" s="221">
        <v>0.35499999999999998</v>
      </c>
      <c r="V165" s="221">
        <f>ROUND(E165*U165,2)</f>
        <v>29.82</v>
      </c>
      <c r="W165" s="221"/>
      <c r="X165" s="221" t="s">
        <v>145</v>
      </c>
      <c r="Y165" s="221" t="s">
        <v>163</v>
      </c>
      <c r="Z165" s="210"/>
      <c r="AA165" s="210"/>
      <c r="AB165" s="210"/>
      <c r="AC165" s="210"/>
      <c r="AD165" s="210"/>
      <c r="AE165" s="210"/>
      <c r="AF165" s="210"/>
      <c r="AG165" s="210" t="s">
        <v>147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9" t="s">
        <v>350</v>
      </c>
      <c r="D166" s="223"/>
      <c r="E166" s="224">
        <v>84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151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1" x14ac:dyDescent="0.2">
      <c r="A167" s="236">
        <v>49</v>
      </c>
      <c r="B167" s="237" t="s">
        <v>351</v>
      </c>
      <c r="C167" s="257" t="s">
        <v>352</v>
      </c>
      <c r="D167" s="238" t="s">
        <v>207</v>
      </c>
      <c r="E167" s="239">
        <v>2</v>
      </c>
      <c r="F167" s="240"/>
      <c r="G167" s="241">
        <f>ROUND(E167*F167,2)</f>
        <v>0</v>
      </c>
      <c r="H167" s="240"/>
      <c r="I167" s="241">
        <f>ROUND(E167*H167,2)</f>
        <v>0</v>
      </c>
      <c r="J167" s="240"/>
      <c r="K167" s="241">
        <f>ROUND(E167*J167,2)</f>
        <v>0</v>
      </c>
      <c r="L167" s="241">
        <v>21</v>
      </c>
      <c r="M167" s="241">
        <f>G167*(1+L167/100)</f>
        <v>0</v>
      </c>
      <c r="N167" s="239">
        <v>0.85</v>
      </c>
      <c r="O167" s="239">
        <f>ROUND(E167*N167,2)</f>
        <v>1.7</v>
      </c>
      <c r="P167" s="239">
        <v>0</v>
      </c>
      <c r="Q167" s="239">
        <f>ROUND(E167*P167,2)</f>
        <v>0</v>
      </c>
      <c r="R167" s="241"/>
      <c r="S167" s="241" t="s">
        <v>217</v>
      </c>
      <c r="T167" s="242" t="s">
        <v>218</v>
      </c>
      <c r="U167" s="221">
        <v>0</v>
      </c>
      <c r="V167" s="221">
        <f>ROUND(E167*U167,2)</f>
        <v>0</v>
      </c>
      <c r="W167" s="221"/>
      <c r="X167" s="221" t="s">
        <v>145</v>
      </c>
      <c r="Y167" s="221" t="s">
        <v>163</v>
      </c>
      <c r="Z167" s="210"/>
      <c r="AA167" s="210"/>
      <c r="AB167" s="210"/>
      <c r="AC167" s="210"/>
      <c r="AD167" s="210"/>
      <c r="AE167" s="210"/>
      <c r="AF167" s="210"/>
      <c r="AG167" s="210" t="s">
        <v>147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2" x14ac:dyDescent="0.2">
      <c r="A168" s="217"/>
      <c r="B168" s="218"/>
      <c r="C168" s="260" t="s">
        <v>353</v>
      </c>
      <c r="D168" s="245"/>
      <c r="E168" s="245"/>
      <c r="F168" s="245"/>
      <c r="G168" s="245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220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44" t="str">
        <f>C168</f>
        <v>Dodávka a montáž oplocení sportoviště - díl 3,0 x 2,0 m s integrovaným basketbalovým košem s odrazovou deskou (řetízková síťka), nosná ocelová trubková konstrukce, včetně kotevního a spojovacího materiálu, žárově zinkováno</v>
      </c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17"/>
      <c r="B169" s="218"/>
      <c r="C169" s="259" t="s">
        <v>354</v>
      </c>
      <c r="D169" s="223"/>
      <c r="E169" s="224">
        <v>2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151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36">
        <v>50</v>
      </c>
      <c r="B170" s="237" t="s">
        <v>355</v>
      </c>
      <c r="C170" s="257" t="s">
        <v>356</v>
      </c>
      <c r="D170" s="238" t="s">
        <v>207</v>
      </c>
      <c r="E170" s="239">
        <v>2</v>
      </c>
      <c r="F170" s="240"/>
      <c r="G170" s="241">
        <f>ROUND(E170*F170,2)</f>
        <v>0</v>
      </c>
      <c r="H170" s="240"/>
      <c r="I170" s="241">
        <f>ROUND(E170*H170,2)</f>
        <v>0</v>
      </c>
      <c r="J170" s="240"/>
      <c r="K170" s="241">
        <f>ROUND(E170*J170,2)</f>
        <v>0</v>
      </c>
      <c r="L170" s="241">
        <v>21</v>
      </c>
      <c r="M170" s="241">
        <f>G170*(1+L170/100)</f>
        <v>0</v>
      </c>
      <c r="N170" s="239">
        <v>0</v>
      </c>
      <c r="O170" s="239">
        <f>ROUND(E170*N170,2)</f>
        <v>0</v>
      </c>
      <c r="P170" s="239">
        <v>0</v>
      </c>
      <c r="Q170" s="239">
        <f>ROUND(E170*P170,2)</f>
        <v>0</v>
      </c>
      <c r="R170" s="241"/>
      <c r="S170" s="241" t="s">
        <v>217</v>
      </c>
      <c r="T170" s="242" t="s">
        <v>218</v>
      </c>
      <c r="U170" s="221">
        <v>0</v>
      </c>
      <c r="V170" s="221">
        <f>ROUND(E170*U170,2)</f>
        <v>0</v>
      </c>
      <c r="W170" s="221"/>
      <c r="X170" s="221" t="s">
        <v>145</v>
      </c>
      <c r="Y170" s="221" t="s">
        <v>163</v>
      </c>
      <c r="Z170" s="210"/>
      <c r="AA170" s="210"/>
      <c r="AB170" s="210"/>
      <c r="AC170" s="210"/>
      <c r="AD170" s="210"/>
      <c r="AE170" s="210"/>
      <c r="AF170" s="210"/>
      <c r="AG170" s="210" t="s">
        <v>147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2" x14ac:dyDescent="0.2">
      <c r="A171" s="217"/>
      <c r="B171" s="218"/>
      <c r="C171" s="260" t="s">
        <v>357</v>
      </c>
      <c r="D171" s="245"/>
      <c r="E171" s="245"/>
      <c r="F171" s="245"/>
      <c r="G171" s="245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220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44" t="str">
        <f>C171</f>
        <v xml:space="preserve"> nosná ocelová konstrukce pro přikotvení do prostor nad bránou a vykonzolování basketbalového koše z profilu 60x60, včetně kotevního a spojovacího materiálu, žárově zinkováno</v>
      </c>
      <c r="BB171" s="210"/>
      <c r="BC171" s="210"/>
      <c r="BD171" s="210"/>
      <c r="BE171" s="210"/>
      <c r="BF171" s="210"/>
      <c r="BG171" s="210"/>
      <c r="BH171" s="210"/>
    </row>
    <row r="172" spans="1:60" ht="22.5" outlineLevel="1" x14ac:dyDescent="0.2">
      <c r="A172" s="236">
        <v>51</v>
      </c>
      <c r="B172" s="237" t="s">
        <v>358</v>
      </c>
      <c r="C172" s="257" t="s">
        <v>359</v>
      </c>
      <c r="D172" s="238" t="s">
        <v>248</v>
      </c>
      <c r="E172" s="239">
        <v>84</v>
      </c>
      <c r="F172" s="240"/>
      <c r="G172" s="241">
        <f>ROUND(E172*F172,2)</f>
        <v>0</v>
      </c>
      <c r="H172" s="240"/>
      <c r="I172" s="241">
        <f>ROUND(E172*H172,2)</f>
        <v>0</v>
      </c>
      <c r="J172" s="240"/>
      <c r="K172" s="241">
        <f>ROUND(E172*J172,2)</f>
        <v>0</v>
      </c>
      <c r="L172" s="241">
        <v>21</v>
      </c>
      <c r="M172" s="241">
        <f>G172*(1+L172/100)</f>
        <v>0</v>
      </c>
      <c r="N172" s="239">
        <v>1.25E-3</v>
      </c>
      <c r="O172" s="239">
        <f>ROUND(E172*N172,2)</f>
        <v>0.11</v>
      </c>
      <c r="P172" s="239">
        <v>0</v>
      </c>
      <c r="Q172" s="239">
        <f>ROUND(E172*P172,2)</f>
        <v>0</v>
      </c>
      <c r="R172" s="241"/>
      <c r="S172" s="241" t="s">
        <v>217</v>
      </c>
      <c r="T172" s="242" t="s">
        <v>218</v>
      </c>
      <c r="U172" s="221">
        <v>0</v>
      </c>
      <c r="V172" s="221">
        <f>ROUND(E172*U172,2)</f>
        <v>0</v>
      </c>
      <c r="W172" s="221"/>
      <c r="X172" s="221" t="s">
        <v>240</v>
      </c>
      <c r="Y172" s="221" t="s">
        <v>163</v>
      </c>
      <c r="Z172" s="210"/>
      <c r="AA172" s="210"/>
      <c r="AB172" s="210"/>
      <c r="AC172" s="210"/>
      <c r="AD172" s="210"/>
      <c r="AE172" s="210"/>
      <c r="AF172" s="210"/>
      <c r="AG172" s="210" t="s">
        <v>241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59" t="s">
        <v>350</v>
      </c>
      <c r="D173" s="223"/>
      <c r="E173" s="224">
        <v>84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151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36">
        <v>52</v>
      </c>
      <c r="B174" s="237" t="s">
        <v>360</v>
      </c>
      <c r="C174" s="257" t="s">
        <v>361</v>
      </c>
      <c r="D174" s="238" t="s">
        <v>248</v>
      </c>
      <c r="E174" s="239">
        <v>80</v>
      </c>
      <c r="F174" s="240"/>
      <c r="G174" s="241">
        <f>ROUND(E174*F174,2)</f>
        <v>0</v>
      </c>
      <c r="H174" s="240"/>
      <c r="I174" s="241">
        <f>ROUND(E174*H174,2)</f>
        <v>0</v>
      </c>
      <c r="J174" s="240"/>
      <c r="K174" s="241">
        <f>ROUND(E174*J174,2)</f>
        <v>0</v>
      </c>
      <c r="L174" s="241">
        <v>21</v>
      </c>
      <c r="M174" s="241">
        <f>G174*(1+L174/100)</f>
        <v>0</v>
      </c>
      <c r="N174" s="239">
        <v>1.25E-3</v>
      </c>
      <c r="O174" s="239">
        <f>ROUND(E174*N174,2)</f>
        <v>0.1</v>
      </c>
      <c r="P174" s="239">
        <v>0</v>
      </c>
      <c r="Q174" s="239">
        <f>ROUND(E174*P174,2)</f>
        <v>0</v>
      </c>
      <c r="R174" s="241"/>
      <c r="S174" s="241" t="s">
        <v>217</v>
      </c>
      <c r="T174" s="242" t="s">
        <v>218</v>
      </c>
      <c r="U174" s="221">
        <v>0</v>
      </c>
      <c r="V174" s="221">
        <f>ROUND(E174*U174,2)</f>
        <v>0</v>
      </c>
      <c r="W174" s="221"/>
      <c r="X174" s="221" t="s">
        <v>240</v>
      </c>
      <c r="Y174" s="221" t="s">
        <v>163</v>
      </c>
      <c r="Z174" s="210"/>
      <c r="AA174" s="210"/>
      <c r="AB174" s="210"/>
      <c r="AC174" s="210"/>
      <c r="AD174" s="210"/>
      <c r="AE174" s="210"/>
      <c r="AF174" s="210"/>
      <c r="AG174" s="210" t="s">
        <v>241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9" t="s">
        <v>362</v>
      </c>
      <c r="D175" s="223"/>
      <c r="E175" s="224">
        <v>80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151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>
        <v>53</v>
      </c>
      <c r="B176" s="218" t="s">
        <v>363</v>
      </c>
      <c r="C176" s="263" t="s">
        <v>364</v>
      </c>
      <c r="D176" s="219" t="s">
        <v>0</v>
      </c>
      <c r="E176" s="254"/>
      <c r="F176" s="222"/>
      <c r="G176" s="221">
        <f>ROUND(E176*F176,2)</f>
        <v>0</v>
      </c>
      <c r="H176" s="222"/>
      <c r="I176" s="221">
        <f>ROUND(E176*H176,2)</f>
        <v>0</v>
      </c>
      <c r="J176" s="222"/>
      <c r="K176" s="221">
        <f>ROUND(E176*J176,2)</f>
        <v>0</v>
      </c>
      <c r="L176" s="221">
        <v>21</v>
      </c>
      <c r="M176" s="221">
        <f>G176*(1+L176/100)</f>
        <v>0</v>
      </c>
      <c r="N176" s="220">
        <v>0</v>
      </c>
      <c r="O176" s="220">
        <f>ROUND(E176*N176,2)</f>
        <v>0</v>
      </c>
      <c r="P176" s="220">
        <v>0</v>
      </c>
      <c r="Q176" s="220">
        <f>ROUND(E176*P176,2)</f>
        <v>0</v>
      </c>
      <c r="R176" s="221" t="s">
        <v>227</v>
      </c>
      <c r="S176" s="221" t="s">
        <v>143</v>
      </c>
      <c r="T176" s="221" t="s">
        <v>144</v>
      </c>
      <c r="U176" s="221">
        <v>0</v>
      </c>
      <c r="V176" s="221">
        <f>ROUND(E176*U176,2)</f>
        <v>0</v>
      </c>
      <c r="W176" s="221"/>
      <c r="X176" s="221" t="s">
        <v>335</v>
      </c>
      <c r="Y176" s="221" t="s">
        <v>163</v>
      </c>
      <c r="Z176" s="210"/>
      <c r="AA176" s="210"/>
      <c r="AB176" s="210"/>
      <c r="AC176" s="210"/>
      <c r="AD176" s="210"/>
      <c r="AE176" s="210"/>
      <c r="AF176" s="210"/>
      <c r="AG176" s="210" t="s">
        <v>336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64" t="s">
        <v>347</v>
      </c>
      <c r="D177" s="255"/>
      <c r="E177" s="255"/>
      <c r="F177" s="255"/>
      <c r="G177" s="255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149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x14ac:dyDescent="0.2">
      <c r="A178" s="229" t="s">
        <v>137</v>
      </c>
      <c r="B178" s="230" t="s">
        <v>101</v>
      </c>
      <c r="C178" s="256" t="s">
        <v>102</v>
      </c>
      <c r="D178" s="231"/>
      <c r="E178" s="232"/>
      <c r="F178" s="233"/>
      <c r="G178" s="233">
        <f>SUMIF(AG179:AG181,"&lt;&gt;NOR",G179:G181)</f>
        <v>0</v>
      </c>
      <c r="H178" s="233"/>
      <c r="I178" s="233">
        <f>SUM(I179:I181)</f>
        <v>0</v>
      </c>
      <c r="J178" s="233"/>
      <c r="K178" s="233">
        <f>SUM(K179:K181)</f>
        <v>0</v>
      </c>
      <c r="L178" s="233"/>
      <c r="M178" s="233">
        <f>SUM(M179:M181)</f>
        <v>0</v>
      </c>
      <c r="N178" s="232"/>
      <c r="O178" s="232">
        <f>SUM(O179:O181)</f>
        <v>0.04</v>
      </c>
      <c r="P178" s="232"/>
      <c r="Q178" s="232">
        <f>SUM(Q179:Q181)</f>
        <v>0</v>
      </c>
      <c r="R178" s="233"/>
      <c r="S178" s="233"/>
      <c r="T178" s="234"/>
      <c r="U178" s="228"/>
      <c r="V178" s="228">
        <f>SUM(V179:V181)</f>
        <v>13.04</v>
      </c>
      <c r="W178" s="228"/>
      <c r="X178" s="228"/>
      <c r="Y178" s="228"/>
      <c r="AG178" t="s">
        <v>138</v>
      </c>
    </row>
    <row r="179" spans="1:60" ht="22.5" outlineLevel="1" x14ac:dyDescent="0.2">
      <c r="A179" s="236">
        <v>54</v>
      </c>
      <c r="B179" s="237" t="s">
        <v>365</v>
      </c>
      <c r="C179" s="257" t="s">
        <v>366</v>
      </c>
      <c r="D179" s="238" t="s">
        <v>141</v>
      </c>
      <c r="E179" s="239">
        <v>134.4</v>
      </c>
      <c r="F179" s="240"/>
      <c r="G179" s="241">
        <f>ROUND(E179*F179,2)</f>
        <v>0</v>
      </c>
      <c r="H179" s="240"/>
      <c r="I179" s="241">
        <f>ROUND(E179*H179,2)</f>
        <v>0</v>
      </c>
      <c r="J179" s="240"/>
      <c r="K179" s="241">
        <f>ROUND(E179*J179,2)</f>
        <v>0</v>
      </c>
      <c r="L179" s="241">
        <v>21</v>
      </c>
      <c r="M179" s="241">
        <f>G179*(1+L179/100)</f>
        <v>0</v>
      </c>
      <c r="N179" s="239">
        <v>3.2000000000000003E-4</v>
      </c>
      <c r="O179" s="239">
        <f>ROUND(E179*N179,2)</f>
        <v>0.04</v>
      </c>
      <c r="P179" s="239">
        <v>0</v>
      </c>
      <c r="Q179" s="239">
        <f>ROUND(E179*P179,2)</f>
        <v>0</v>
      </c>
      <c r="R179" s="241" t="s">
        <v>367</v>
      </c>
      <c r="S179" s="241" t="s">
        <v>143</v>
      </c>
      <c r="T179" s="242" t="s">
        <v>144</v>
      </c>
      <c r="U179" s="221">
        <v>9.7000000000000003E-2</v>
      </c>
      <c r="V179" s="221">
        <f>ROUND(E179*U179,2)</f>
        <v>13.04</v>
      </c>
      <c r="W179" s="221"/>
      <c r="X179" s="221" t="s">
        <v>145</v>
      </c>
      <c r="Y179" s="221" t="s">
        <v>163</v>
      </c>
      <c r="Z179" s="210"/>
      <c r="AA179" s="210"/>
      <c r="AB179" s="210"/>
      <c r="AC179" s="210"/>
      <c r="AD179" s="210"/>
      <c r="AE179" s="210"/>
      <c r="AF179" s="210"/>
      <c r="AG179" s="210" t="s">
        <v>147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58" t="s">
        <v>368</v>
      </c>
      <c r="D180" s="243"/>
      <c r="E180" s="243"/>
      <c r="F180" s="243"/>
      <c r="G180" s="243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149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59" t="s">
        <v>369</v>
      </c>
      <c r="D181" s="223"/>
      <c r="E181" s="224">
        <v>134.4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151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x14ac:dyDescent="0.2">
      <c r="A182" s="229" t="s">
        <v>137</v>
      </c>
      <c r="B182" s="230" t="s">
        <v>103</v>
      </c>
      <c r="C182" s="256" t="s">
        <v>104</v>
      </c>
      <c r="D182" s="231"/>
      <c r="E182" s="232"/>
      <c r="F182" s="233"/>
      <c r="G182" s="233">
        <f>SUMIF(AG183:AG187,"&lt;&gt;NOR",G183:G187)</f>
        <v>0</v>
      </c>
      <c r="H182" s="233"/>
      <c r="I182" s="233">
        <f>SUM(I183:I187)</f>
        <v>0</v>
      </c>
      <c r="J182" s="233"/>
      <c r="K182" s="233">
        <f>SUM(K183:K187)</f>
        <v>0</v>
      </c>
      <c r="L182" s="233"/>
      <c r="M182" s="233">
        <f>SUM(M183:M187)</f>
        <v>0</v>
      </c>
      <c r="N182" s="232"/>
      <c r="O182" s="232">
        <f>SUM(O183:O187)</f>
        <v>0</v>
      </c>
      <c r="P182" s="232"/>
      <c r="Q182" s="232">
        <f>SUM(Q183:Q187)</f>
        <v>0</v>
      </c>
      <c r="R182" s="233"/>
      <c r="S182" s="233"/>
      <c r="T182" s="234"/>
      <c r="U182" s="228"/>
      <c r="V182" s="228">
        <f>SUM(V183:V187)</f>
        <v>13.53</v>
      </c>
      <c r="W182" s="228"/>
      <c r="X182" s="228"/>
      <c r="Y182" s="228"/>
      <c r="AG182" t="s">
        <v>138</v>
      </c>
    </row>
    <row r="183" spans="1:60" outlineLevel="1" x14ac:dyDescent="0.2">
      <c r="A183" s="236">
        <v>55</v>
      </c>
      <c r="B183" s="237" t="s">
        <v>370</v>
      </c>
      <c r="C183" s="257" t="s">
        <v>371</v>
      </c>
      <c r="D183" s="238" t="s">
        <v>248</v>
      </c>
      <c r="E183" s="239">
        <v>110</v>
      </c>
      <c r="F183" s="240"/>
      <c r="G183" s="241">
        <f>ROUND(E183*F183,2)</f>
        <v>0</v>
      </c>
      <c r="H183" s="240"/>
      <c r="I183" s="241">
        <f>ROUND(E183*H183,2)</f>
        <v>0</v>
      </c>
      <c r="J183" s="240"/>
      <c r="K183" s="241">
        <f>ROUND(E183*J183,2)</f>
        <v>0</v>
      </c>
      <c r="L183" s="241">
        <v>21</v>
      </c>
      <c r="M183" s="241">
        <f>G183*(1+L183/100)</f>
        <v>0</v>
      </c>
      <c r="N183" s="239">
        <v>0</v>
      </c>
      <c r="O183" s="239">
        <f>ROUND(E183*N183,2)</f>
        <v>0</v>
      </c>
      <c r="P183" s="239">
        <v>0</v>
      </c>
      <c r="Q183" s="239">
        <f>ROUND(E183*P183,2)</f>
        <v>0</v>
      </c>
      <c r="R183" s="241"/>
      <c r="S183" s="241" t="s">
        <v>143</v>
      </c>
      <c r="T183" s="242" t="s">
        <v>144</v>
      </c>
      <c r="U183" s="221">
        <v>0.123</v>
      </c>
      <c r="V183" s="221">
        <f>ROUND(E183*U183,2)</f>
        <v>13.53</v>
      </c>
      <c r="W183" s="221"/>
      <c r="X183" s="221" t="s">
        <v>145</v>
      </c>
      <c r="Y183" s="221" t="s">
        <v>146</v>
      </c>
      <c r="Z183" s="210"/>
      <c r="AA183" s="210"/>
      <c r="AB183" s="210"/>
      <c r="AC183" s="210"/>
      <c r="AD183" s="210"/>
      <c r="AE183" s="210"/>
      <c r="AF183" s="210"/>
      <c r="AG183" s="210" t="s">
        <v>147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59" t="s">
        <v>150</v>
      </c>
      <c r="D184" s="223"/>
      <c r="E184" s="224"/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151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59" t="s">
        <v>372</v>
      </c>
      <c r="D185" s="223"/>
      <c r="E185" s="224">
        <v>67.2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151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59" t="s">
        <v>373</v>
      </c>
      <c r="D186" s="223"/>
      <c r="E186" s="224">
        <v>26.4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151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59" t="s">
        <v>374</v>
      </c>
      <c r="D187" s="223"/>
      <c r="E187" s="224">
        <v>16.399999999999999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151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x14ac:dyDescent="0.2">
      <c r="A188" s="229" t="s">
        <v>137</v>
      </c>
      <c r="B188" s="230" t="s">
        <v>105</v>
      </c>
      <c r="C188" s="256" t="s">
        <v>106</v>
      </c>
      <c r="D188" s="231"/>
      <c r="E188" s="232"/>
      <c r="F188" s="233"/>
      <c r="G188" s="233">
        <f>SUMIF(AG189:AG196,"&lt;&gt;NOR",G189:G196)</f>
        <v>0</v>
      </c>
      <c r="H188" s="233"/>
      <c r="I188" s="233">
        <f>SUM(I189:I196)</f>
        <v>0</v>
      </c>
      <c r="J188" s="233"/>
      <c r="K188" s="233">
        <f>SUM(K189:K196)</f>
        <v>0</v>
      </c>
      <c r="L188" s="233"/>
      <c r="M188" s="233">
        <f>SUM(M189:M196)</f>
        <v>0</v>
      </c>
      <c r="N188" s="232"/>
      <c r="O188" s="232">
        <f>SUM(O189:O196)</f>
        <v>0</v>
      </c>
      <c r="P188" s="232"/>
      <c r="Q188" s="232">
        <f>SUM(Q189:Q196)</f>
        <v>0</v>
      </c>
      <c r="R188" s="233"/>
      <c r="S188" s="233"/>
      <c r="T188" s="234"/>
      <c r="U188" s="228"/>
      <c r="V188" s="228">
        <f>SUM(V189:V196)</f>
        <v>586.67000000000007</v>
      </c>
      <c r="W188" s="228"/>
      <c r="X188" s="228"/>
      <c r="Y188" s="228"/>
      <c r="AG188" t="s">
        <v>138</v>
      </c>
    </row>
    <row r="189" spans="1:60" outlineLevel="1" x14ac:dyDescent="0.2">
      <c r="A189" s="236">
        <v>56</v>
      </c>
      <c r="B189" s="237" t="s">
        <v>375</v>
      </c>
      <c r="C189" s="257" t="s">
        <v>376</v>
      </c>
      <c r="D189" s="238" t="s">
        <v>333</v>
      </c>
      <c r="E189" s="239">
        <v>344.90213</v>
      </c>
      <c r="F189" s="240"/>
      <c r="G189" s="241">
        <f>ROUND(E189*F189,2)</f>
        <v>0</v>
      </c>
      <c r="H189" s="240"/>
      <c r="I189" s="241">
        <f>ROUND(E189*H189,2)</f>
        <v>0</v>
      </c>
      <c r="J189" s="240"/>
      <c r="K189" s="241">
        <f>ROUND(E189*J189,2)</f>
        <v>0</v>
      </c>
      <c r="L189" s="241">
        <v>21</v>
      </c>
      <c r="M189" s="241">
        <f>G189*(1+L189/100)</f>
        <v>0</v>
      </c>
      <c r="N189" s="239">
        <v>0</v>
      </c>
      <c r="O189" s="239">
        <f>ROUND(E189*N189,2)</f>
        <v>0</v>
      </c>
      <c r="P189" s="239">
        <v>0</v>
      </c>
      <c r="Q189" s="239">
        <f>ROUND(E189*P189,2)</f>
        <v>0</v>
      </c>
      <c r="R189" s="241" t="s">
        <v>377</v>
      </c>
      <c r="S189" s="241" t="s">
        <v>143</v>
      </c>
      <c r="T189" s="242" t="s">
        <v>144</v>
      </c>
      <c r="U189" s="221">
        <v>0.16400000000000001</v>
      </c>
      <c r="V189" s="221">
        <f>ROUND(E189*U189,2)</f>
        <v>56.56</v>
      </c>
      <c r="W189" s="221"/>
      <c r="X189" s="221" t="s">
        <v>378</v>
      </c>
      <c r="Y189" s="221" t="s">
        <v>146</v>
      </c>
      <c r="Z189" s="210"/>
      <c r="AA189" s="210"/>
      <c r="AB189" s="210"/>
      <c r="AC189" s="210"/>
      <c r="AD189" s="210"/>
      <c r="AE189" s="210"/>
      <c r="AF189" s="210"/>
      <c r="AG189" s="210" t="s">
        <v>379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2.5" outlineLevel="2" x14ac:dyDescent="0.2">
      <c r="A190" s="217"/>
      <c r="B190" s="218"/>
      <c r="C190" s="258" t="s">
        <v>380</v>
      </c>
      <c r="D190" s="243"/>
      <c r="E190" s="243"/>
      <c r="F190" s="243"/>
      <c r="G190" s="243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149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44" t="str">
        <f>C190</f>
        <v>se složením a hrubým urovnáním nebo s přeložením na jiný dopravní prostředek kromě lodi, vč. příplatku za každých dalších i započatých 1000 m přes 1000 m,</v>
      </c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6">
        <v>57</v>
      </c>
      <c r="B191" s="237" t="s">
        <v>381</v>
      </c>
      <c r="C191" s="257" t="s">
        <v>382</v>
      </c>
      <c r="D191" s="238" t="s">
        <v>333</v>
      </c>
      <c r="E191" s="239">
        <v>344.90213</v>
      </c>
      <c r="F191" s="240"/>
      <c r="G191" s="241">
        <f>ROUND(E191*F191,2)</f>
        <v>0</v>
      </c>
      <c r="H191" s="240"/>
      <c r="I191" s="241">
        <f>ROUND(E191*H191,2)</f>
        <v>0</v>
      </c>
      <c r="J191" s="240"/>
      <c r="K191" s="241">
        <f>ROUND(E191*J191,2)</f>
        <v>0</v>
      </c>
      <c r="L191" s="241">
        <v>21</v>
      </c>
      <c r="M191" s="241">
        <f>G191*(1+L191/100)</f>
        <v>0</v>
      </c>
      <c r="N191" s="239">
        <v>0</v>
      </c>
      <c r="O191" s="239">
        <f>ROUND(E191*N191,2)</f>
        <v>0</v>
      </c>
      <c r="P191" s="239">
        <v>0</v>
      </c>
      <c r="Q191" s="239">
        <f>ROUND(E191*P191,2)</f>
        <v>0</v>
      </c>
      <c r="R191" s="241" t="s">
        <v>326</v>
      </c>
      <c r="S191" s="241" t="s">
        <v>143</v>
      </c>
      <c r="T191" s="242" t="s">
        <v>144</v>
      </c>
      <c r="U191" s="221">
        <v>0.49</v>
      </c>
      <c r="V191" s="221">
        <f>ROUND(E191*U191,2)</f>
        <v>169</v>
      </c>
      <c r="W191" s="221"/>
      <c r="X191" s="221" t="s">
        <v>378</v>
      </c>
      <c r="Y191" s="221" t="s">
        <v>146</v>
      </c>
      <c r="Z191" s="210"/>
      <c r="AA191" s="210"/>
      <c r="AB191" s="210"/>
      <c r="AC191" s="210"/>
      <c r="AD191" s="210"/>
      <c r="AE191" s="210"/>
      <c r="AF191" s="210"/>
      <c r="AG191" s="210" t="s">
        <v>379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60" t="s">
        <v>383</v>
      </c>
      <c r="D192" s="245"/>
      <c r="E192" s="245"/>
      <c r="F192" s="245"/>
      <c r="G192" s="245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220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47">
        <v>58</v>
      </c>
      <c r="B193" s="248" t="s">
        <v>384</v>
      </c>
      <c r="C193" s="262" t="s">
        <v>385</v>
      </c>
      <c r="D193" s="249" t="s">
        <v>333</v>
      </c>
      <c r="E193" s="250">
        <v>3104.1191699999999</v>
      </c>
      <c r="F193" s="251"/>
      <c r="G193" s="252">
        <f>ROUND(E193*F193,2)</f>
        <v>0</v>
      </c>
      <c r="H193" s="251"/>
      <c r="I193" s="252">
        <f>ROUND(E193*H193,2)</f>
        <v>0</v>
      </c>
      <c r="J193" s="251"/>
      <c r="K193" s="252">
        <f>ROUND(E193*J193,2)</f>
        <v>0</v>
      </c>
      <c r="L193" s="252">
        <v>21</v>
      </c>
      <c r="M193" s="252">
        <f>G193*(1+L193/100)</f>
        <v>0</v>
      </c>
      <c r="N193" s="250">
        <v>0</v>
      </c>
      <c r="O193" s="250">
        <f>ROUND(E193*N193,2)</f>
        <v>0</v>
      </c>
      <c r="P193" s="250">
        <v>0</v>
      </c>
      <c r="Q193" s="250">
        <f>ROUND(E193*P193,2)</f>
        <v>0</v>
      </c>
      <c r="R193" s="252" t="s">
        <v>326</v>
      </c>
      <c r="S193" s="252" t="s">
        <v>143</v>
      </c>
      <c r="T193" s="253" t="s">
        <v>144</v>
      </c>
      <c r="U193" s="221">
        <v>0</v>
      </c>
      <c r="V193" s="221">
        <f>ROUND(E193*U193,2)</f>
        <v>0</v>
      </c>
      <c r="W193" s="221"/>
      <c r="X193" s="221" t="s">
        <v>378</v>
      </c>
      <c r="Y193" s="221" t="s">
        <v>146</v>
      </c>
      <c r="Z193" s="210"/>
      <c r="AA193" s="210"/>
      <c r="AB193" s="210"/>
      <c r="AC193" s="210"/>
      <c r="AD193" s="210"/>
      <c r="AE193" s="210"/>
      <c r="AF193" s="210"/>
      <c r="AG193" s="210" t="s">
        <v>379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47">
        <v>59</v>
      </c>
      <c r="B194" s="248" t="s">
        <v>386</v>
      </c>
      <c r="C194" s="262" t="s">
        <v>387</v>
      </c>
      <c r="D194" s="249" t="s">
        <v>333</v>
      </c>
      <c r="E194" s="250">
        <v>344.90213</v>
      </c>
      <c r="F194" s="251"/>
      <c r="G194" s="252">
        <f>ROUND(E194*F194,2)</f>
        <v>0</v>
      </c>
      <c r="H194" s="251"/>
      <c r="I194" s="252">
        <f>ROUND(E194*H194,2)</f>
        <v>0</v>
      </c>
      <c r="J194" s="251"/>
      <c r="K194" s="252">
        <f>ROUND(E194*J194,2)</f>
        <v>0</v>
      </c>
      <c r="L194" s="252">
        <v>21</v>
      </c>
      <c r="M194" s="252">
        <f>G194*(1+L194/100)</f>
        <v>0</v>
      </c>
      <c r="N194" s="250">
        <v>0</v>
      </c>
      <c r="O194" s="250">
        <f>ROUND(E194*N194,2)</f>
        <v>0</v>
      </c>
      <c r="P194" s="250">
        <v>0</v>
      </c>
      <c r="Q194" s="250">
        <f>ROUND(E194*P194,2)</f>
        <v>0</v>
      </c>
      <c r="R194" s="252" t="s">
        <v>326</v>
      </c>
      <c r="S194" s="252" t="s">
        <v>143</v>
      </c>
      <c r="T194" s="253" t="s">
        <v>144</v>
      </c>
      <c r="U194" s="221">
        <v>0.94199999999999995</v>
      </c>
      <c r="V194" s="221">
        <f>ROUND(E194*U194,2)</f>
        <v>324.89999999999998</v>
      </c>
      <c r="W194" s="221"/>
      <c r="X194" s="221" t="s">
        <v>378</v>
      </c>
      <c r="Y194" s="221" t="s">
        <v>146</v>
      </c>
      <c r="Z194" s="210"/>
      <c r="AA194" s="210"/>
      <c r="AB194" s="210"/>
      <c r="AC194" s="210"/>
      <c r="AD194" s="210"/>
      <c r="AE194" s="210"/>
      <c r="AF194" s="210"/>
      <c r="AG194" s="210" t="s">
        <v>379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2.5" outlineLevel="1" x14ac:dyDescent="0.2">
      <c r="A195" s="247">
        <v>60</v>
      </c>
      <c r="B195" s="248" t="s">
        <v>388</v>
      </c>
      <c r="C195" s="262" t="s">
        <v>389</v>
      </c>
      <c r="D195" s="249" t="s">
        <v>333</v>
      </c>
      <c r="E195" s="250">
        <v>344.90213</v>
      </c>
      <c r="F195" s="251"/>
      <c r="G195" s="252">
        <f>ROUND(E195*F195,2)</f>
        <v>0</v>
      </c>
      <c r="H195" s="251"/>
      <c r="I195" s="252">
        <f>ROUND(E195*H195,2)</f>
        <v>0</v>
      </c>
      <c r="J195" s="251"/>
      <c r="K195" s="252">
        <f>ROUND(E195*J195,2)</f>
        <v>0</v>
      </c>
      <c r="L195" s="252">
        <v>21</v>
      </c>
      <c r="M195" s="252">
        <f>G195*(1+L195/100)</f>
        <v>0</v>
      </c>
      <c r="N195" s="250">
        <v>0</v>
      </c>
      <c r="O195" s="250">
        <f>ROUND(E195*N195,2)</f>
        <v>0</v>
      </c>
      <c r="P195" s="250">
        <v>0</v>
      </c>
      <c r="Q195" s="250">
        <f>ROUND(E195*P195,2)</f>
        <v>0</v>
      </c>
      <c r="R195" s="252" t="s">
        <v>326</v>
      </c>
      <c r="S195" s="252" t="s">
        <v>143</v>
      </c>
      <c r="T195" s="253" t="s">
        <v>144</v>
      </c>
      <c r="U195" s="221">
        <v>0.105</v>
      </c>
      <c r="V195" s="221">
        <f>ROUND(E195*U195,2)</f>
        <v>36.21</v>
      </c>
      <c r="W195" s="221"/>
      <c r="X195" s="221" t="s">
        <v>378</v>
      </c>
      <c r="Y195" s="221" t="s">
        <v>146</v>
      </c>
      <c r="Z195" s="210"/>
      <c r="AA195" s="210"/>
      <c r="AB195" s="210"/>
      <c r="AC195" s="210"/>
      <c r="AD195" s="210"/>
      <c r="AE195" s="210"/>
      <c r="AF195" s="210"/>
      <c r="AG195" s="210" t="s">
        <v>379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36">
        <v>61</v>
      </c>
      <c r="B196" s="237" t="s">
        <v>390</v>
      </c>
      <c r="C196" s="257" t="s">
        <v>391</v>
      </c>
      <c r="D196" s="238" t="s">
        <v>333</v>
      </c>
      <c r="E196" s="239">
        <v>344.90213</v>
      </c>
      <c r="F196" s="240"/>
      <c r="G196" s="241">
        <f>ROUND(E196*F196,2)</f>
        <v>0</v>
      </c>
      <c r="H196" s="240"/>
      <c r="I196" s="241">
        <f>ROUND(E196*H196,2)</f>
        <v>0</v>
      </c>
      <c r="J196" s="240"/>
      <c r="K196" s="241">
        <f>ROUND(E196*J196,2)</f>
        <v>0</v>
      </c>
      <c r="L196" s="241">
        <v>21</v>
      </c>
      <c r="M196" s="241">
        <f>G196*(1+L196/100)</f>
        <v>0</v>
      </c>
      <c r="N196" s="239">
        <v>0</v>
      </c>
      <c r="O196" s="239">
        <f>ROUND(E196*N196,2)</f>
        <v>0</v>
      </c>
      <c r="P196" s="239">
        <v>0</v>
      </c>
      <c r="Q196" s="239">
        <f>ROUND(E196*P196,2)</f>
        <v>0</v>
      </c>
      <c r="R196" s="241" t="s">
        <v>326</v>
      </c>
      <c r="S196" s="241" t="s">
        <v>392</v>
      </c>
      <c r="T196" s="242" t="s">
        <v>393</v>
      </c>
      <c r="U196" s="221">
        <v>0</v>
      </c>
      <c r="V196" s="221">
        <f>ROUND(E196*U196,2)</f>
        <v>0</v>
      </c>
      <c r="W196" s="221"/>
      <c r="X196" s="221" t="s">
        <v>378</v>
      </c>
      <c r="Y196" s="221" t="s">
        <v>146</v>
      </c>
      <c r="Z196" s="210"/>
      <c r="AA196" s="210"/>
      <c r="AB196" s="210"/>
      <c r="AC196" s="210"/>
      <c r="AD196" s="210"/>
      <c r="AE196" s="210"/>
      <c r="AF196" s="210"/>
      <c r="AG196" s="210" t="s">
        <v>379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x14ac:dyDescent="0.2">
      <c r="A197" s="3"/>
      <c r="B197" s="4"/>
      <c r="C197" s="265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AE197">
        <v>15</v>
      </c>
      <c r="AF197">
        <v>21</v>
      </c>
      <c r="AG197" t="s">
        <v>123</v>
      </c>
    </row>
    <row r="198" spans="1:60" x14ac:dyDescent="0.2">
      <c r="A198" s="213"/>
      <c r="B198" s="214" t="s">
        <v>29</v>
      </c>
      <c r="C198" s="266"/>
      <c r="D198" s="215"/>
      <c r="E198" s="216"/>
      <c r="F198" s="216"/>
      <c r="G198" s="235">
        <f>G8+G41+G65+G87+G118+G133+G144+G154+G157+G164+G178+G182+G188</f>
        <v>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E198">
        <f>SUMIF(L7:L196,AE197,G7:G196)</f>
        <v>0</v>
      </c>
      <c r="AF198">
        <f>SUMIF(L7:L196,AF197,G7:G196)</f>
        <v>0</v>
      </c>
      <c r="AG198" t="s">
        <v>394</v>
      </c>
    </row>
    <row r="199" spans="1:60" x14ac:dyDescent="0.2">
      <c r="C199" s="267"/>
      <c r="D199" s="10"/>
      <c r="AG199" t="s">
        <v>396</v>
      </c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aN2F1iARpvMaG+uNsvvvk/umNBnNC49G1JOr1IyK76c5ET6RLvEEIFg+7F3zci+ui9fexTE1kLJCqa01V3hOw==" saltValue="RYML5LNj3gzgoyOxKwSpRA==" spinCount="100000" sheet="1" formatRows="0"/>
  <mergeCells count="40">
    <mergeCell ref="C177:G177"/>
    <mergeCell ref="C180:G180"/>
    <mergeCell ref="C190:G190"/>
    <mergeCell ref="C192:G192"/>
    <mergeCell ref="C140:G140"/>
    <mergeCell ref="C146:G146"/>
    <mergeCell ref="C156:G156"/>
    <mergeCell ref="C163:G163"/>
    <mergeCell ref="C168:G168"/>
    <mergeCell ref="C171:G171"/>
    <mergeCell ref="C123:G123"/>
    <mergeCell ref="C126:G126"/>
    <mergeCell ref="C129:G129"/>
    <mergeCell ref="C131:G131"/>
    <mergeCell ref="C132:G132"/>
    <mergeCell ref="C135:G135"/>
    <mergeCell ref="C107:G107"/>
    <mergeCell ref="C108:G108"/>
    <mergeCell ref="C109:G109"/>
    <mergeCell ref="C110:G110"/>
    <mergeCell ref="C111:G111"/>
    <mergeCell ref="C120:G120"/>
    <mergeCell ref="C61:G61"/>
    <mergeCell ref="C71:G71"/>
    <mergeCell ref="C72:G72"/>
    <mergeCell ref="C76:G76"/>
    <mergeCell ref="C85:G85"/>
    <mergeCell ref="C104:G104"/>
    <mergeCell ref="C26:G26"/>
    <mergeCell ref="C32:G32"/>
    <mergeCell ref="C36:G36"/>
    <mergeCell ref="C49:G49"/>
    <mergeCell ref="C52:G52"/>
    <mergeCell ref="C55:G55"/>
    <mergeCell ref="A1:G1"/>
    <mergeCell ref="C2:G2"/>
    <mergeCell ref="C3:G3"/>
    <mergeCell ref="C4:G4"/>
    <mergeCell ref="C10:G10"/>
    <mergeCell ref="C20:G2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2E6F-2FB1-40A4-9C13-FC7D0AF5782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110</v>
      </c>
      <c r="B1" s="195"/>
      <c r="C1" s="195"/>
      <c r="D1" s="195"/>
      <c r="E1" s="195"/>
      <c r="F1" s="195"/>
      <c r="G1" s="195"/>
      <c r="AG1" t="s">
        <v>111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112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112</v>
      </c>
      <c r="AG3" t="s">
        <v>113</v>
      </c>
    </row>
    <row r="4" spans="1:60" ht="24.95" customHeight="1" x14ac:dyDescent="0.2">
      <c r="A4" s="200" t="s">
        <v>9</v>
      </c>
      <c r="B4" s="201" t="s">
        <v>51</v>
      </c>
      <c r="C4" s="202" t="s">
        <v>52</v>
      </c>
      <c r="D4" s="203"/>
      <c r="E4" s="203"/>
      <c r="F4" s="203"/>
      <c r="G4" s="204"/>
      <c r="AG4" t="s">
        <v>114</v>
      </c>
    </row>
    <row r="5" spans="1:60" x14ac:dyDescent="0.2">
      <c r="D5" s="10"/>
    </row>
    <row r="6" spans="1:60" ht="38.25" x14ac:dyDescent="0.2">
      <c r="A6" s="206" t="s">
        <v>115</v>
      </c>
      <c r="B6" s="208" t="s">
        <v>116</v>
      </c>
      <c r="C6" s="208" t="s">
        <v>117</v>
      </c>
      <c r="D6" s="207" t="s">
        <v>118</v>
      </c>
      <c r="E6" s="206" t="s">
        <v>119</v>
      </c>
      <c r="F6" s="205" t="s">
        <v>120</v>
      </c>
      <c r="G6" s="206" t="s">
        <v>29</v>
      </c>
      <c r="H6" s="209" t="s">
        <v>30</v>
      </c>
      <c r="I6" s="209" t="s">
        <v>121</v>
      </c>
      <c r="J6" s="209" t="s">
        <v>31</v>
      </c>
      <c r="K6" s="209" t="s">
        <v>122</v>
      </c>
      <c r="L6" s="209" t="s">
        <v>123</v>
      </c>
      <c r="M6" s="209" t="s">
        <v>124</v>
      </c>
      <c r="N6" s="209" t="s">
        <v>125</v>
      </c>
      <c r="O6" s="209" t="s">
        <v>126</v>
      </c>
      <c r="P6" s="209" t="s">
        <v>127</v>
      </c>
      <c r="Q6" s="209" t="s">
        <v>128</v>
      </c>
      <c r="R6" s="209" t="s">
        <v>129</v>
      </c>
      <c r="S6" s="209" t="s">
        <v>130</v>
      </c>
      <c r="T6" s="209" t="s">
        <v>131</v>
      </c>
      <c r="U6" s="209" t="s">
        <v>132</v>
      </c>
      <c r="V6" s="209" t="s">
        <v>133</v>
      </c>
      <c r="W6" s="209" t="s">
        <v>134</v>
      </c>
      <c r="X6" s="209" t="s">
        <v>135</v>
      </c>
      <c r="Y6" s="209" t="s">
        <v>136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137</v>
      </c>
      <c r="B8" s="230" t="s">
        <v>73</v>
      </c>
      <c r="C8" s="256" t="s">
        <v>74</v>
      </c>
      <c r="D8" s="231"/>
      <c r="E8" s="232"/>
      <c r="F8" s="233"/>
      <c r="G8" s="233">
        <f>SUMIF(AG9:AG21,"&lt;&gt;NOR",G9:G21)</f>
        <v>0</v>
      </c>
      <c r="H8" s="233"/>
      <c r="I8" s="233">
        <f>SUM(I9:I21)</f>
        <v>0</v>
      </c>
      <c r="J8" s="233"/>
      <c r="K8" s="233">
        <f>SUM(K9:K21)</f>
        <v>0</v>
      </c>
      <c r="L8" s="233"/>
      <c r="M8" s="233">
        <f>SUM(M9:M21)</f>
        <v>0</v>
      </c>
      <c r="N8" s="232"/>
      <c r="O8" s="232">
        <f>SUM(O9:O21)</f>
        <v>0</v>
      </c>
      <c r="P8" s="232"/>
      <c r="Q8" s="232">
        <f>SUM(Q9:Q21)</f>
        <v>0</v>
      </c>
      <c r="R8" s="233"/>
      <c r="S8" s="233"/>
      <c r="T8" s="234"/>
      <c r="U8" s="228"/>
      <c r="V8" s="228">
        <f>SUM(V9:V21)</f>
        <v>14.43</v>
      </c>
      <c r="W8" s="228"/>
      <c r="X8" s="228"/>
      <c r="Y8" s="228"/>
      <c r="AG8" t="s">
        <v>138</v>
      </c>
    </row>
    <row r="9" spans="1:60" outlineLevel="1" x14ac:dyDescent="0.2">
      <c r="A9" s="236">
        <v>1</v>
      </c>
      <c r="B9" s="237" t="s">
        <v>159</v>
      </c>
      <c r="C9" s="257" t="s">
        <v>397</v>
      </c>
      <c r="D9" s="238" t="s">
        <v>161</v>
      </c>
      <c r="E9" s="239">
        <v>31.718499999999999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162</v>
      </c>
      <c r="S9" s="241" t="s">
        <v>143</v>
      </c>
      <c r="T9" s="242" t="s">
        <v>144</v>
      </c>
      <c r="U9" s="221">
        <v>0.36799999999999999</v>
      </c>
      <c r="V9" s="221">
        <f>ROUND(E9*U9,2)</f>
        <v>11.67</v>
      </c>
      <c r="W9" s="221"/>
      <c r="X9" s="221" t="s">
        <v>145</v>
      </c>
      <c r="Y9" s="221" t="s">
        <v>398</v>
      </c>
      <c r="Z9" s="210"/>
      <c r="AA9" s="210"/>
      <c r="AB9" s="210"/>
      <c r="AC9" s="210"/>
      <c r="AD9" s="210"/>
      <c r="AE9" s="210"/>
      <c r="AF9" s="210"/>
      <c r="AG9" s="210" t="s">
        <v>147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8" t="s">
        <v>164</v>
      </c>
      <c r="D10" s="243"/>
      <c r="E10" s="243"/>
      <c r="F10" s="243"/>
      <c r="G10" s="24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149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9" t="s">
        <v>399</v>
      </c>
      <c r="D11" s="223"/>
      <c r="E11" s="224"/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151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9" t="s">
        <v>400</v>
      </c>
      <c r="D12" s="223"/>
      <c r="E12" s="224">
        <v>29.26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151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9" t="s">
        <v>401</v>
      </c>
      <c r="D13" s="223"/>
      <c r="E13" s="224">
        <v>2.4584999999999999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151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6">
        <v>2</v>
      </c>
      <c r="B14" s="237" t="s">
        <v>169</v>
      </c>
      <c r="C14" s="257" t="s">
        <v>170</v>
      </c>
      <c r="D14" s="238" t="s">
        <v>161</v>
      </c>
      <c r="E14" s="239">
        <v>9.5155499999999993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41" t="s">
        <v>162</v>
      </c>
      <c r="S14" s="241" t="s">
        <v>143</v>
      </c>
      <c r="T14" s="242" t="s">
        <v>144</v>
      </c>
      <c r="U14" s="221">
        <v>4.3099999999999999E-2</v>
      </c>
      <c r="V14" s="221">
        <f>ROUND(E14*U14,2)</f>
        <v>0.41</v>
      </c>
      <c r="W14" s="221"/>
      <c r="X14" s="221" t="s">
        <v>145</v>
      </c>
      <c r="Y14" s="221" t="s">
        <v>163</v>
      </c>
      <c r="Z14" s="210"/>
      <c r="AA14" s="210"/>
      <c r="AB14" s="210"/>
      <c r="AC14" s="210"/>
      <c r="AD14" s="210"/>
      <c r="AE14" s="210"/>
      <c r="AF14" s="210"/>
      <c r="AG14" s="210" t="s">
        <v>147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3.75" outlineLevel="2" x14ac:dyDescent="0.2">
      <c r="A15" s="217"/>
      <c r="B15" s="218"/>
      <c r="C15" s="258" t="s">
        <v>171</v>
      </c>
      <c r="D15" s="243"/>
      <c r="E15" s="243"/>
      <c r="F15" s="243"/>
      <c r="G15" s="243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149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4" t="str">
        <f>C15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9" t="s">
        <v>172</v>
      </c>
      <c r="D16" s="223"/>
      <c r="E16" s="224"/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151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9" t="s">
        <v>402</v>
      </c>
      <c r="D17" s="223"/>
      <c r="E17" s="224">
        <v>9.5155499999999993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151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6">
        <v>3</v>
      </c>
      <c r="B18" s="237" t="s">
        <v>181</v>
      </c>
      <c r="C18" s="257" t="s">
        <v>182</v>
      </c>
      <c r="D18" s="238" t="s">
        <v>161</v>
      </c>
      <c r="E18" s="239">
        <v>31.718499999999999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 t="s">
        <v>162</v>
      </c>
      <c r="S18" s="241" t="s">
        <v>143</v>
      </c>
      <c r="T18" s="242" t="s">
        <v>144</v>
      </c>
      <c r="U18" s="221">
        <v>7.3999999999999996E-2</v>
      </c>
      <c r="V18" s="221">
        <f>ROUND(E18*U18,2)</f>
        <v>2.35</v>
      </c>
      <c r="W18" s="221"/>
      <c r="X18" s="221" t="s">
        <v>145</v>
      </c>
      <c r="Y18" s="221" t="s">
        <v>398</v>
      </c>
      <c r="Z18" s="210"/>
      <c r="AA18" s="210"/>
      <c r="AB18" s="210"/>
      <c r="AC18" s="210"/>
      <c r="AD18" s="210"/>
      <c r="AE18" s="210"/>
      <c r="AF18" s="210"/>
      <c r="AG18" s="210" t="s">
        <v>147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8" t="s">
        <v>184</v>
      </c>
      <c r="D19" s="243"/>
      <c r="E19" s="243"/>
      <c r="F19" s="243"/>
      <c r="G19" s="243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149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9" t="s">
        <v>172</v>
      </c>
      <c r="D20" s="223"/>
      <c r="E20" s="224"/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151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9" t="s">
        <v>403</v>
      </c>
      <c r="D21" s="223"/>
      <c r="E21" s="224">
        <v>31.718499999999999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151</v>
      </c>
      <c r="AH21" s="210">
        <v>5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9" t="s">
        <v>137</v>
      </c>
      <c r="B22" s="230" t="s">
        <v>81</v>
      </c>
      <c r="C22" s="256" t="s">
        <v>82</v>
      </c>
      <c r="D22" s="231"/>
      <c r="E22" s="232"/>
      <c r="F22" s="233"/>
      <c r="G22" s="233">
        <f>SUMIF(AG23:AG44,"&lt;&gt;NOR",G23:G44)</f>
        <v>0</v>
      </c>
      <c r="H22" s="233"/>
      <c r="I22" s="233">
        <f>SUM(I23:I44)</f>
        <v>0</v>
      </c>
      <c r="J22" s="233"/>
      <c r="K22" s="233">
        <f>SUM(K23:K44)</f>
        <v>0</v>
      </c>
      <c r="L22" s="233"/>
      <c r="M22" s="233">
        <f>SUM(M23:M44)</f>
        <v>0</v>
      </c>
      <c r="N22" s="232"/>
      <c r="O22" s="232">
        <f>SUM(O23:O44)</f>
        <v>96.929999999999993</v>
      </c>
      <c r="P22" s="232"/>
      <c r="Q22" s="232">
        <f>SUM(Q23:Q44)</f>
        <v>0</v>
      </c>
      <c r="R22" s="233"/>
      <c r="S22" s="233"/>
      <c r="T22" s="234"/>
      <c r="U22" s="228"/>
      <c r="V22" s="228">
        <f>SUM(V23:V44)</f>
        <v>105.61</v>
      </c>
      <c r="W22" s="228"/>
      <c r="X22" s="228"/>
      <c r="Y22" s="228"/>
      <c r="AG22" t="s">
        <v>138</v>
      </c>
    </row>
    <row r="23" spans="1:60" ht="22.5" outlineLevel="1" x14ac:dyDescent="0.2">
      <c r="A23" s="236">
        <v>4</v>
      </c>
      <c r="B23" s="237" t="s">
        <v>255</v>
      </c>
      <c r="C23" s="257" t="s">
        <v>256</v>
      </c>
      <c r="D23" s="238" t="s">
        <v>141</v>
      </c>
      <c r="E23" s="239">
        <v>14.9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0.378</v>
      </c>
      <c r="O23" s="239">
        <f>ROUND(E23*N23,2)</f>
        <v>5.63</v>
      </c>
      <c r="P23" s="239">
        <v>0</v>
      </c>
      <c r="Q23" s="239">
        <f>ROUND(E23*P23,2)</f>
        <v>0</v>
      </c>
      <c r="R23" s="241" t="s">
        <v>142</v>
      </c>
      <c r="S23" s="241" t="s">
        <v>143</v>
      </c>
      <c r="T23" s="242" t="s">
        <v>144</v>
      </c>
      <c r="U23" s="221">
        <v>2.5999999999999999E-2</v>
      </c>
      <c r="V23" s="221">
        <f>ROUND(E23*U23,2)</f>
        <v>0.39</v>
      </c>
      <c r="W23" s="221"/>
      <c r="X23" s="221" t="s">
        <v>145</v>
      </c>
      <c r="Y23" s="221" t="s">
        <v>163</v>
      </c>
      <c r="Z23" s="210"/>
      <c r="AA23" s="210"/>
      <c r="AB23" s="210"/>
      <c r="AC23" s="210"/>
      <c r="AD23" s="210"/>
      <c r="AE23" s="210"/>
      <c r="AF23" s="210"/>
      <c r="AG23" s="210" t="s">
        <v>147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9" t="s">
        <v>399</v>
      </c>
      <c r="D24" s="223"/>
      <c r="E24" s="224"/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151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9" t="s">
        <v>404</v>
      </c>
      <c r="D25" s="223"/>
      <c r="E25" s="224">
        <v>14.9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151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6">
        <v>5</v>
      </c>
      <c r="B26" s="237" t="s">
        <v>405</v>
      </c>
      <c r="C26" s="257" t="s">
        <v>406</v>
      </c>
      <c r="D26" s="238" t="s">
        <v>141</v>
      </c>
      <c r="E26" s="239">
        <v>106.4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0.55125000000000002</v>
      </c>
      <c r="O26" s="239">
        <f>ROUND(E26*N26,2)</f>
        <v>58.65</v>
      </c>
      <c r="P26" s="239">
        <v>0</v>
      </c>
      <c r="Q26" s="239">
        <f>ROUND(E26*P26,2)</f>
        <v>0</v>
      </c>
      <c r="R26" s="241" t="s">
        <v>142</v>
      </c>
      <c r="S26" s="241" t="s">
        <v>143</v>
      </c>
      <c r="T26" s="242" t="s">
        <v>144</v>
      </c>
      <c r="U26" s="221">
        <v>2.7E-2</v>
      </c>
      <c r="V26" s="221">
        <f>ROUND(E26*U26,2)</f>
        <v>2.87</v>
      </c>
      <c r="W26" s="221"/>
      <c r="X26" s="221" t="s">
        <v>145</v>
      </c>
      <c r="Y26" s="221" t="s">
        <v>163</v>
      </c>
      <c r="Z26" s="210"/>
      <c r="AA26" s="210"/>
      <c r="AB26" s="210"/>
      <c r="AC26" s="210"/>
      <c r="AD26" s="210"/>
      <c r="AE26" s="210"/>
      <c r="AF26" s="210"/>
      <c r="AG26" s="210" t="s">
        <v>147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9" t="s">
        <v>399</v>
      </c>
      <c r="D27" s="223"/>
      <c r="E27" s="224"/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151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59" t="s">
        <v>407</v>
      </c>
      <c r="D28" s="223"/>
      <c r="E28" s="224">
        <v>106.4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151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6">
        <v>6</v>
      </c>
      <c r="B29" s="237" t="s">
        <v>408</v>
      </c>
      <c r="C29" s="257" t="s">
        <v>409</v>
      </c>
      <c r="D29" s="238" t="s">
        <v>141</v>
      </c>
      <c r="E29" s="239">
        <v>14.9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7.3899999999999993E-2</v>
      </c>
      <c r="O29" s="239">
        <f>ROUND(E29*N29,2)</f>
        <v>1.1000000000000001</v>
      </c>
      <c r="P29" s="239">
        <v>0</v>
      </c>
      <c r="Q29" s="239">
        <f>ROUND(E29*P29,2)</f>
        <v>0</v>
      </c>
      <c r="R29" s="241" t="s">
        <v>142</v>
      </c>
      <c r="S29" s="241" t="s">
        <v>143</v>
      </c>
      <c r="T29" s="242" t="s">
        <v>144</v>
      </c>
      <c r="U29" s="221">
        <v>0.45200000000000001</v>
      </c>
      <c r="V29" s="221">
        <f>ROUND(E29*U29,2)</f>
        <v>6.73</v>
      </c>
      <c r="W29" s="221"/>
      <c r="X29" s="221" t="s">
        <v>145</v>
      </c>
      <c r="Y29" s="221" t="s">
        <v>163</v>
      </c>
      <c r="Z29" s="210"/>
      <c r="AA29" s="210"/>
      <c r="AB29" s="210"/>
      <c r="AC29" s="210"/>
      <c r="AD29" s="210"/>
      <c r="AE29" s="210"/>
      <c r="AF29" s="210"/>
      <c r="AG29" s="210" t="s">
        <v>147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2" x14ac:dyDescent="0.2">
      <c r="A30" s="217"/>
      <c r="B30" s="218"/>
      <c r="C30" s="258" t="s">
        <v>410</v>
      </c>
      <c r="D30" s="243"/>
      <c r="E30" s="243"/>
      <c r="F30" s="243"/>
      <c r="G30" s="243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149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4" t="str">
        <f>C30</f>
        <v>s provedením lože z kameniva drceného, s vyplněním spár, s dvojitým hutněním a se smetením přebytečného materiálu na krajnici. S dodáním hmot pro lože a výplň spár.</v>
      </c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9" t="s">
        <v>399</v>
      </c>
      <c r="D31" s="223"/>
      <c r="E31" s="224"/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151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9" t="s">
        <v>411</v>
      </c>
      <c r="D32" s="223"/>
      <c r="E32" s="224">
        <v>14.9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151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6">
        <v>7</v>
      </c>
      <c r="B33" s="237" t="s">
        <v>412</v>
      </c>
      <c r="C33" s="257" t="s">
        <v>413</v>
      </c>
      <c r="D33" s="238" t="s">
        <v>141</v>
      </c>
      <c r="E33" s="239">
        <v>106.4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7.3899999999999993E-2</v>
      </c>
      <c r="O33" s="239">
        <f>ROUND(E33*N33,2)</f>
        <v>7.86</v>
      </c>
      <c r="P33" s="239">
        <v>0</v>
      </c>
      <c r="Q33" s="239">
        <f>ROUND(E33*P33,2)</f>
        <v>0</v>
      </c>
      <c r="R33" s="241" t="s">
        <v>142</v>
      </c>
      <c r="S33" s="241" t="s">
        <v>143</v>
      </c>
      <c r="T33" s="242" t="s">
        <v>144</v>
      </c>
      <c r="U33" s="221">
        <v>0.47799999999999998</v>
      </c>
      <c r="V33" s="221">
        <f>ROUND(E33*U33,2)</f>
        <v>50.86</v>
      </c>
      <c r="W33" s="221"/>
      <c r="X33" s="221" t="s">
        <v>145</v>
      </c>
      <c r="Y33" s="221" t="s">
        <v>163</v>
      </c>
      <c r="Z33" s="210"/>
      <c r="AA33" s="210"/>
      <c r="AB33" s="210"/>
      <c r="AC33" s="210"/>
      <c r="AD33" s="210"/>
      <c r="AE33" s="210"/>
      <c r="AF33" s="210"/>
      <c r="AG33" s="210" t="s">
        <v>147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2" x14ac:dyDescent="0.2">
      <c r="A34" s="217"/>
      <c r="B34" s="218"/>
      <c r="C34" s="258" t="s">
        <v>410</v>
      </c>
      <c r="D34" s="243"/>
      <c r="E34" s="243"/>
      <c r="F34" s="243"/>
      <c r="G34" s="243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149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44" t="str">
        <f>C34</f>
        <v>s provedením lože z kameniva drceného, s vyplněním spár, s dvojitým hutněním a se smetením přebytečného materiálu na krajnici. S dodáním hmot pro lože a výplň spár.</v>
      </c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9" t="s">
        <v>399</v>
      </c>
      <c r="D35" s="223"/>
      <c r="E35" s="224"/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151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59" t="s">
        <v>414</v>
      </c>
      <c r="D36" s="223"/>
      <c r="E36" s="224">
        <v>106.4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151</v>
      </c>
      <c r="AH36" s="210">
        <v>5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6">
        <v>8</v>
      </c>
      <c r="B37" s="237" t="s">
        <v>415</v>
      </c>
      <c r="C37" s="257" t="s">
        <v>416</v>
      </c>
      <c r="D37" s="238" t="s">
        <v>248</v>
      </c>
      <c r="E37" s="239">
        <v>104.1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3.6000000000000002E-4</v>
      </c>
      <c r="O37" s="239">
        <f>ROUND(E37*N37,2)</f>
        <v>0.04</v>
      </c>
      <c r="P37" s="239">
        <v>0</v>
      </c>
      <c r="Q37" s="239">
        <f>ROUND(E37*P37,2)</f>
        <v>0</v>
      </c>
      <c r="R37" s="241" t="s">
        <v>142</v>
      </c>
      <c r="S37" s="241" t="s">
        <v>143</v>
      </c>
      <c r="T37" s="242" t="s">
        <v>144</v>
      </c>
      <c r="U37" s="221">
        <v>0.43</v>
      </c>
      <c r="V37" s="221">
        <f>ROUND(E37*U37,2)</f>
        <v>44.76</v>
      </c>
      <c r="W37" s="221"/>
      <c r="X37" s="221" t="s">
        <v>145</v>
      </c>
      <c r="Y37" s="221" t="s">
        <v>163</v>
      </c>
      <c r="Z37" s="210"/>
      <c r="AA37" s="210"/>
      <c r="AB37" s="210"/>
      <c r="AC37" s="210"/>
      <c r="AD37" s="210"/>
      <c r="AE37" s="210"/>
      <c r="AF37" s="210"/>
      <c r="AG37" s="210" t="s">
        <v>147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9" t="s">
        <v>417</v>
      </c>
      <c r="D38" s="223"/>
      <c r="E38" s="224">
        <v>104.1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151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6">
        <v>9</v>
      </c>
      <c r="B39" s="237" t="s">
        <v>418</v>
      </c>
      <c r="C39" s="257" t="s">
        <v>419</v>
      </c>
      <c r="D39" s="238" t="s">
        <v>141</v>
      </c>
      <c r="E39" s="239">
        <v>17.135000000000002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0.13100000000000001</v>
      </c>
      <c r="O39" s="239">
        <f>ROUND(E39*N39,2)</f>
        <v>2.2400000000000002</v>
      </c>
      <c r="P39" s="239">
        <v>0</v>
      </c>
      <c r="Q39" s="239">
        <f>ROUND(E39*P39,2)</f>
        <v>0</v>
      </c>
      <c r="R39" s="241" t="s">
        <v>420</v>
      </c>
      <c r="S39" s="241" t="s">
        <v>143</v>
      </c>
      <c r="T39" s="242" t="s">
        <v>144</v>
      </c>
      <c r="U39" s="221">
        <v>0</v>
      </c>
      <c r="V39" s="221">
        <f>ROUND(E39*U39,2)</f>
        <v>0</v>
      </c>
      <c r="W39" s="221"/>
      <c r="X39" s="221" t="s">
        <v>240</v>
      </c>
      <c r="Y39" s="221" t="s">
        <v>163</v>
      </c>
      <c r="Z39" s="210"/>
      <c r="AA39" s="210"/>
      <c r="AB39" s="210"/>
      <c r="AC39" s="210"/>
      <c r="AD39" s="210"/>
      <c r="AE39" s="210"/>
      <c r="AF39" s="210"/>
      <c r="AG39" s="210" t="s">
        <v>241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9" t="s">
        <v>399</v>
      </c>
      <c r="D40" s="223"/>
      <c r="E40" s="224"/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151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9" t="s">
        <v>421</v>
      </c>
      <c r="D41" s="223"/>
      <c r="E41" s="224">
        <v>17.135000000000002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151</v>
      </c>
      <c r="AH41" s="210">
        <v>5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6">
        <v>10</v>
      </c>
      <c r="B42" s="237" t="s">
        <v>422</v>
      </c>
      <c r="C42" s="257" t="s">
        <v>423</v>
      </c>
      <c r="D42" s="238" t="s">
        <v>141</v>
      </c>
      <c r="E42" s="239">
        <v>122.36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0.17499999999999999</v>
      </c>
      <c r="O42" s="239">
        <f>ROUND(E42*N42,2)</f>
        <v>21.41</v>
      </c>
      <c r="P42" s="239">
        <v>0</v>
      </c>
      <c r="Q42" s="239">
        <f>ROUND(E42*P42,2)</f>
        <v>0</v>
      </c>
      <c r="R42" s="241" t="s">
        <v>420</v>
      </c>
      <c r="S42" s="241" t="s">
        <v>143</v>
      </c>
      <c r="T42" s="242" t="s">
        <v>144</v>
      </c>
      <c r="U42" s="221">
        <v>0</v>
      </c>
      <c r="V42" s="221">
        <f>ROUND(E42*U42,2)</f>
        <v>0</v>
      </c>
      <c r="W42" s="221"/>
      <c r="X42" s="221" t="s">
        <v>240</v>
      </c>
      <c r="Y42" s="221" t="s">
        <v>163</v>
      </c>
      <c r="Z42" s="210"/>
      <c r="AA42" s="210"/>
      <c r="AB42" s="210"/>
      <c r="AC42" s="210"/>
      <c r="AD42" s="210"/>
      <c r="AE42" s="210"/>
      <c r="AF42" s="210"/>
      <c r="AG42" s="210" t="s">
        <v>241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9" t="s">
        <v>399</v>
      </c>
      <c r="D43" s="223"/>
      <c r="E43" s="224"/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151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9" t="s">
        <v>424</v>
      </c>
      <c r="D44" s="223"/>
      <c r="E44" s="224">
        <v>122.36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151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29" t="s">
        <v>137</v>
      </c>
      <c r="B45" s="230" t="s">
        <v>89</v>
      </c>
      <c r="C45" s="256" t="s">
        <v>90</v>
      </c>
      <c r="D45" s="231"/>
      <c r="E45" s="232"/>
      <c r="F45" s="233"/>
      <c r="G45" s="233">
        <f>SUMIF(AG46:AG55,"&lt;&gt;NOR",G46:G55)</f>
        <v>0</v>
      </c>
      <c r="H45" s="233"/>
      <c r="I45" s="233">
        <f>SUM(I46:I55)</f>
        <v>0</v>
      </c>
      <c r="J45" s="233"/>
      <c r="K45" s="233">
        <f>SUM(K46:K55)</f>
        <v>0</v>
      </c>
      <c r="L45" s="233"/>
      <c r="M45" s="233">
        <f>SUM(M46:M55)</f>
        <v>0</v>
      </c>
      <c r="N45" s="232"/>
      <c r="O45" s="232">
        <f>SUM(O46:O55)</f>
        <v>17.54</v>
      </c>
      <c r="P45" s="232"/>
      <c r="Q45" s="232">
        <f>SUM(Q46:Q55)</f>
        <v>0</v>
      </c>
      <c r="R45" s="233"/>
      <c r="S45" s="233"/>
      <c r="T45" s="234"/>
      <c r="U45" s="228"/>
      <c r="V45" s="228">
        <f>SUM(V46:V55)</f>
        <v>15.080000000000002</v>
      </c>
      <c r="W45" s="228"/>
      <c r="X45" s="228"/>
      <c r="Y45" s="228"/>
      <c r="AG45" t="s">
        <v>138</v>
      </c>
    </row>
    <row r="46" spans="1:60" ht="22.5" outlineLevel="1" x14ac:dyDescent="0.2">
      <c r="A46" s="236">
        <v>11</v>
      </c>
      <c r="B46" s="237" t="s">
        <v>425</v>
      </c>
      <c r="C46" s="257" t="s">
        <v>426</v>
      </c>
      <c r="D46" s="238" t="s">
        <v>248</v>
      </c>
      <c r="E46" s="239">
        <v>73.599999999999994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39">
        <v>0.12472</v>
      </c>
      <c r="O46" s="239">
        <f>ROUND(E46*N46,2)</f>
        <v>9.18</v>
      </c>
      <c r="P46" s="239">
        <v>0</v>
      </c>
      <c r="Q46" s="239">
        <f>ROUND(E46*P46,2)</f>
        <v>0</v>
      </c>
      <c r="R46" s="241" t="s">
        <v>142</v>
      </c>
      <c r="S46" s="241" t="s">
        <v>143</v>
      </c>
      <c r="T46" s="242" t="s">
        <v>144</v>
      </c>
      <c r="U46" s="221">
        <v>0.14000000000000001</v>
      </c>
      <c r="V46" s="221">
        <f>ROUND(E46*U46,2)</f>
        <v>10.3</v>
      </c>
      <c r="W46" s="221"/>
      <c r="X46" s="221" t="s">
        <v>145</v>
      </c>
      <c r="Y46" s="221" t="s">
        <v>163</v>
      </c>
      <c r="Z46" s="210"/>
      <c r="AA46" s="210"/>
      <c r="AB46" s="210"/>
      <c r="AC46" s="210"/>
      <c r="AD46" s="210"/>
      <c r="AE46" s="210"/>
      <c r="AF46" s="210"/>
      <c r="AG46" s="210" t="s">
        <v>147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8" t="s">
        <v>427</v>
      </c>
      <c r="D47" s="243"/>
      <c r="E47" s="243"/>
      <c r="F47" s="243"/>
      <c r="G47" s="243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149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9" t="s">
        <v>428</v>
      </c>
      <c r="D48" s="223"/>
      <c r="E48" s="224"/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151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9" t="s">
        <v>429</v>
      </c>
      <c r="D49" s="223"/>
      <c r="E49" s="224">
        <v>53.6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151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9" t="s">
        <v>430</v>
      </c>
      <c r="D50" s="223"/>
      <c r="E50" s="224">
        <v>20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151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36">
        <v>12</v>
      </c>
      <c r="B51" s="237" t="s">
        <v>315</v>
      </c>
      <c r="C51" s="257" t="s">
        <v>431</v>
      </c>
      <c r="D51" s="238" t="s">
        <v>161</v>
      </c>
      <c r="E51" s="239">
        <v>3.3119999999999998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2.5249999999999999</v>
      </c>
      <c r="O51" s="239">
        <f>ROUND(E51*N51,2)</f>
        <v>8.36</v>
      </c>
      <c r="P51" s="239">
        <v>0</v>
      </c>
      <c r="Q51" s="239">
        <f>ROUND(E51*P51,2)</f>
        <v>0</v>
      </c>
      <c r="R51" s="241" t="s">
        <v>142</v>
      </c>
      <c r="S51" s="241" t="s">
        <v>143</v>
      </c>
      <c r="T51" s="242" t="s">
        <v>144</v>
      </c>
      <c r="U51" s="221">
        <v>1.4419999999999999</v>
      </c>
      <c r="V51" s="221">
        <f>ROUND(E51*U51,2)</f>
        <v>4.78</v>
      </c>
      <c r="W51" s="221"/>
      <c r="X51" s="221" t="s">
        <v>145</v>
      </c>
      <c r="Y51" s="221" t="s">
        <v>163</v>
      </c>
      <c r="Z51" s="210"/>
      <c r="AA51" s="210"/>
      <c r="AB51" s="210"/>
      <c r="AC51" s="210"/>
      <c r="AD51" s="210"/>
      <c r="AE51" s="210"/>
      <c r="AF51" s="210"/>
      <c r="AG51" s="210" t="s">
        <v>147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8" t="s">
        <v>317</v>
      </c>
      <c r="D52" s="243"/>
      <c r="E52" s="243"/>
      <c r="F52" s="243"/>
      <c r="G52" s="243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149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9" t="s">
        <v>428</v>
      </c>
      <c r="D53" s="223"/>
      <c r="E53" s="224"/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151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9" t="s">
        <v>432</v>
      </c>
      <c r="D54" s="223"/>
      <c r="E54" s="224">
        <v>2.4119999999999999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151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9" t="s">
        <v>433</v>
      </c>
      <c r="D55" s="223"/>
      <c r="E55" s="224">
        <v>0.9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151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29" t="s">
        <v>137</v>
      </c>
      <c r="B56" s="230" t="s">
        <v>93</v>
      </c>
      <c r="C56" s="256" t="s">
        <v>94</v>
      </c>
      <c r="D56" s="231"/>
      <c r="E56" s="232"/>
      <c r="F56" s="233"/>
      <c r="G56" s="233">
        <f>SUMIF(AG57:AG58,"&lt;&gt;NOR",G57:G58)</f>
        <v>0</v>
      </c>
      <c r="H56" s="233"/>
      <c r="I56" s="233">
        <f>SUM(I57:I58)</f>
        <v>0</v>
      </c>
      <c r="J56" s="233"/>
      <c r="K56" s="233">
        <f>SUM(K57:K58)</f>
        <v>0</v>
      </c>
      <c r="L56" s="233"/>
      <c r="M56" s="233">
        <f>SUM(M57:M58)</f>
        <v>0</v>
      </c>
      <c r="N56" s="232"/>
      <c r="O56" s="232">
        <f>SUM(O57:O58)</f>
        <v>0</v>
      </c>
      <c r="P56" s="232"/>
      <c r="Q56" s="232">
        <f>SUM(Q57:Q58)</f>
        <v>0</v>
      </c>
      <c r="R56" s="233"/>
      <c r="S56" s="233"/>
      <c r="T56" s="234"/>
      <c r="U56" s="228"/>
      <c r="V56" s="228">
        <f>SUM(V57:V58)</f>
        <v>107.45</v>
      </c>
      <c r="W56" s="228"/>
      <c r="X56" s="228"/>
      <c r="Y56" s="228"/>
      <c r="AG56" t="s">
        <v>138</v>
      </c>
    </row>
    <row r="57" spans="1:60" ht="22.5" outlineLevel="1" x14ac:dyDescent="0.2">
      <c r="A57" s="236">
        <v>13</v>
      </c>
      <c r="B57" s="237" t="s">
        <v>331</v>
      </c>
      <c r="C57" s="257" t="s">
        <v>434</v>
      </c>
      <c r="D57" s="238" t="s">
        <v>333</v>
      </c>
      <c r="E57" s="239">
        <v>114.48662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41" t="s">
        <v>334</v>
      </c>
      <c r="S57" s="241" t="s">
        <v>143</v>
      </c>
      <c r="T57" s="242" t="s">
        <v>144</v>
      </c>
      <c r="U57" s="221">
        <v>0.9385</v>
      </c>
      <c r="V57" s="221">
        <f>ROUND(E57*U57,2)</f>
        <v>107.45</v>
      </c>
      <c r="W57" s="221"/>
      <c r="X57" s="221" t="s">
        <v>335</v>
      </c>
      <c r="Y57" s="221" t="s">
        <v>435</v>
      </c>
      <c r="Z57" s="210"/>
      <c r="AA57" s="210"/>
      <c r="AB57" s="210"/>
      <c r="AC57" s="210"/>
      <c r="AD57" s="210"/>
      <c r="AE57" s="210"/>
      <c r="AF57" s="210"/>
      <c r="AG57" s="210" t="s">
        <v>336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8" t="s">
        <v>337</v>
      </c>
      <c r="D58" s="243"/>
      <c r="E58" s="243"/>
      <c r="F58" s="243"/>
      <c r="G58" s="243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149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3"/>
      <c r="B59" s="4"/>
      <c r="C59" s="265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v>15</v>
      </c>
      <c r="AF59">
        <v>21</v>
      </c>
      <c r="AG59" t="s">
        <v>123</v>
      </c>
    </row>
    <row r="60" spans="1:60" x14ac:dyDescent="0.2">
      <c r="A60" s="213"/>
      <c r="B60" s="214" t="s">
        <v>29</v>
      </c>
      <c r="C60" s="266"/>
      <c r="D60" s="215"/>
      <c r="E60" s="216"/>
      <c r="F60" s="216"/>
      <c r="G60" s="235">
        <f>G8+G22+G45+G56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f>SUMIF(L7:L58,AE59,G7:G58)</f>
        <v>0</v>
      </c>
      <c r="AF60">
        <f>SUMIF(L7:L58,AF59,G7:G58)</f>
        <v>0</v>
      </c>
      <c r="AG60" t="s">
        <v>394</v>
      </c>
    </row>
    <row r="61" spans="1:60" x14ac:dyDescent="0.2">
      <c r="C61" s="267"/>
      <c r="D61" s="10"/>
      <c r="AG61" t="s">
        <v>396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vT6tk0oU5pjXh/qFu1LLonBHblaLSYVngQsAMLPrDpt+o4Jtx1rW7MjywuiNfJ4ARGDlOgoiKICmhbvYj8G/g==" saltValue="y086nyz5cts5lkiH4FhfEg==" spinCount="100000" sheet="1" formatRows="0"/>
  <mergeCells count="12">
    <mergeCell ref="C19:G19"/>
    <mergeCell ref="C30:G30"/>
    <mergeCell ref="C34:G34"/>
    <mergeCell ref="C47:G47"/>
    <mergeCell ref="C52:G52"/>
    <mergeCell ref="C58:G58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09AE-76B4-4C68-A6FC-897AB0A44E1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110</v>
      </c>
      <c r="B1" s="195"/>
      <c r="C1" s="195"/>
      <c r="D1" s="195"/>
      <c r="E1" s="195"/>
      <c r="F1" s="195"/>
      <c r="G1" s="195"/>
      <c r="AG1" t="s">
        <v>111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112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112</v>
      </c>
      <c r="AG3" t="s">
        <v>113</v>
      </c>
    </row>
    <row r="4" spans="1:60" ht="24.95" customHeight="1" x14ac:dyDescent="0.2">
      <c r="A4" s="200" t="s">
        <v>9</v>
      </c>
      <c r="B4" s="201" t="s">
        <v>53</v>
      </c>
      <c r="C4" s="202" t="s">
        <v>54</v>
      </c>
      <c r="D4" s="203"/>
      <c r="E4" s="203"/>
      <c r="F4" s="203"/>
      <c r="G4" s="204"/>
      <c r="AG4" t="s">
        <v>114</v>
      </c>
    </row>
    <row r="5" spans="1:60" x14ac:dyDescent="0.2">
      <c r="D5" s="10"/>
    </row>
    <row r="6" spans="1:60" ht="38.25" x14ac:dyDescent="0.2">
      <c r="A6" s="206" t="s">
        <v>115</v>
      </c>
      <c r="B6" s="208" t="s">
        <v>116</v>
      </c>
      <c r="C6" s="208" t="s">
        <v>117</v>
      </c>
      <c r="D6" s="207" t="s">
        <v>118</v>
      </c>
      <c r="E6" s="206" t="s">
        <v>119</v>
      </c>
      <c r="F6" s="205" t="s">
        <v>120</v>
      </c>
      <c r="G6" s="206" t="s">
        <v>29</v>
      </c>
      <c r="H6" s="209" t="s">
        <v>30</v>
      </c>
      <c r="I6" s="209" t="s">
        <v>121</v>
      </c>
      <c r="J6" s="209" t="s">
        <v>31</v>
      </c>
      <c r="K6" s="209" t="s">
        <v>122</v>
      </c>
      <c r="L6" s="209" t="s">
        <v>123</v>
      </c>
      <c r="M6" s="209" t="s">
        <v>124</v>
      </c>
      <c r="N6" s="209" t="s">
        <v>125</v>
      </c>
      <c r="O6" s="209" t="s">
        <v>126</v>
      </c>
      <c r="P6" s="209" t="s">
        <v>127</v>
      </c>
      <c r="Q6" s="209" t="s">
        <v>128</v>
      </c>
      <c r="R6" s="209" t="s">
        <v>129</v>
      </c>
      <c r="S6" s="209" t="s">
        <v>130</v>
      </c>
      <c r="T6" s="209" t="s">
        <v>131</v>
      </c>
      <c r="U6" s="209" t="s">
        <v>132</v>
      </c>
      <c r="V6" s="209" t="s">
        <v>133</v>
      </c>
      <c r="W6" s="209" t="s">
        <v>134</v>
      </c>
      <c r="X6" s="209" t="s">
        <v>135</v>
      </c>
      <c r="Y6" s="209" t="s">
        <v>136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137</v>
      </c>
      <c r="B8" s="230" t="s">
        <v>73</v>
      </c>
      <c r="C8" s="256" t="s">
        <v>74</v>
      </c>
      <c r="D8" s="231"/>
      <c r="E8" s="232"/>
      <c r="F8" s="233"/>
      <c r="G8" s="233">
        <f>SUMIF(AG9:AG69,"&lt;&gt;NOR",G9:G69)</f>
        <v>0</v>
      </c>
      <c r="H8" s="233"/>
      <c r="I8" s="233">
        <f>SUM(I9:I69)</f>
        <v>0</v>
      </c>
      <c r="J8" s="233"/>
      <c r="K8" s="233">
        <f>SUM(K9:K69)</f>
        <v>0</v>
      </c>
      <c r="L8" s="233"/>
      <c r="M8" s="233">
        <f>SUM(M9:M69)</f>
        <v>0</v>
      </c>
      <c r="N8" s="232"/>
      <c r="O8" s="232">
        <f>SUM(O9:O69)</f>
        <v>88.300000000000011</v>
      </c>
      <c r="P8" s="232"/>
      <c r="Q8" s="232">
        <f>SUM(Q9:Q69)</f>
        <v>0</v>
      </c>
      <c r="R8" s="233"/>
      <c r="S8" s="233"/>
      <c r="T8" s="234"/>
      <c r="U8" s="228"/>
      <c r="V8" s="228">
        <f>SUM(V9:V69)</f>
        <v>157.78</v>
      </c>
      <c r="W8" s="228"/>
      <c r="X8" s="228"/>
      <c r="Y8" s="228"/>
      <c r="AG8" t="s">
        <v>138</v>
      </c>
    </row>
    <row r="9" spans="1:60" outlineLevel="1" x14ac:dyDescent="0.2">
      <c r="A9" s="236">
        <v>1</v>
      </c>
      <c r="B9" s="237" t="s">
        <v>436</v>
      </c>
      <c r="C9" s="257" t="s">
        <v>437</v>
      </c>
      <c r="D9" s="238" t="s">
        <v>161</v>
      </c>
      <c r="E9" s="239">
        <v>130.44149999999999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162</v>
      </c>
      <c r="S9" s="241" t="s">
        <v>143</v>
      </c>
      <c r="T9" s="242" t="s">
        <v>144</v>
      </c>
      <c r="U9" s="221">
        <v>0.11</v>
      </c>
      <c r="V9" s="221">
        <f>ROUND(E9*U9,2)</f>
        <v>14.35</v>
      </c>
      <c r="W9" s="221"/>
      <c r="X9" s="221" t="s">
        <v>145</v>
      </c>
      <c r="Y9" s="221" t="s">
        <v>163</v>
      </c>
      <c r="Z9" s="210"/>
      <c r="AA9" s="210"/>
      <c r="AB9" s="210"/>
      <c r="AC9" s="210"/>
      <c r="AD9" s="210"/>
      <c r="AE9" s="210"/>
      <c r="AF9" s="210"/>
      <c r="AG9" s="210" t="s">
        <v>147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2" x14ac:dyDescent="0.2">
      <c r="A10" s="217"/>
      <c r="B10" s="218"/>
      <c r="C10" s="258" t="s">
        <v>171</v>
      </c>
      <c r="D10" s="243"/>
      <c r="E10" s="243"/>
      <c r="F10" s="243"/>
      <c r="G10" s="24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149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4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9" t="s">
        <v>438</v>
      </c>
      <c r="D11" s="223"/>
      <c r="E11" s="224"/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151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9" t="s">
        <v>439</v>
      </c>
      <c r="D12" s="223"/>
      <c r="E12" s="224">
        <v>126.22499999999999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151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9" t="s">
        <v>440</v>
      </c>
      <c r="D13" s="223"/>
      <c r="E13" s="224">
        <v>2.3039999999999998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151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9" t="s">
        <v>441</v>
      </c>
      <c r="D14" s="223"/>
      <c r="E14" s="224">
        <v>1.9125000000000001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151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6">
        <v>2</v>
      </c>
      <c r="B15" s="237" t="s">
        <v>169</v>
      </c>
      <c r="C15" s="257" t="s">
        <v>170</v>
      </c>
      <c r="D15" s="238" t="s">
        <v>161</v>
      </c>
      <c r="E15" s="239">
        <v>66.607650000000007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 t="s">
        <v>162</v>
      </c>
      <c r="S15" s="241" t="s">
        <v>143</v>
      </c>
      <c r="T15" s="242" t="s">
        <v>144</v>
      </c>
      <c r="U15" s="221">
        <v>4.3099999999999999E-2</v>
      </c>
      <c r="V15" s="221">
        <f>ROUND(E15*U15,2)</f>
        <v>2.87</v>
      </c>
      <c r="W15" s="221"/>
      <c r="X15" s="221" t="s">
        <v>145</v>
      </c>
      <c r="Y15" s="221" t="s">
        <v>163</v>
      </c>
      <c r="Z15" s="210"/>
      <c r="AA15" s="210"/>
      <c r="AB15" s="210"/>
      <c r="AC15" s="210"/>
      <c r="AD15" s="210"/>
      <c r="AE15" s="210"/>
      <c r="AF15" s="210"/>
      <c r="AG15" s="210" t="s">
        <v>147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3.75" outlineLevel="2" x14ac:dyDescent="0.2">
      <c r="A16" s="217"/>
      <c r="B16" s="218"/>
      <c r="C16" s="258" t="s">
        <v>171</v>
      </c>
      <c r="D16" s="243"/>
      <c r="E16" s="243"/>
      <c r="F16" s="243"/>
      <c r="G16" s="243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149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4" t="str">
        <f>C16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59" t="s">
        <v>442</v>
      </c>
      <c r="D17" s="223"/>
      <c r="E17" s="224"/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151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59" t="s">
        <v>443</v>
      </c>
      <c r="D18" s="223"/>
      <c r="E18" s="224">
        <v>39.132449999999999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151</v>
      </c>
      <c r="AH18" s="210">
        <v>5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59" t="s">
        <v>444</v>
      </c>
      <c r="D19" s="223"/>
      <c r="E19" s="224"/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151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9" t="s">
        <v>445</v>
      </c>
      <c r="D20" s="223"/>
      <c r="E20" s="224">
        <v>27.475200000000001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151</v>
      </c>
      <c r="AH20" s="210">
        <v>5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6">
        <v>3</v>
      </c>
      <c r="B21" s="237" t="s">
        <v>446</v>
      </c>
      <c r="C21" s="257" t="s">
        <v>447</v>
      </c>
      <c r="D21" s="238" t="s">
        <v>161</v>
      </c>
      <c r="E21" s="239">
        <v>91.584000000000003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 t="s">
        <v>162</v>
      </c>
      <c r="S21" s="241" t="s">
        <v>143</v>
      </c>
      <c r="T21" s="242" t="s">
        <v>144</v>
      </c>
      <c r="U21" s="221">
        <v>0.23</v>
      </c>
      <c r="V21" s="221">
        <f>ROUND(E21*U21,2)</f>
        <v>21.06</v>
      </c>
      <c r="W21" s="221"/>
      <c r="X21" s="221" t="s">
        <v>145</v>
      </c>
      <c r="Y21" s="221" t="s">
        <v>163</v>
      </c>
      <c r="Z21" s="210"/>
      <c r="AA21" s="210"/>
      <c r="AB21" s="210"/>
      <c r="AC21" s="210"/>
      <c r="AD21" s="210"/>
      <c r="AE21" s="210"/>
      <c r="AF21" s="210"/>
      <c r="AG21" s="210" t="s">
        <v>147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2" x14ac:dyDescent="0.2">
      <c r="A22" s="217"/>
      <c r="B22" s="218"/>
      <c r="C22" s="258" t="s">
        <v>448</v>
      </c>
      <c r="D22" s="243"/>
      <c r="E22" s="243"/>
      <c r="F22" s="243"/>
      <c r="G22" s="243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149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44" t="str">
        <f>C22</f>
        <v>zapažených i nezapažených s urovnáním dna do předepsaného profilu a spádu, s přehozením výkopku na přilehlém terénu na vzdálenost do 3 m od podélné osy rýhy nebo s naložením výkopku na dopravní prostředek.</v>
      </c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9" t="s">
        <v>449</v>
      </c>
      <c r="D23" s="223"/>
      <c r="E23" s="224"/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151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9" t="s">
        <v>450</v>
      </c>
      <c r="D24" s="223"/>
      <c r="E24" s="224">
        <v>88.8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151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9" t="s">
        <v>451</v>
      </c>
      <c r="D25" s="223"/>
      <c r="E25" s="224">
        <v>2.7839999999999998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151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6">
        <v>4</v>
      </c>
      <c r="B26" s="237" t="s">
        <v>181</v>
      </c>
      <c r="C26" s="257" t="s">
        <v>182</v>
      </c>
      <c r="D26" s="238" t="s">
        <v>161</v>
      </c>
      <c r="E26" s="239">
        <v>106.44771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 t="s">
        <v>162</v>
      </c>
      <c r="S26" s="241" t="s">
        <v>143</v>
      </c>
      <c r="T26" s="242" t="s">
        <v>144</v>
      </c>
      <c r="U26" s="221">
        <v>7.3999999999999996E-2</v>
      </c>
      <c r="V26" s="221">
        <f>ROUND(E26*U26,2)</f>
        <v>7.88</v>
      </c>
      <c r="W26" s="221"/>
      <c r="X26" s="221" t="s">
        <v>145</v>
      </c>
      <c r="Y26" s="221" t="s">
        <v>183</v>
      </c>
      <c r="Z26" s="210"/>
      <c r="AA26" s="210"/>
      <c r="AB26" s="210"/>
      <c r="AC26" s="210"/>
      <c r="AD26" s="210"/>
      <c r="AE26" s="210"/>
      <c r="AF26" s="210"/>
      <c r="AG26" s="210" t="s">
        <v>147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8" t="s">
        <v>184</v>
      </c>
      <c r="D27" s="243"/>
      <c r="E27" s="243"/>
      <c r="F27" s="243"/>
      <c r="G27" s="243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149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9" t="s">
        <v>452</v>
      </c>
      <c r="D28" s="223"/>
      <c r="E28" s="224"/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151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9" t="s">
        <v>453</v>
      </c>
      <c r="D29" s="223"/>
      <c r="E29" s="224"/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151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9" t="s">
        <v>454</v>
      </c>
      <c r="D30" s="223"/>
      <c r="E30" s="224">
        <v>130.44149999999999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151</v>
      </c>
      <c r="AH30" s="210">
        <v>5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9" t="s">
        <v>455</v>
      </c>
      <c r="D31" s="223"/>
      <c r="E31" s="224"/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151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9" t="s">
        <v>456</v>
      </c>
      <c r="D32" s="223"/>
      <c r="E32" s="224">
        <v>91.584000000000003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151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9" t="s">
        <v>457</v>
      </c>
      <c r="D33" s="223"/>
      <c r="E33" s="224"/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151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9" t="s">
        <v>458</v>
      </c>
      <c r="D34" s="223"/>
      <c r="E34" s="224">
        <v>-115.57778999999999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151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36">
        <v>5</v>
      </c>
      <c r="B35" s="237" t="s">
        <v>459</v>
      </c>
      <c r="C35" s="257" t="s">
        <v>460</v>
      </c>
      <c r="D35" s="238" t="s">
        <v>161</v>
      </c>
      <c r="E35" s="239">
        <v>115.57778999999999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41" t="s">
        <v>162</v>
      </c>
      <c r="S35" s="241" t="s">
        <v>143</v>
      </c>
      <c r="T35" s="242" t="s">
        <v>144</v>
      </c>
      <c r="U35" s="221">
        <v>0.20200000000000001</v>
      </c>
      <c r="V35" s="221">
        <f>ROUND(E35*U35,2)</f>
        <v>23.35</v>
      </c>
      <c r="W35" s="221"/>
      <c r="X35" s="221" t="s">
        <v>145</v>
      </c>
      <c r="Y35" s="221" t="s">
        <v>183</v>
      </c>
      <c r="Z35" s="210"/>
      <c r="AA35" s="210"/>
      <c r="AB35" s="210"/>
      <c r="AC35" s="210"/>
      <c r="AD35" s="210"/>
      <c r="AE35" s="210"/>
      <c r="AF35" s="210"/>
      <c r="AG35" s="210" t="s">
        <v>147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8" t="s">
        <v>461</v>
      </c>
      <c r="D36" s="243"/>
      <c r="E36" s="243"/>
      <c r="F36" s="243"/>
      <c r="G36" s="243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149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9" t="s">
        <v>438</v>
      </c>
      <c r="D37" s="223"/>
      <c r="E37" s="224"/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151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9" t="s">
        <v>462</v>
      </c>
      <c r="D38" s="223"/>
      <c r="E38" s="224"/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151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9" t="s">
        <v>463</v>
      </c>
      <c r="D39" s="223"/>
      <c r="E39" s="224"/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151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9" t="s">
        <v>454</v>
      </c>
      <c r="D40" s="223"/>
      <c r="E40" s="224">
        <v>130.44149999999999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151</v>
      </c>
      <c r="AH40" s="210">
        <v>5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9" t="s">
        <v>464</v>
      </c>
      <c r="D41" s="223"/>
      <c r="E41" s="224">
        <v>-3.84531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151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59" t="s">
        <v>465</v>
      </c>
      <c r="D42" s="223"/>
      <c r="E42" s="224">
        <v>-38.102400000000003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151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9" t="s">
        <v>466</v>
      </c>
      <c r="D43" s="223"/>
      <c r="E43" s="224"/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151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9" t="s">
        <v>467</v>
      </c>
      <c r="D44" s="223"/>
      <c r="E44" s="224"/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151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9" t="s">
        <v>468</v>
      </c>
      <c r="D45" s="223"/>
      <c r="E45" s="224"/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151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59" t="s">
        <v>469</v>
      </c>
      <c r="D46" s="223"/>
      <c r="E46" s="224"/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151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9" t="s">
        <v>456</v>
      </c>
      <c r="D47" s="223"/>
      <c r="E47" s="224">
        <v>91.584000000000003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151</v>
      </c>
      <c r="AH47" s="210">
        <v>5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9" t="s">
        <v>470</v>
      </c>
      <c r="D48" s="223"/>
      <c r="E48" s="224"/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151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9" t="s">
        <v>471</v>
      </c>
      <c r="D49" s="223"/>
      <c r="E49" s="224">
        <v>-8.8800000000000008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151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9" t="s">
        <v>472</v>
      </c>
      <c r="D50" s="223"/>
      <c r="E50" s="224">
        <v>-55.62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151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6">
        <v>6</v>
      </c>
      <c r="B51" s="237" t="s">
        <v>473</v>
      </c>
      <c r="C51" s="257" t="s">
        <v>474</v>
      </c>
      <c r="D51" s="238" t="s">
        <v>161</v>
      </c>
      <c r="E51" s="239">
        <v>55.62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41" t="s">
        <v>162</v>
      </c>
      <c r="S51" s="241" t="s">
        <v>143</v>
      </c>
      <c r="T51" s="242" t="s">
        <v>144</v>
      </c>
      <c r="U51" s="221">
        <v>1.587</v>
      </c>
      <c r="V51" s="221">
        <f>ROUND(E51*U51,2)</f>
        <v>88.27</v>
      </c>
      <c r="W51" s="221"/>
      <c r="X51" s="221" t="s">
        <v>145</v>
      </c>
      <c r="Y51" s="221" t="s">
        <v>163</v>
      </c>
      <c r="Z51" s="210"/>
      <c r="AA51" s="210"/>
      <c r="AB51" s="210"/>
      <c r="AC51" s="210"/>
      <c r="AD51" s="210"/>
      <c r="AE51" s="210"/>
      <c r="AF51" s="210"/>
      <c r="AG51" s="210" t="s">
        <v>147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2" x14ac:dyDescent="0.2">
      <c r="A52" s="217"/>
      <c r="B52" s="218"/>
      <c r="C52" s="258" t="s">
        <v>475</v>
      </c>
      <c r="D52" s="243"/>
      <c r="E52" s="243"/>
      <c r="F52" s="243"/>
      <c r="G52" s="243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149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44" t="str">
        <f>C52</f>
        <v>sypaninou z vhodných hornin tř. 1 - 4 nebo materiálem připraveným podél výkopu ve vzdálenosti do 3 m od jeho kraje, pro jakoukoliv hloubku výkopu a jakoukoliv míru zhutnění,</v>
      </c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9" t="s">
        <v>449</v>
      </c>
      <c r="D53" s="223"/>
      <c r="E53" s="224"/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151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59" t="s">
        <v>476</v>
      </c>
      <c r="D54" s="223"/>
      <c r="E54" s="224">
        <v>52.8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151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9" t="s">
        <v>477</v>
      </c>
      <c r="D55" s="223"/>
      <c r="E55" s="224">
        <v>0.84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151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9" t="s">
        <v>478</v>
      </c>
      <c r="D56" s="223"/>
      <c r="E56" s="224">
        <v>1.98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151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6">
        <v>7</v>
      </c>
      <c r="B57" s="237" t="s">
        <v>479</v>
      </c>
      <c r="C57" s="257" t="s">
        <v>480</v>
      </c>
      <c r="D57" s="238" t="s">
        <v>333</v>
      </c>
      <c r="E57" s="239">
        <v>0.84104999999999996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39">
        <v>1</v>
      </c>
      <c r="O57" s="239">
        <f>ROUND(E57*N57,2)</f>
        <v>0.84</v>
      </c>
      <c r="P57" s="239">
        <v>0</v>
      </c>
      <c r="Q57" s="239">
        <f>ROUND(E57*P57,2)</f>
        <v>0</v>
      </c>
      <c r="R57" s="241" t="s">
        <v>420</v>
      </c>
      <c r="S57" s="241" t="s">
        <v>481</v>
      </c>
      <c r="T57" s="242" t="s">
        <v>481</v>
      </c>
      <c r="U57" s="221">
        <v>0</v>
      </c>
      <c r="V57" s="221">
        <f>ROUND(E57*U57,2)</f>
        <v>0</v>
      </c>
      <c r="W57" s="221"/>
      <c r="X57" s="221" t="s">
        <v>240</v>
      </c>
      <c r="Y57" s="221" t="s">
        <v>163</v>
      </c>
      <c r="Z57" s="210"/>
      <c r="AA57" s="210"/>
      <c r="AB57" s="210"/>
      <c r="AC57" s="210"/>
      <c r="AD57" s="210"/>
      <c r="AE57" s="210"/>
      <c r="AF57" s="210"/>
      <c r="AG57" s="210" t="s">
        <v>241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9" t="s">
        <v>438</v>
      </c>
      <c r="D58" s="223"/>
      <c r="E58" s="224"/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151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9" t="s">
        <v>482</v>
      </c>
      <c r="D59" s="223"/>
      <c r="E59" s="224">
        <v>0.6048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151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59" t="s">
        <v>483</v>
      </c>
      <c r="D60" s="223"/>
      <c r="E60" s="224">
        <v>0.23624999999999999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151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6">
        <v>8</v>
      </c>
      <c r="B61" s="237" t="s">
        <v>484</v>
      </c>
      <c r="C61" s="257" t="s">
        <v>485</v>
      </c>
      <c r="D61" s="238" t="s">
        <v>333</v>
      </c>
      <c r="E61" s="239">
        <v>83.43</v>
      </c>
      <c r="F61" s="240"/>
      <c r="G61" s="241">
        <f>ROUND(E61*F61,2)</f>
        <v>0</v>
      </c>
      <c r="H61" s="240"/>
      <c r="I61" s="241">
        <f>ROUND(E61*H61,2)</f>
        <v>0</v>
      </c>
      <c r="J61" s="240"/>
      <c r="K61" s="241">
        <f>ROUND(E61*J61,2)</f>
        <v>0</v>
      </c>
      <c r="L61" s="241">
        <v>21</v>
      </c>
      <c r="M61" s="241">
        <f>G61*(1+L61/100)</f>
        <v>0</v>
      </c>
      <c r="N61" s="239">
        <v>1</v>
      </c>
      <c r="O61" s="239">
        <f>ROUND(E61*N61,2)</f>
        <v>83.43</v>
      </c>
      <c r="P61" s="239">
        <v>0</v>
      </c>
      <c r="Q61" s="239">
        <f>ROUND(E61*P61,2)</f>
        <v>0</v>
      </c>
      <c r="R61" s="241" t="s">
        <v>420</v>
      </c>
      <c r="S61" s="241" t="s">
        <v>481</v>
      </c>
      <c r="T61" s="242" t="s">
        <v>481</v>
      </c>
      <c r="U61" s="221">
        <v>0</v>
      </c>
      <c r="V61" s="221">
        <f>ROUND(E61*U61,2)</f>
        <v>0</v>
      </c>
      <c r="W61" s="221"/>
      <c r="X61" s="221" t="s">
        <v>240</v>
      </c>
      <c r="Y61" s="221" t="s">
        <v>163</v>
      </c>
      <c r="Z61" s="210"/>
      <c r="AA61" s="210"/>
      <c r="AB61" s="210"/>
      <c r="AC61" s="210"/>
      <c r="AD61" s="210"/>
      <c r="AE61" s="210"/>
      <c r="AF61" s="210"/>
      <c r="AG61" s="210" t="s">
        <v>241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9" t="s">
        <v>486</v>
      </c>
      <c r="D62" s="223"/>
      <c r="E62" s="224"/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151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9" t="s">
        <v>467</v>
      </c>
      <c r="D63" s="223"/>
      <c r="E63" s="224"/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151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9" t="s">
        <v>487</v>
      </c>
      <c r="D64" s="223"/>
      <c r="E64" s="224">
        <v>83.43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151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6">
        <v>9</v>
      </c>
      <c r="B65" s="237" t="s">
        <v>488</v>
      </c>
      <c r="C65" s="257" t="s">
        <v>489</v>
      </c>
      <c r="D65" s="238" t="s">
        <v>333</v>
      </c>
      <c r="E65" s="239">
        <v>4.032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39">
        <v>1</v>
      </c>
      <c r="O65" s="239">
        <f>ROUND(E65*N65,2)</f>
        <v>4.03</v>
      </c>
      <c r="P65" s="239">
        <v>0</v>
      </c>
      <c r="Q65" s="239">
        <f>ROUND(E65*P65,2)</f>
        <v>0</v>
      </c>
      <c r="R65" s="241" t="s">
        <v>420</v>
      </c>
      <c r="S65" s="241" t="s">
        <v>144</v>
      </c>
      <c r="T65" s="242" t="s">
        <v>144</v>
      </c>
      <c r="U65" s="221">
        <v>0</v>
      </c>
      <c r="V65" s="221">
        <f>ROUND(E65*U65,2)</f>
        <v>0</v>
      </c>
      <c r="W65" s="221"/>
      <c r="X65" s="221" t="s">
        <v>240</v>
      </c>
      <c r="Y65" s="221" t="s">
        <v>163</v>
      </c>
      <c r="Z65" s="210"/>
      <c r="AA65" s="210"/>
      <c r="AB65" s="210"/>
      <c r="AC65" s="210"/>
      <c r="AD65" s="210"/>
      <c r="AE65" s="210"/>
      <c r="AF65" s="210"/>
      <c r="AG65" s="210" t="s">
        <v>241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9" t="s">
        <v>438</v>
      </c>
      <c r="D66" s="223"/>
      <c r="E66" s="224"/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151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9" t="s">
        <v>490</v>
      </c>
      <c r="D67" s="223"/>
      <c r="E67" s="224">
        <v>1.728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151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9" t="s">
        <v>491</v>
      </c>
      <c r="D68" s="223"/>
      <c r="E68" s="224">
        <v>1.1519999999999999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151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70" t="s">
        <v>492</v>
      </c>
      <c r="D69" s="268"/>
      <c r="E69" s="269">
        <v>1.1519999999999999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151</v>
      </c>
      <c r="AH69" s="210">
        <v>4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29" t="s">
        <v>137</v>
      </c>
      <c r="B70" s="230" t="s">
        <v>75</v>
      </c>
      <c r="C70" s="256" t="s">
        <v>76</v>
      </c>
      <c r="D70" s="231"/>
      <c r="E70" s="232"/>
      <c r="F70" s="233"/>
      <c r="G70" s="233">
        <f>SUMIF(AG71:AG89,"&lt;&gt;NOR",G71:G89)</f>
        <v>0</v>
      </c>
      <c r="H70" s="233"/>
      <c r="I70" s="233">
        <f>SUM(I71:I89)</f>
        <v>0</v>
      </c>
      <c r="J70" s="233"/>
      <c r="K70" s="233">
        <f>SUM(K71:K89)</f>
        <v>0</v>
      </c>
      <c r="L70" s="233"/>
      <c r="M70" s="233">
        <f>SUM(M71:M89)</f>
        <v>0</v>
      </c>
      <c r="N70" s="232"/>
      <c r="O70" s="232">
        <f>SUM(O71:O89)</f>
        <v>17.72</v>
      </c>
      <c r="P70" s="232"/>
      <c r="Q70" s="232">
        <f>SUM(Q71:Q89)</f>
        <v>0</v>
      </c>
      <c r="R70" s="233"/>
      <c r="S70" s="233"/>
      <c r="T70" s="234"/>
      <c r="U70" s="228"/>
      <c r="V70" s="228">
        <f>SUM(V71:V89)</f>
        <v>51.490000000000009</v>
      </c>
      <c r="W70" s="228"/>
      <c r="X70" s="228"/>
      <c r="Y70" s="228"/>
      <c r="AG70" t="s">
        <v>138</v>
      </c>
    </row>
    <row r="71" spans="1:60" outlineLevel="1" x14ac:dyDescent="0.2">
      <c r="A71" s="236">
        <v>10</v>
      </c>
      <c r="B71" s="237" t="s">
        <v>493</v>
      </c>
      <c r="C71" s="257" t="s">
        <v>494</v>
      </c>
      <c r="D71" s="238" t="s">
        <v>161</v>
      </c>
      <c r="E71" s="239">
        <v>8.8800000000000008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1.9205000000000001</v>
      </c>
      <c r="O71" s="239">
        <f>ROUND(E71*N71,2)</f>
        <v>17.05</v>
      </c>
      <c r="P71" s="239">
        <v>0</v>
      </c>
      <c r="Q71" s="239">
        <f>ROUND(E71*P71,2)</f>
        <v>0</v>
      </c>
      <c r="R71" s="241" t="s">
        <v>190</v>
      </c>
      <c r="S71" s="241" t="s">
        <v>143</v>
      </c>
      <c r="T71" s="242" t="s">
        <v>144</v>
      </c>
      <c r="U71" s="221">
        <v>1.2310000000000001</v>
      </c>
      <c r="V71" s="221">
        <f>ROUND(E71*U71,2)</f>
        <v>10.93</v>
      </c>
      <c r="W71" s="221"/>
      <c r="X71" s="221" t="s">
        <v>145</v>
      </c>
      <c r="Y71" s="221" t="s">
        <v>163</v>
      </c>
      <c r="Z71" s="210"/>
      <c r="AA71" s="210"/>
      <c r="AB71" s="210"/>
      <c r="AC71" s="210"/>
      <c r="AD71" s="210"/>
      <c r="AE71" s="210"/>
      <c r="AF71" s="210"/>
      <c r="AG71" s="210" t="s">
        <v>147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9" t="s">
        <v>449</v>
      </c>
      <c r="D72" s="223"/>
      <c r="E72" s="224"/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151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9" t="s">
        <v>495</v>
      </c>
      <c r="D73" s="223"/>
      <c r="E73" s="224">
        <v>8.8800000000000008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151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6">
        <v>11</v>
      </c>
      <c r="B74" s="237" t="s">
        <v>496</v>
      </c>
      <c r="C74" s="257" t="s">
        <v>497</v>
      </c>
      <c r="D74" s="238" t="s">
        <v>141</v>
      </c>
      <c r="E74" s="239">
        <v>473.6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1.8000000000000001E-4</v>
      </c>
      <c r="O74" s="239">
        <f>ROUND(E74*N74,2)</f>
        <v>0.09</v>
      </c>
      <c r="P74" s="239">
        <v>0</v>
      </c>
      <c r="Q74" s="239">
        <f>ROUND(E74*P74,2)</f>
        <v>0</v>
      </c>
      <c r="R74" s="241" t="s">
        <v>190</v>
      </c>
      <c r="S74" s="241" t="s">
        <v>143</v>
      </c>
      <c r="T74" s="242" t="s">
        <v>144</v>
      </c>
      <c r="U74" s="221">
        <v>7.4999999999999997E-2</v>
      </c>
      <c r="V74" s="221">
        <f>ROUND(E74*U74,2)</f>
        <v>35.520000000000003</v>
      </c>
      <c r="W74" s="221"/>
      <c r="X74" s="221" t="s">
        <v>145</v>
      </c>
      <c r="Y74" s="221" t="s">
        <v>163</v>
      </c>
      <c r="Z74" s="210"/>
      <c r="AA74" s="210"/>
      <c r="AB74" s="210"/>
      <c r="AC74" s="210"/>
      <c r="AD74" s="210"/>
      <c r="AE74" s="210"/>
      <c r="AF74" s="210"/>
      <c r="AG74" s="210" t="s">
        <v>147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8" t="s">
        <v>498</v>
      </c>
      <c r="D75" s="243"/>
      <c r="E75" s="243"/>
      <c r="F75" s="243"/>
      <c r="G75" s="243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149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17"/>
      <c r="B76" s="218"/>
      <c r="C76" s="259" t="s">
        <v>449</v>
      </c>
      <c r="D76" s="223"/>
      <c r="E76" s="224"/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151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9" t="s">
        <v>499</v>
      </c>
      <c r="D77" s="223"/>
      <c r="E77" s="224">
        <v>473.6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151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6">
        <v>12</v>
      </c>
      <c r="B78" s="237" t="s">
        <v>500</v>
      </c>
      <c r="C78" s="257" t="s">
        <v>501</v>
      </c>
      <c r="D78" s="238" t="s">
        <v>141</v>
      </c>
      <c r="E78" s="239">
        <v>48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4.0000000000000003E-5</v>
      </c>
      <c r="O78" s="239">
        <f>ROUND(E78*N78,2)</f>
        <v>0</v>
      </c>
      <c r="P78" s="239">
        <v>0</v>
      </c>
      <c r="Q78" s="239">
        <f>ROUND(E78*P78,2)</f>
        <v>0</v>
      </c>
      <c r="R78" s="241" t="s">
        <v>502</v>
      </c>
      <c r="S78" s="241" t="s">
        <v>143</v>
      </c>
      <c r="T78" s="242" t="s">
        <v>144</v>
      </c>
      <c r="U78" s="221">
        <v>0.06</v>
      </c>
      <c r="V78" s="221">
        <f>ROUND(E78*U78,2)</f>
        <v>2.88</v>
      </c>
      <c r="W78" s="221"/>
      <c r="X78" s="221" t="s">
        <v>145</v>
      </c>
      <c r="Y78" s="221" t="s">
        <v>163</v>
      </c>
      <c r="Z78" s="210"/>
      <c r="AA78" s="210"/>
      <c r="AB78" s="210"/>
      <c r="AC78" s="210"/>
      <c r="AD78" s="210"/>
      <c r="AE78" s="210"/>
      <c r="AF78" s="210"/>
      <c r="AG78" s="210" t="s">
        <v>147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9" t="s">
        <v>503</v>
      </c>
      <c r="D79" s="223"/>
      <c r="E79" s="224">
        <v>48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151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6">
        <v>13</v>
      </c>
      <c r="B80" s="237" t="s">
        <v>504</v>
      </c>
      <c r="C80" s="257" t="s">
        <v>505</v>
      </c>
      <c r="D80" s="238" t="s">
        <v>207</v>
      </c>
      <c r="E80" s="239">
        <v>8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41"/>
      <c r="S80" s="241" t="s">
        <v>217</v>
      </c>
      <c r="T80" s="242" t="s">
        <v>218</v>
      </c>
      <c r="U80" s="221">
        <v>0.27</v>
      </c>
      <c r="V80" s="221">
        <f>ROUND(E80*U80,2)</f>
        <v>2.16</v>
      </c>
      <c r="W80" s="221"/>
      <c r="X80" s="221" t="s">
        <v>145</v>
      </c>
      <c r="Y80" s="221" t="s">
        <v>163</v>
      </c>
      <c r="Z80" s="210"/>
      <c r="AA80" s="210"/>
      <c r="AB80" s="210"/>
      <c r="AC80" s="210"/>
      <c r="AD80" s="210"/>
      <c r="AE80" s="210"/>
      <c r="AF80" s="210"/>
      <c r="AG80" s="210" t="s">
        <v>147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9" t="s">
        <v>438</v>
      </c>
      <c r="D81" s="223"/>
      <c r="E81" s="224"/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151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9" t="s">
        <v>506</v>
      </c>
      <c r="D82" s="223"/>
      <c r="E82" s="224">
        <v>8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151</v>
      </c>
      <c r="AH82" s="210">
        <v>5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6">
        <v>14</v>
      </c>
      <c r="B83" s="237" t="s">
        <v>507</v>
      </c>
      <c r="C83" s="257" t="s">
        <v>508</v>
      </c>
      <c r="D83" s="238" t="s">
        <v>207</v>
      </c>
      <c r="E83" s="239">
        <v>8</v>
      </c>
      <c r="F83" s="240"/>
      <c r="G83" s="241">
        <f>ROUND(E83*F83,2)</f>
        <v>0</v>
      </c>
      <c r="H83" s="240"/>
      <c r="I83" s="241">
        <f>ROUND(E83*H83,2)</f>
        <v>0</v>
      </c>
      <c r="J83" s="240"/>
      <c r="K83" s="241">
        <f>ROUND(E83*J83,2)</f>
        <v>0</v>
      </c>
      <c r="L83" s="241">
        <v>21</v>
      </c>
      <c r="M83" s="241">
        <f>G83*(1+L83/100)</f>
        <v>0</v>
      </c>
      <c r="N83" s="239">
        <v>0.05</v>
      </c>
      <c r="O83" s="239">
        <f>ROUND(E83*N83,2)</f>
        <v>0.4</v>
      </c>
      <c r="P83" s="239">
        <v>0</v>
      </c>
      <c r="Q83" s="239">
        <f>ROUND(E83*P83,2)</f>
        <v>0</v>
      </c>
      <c r="R83" s="241"/>
      <c r="S83" s="241" t="s">
        <v>217</v>
      </c>
      <c r="T83" s="242" t="s">
        <v>218</v>
      </c>
      <c r="U83" s="221">
        <v>0</v>
      </c>
      <c r="V83" s="221">
        <f>ROUND(E83*U83,2)</f>
        <v>0</v>
      </c>
      <c r="W83" s="221"/>
      <c r="X83" s="221" t="s">
        <v>240</v>
      </c>
      <c r="Y83" s="221" t="s">
        <v>163</v>
      </c>
      <c r="Z83" s="210"/>
      <c r="AA83" s="210"/>
      <c r="AB83" s="210"/>
      <c r="AC83" s="210"/>
      <c r="AD83" s="210"/>
      <c r="AE83" s="210"/>
      <c r="AF83" s="210"/>
      <c r="AG83" s="210" t="s">
        <v>241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59" t="s">
        <v>509</v>
      </c>
      <c r="D84" s="223"/>
      <c r="E84" s="224">
        <v>8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151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36">
        <v>15</v>
      </c>
      <c r="B85" s="237" t="s">
        <v>510</v>
      </c>
      <c r="C85" s="257" t="s">
        <v>511</v>
      </c>
      <c r="D85" s="238" t="s">
        <v>141</v>
      </c>
      <c r="E85" s="239">
        <v>599.84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2.9999999999999997E-4</v>
      </c>
      <c r="O85" s="239">
        <f>ROUND(E85*N85,2)</f>
        <v>0.18</v>
      </c>
      <c r="P85" s="239">
        <v>0</v>
      </c>
      <c r="Q85" s="239">
        <f>ROUND(E85*P85,2)</f>
        <v>0</v>
      </c>
      <c r="R85" s="241" t="s">
        <v>420</v>
      </c>
      <c r="S85" s="241" t="s">
        <v>512</v>
      </c>
      <c r="T85" s="242" t="s">
        <v>144</v>
      </c>
      <c r="U85" s="221">
        <v>0</v>
      </c>
      <c r="V85" s="221">
        <f>ROUND(E85*U85,2)</f>
        <v>0</v>
      </c>
      <c r="W85" s="221"/>
      <c r="X85" s="221" t="s">
        <v>240</v>
      </c>
      <c r="Y85" s="221" t="s">
        <v>163</v>
      </c>
      <c r="Z85" s="210"/>
      <c r="AA85" s="210"/>
      <c r="AB85" s="210"/>
      <c r="AC85" s="210"/>
      <c r="AD85" s="210"/>
      <c r="AE85" s="210"/>
      <c r="AF85" s="210"/>
      <c r="AG85" s="210" t="s">
        <v>241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9" t="s">
        <v>438</v>
      </c>
      <c r="D86" s="223"/>
      <c r="E86" s="224"/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151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9" t="s">
        <v>513</v>
      </c>
      <c r="D87" s="223"/>
      <c r="E87" s="224">
        <v>55.2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151</v>
      </c>
      <c r="AH87" s="210">
        <v>5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9" t="s">
        <v>449</v>
      </c>
      <c r="D88" s="223"/>
      <c r="E88" s="224"/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151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9" t="s">
        <v>514</v>
      </c>
      <c r="D89" s="223"/>
      <c r="E89" s="224">
        <v>544.64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151</v>
      </c>
      <c r="AH89" s="210">
        <v>5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">
      <c r="A90" s="229" t="s">
        <v>137</v>
      </c>
      <c r="B90" s="230" t="s">
        <v>79</v>
      </c>
      <c r="C90" s="256" t="s">
        <v>80</v>
      </c>
      <c r="D90" s="231"/>
      <c r="E90" s="232"/>
      <c r="F90" s="233"/>
      <c r="G90" s="233">
        <f>SUMIF(AG91:AG95,"&lt;&gt;NOR",G91:G95)</f>
        <v>0</v>
      </c>
      <c r="H90" s="233"/>
      <c r="I90" s="233">
        <f>SUM(I91:I95)</f>
        <v>0</v>
      </c>
      <c r="J90" s="233"/>
      <c r="K90" s="233">
        <f>SUM(K91:K95)</f>
        <v>0</v>
      </c>
      <c r="L90" s="233"/>
      <c r="M90" s="233">
        <f>SUM(M91:M95)</f>
        <v>0</v>
      </c>
      <c r="N90" s="232"/>
      <c r="O90" s="232">
        <f>SUM(O91:O95)</f>
        <v>1.07</v>
      </c>
      <c r="P90" s="232"/>
      <c r="Q90" s="232">
        <f>SUM(Q91:Q95)</f>
        <v>0</v>
      </c>
      <c r="R90" s="233"/>
      <c r="S90" s="233"/>
      <c r="T90" s="234"/>
      <c r="U90" s="228"/>
      <c r="V90" s="228">
        <f>SUM(V91:V95)</f>
        <v>0.96</v>
      </c>
      <c r="W90" s="228"/>
      <c r="X90" s="228"/>
      <c r="Y90" s="228"/>
      <c r="AG90" t="s">
        <v>138</v>
      </c>
    </row>
    <row r="91" spans="1:60" outlineLevel="1" x14ac:dyDescent="0.2">
      <c r="A91" s="236">
        <v>16</v>
      </c>
      <c r="B91" s="237" t="s">
        <v>515</v>
      </c>
      <c r="C91" s="257" t="s">
        <v>516</v>
      </c>
      <c r="D91" s="238" t="s">
        <v>161</v>
      </c>
      <c r="E91" s="239">
        <v>0.56399999999999995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39">
        <v>1.8907700000000001</v>
      </c>
      <c r="O91" s="239">
        <f>ROUND(E91*N91,2)</f>
        <v>1.07</v>
      </c>
      <c r="P91" s="239">
        <v>0</v>
      </c>
      <c r="Q91" s="239">
        <f>ROUND(E91*P91,2)</f>
        <v>0</v>
      </c>
      <c r="R91" s="241" t="s">
        <v>502</v>
      </c>
      <c r="S91" s="241" t="s">
        <v>143</v>
      </c>
      <c r="T91" s="242" t="s">
        <v>144</v>
      </c>
      <c r="U91" s="221">
        <v>1.6950000000000001</v>
      </c>
      <c r="V91" s="221">
        <f>ROUND(E91*U91,2)</f>
        <v>0.96</v>
      </c>
      <c r="W91" s="221"/>
      <c r="X91" s="221" t="s">
        <v>145</v>
      </c>
      <c r="Y91" s="221" t="s">
        <v>163</v>
      </c>
      <c r="Z91" s="210"/>
      <c r="AA91" s="210"/>
      <c r="AB91" s="210"/>
      <c r="AC91" s="210"/>
      <c r="AD91" s="210"/>
      <c r="AE91" s="210"/>
      <c r="AF91" s="210"/>
      <c r="AG91" s="210" t="s">
        <v>147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8" t="s">
        <v>517</v>
      </c>
      <c r="D92" s="243"/>
      <c r="E92" s="243"/>
      <c r="F92" s="243"/>
      <c r="G92" s="243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149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9" t="s">
        <v>449</v>
      </c>
      <c r="D93" s="223"/>
      <c r="E93" s="224"/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151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9" t="s">
        <v>518</v>
      </c>
      <c r="D94" s="223"/>
      <c r="E94" s="224">
        <v>0.16800000000000001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151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9" t="s">
        <v>519</v>
      </c>
      <c r="D95" s="223"/>
      <c r="E95" s="224">
        <v>0.39600000000000002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151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">
      <c r="A96" s="229" t="s">
        <v>137</v>
      </c>
      <c r="B96" s="230" t="s">
        <v>81</v>
      </c>
      <c r="C96" s="256" t="s">
        <v>82</v>
      </c>
      <c r="D96" s="231"/>
      <c r="E96" s="232"/>
      <c r="F96" s="233"/>
      <c r="G96" s="233">
        <f>SUMIF(AG97:AG109,"&lt;&gt;NOR",G97:G109)</f>
        <v>0</v>
      </c>
      <c r="H96" s="233"/>
      <c r="I96" s="233">
        <f>SUM(I97:I109)</f>
        <v>0</v>
      </c>
      <c r="J96" s="233"/>
      <c r="K96" s="233">
        <f>SUM(K97:K109)</f>
        <v>0</v>
      </c>
      <c r="L96" s="233"/>
      <c r="M96" s="233">
        <f>SUM(M97:M109)</f>
        <v>0</v>
      </c>
      <c r="N96" s="232"/>
      <c r="O96" s="232">
        <f>SUM(O97:O109)</f>
        <v>0</v>
      </c>
      <c r="P96" s="232"/>
      <c r="Q96" s="232">
        <f>SUM(Q97:Q109)</f>
        <v>0</v>
      </c>
      <c r="R96" s="233"/>
      <c r="S96" s="233"/>
      <c r="T96" s="234"/>
      <c r="U96" s="228"/>
      <c r="V96" s="228">
        <f>SUM(V97:V109)</f>
        <v>0.45</v>
      </c>
      <c r="W96" s="228"/>
      <c r="X96" s="228"/>
      <c r="Y96" s="228"/>
      <c r="AG96" t="s">
        <v>138</v>
      </c>
    </row>
    <row r="97" spans="1:60" outlineLevel="1" x14ac:dyDescent="0.2">
      <c r="A97" s="236">
        <v>17</v>
      </c>
      <c r="B97" s="237" t="s">
        <v>520</v>
      </c>
      <c r="C97" s="257" t="s">
        <v>521</v>
      </c>
      <c r="D97" s="238" t="s">
        <v>141</v>
      </c>
      <c r="E97" s="239">
        <v>8.01</v>
      </c>
      <c r="F97" s="240"/>
      <c r="G97" s="241">
        <f>ROUND(E97*F97,2)</f>
        <v>0</v>
      </c>
      <c r="H97" s="240"/>
      <c r="I97" s="241">
        <f>ROUND(E97*H97,2)</f>
        <v>0</v>
      </c>
      <c r="J97" s="240"/>
      <c r="K97" s="241">
        <f>ROUND(E97*J97,2)</f>
        <v>0</v>
      </c>
      <c r="L97" s="241">
        <v>21</v>
      </c>
      <c r="M97" s="241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41" t="s">
        <v>142</v>
      </c>
      <c r="S97" s="241" t="s">
        <v>143</v>
      </c>
      <c r="T97" s="242" t="s">
        <v>144</v>
      </c>
      <c r="U97" s="221">
        <v>2.5999999999999999E-2</v>
      </c>
      <c r="V97" s="221">
        <f>ROUND(E97*U97,2)</f>
        <v>0.21</v>
      </c>
      <c r="W97" s="221"/>
      <c r="X97" s="221" t="s">
        <v>145</v>
      </c>
      <c r="Y97" s="221" t="s">
        <v>163</v>
      </c>
      <c r="Z97" s="210"/>
      <c r="AA97" s="210"/>
      <c r="AB97" s="210"/>
      <c r="AC97" s="210"/>
      <c r="AD97" s="210"/>
      <c r="AE97" s="210"/>
      <c r="AF97" s="210"/>
      <c r="AG97" s="210" t="s">
        <v>147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17"/>
      <c r="B98" s="218"/>
      <c r="C98" s="258" t="s">
        <v>522</v>
      </c>
      <c r="D98" s="243"/>
      <c r="E98" s="243"/>
      <c r="F98" s="243"/>
      <c r="G98" s="243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149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9" t="s">
        <v>438</v>
      </c>
      <c r="D99" s="223"/>
      <c r="E99" s="224"/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151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59" t="s">
        <v>523</v>
      </c>
      <c r="D100" s="223"/>
      <c r="E100" s="224">
        <v>5.76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151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59" t="s">
        <v>524</v>
      </c>
      <c r="D101" s="223"/>
      <c r="E101" s="224">
        <v>2.25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151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6">
        <v>18</v>
      </c>
      <c r="B102" s="237" t="s">
        <v>525</v>
      </c>
      <c r="C102" s="257" t="s">
        <v>526</v>
      </c>
      <c r="D102" s="238" t="s">
        <v>141</v>
      </c>
      <c r="E102" s="239">
        <v>5.76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21</v>
      </c>
      <c r="M102" s="241">
        <f>G102*(1+L102/100)</f>
        <v>0</v>
      </c>
      <c r="N102" s="239">
        <v>0</v>
      </c>
      <c r="O102" s="239">
        <f>ROUND(E102*N102,2)</f>
        <v>0</v>
      </c>
      <c r="P102" s="239">
        <v>0</v>
      </c>
      <c r="Q102" s="239">
        <f>ROUND(E102*P102,2)</f>
        <v>0</v>
      </c>
      <c r="R102" s="241" t="s">
        <v>142</v>
      </c>
      <c r="S102" s="241" t="s">
        <v>143</v>
      </c>
      <c r="T102" s="242" t="s">
        <v>144</v>
      </c>
      <c r="U102" s="221">
        <v>1.9E-2</v>
      </c>
      <c r="V102" s="221">
        <f>ROUND(E102*U102,2)</f>
        <v>0.11</v>
      </c>
      <c r="W102" s="221"/>
      <c r="X102" s="221" t="s">
        <v>145</v>
      </c>
      <c r="Y102" s="221" t="s">
        <v>163</v>
      </c>
      <c r="Z102" s="210"/>
      <c r="AA102" s="210"/>
      <c r="AB102" s="210"/>
      <c r="AC102" s="210"/>
      <c r="AD102" s="210"/>
      <c r="AE102" s="210"/>
      <c r="AF102" s="210"/>
      <c r="AG102" s="210" t="s">
        <v>147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58" t="s">
        <v>522</v>
      </c>
      <c r="D103" s="243"/>
      <c r="E103" s="243"/>
      <c r="F103" s="243"/>
      <c r="G103" s="243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149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9" t="s">
        <v>438</v>
      </c>
      <c r="D104" s="223"/>
      <c r="E104" s="224"/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151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9" t="s">
        <v>527</v>
      </c>
      <c r="D105" s="223"/>
      <c r="E105" s="224">
        <v>5.76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151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6">
        <v>19</v>
      </c>
      <c r="B106" s="237" t="s">
        <v>528</v>
      </c>
      <c r="C106" s="257" t="s">
        <v>529</v>
      </c>
      <c r="D106" s="238" t="s">
        <v>141</v>
      </c>
      <c r="E106" s="239">
        <v>5.76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41" t="s">
        <v>142</v>
      </c>
      <c r="S106" s="241" t="s">
        <v>143</v>
      </c>
      <c r="T106" s="242" t="s">
        <v>144</v>
      </c>
      <c r="U106" s="221">
        <v>2.3E-2</v>
      </c>
      <c r="V106" s="221">
        <f>ROUND(E106*U106,2)</f>
        <v>0.13</v>
      </c>
      <c r="W106" s="221"/>
      <c r="X106" s="221" t="s">
        <v>145</v>
      </c>
      <c r="Y106" s="221" t="s">
        <v>163</v>
      </c>
      <c r="Z106" s="210"/>
      <c r="AA106" s="210"/>
      <c r="AB106" s="210"/>
      <c r="AC106" s="210"/>
      <c r="AD106" s="210"/>
      <c r="AE106" s="210"/>
      <c r="AF106" s="210"/>
      <c r="AG106" s="210" t="s">
        <v>147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8" t="s">
        <v>522</v>
      </c>
      <c r="D107" s="243"/>
      <c r="E107" s="243"/>
      <c r="F107" s="243"/>
      <c r="G107" s="243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149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9" t="s">
        <v>438</v>
      </c>
      <c r="D108" s="223"/>
      <c r="E108" s="224"/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151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9" t="s">
        <v>530</v>
      </c>
      <c r="D109" s="223"/>
      <c r="E109" s="224">
        <v>5.76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151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x14ac:dyDescent="0.2">
      <c r="A110" s="229" t="s">
        <v>137</v>
      </c>
      <c r="B110" s="230" t="s">
        <v>83</v>
      </c>
      <c r="C110" s="256" t="s">
        <v>84</v>
      </c>
      <c r="D110" s="231"/>
      <c r="E110" s="232"/>
      <c r="F110" s="233"/>
      <c r="G110" s="233">
        <f>SUMIF(AG111:AG114,"&lt;&gt;NOR",G111:G114)</f>
        <v>0</v>
      </c>
      <c r="H110" s="233"/>
      <c r="I110" s="233">
        <f>SUM(I111:I114)</f>
        <v>0</v>
      </c>
      <c r="J110" s="233"/>
      <c r="K110" s="233">
        <f>SUM(K111:K114)</f>
        <v>0</v>
      </c>
      <c r="L110" s="233"/>
      <c r="M110" s="233">
        <f>SUM(M111:M114)</f>
        <v>0</v>
      </c>
      <c r="N110" s="232"/>
      <c r="O110" s="232">
        <f>SUM(O111:O114)</f>
        <v>0.85</v>
      </c>
      <c r="P110" s="232"/>
      <c r="Q110" s="232">
        <f>SUM(Q111:Q114)</f>
        <v>0</v>
      </c>
      <c r="R110" s="233"/>
      <c r="S110" s="233"/>
      <c r="T110" s="234"/>
      <c r="U110" s="228"/>
      <c r="V110" s="228">
        <f>SUM(V111:V114)</f>
        <v>0.78</v>
      </c>
      <c r="W110" s="228"/>
      <c r="X110" s="228"/>
      <c r="Y110" s="228"/>
      <c r="AG110" t="s">
        <v>138</v>
      </c>
    </row>
    <row r="111" spans="1:60" outlineLevel="1" x14ac:dyDescent="0.2">
      <c r="A111" s="236">
        <v>20</v>
      </c>
      <c r="B111" s="237" t="s">
        <v>531</v>
      </c>
      <c r="C111" s="257" t="s">
        <v>532</v>
      </c>
      <c r="D111" s="238" t="s">
        <v>161</v>
      </c>
      <c r="E111" s="239">
        <v>0.33750000000000002</v>
      </c>
      <c r="F111" s="240"/>
      <c r="G111" s="241">
        <f>ROUND(E111*F111,2)</f>
        <v>0</v>
      </c>
      <c r="H111" s="240"/>
      <c r="I111" s="241">
        <f>ROUND(E111*H111,2)</f>
        <v>0</v>
      </c>
      <c r="J111" s="240"/>
      <c r="K111" s="241">
        <f>ROUND(E111*J111,2)</f>
        <v>0</v>
      </c>
      <c r="L111" s="241">
        <v>21</v>
      </c>
      <c r="M111" s="241">
        <f>G111*(1+L111/100)</f>
        <v>0</v>
      </c>
      <c r="N111" s="239">
        <v>2.5249999999999999</v>
      </c>
      <c r="O111" s="239">
        <f>ROUND(E111*N111,2)</f>
        <v>0.85</v>
      </c>
      <c r="P111" s="239">
        <v>0</v>
      </c>
      <c r="Q111" s="239">
        <f>ROUND(E111*P111,2)</f>
        <v>0</v>
      </c>
      <c r="R111" s="241" t="s">
        <v>195</v>
      </c>
      <c r="S111" s="241" t="s">
        <v>143</v>
      </c>
      <c r="T111" s="242" t="s">
        <v>144</v>
      </c>
      <c r="U111" s="221">
        <v>2.3170000000000002</v>
      </c>
      <c r="V111" s="221">
        <f>ROUND(E111*U111,2)</f>
        <v>0.78</v>
      </c>
      <c r="W111" s="221"/>
      <c r="X111" s="221" t="s">
        <v>145</v>
      </c>
      <c r="Y111" s="221" t="s">
        <v>163</v>
      </c>
      <c r="Z111" s="210"/>
      <c r="AA111" s="210"/>
      <c r="AB111" s="210"/>
      <c r="AC111" s="210"/>
      <c r="AD111" s="210"/>
      <c r="AE111" s="210"/>
      <c r="AF111" s="210"/>
      <c r="AG111" s="210" t="s">
        <v>147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8" t="s">
        <v>533</v>
      </c>
      <c r="D112" s="243"/>
      <c r="E112" s="243"/>
      <c r="F112" s="243"/>
      <c r="G112" s="243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149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59" t="s">
        <v>534</v>
      </c>
      <c r="D113" s="223"/>
      <c r="E113" s="224">
        <v>0.33750000000000002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151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9" t="s">
        <v>535</v>
      </c>
      <c r="D114" s="223"/>
      <c r="E114" s="224"/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151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">
      <c r="A115" s="229" t="s">
        <v>137</v>
      </c>
      <c r="B115" s="230" t="s">
        <v>85</v>
      </c>
      <c r="C115" s="256" t="s">
        <v>86</v>
      </c>
      <c r="D115" s="231"/>
      <c r="E115" s="232"/>
      <c r="F115" s="233"/>
      <c r="G115" s="233">
        <f>SUMIF(AG116:AG184,"&lt;&gt;NOR",G116:G184)</f>
        <v>0</v>
      </c>
      <c r="H115" s="233"/>
      <c r="I115" s="233">
        <f>SUM(I116:I184)</f>
        <v>0</v>
      </c>
      <c r="J115" s="233"/>
      <c r="K115" s="233">
        <f>SUM(K116:K184)</f>
        <v>0</v>
      </c>
      <c r="L115" s="233"/>
      <c r="M115" s="233">
        <f>SUM(M116:M184)</f>
        <v>0</v>
      </c>
      <c r="N115" s="232"/>
      <c r="O115" s="232">
        <f>SUM(O116:O184)</f>
        <v>4.4599999999999991</v>
      </c>
      <c r="P115" s="232"/>
      <c r="Q115" s="232">
        <f>SUM(Q116:Q184)</f>
        <v>0</v>
      </c>
      <c r="R115" s="233"/>
      <c r="S115" s="233"/>
      <c r="T115" s="234"/>
      <c r="U115" s="228"/>
      <c r="V115" s="228">
        <f>SUM(V116:V184)</f>
        <v>15.370000000000001</v>
      </c>
      <c r="W115" s="228"/>
      <c r="X115" s="228"/>
      <c r="Y115" s="228"/>
      <c r="AG115" t="s">
        <v>138</v>
      </c>
    </row>
    <row r="116" spans="1:60" ht="22.5" outlineLevel="1" x14ac:dyDescent="0.2">
      <c r="A116" s="236">
        <v>21</v>
      </c>
      <c r="B116" s="237" t="s">
        <v>536</v>
      </c>
      <c r="C116" s="257" t="s">
        <v>537</v>
      </c>
      <c r="D116" s="238" t="s">
        <v>207</v>
      </c>
      <c r="E116" s="239">
        <v>1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6.6E-3</v>
      </c>
      <c r="O116" s="239">
        <f>ROUND(E116*N116,2)</f>
        <v>0.01</v>
      </c>
      <c r="P116" s="239">
        <v>0</v>
      </c>
      <c r="Q116" s="239">
        <f>ROUND(E116*P116,2)</f>
        <v>0</v>
      </c>
      <c r="R116" s="241" t="s">
        <v>502</v>
      </c>
      <c r="S116" s="241" t="s">
        <v>143</v>
      </c>
      <c r="T116" s="242" t="s">
        <v>144</v>
      </c>
      <c r="U116" s="221">
        <v>0.56000000000000005</v>
      </c>
      <c r="V116" s="221">
        <f>ROUND(E116*U116,2)</f>
        <v>0.56000000000000005</v>
      </c>
      <c r="W116" s="221"/>
      <c r="X116" s="221" t="s">
        <v>145</v>
      </c>
      <c r="Y116" s="221" t="s">
        <v>538</v>
      </c>
      <c r="Z116" s="210"/>
      <c r="AA116" s="210"/>
      <c r="AB116" s="210"/>
      <c r="AC116" s="210"/>
      <c r="AD116" s="210"/>
      <c r="AE116" s="210"/>
      <c r="AF116" s="210"/>
      <c r="AG116" s="210" t="s">
        <v>147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9" t="s">
        <v>73</v>
      </c>
      <c r="D117" s="223"/>
      <c r="E117" s="224">
        <v>1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151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6">
        <v>22</v>
      </c>
      <c r="B118" s="237" t="s">
        <v>539</v>
      </c>
      <c r="C118" s="257" t="s">
        <v>540</v>
      </c>
      <c r="D118" s="238" t="s">
        <v>248</v>
      </c>
      <c r="E118" s="239">
        <v>152.80000000000001</v>
      </c>
      <c r="F118" s="240"/>
      <c r="G118" s="241">
        <f>ROUND(E118*F118,2)</f>
        <v>0</v>
      </c>
      <c r="H118" s="240"/>
      <c r="I118" s="241">
        <f>ROUND(E118*H118,2)</f>
        <v>0</v>
      </c>
      <c r="J118" s="240"/>
      <c r="K118" s="241">
        <f>ROUND(E118*J118,2)</f>
        <v>0</v>
      </c>
      <c r="L118" s="241">
        <v>21</v>
      </c>
      <c r="M118" s="241">
        <f>G118*(1+L118/100)</f>
        <v>0</v>
      </c>
      <c r="N118" s="239">
        <v>0</v>
      </c>
      <c r="O118" s="239">
        <f>ROUND(E118*N118,2)</f>
        <v>0</v>
      </c>
      <c r="P118" s="239">
        <v>0</v>
      </c>
      <c r="Q118" s="239">
        <f>ROUND(E118*P118,2)</f>
        <v>0</v>
      </c>
      <c r="R118" s="241"/>
      <c r="S118" s="241" t="s">
        <v>143</v>
      </c>
      <c r="T118" s="242" t="s">
        <v>144</v>
      </c>
      <c r="U118" s="221">
        <v>3.3000000000000002E-2</v>
      </c>
      <c r="V118" s="221">
        <f>ROUND(E118*U118,2)</f>
        <v>5.04</v>
      </c>
      <c r="W118" s="221"/>
      <c r="X118" s="221" t="s">
        <v>145</v>
      </c>
      <c r="Y118" s="221" t="s">
        <v>163</v>
      </c>
      <c r="Z118" s="210"/>
      <c r="AA118" s="210"/>
      <c r="AB118" s="210"/>
      <c r="AC118" s="210"/>
      <c r="AD118" s="210"/>
      <c r="AE118" s="210"/>
      <c r="AF118" s="210"/>
      <c r="AG118" s="210" t="s">
        <v>147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59" t="s">
        <v>438</v>
      </c>
      <c r="D119" s="223"/>
      <c r="E119" s="224"/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151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9" t="s">
        <v>541</v>
      </c>
      <c r="D120" s="223"/>
      <c r="E120" s="224">
        <v>4.8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151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59" t="s">
        <v>542</v>
      </c>
      <c r="D121" s="223"/>
      <c r="E121" s="224">
        <v>148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151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6">
        <v>23</v>
      </c>
      <c r="B122" s="237" t="s">
        <v>543</v>
      </c>
      <c r="C122" s="257" t="s">
        <v>544</v>
      </c>
      <c r="D122" s="238" t="s">
        <v>248</v>
      </c>
      <c r="E122" s="239">
        <v>4.8</v>
      </c>
      <c r="F122" s="240"/>
      <c r="G122" s="241">
        <f>ROUND(E122*F122,2)</f>
        <v>0</v>
      </c>
      <c r="H122" s="240"/>
      <c r="I122" s="241">
        <f>ROUND(E122*H122,2)</f>
        <v>0</v>
      </c>
      <c r="J122" s="240"/>
      <c r="K122" s="241">
        <f>ROUND(E122*J122,2)</f>
        <v>0</v>
      </c>
      <c r="L122" s="241">
        <v>21</v>
      </c>
      <c r="M122" s="241">
        <f>G122*(1+L122/100)</f>
        <v>0</v>
      </c>
      <c r="N122" s="239">
        <v>0</v>
      </c>
      <c r="O122" s="239">
        <f>ROUND(E122*N122,2)</f>
        <v>0</v>
      </c>
      <c r="P122" s="239">
        <v>0</v>
      </c>
      <c r="Q122" s="239">
        <f>ROUND(E122*P122,2)</f>
        <v>0</v>
      </c>
      <c r="R122" s="241"/>
      <c r="S122" s="241" t="s">
        <v>143</v>
      </c>
      <c r="T122" s="242" t="s">
        <v>144</v>
      </c>
      <c r="U122" s="221">
        <v>3.4000000000000002E-2</v>
      </c>
      <c r="V122" s="221">
        <f>ROUND(E122*U122,2)</f>
        <v>0.16</v>
      </c>
      <c r="W122" s="221"/>
      <c r="X122" s="221" t="s">
        <v>145</v>
      </c>
      <c r="Y122" s="221" t="s">
        <v>163</v>
      </c>
      <c r="Z122" s="210"/>
      <c r="AA122" s="210"/>
      <c r="AB122" s="210"/>
      <c r="AC122" s="210"/>
      <c r="AD122" s="210"/>
      <c r="AE122" s="210"/>
      <c r="AF122" s="210"/>
      <c r="AG122" s="210" t="s">
        <v>147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9" t="s">
        <v>449</v>
      </c>
      <c r="D123" s="223"/>
      <c r="E123" s="224"/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151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59" t="s">
        <v>545</v>
      </c>
      <c r="D124" s="223"/>
      <c r="E124" s="224">
        <v>4.8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151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36">
        <v>24</v>
      </c>
      <c r="B125" s="237" t="s">
        <v>546</v>
      </c>
      <c r="C125" s="257" t="s">
        <v>547</v>
      </c>
      <c r="D125" s="238" t="s">
        <v>207</v>
      </c>
      <c r="E125" s="239">
        <v>18</v>
      </c>
      <c r="F125" s="240"/>
      <c r="G125" s="241">
        <f>ROUND(E125*F125,2)</f>
        <v>0</v>
      </c>
      <c r="H125" s="240"/>
      <c r="I125" s="241">
        <f>ROUND(E125*H125,2)</f>
        <v>0</v>
      </c>
      <c r="J125" s="240"/>
      <c r="K125" s="241">
        <f>ROUND(E125*J125,2)</f>
        <v>0</v>
      </c>
      <c r="L125" s="241">
        <v>21</v>
      </c>
      <c r="M125" s="241">
        <f>G125*(1+L125/100)</f>
        <v>0</v>
      </c>
      <c r="N125" s="239">
        <v>1.0000000000000001E-5</v>
      </c>
      <c r="O125" s="239">
        <f>ROUND(E125*N125,2)</f>
        <v>0</v>
      </c>
      <c r="P125" s="239">
        <v>0</v>
      </c>
      <c r="Q125" s="239">
        <f>ROUND(E125*P125,2)</f>
        <v>0</v>
      </c>
      <c r="R125" s="241" t="s">
        <v>502</v>
      </c>
      <c r="S125" s="241" t="s">
        <v>143</v>
      </c>
      <c r="T125" s="242" t="s">
        <v>144</v>
      </c>
      <c r="U125" s="221">
        <v>0.17599999999999999</v>
      </c>
      <c r="V125" s="221">
        <f>ROUND(E125*U125,2)</f>
        <v>3.17</v>
      </c>
      <c r="W125" s="221"/>
      <c r="X125" s="221" t="s">
        <v>145</v>
      </c>
      <c r="Y125" s="221" t="s">
        <v>163</v>
      </c>
      <c r="Z125" s="210"/>
      <c r="AA125" s="210"/>
      <c r="AB125" s="210"/>
      <c r="AC125" s="210"/>
      <c r="AD125" s="210"/>
      <c r="AE125" s="210"/>
      <c r="AF125" s="210"/>
      <c r="AG125" s="210" t="s">
        <v>147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8" t="s">
        <v>517</v>
      </c>
      <c r="D126" s="243"/>
      <c r="E126" s="243"/>
      <c r="F126" s="243"/>
      <c r="G126" s="243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149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9" t="s">
        <v>548</v>
      </c>
      <c r="D127" s="223"/>
      <c r="E127" s="224"/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151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59" t="s">
        <v>549</v>
      </c>
      <c r="D128" s="223"/>
      <c r="E128" s="224">
        <v>10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151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59" t="s">
        <v>550</v>
      </c>
      <c r="D129" s="223"/>
      <c r="E129" s="224">
        <v>6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151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59" t="s">
        <v>551</v>
      </c>
      <c r="D130" s="223"/>
      <c r="E130" s="224">
        <v>2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151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36">
        <v>25</v>
      </c>
      <c r="B131" s="237" t="s">
        <v>552</v>
      </c>
      <c r="C131" s="257" t="s">
        <v>553</v>
      </c>
      <c r="D131" s="238" t="s">
        <v>207</v>
      </c>
      <c r="E131" s="239">
        <v>1</v>
      </c>
      <c r="F131" s="240"/>
      <c r="G131" s="241">
        <f>ROUND(E131*F131,2)</f>
        <v>0</v>
      </c>
      <c r="H131" s="240"/>
      <c r="I131" s="241">
        <f>ROUND(E131*H131,2)</f>
        <v>0</v>
      </c>
      <c r="J131" s="240"/>
      <c r="K131" s="241">
        <f>ROUND(E131*J131,2)</f>
        <v>0</v>
      </c>
      <c r="L131" s="241">
        <v>21</v>
      </c>
      <c r="M131" s="241">
        <f>G131*(1+L131/100)</f>
        <v>0</v>
      </c>
      <c r="N131" s="239">
        <v>2.0000000000000002E-5</v>
      </c>
      <c r="O131" s="239">
        <f>ROUND(E131*N131,2)</f>
        <v>0</v>
      </c>
      <c r="P131" s="239">
        <v>0</v>
      </c>
      <c r="Q131" s="239">
        <f>ROUND(E131*P131,2)</f>
        <v>0</v>
      </c>
      <c r="R131" s="241" t="s">
        <v>502</v>
      </c>
      <c r="S131" s="241" t="s">
        <v>143</v>
      </c>
      <c r="T131" s="242" t="s">
        <v>144</v>
      </c>
      <c r="U131" s="221">
        <v>0.20599999999999999</v>
      </c>
      <c r="V131" s="221">
        <f>ROUND(E131*U131,2)</f>
        <v>0.21</v>
      </c>
      <c r="W131" s="221"/>
      <c r="X131" s="221" t="s">
        <v>145</v>
      </c>
      <c r="Y131" s="221" t="s">
        <v>163</v>
      </c>
      <c r="Z131" s="210"/>
      <c r="AA131" s="210"/>
      <c r="AB131" s="210"/>
      <c r="AC131" s="210"/>
      <c r="AD131" s="210"/>
      <c r="AE131" s="210"/>
      <c r="AF131" s="210"/>
      <c r="AG131" s="210" t="s">
        <v>147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8" t="s">
        <v>517</v>
      </c>
      <c r="D132" s="243"/>
      <c r="E132" s="243"/>
      <c r="F132" s="243"/>
      <c r="G132" s="243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149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9" t="s">
        <v>554</v>
      </c>
      <c r="D133" s="223"/>
      <c r="E133" s="224"/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151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9" t="s">
        <v>555</v>
      </c>
      <c r="D134" s="223"/>
      <c r="E134" s="224">
        <v>1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151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36">
        <v>26</v>
      </c>
      <c r="B135" s="237" t="s">
        <v>556</v>
      </c>
      <c r="C135" s="257" t="s">
        <v>557</v>
      </c>
      <c r="D135" s="238" t="s">
        <v>207</v>
      </c>
      <c r="E135" s="239">
        <v>2</v>
      </c>
      <c r="F135" s="240"/>
      <c r="G135" s="241">
        <f>ROUND(E135*F135,2)</f>
        <v>0</v>
      </c>
      <c r="H135" s="240"/>
      <c r="I135" s="241">
        <f>ROUND(E135*H135,2)</f>
        <v>0</v>
      </c>
      <c r="J135" s="240"/>
      <c r="K135" s="241">
        <f>ROUND(E135*J135,2)</f>
        <v>0</v>
      </c>
      <c r="L135" s="241">
        <v>21</v>
      </c>
      <c r="M135" s="241">
        <f>G135*(1+L135/100)</f>
        <v>0</v>
      </c>
      <c r="N135" s="239">
        <v>0</v>
      </c>
      <c r="O135" s="239">
        <f>ROUND(E135*N135,2)</f>
        <v>0</v>
      </c>
      <c r="P135" s="239">
        <v>0</v>
      </c>
      <c r="Q135" s="239">
        <f>ROUND(E135*P135,2)</f>
        <v>0</v>
      </c>
      <c r="R135" s="241" t="s">
        <v>502</v>
      </c>
      <c r="S135" s="241" t="s">
        <v>143</v>
      </c>
      <c r="T135" s="242" t="s">
        <v>144</v>
      </c>
      <c r="U135" s="221">
        <v>0.94599999999999995</v>
      </c>
      <c r="V135" s="221">
        <f>ROUND(E135*U135,2)</f>
        <v>1.89</v>
      </c>
      <c r="W135" s="221"/>
      <c r="X135" s="221" t="s">
        <v>145</v>
      </c>
      <c r="Y135" s="221" t="s">
        <v>538</v>
      </c>
      <c r="Z135" s="210"/>
      <c r="AA135" s="210"/>
      <c r="AB135" s="210"/>
      <c r="AC135" s="210"/>
      <c r="AD135" s="210"/>
      <c r="AE135" s="210"/>
      <c r="AF135" s="210"/>
      <c r="AG135" s="210" t="s">
        <v>147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8" t="s">
        <v>558</v>
      </c>
      <c r="D136" s="243"/>
      <c r="E136" s="243"/>
      <c r="F136" s="243"/>
      <c r="G136" s="243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149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59" t="s">
        <v>75</v>
      </c>
      <c r="D137" s="223"/>
      <c r="E137" s="224">
        <v>2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151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6">
        <v>27</v>
      </c>
      <c r="B138" s="237" t="s">
        <v>559</v>
      </c>
      <c r="C138" s="257" t="s">
        <v>560</v>
      </c>
      <c r="D138" s="238" t="s">
        <v>207</v>
      </c>
      <c r="E138" s="239">
        <v>1</v>
      </c>
      <c r="F138" s="240"/>
      <c r="G138" s="241">
        <f>ROUND(E138*F138,2)</f>
        <v>0</v>
      </c>
      <c r="H138" s="240"/>
      <c r="I138" s="241">
        <f>ROUND(E138*H138,2)</f>
        <v>0</v>
      </c>
      <c r="J138" s="240"/>
      <c r="K138" s="241">
        <f>ROUND(E138*J138,2)</f>
        <v>0</v>
      </c>
      <c r="L138" s="241">
        <v>21</v>
      </c>
      <c r="M138" s="241">
        <f>G138*(1+L138/100)</f>
        <v>0</v>
      </c>
      <c r="N138" s="239">
        <v>0</v>
      </c>
      <c r="O138" s="239">
        <f>ROUND(E138*N138,2)</f>
        <v>0</v>
      </c>
      <c r="P138" s="239">
        <v>0</v>
      </c>
      <c r="Q138" s="239">
        <f>ROUND(E138*P138,2)</f>
        <v>0</v>
      </c>
      <c r="R138" s="241" t="s">
        <v>502</v>
      </c>
      <c r="S138" s="241" t="s">
        <v>143</v>
      </c>
      <c r="T138" s="242" t="s">
        <v>144</v>
      </c>
      <c r="U138" s="221">
        <v>0.9</v>
      </c>
      <c r="V138" s="221">
        <f>ROUND(E138*U138,2)</f>
        <v>0.9</v>
      </c>
      <c r="W138" s="221"/>
      <c r="X138" s="221" t="s">
        <v>145</v>
      </c>
      <c r="Y138" s="221" t="s">
        <v>538</v>
      </c>
      <c r="Z138" s="210"/>
      <c r="AA138" s="210"/>
      <c r="AB138" s="210"/>
      <c r="AC138" s="210"/>
      <c r="AD138" s="210"/>
      <c r="AE138" s="210"/>
      <c r="AF138" s="210"/>
      <c r="AG138" s="210" t="s">
        <v>147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58" t="s">
        <v>558</v>
      </c>
      <c r="D139" s="243"/>
      <c r="E139" s="243"/>
      <c r="F139" s="243"/>
      <c r="G139" s="243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149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59" t="s">
        <v>73</v>
      </c>
      <c r="D140" s="223"/>
      <c r="E140" s="224">
        <v>1</v>
      </c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151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36">
        <v>28</v>
      </c>
      <c r="B141" s="237" t="s">
        <v>561</v>
      </c>
      <c r="C141" s="257" t="s">
        <v>562</v>
      </c>
      <c r="D141" s="238" t="s">
        <v>207</v>
      </c>
      <c r="E141" s="239">
        <v>1</v>
      </c>
      <c r="F141" s="240"/>
      <c r="G141" s="241">
        <f>ROUND(E141*F141,2)</f>
        <v>0</v>
      </c>
      <c r="H141" s="240"/>
      <c r="I141" s="241">
        <f>ROUND(E141*H141,2)</f>
        <v>0</v>
      </c>
      <c r="J141" s="240"/>
      <c r="K141" s="241">
        <f>ROUND(E141*J141,2)</f>
        <v>0</v>
      </c>
      <c r="L141" s="241">
        <v>21</v>
      </c>
      <c r="M141" s="241">
        <f>G141*(1+L141/100)</f>
        <v>0</v>
      </c>
      <c r="N141" s="239">
        <v>0</v>
      </c>
      <c r="O141" s="239">
        <f>ROUND(E141*N141,2)</f>
        <v>0</v>
      </c>
      <c r="P141" s="239">
        <v>0</v>
      </c>
      <c r="Q141" s="239">
        <f>ROUND(E141*P141,2)</f>
        <v>0</v>
      </c>
      <c r="R141" s="241" t="s">
        <v>502</v>
      </c>
      <c r="S141" s="241" t="s">
        <v>143</v>
      </c>
      <c r="T141" s="242" t="s">
        <v>144</v>
      </c>
      <c r="U141" s="221">
        <v>1.752</v>
      </c>
      <c r="V141" s="221">
        <f>ROUND(E141*U141,2)</f>
        <v>1.75</v>
      </c>
      <c r="W141" s="221"/>
      <c r="X141" s="221" t="s">
        <v>145</v>
      </c>
      <c r="Y141" s="221" t="s">
        <v>538</v>
      </c>
      <c r="Z141" s="210"/>
      <c r="AA141" s="210"/>
      <c r="AB141" s="210"/>
      <c r="AC141" s="210"/>
      <c r="AD141" s="210"/>
      <c r="AE141" s="210"/>
      <c r="AF141" s="210"/>
      <c r="AG141" s="210" t="s">
        <v>147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8" t="s">
        <v>558</v>
      </c>
      <c r="D142" s="243"/>
      <c r="E142" s="243"/>
      <c r="F142" s="243"/>
      <c r="G142" s="243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149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9" t="s">
        <v>73</v>
      </c>
      <c r="D143" s="223"/>
      <c r="E143" s="224">
        <v>1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151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6">
        <v>29</v>
      </c>
      <c r="B144" s="237" t="s">
        <v>563</v>
      </c>
      <c r="C144" s="257" t="s">
        <v>564</v>
      </c>
      <c r="D144" s="238" t="s">
        <v>207</v>
      </c>
      <c r="E144" s="239">
        <v>1</v>
      </c>
      <c r="F144" s="240"/>
      <c r="G144" s="241">
        <f>ROUND(E144*F144,2)</f>
        <v>0</v>
      </c>
      <c r="H144" s="240"/>
      <c r="I144" s="241">
        <f>ROUND(E144*H144,2)</f>
        <v>0</v>
      </c>
      <c r="J144" s="240"/>
      <c r="K144" s="241">
        <f>ROUND(E144*J144,2)</f>
        <v>0</v>
      </c>
      <c r="L144" s="241">
        <v>21</v>
      </c>
      <c r="M144" s="241">
        <f>G144*(1+L144/100)</f>
        <v>0</v>
      </c>
      <c r="N144" s="239">
        <v>7.0200000000000002E-3</v>
      </c>
      <c r="O144" s="239">
        <f>ROUND(E144*N144,2)</f>
        <v>0.01</v>
      </c>
      <c r="P144" s="239">
        <v>0</v>
      </c>
      <c r="Q144" s="239">
        <f>ROUND(E144*P144,2)</f>
        <v>0</v>
      </c>
      <c r="R144" s="241" t="s">
        <v>502</v>
      </c>
      <c r="S144" s="241" t="s">
        <v>143</v>
      </c>
      <c r="T144" s="242" t="s">
        <v>144</v>
      </c>
      <c r="U144" s="221">
        <v>1.694</v>
      </c>
      <c r="V144" s="221">
        <f>ROUND(E144*U144,2)</f>
        <v>1.69</v>
      </c>
      <c r="W144" s="221"/>
      <c r="X144" s="221" t="s">
        <v>145</v>
      </c>
      <c r="Y144" s="221" t="s">
        <v>538</v>
      </c>
      <c r="Z144" s="210"/>
      <c r="AA144" s="210"/>
      <c r="AB144" s="210"/>
      <c r="AC144" s="210"/>
      <c r="AD144" s="210"/>
      <c r="AE144" s="210"/>
      <c r="AF144" s="210"/>
      <c r="AG144" s="210" t="s">
        <v>147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9" t="s">
        <v>73</v>
      </c>
      <c r="D145" s="223"/>
      <c r="E145" s="224">
        <v>1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151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36">
        <v>30</v>
      </c>
      <c r="B146" s="237" t="s">
        <v>565</v>
      </c>
      <c r="C146" s="257" t="s">
        <v>566</v>
      </c>
      <c r="D146" s="238" t="s">
        <v>207</v>
      </c>
      <c r="E146" s="239">
        <v>2</v>
      </c>
      <c r="F146" s="240"/>
      <c r="G146" s="241">
        <f>ROUND(E146*F146,2)</f>
        <v>0</v>
      </c>
      <c r="H146" s="240"/>
      <c r="I146" s="241">
        <f>ROUND(E146*H146,2)</f>
        <v>0</v>
      </c>
      <c r="J146" s="240"/>
      <c r="K146" s="241">
        <f>ROUND(E146*J146,2)</f>
        <v>0</v>
      </c>
      <c r="L146" s="241">
        <v>21</v>
      </c>
      <c r="M146" s="241">
        <f>G146*(1+L146/100)</f>
        <v>0</v>
      </c>
      <c r="N146" s="239">
        <v>0.01</v>
      </c>
      <c r="O146" s="239">
        <f>ROUND(E146*N146,2)</f>
        <v>0.02</v>
      </c>
      <c r="P146" s="239">
        <v>0</v>
      </c>
      <c r="Q146" s="239">
        <f>ROUND(E146*P146,2)</f>
        <v>0</v>
      </c>
      <c r="R146" s="241"/>
      <c r="S146" s="241" t="s">
        <v>217</v>
      </c>
      <c r="T146" s="242" t="s">
        <v>218</v>
      </c>
      <c r="U146" s="221">
        <v>0</v>
      </c>
      <c r="V146" s="221">
        <f>ROUND(E146*U146,2)</f>
        <v>0</v>
      </c>
      <c r="W146" s="221"/>
      <c r="X146" s="221" t="s">
        <v>145</v>
      </c>
      <c r="Y146" s="221" t="s">
        <v>163</v>
      </c>
      <c r="Z146" s="210"/>
      <c r="AA146" s="210"/>
      <c r="AB146" s="210"/>
      <c r="AC146" s="210"/>
      <c r="AD146" s="210"/>
      <c r="AE146" s="210"/>
      <c r="AF146" s="210"/>
      <c r="AG146" s="210" t="s">
        <v>147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17"/>
      <c r="B147" s="218"/>
      <c r="C147" s="259" t="s">
        <v>567</v>
      </c>
      <c r="D147" s="223"/>
      <c r="E147" s="224">
        <v>2</v>
      </c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151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6">
        <v>31</v>
      </c>
      <c r="B148" s="237" t="s">
        <v>568</v>
      </c>
      <c r="C148" s="257" t="s">
        <v>569</v>
      </c>
      <c r="D148" s="238" t="s">
        <v>207</v>
      </c>
      <c r="E148" s="239">
        <v>2</v>
      </c>
      <c r="F148" s="240"/>
      <c r="G148" s="241">
        <f>ROUND(E148*F148,2)</f>
        <v>0</v>
      </c>
      <c r="H148" s="240"/>
      <c r="I148" s="241">
        <f>ROUND(E148*H148,2)</f>
        <v>0</v>
      </c>
      <c r="J148" s="240"/>
      <c r="K148" s="241">
        <f>ROUND(E148*J148,2)</f>
        <v>0</v>
      </c>
      <c r="L148" s="241">
        <v>21</v>
      </c>
      <c r="M148" s="241">
        <f>G148*(1+L148/100)</f>
        <v>0</v>
      </c>
      <c r="N148" s="239">
        <v>0.01</v>
      </c>
      <c r="O148" s="239">
        <f>ROUND(E148*N148,2)</f>
        <v>0.02</v>
      </c>
      <c r="P148" s="239">
        <v>0</v>
      </c>
      <c r="Q148" s="239">
        <f>ROUND(E148*P148,2)</f>
        <v>0</v>
      </c>
      <c r="R148" s="241"/>
      <c r="S148" s="241" t="s">
        <v>217</v>
      </c>
      <c r="T148" s="242" t="s">
        <v>218</v>
      </c>
      <c r="U148" s="221">
        <v>0</v>
      </c>
      <c r="V148" s="221">
        <f>ROUND(E148*U148,2)</f>
        <v>0</v>
      </c>
      <c r="W148" s="221"/>
      <c r="X148" s="221" t="s">
        <v>145</v>
      </c>
      <c r="Y148" s="221" t="s">
        <v>163</v>
      </c>
      <c r="Z148" s="210"/>
      <c r="AA148" s="210"/>
      <c r="AB148" s="210"/>
      <c r="AC148" s="210"/>
      <c r="AD148" s="210"/>
      <c r="AE148" s="210"/>
      <c r="AF148" s="210"/>
      <c r="AG148" s="210" t="s">
        <v>147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9" t="s">
        <v>567</v>
      </c>
      <c r="D149" s="223"/>
      <c r="E149" s="224">
        <v>2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151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36">
        <v>32</v>
      </c>
      <c r="B150" s="237" t="s">
        <v>570</v>
      </c>
      <c r="C150" s="257" t="s">
        <v>571</v>
      </c>
      <c r="D150" s="238" t="s">
        <v>248</v>
      </c>
      <c r="E150" s="239">
        <v>168.08</v>
      </c>
      <c r="F150" s="240"/>
      <c r="G150" s="241">
        <f>ROUND(E150*F150,2)</f>
        <v>0</v>
      </c>
      <c r="H150" s="240"/>
      <c r="I150" s="241">
        <f>ROUND(E150*H150,2)</f>
        <v>0</v>
      </c>
      <c r="J150" s="240"/>
      <c r="K150" s="241">
        <f>ROUND(E150*J150,2)</f>
        <v>0</v>
      </c>
      <c r="L150" s="241">
        <v>21</v>
      </c>
      <c r="M150" s="241">
        <f>G150*(1+L150/100)</f>
        <v>0</v>
      </c>
      <c r="N150" s="239">
        <v>4.8000000000000001E-4</v>
      </c>
      <c r="O150" s="239">
        <f>ROUND(E150*N150,2)</f>
        <v>0.08</v>
      </c>
      <c r="P150" s="239">
        <v>0</v>
      </c>
      <c r="Q150" s="239">
        <f>ROUND(E150*P150,2)</f>
        <v>0</v>
      </c>
      <c r="R150" s="241" t="s">
        <v>420</v>
      </c>
      <c r="S150" s="241" t="s">
        <v>143</v>
      </c>
      <c r="T150" s="242" t="s">
        <v>144</v>
      </c>
      <c r="U150" s="221">
        <v>0</v>
      </c>
      <c r="V150" s="221">
        <f>ROUND(E150*U150,2)</f>
        <v>0</v>
      </c>
      <c r="W150" s="221"/>
      <c r="X150" s="221" t="s">
        <v>240</v>
      </c>
      <c r="Y150" s="221" t="s">
        <v>163</v>
      </c>
      <c r="Z150" s="210"/>
      <c r="AA150" s="210"/>
      <c r="AB150" s="210"/>
      <c r="AC150" s="210"/>
      <c r="AD150" s="210"/>
      <c r="AE150" s="210"/>
      <c r="AF150" s="210"/>
      <c r="AG150" s="210" t="s">
        <v>241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59" t="s">
        <v>548</v>
      </c>
      <c r="D151" s="223"/>
      <c r="E151" s="224"/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151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59" t="s">
        <v>572</v>
      </c>
      <c r="D152" s="223"/>
      <c r="E152" s="224">
        <v>168.08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151</v>
      </c>
      <c r="AH152" s="210">
        <v>5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6">
        <v>33</v>
      </c>
      <c r="B153" s="237" t="s">
        <v>573</v>
      </c>
      <c r="C153" s="257" t="s">
        <v>574</v>
      </c>
      <c r="D153" s="238" t="s">
        <v>248</v>
      </c>
      <c r="E153" s="239">
        <v>5.28</v>
      </c>
      <c r="F153" s="240"/>
      <c r="G153" s="241">
        <f>ROUND(E153*F153,2)</f>
        <v>0</v>
      </c>
      <c r="H153" s="240"/>
      <c r="I153" s="241">
        <f>ROUND(E153*H153,2)</f>
        <v>0</v>
      </c>
      <c r="J153" s="240"/>
      <c r="K153" s="241">
        <f>ROUND(E153*J153,2)</f>
        <v>0</v>
      </c>
      <c r="L153" s="241">
        <v>21</v>
      </c>
      <c r="M153" s="241">
        <f>G153*(1+L153/100)</f>
        <v>0</v>
      </c>
      <c r="N153" s="239">
        <v>9.6000000000000002E-4</v>
      </c>
      <c r="O153" s="239">
        <f>ROUND(E153*N153,2)</f>
        <v>0.01</v>
      </c>
      <c r="P153" s="239">
        <v>0</v>
      </c>
      <c r="Q153" s="239">
        <f>ROUND(E153*P153,2)</f>
        <v>0</v>
      </c>
      <c r="R153" s="241" t="s">
        <v>420</v>
      </c>
      <c r="S153" s="241" t="s">
        <v>143</v>
      </c>
      <c r="T153" s="242" t="s">
        <v>144</v>
      </c>
      <c r="U153" s="221">
        <v>0</v>
      </c>
      <c r="V153" s="221">
        <f>ROUND(E153*U153,2)</f>
        <v>0</v>
      </c>
      <c r="W153" s="221"/>
      <c r="X153" s="221" t="s">
        <v>240</v>
      </c>
      <c r="Y153" s="221" t="s">
        <v>163</v>
      </c>
      <c r="Z153" s="210"/>
      <c r="AA153" s="210"/>
      <c r="AB153" s="210"/>
      <c r="AC153" s="210"/>
      <c r="AD153" s="210"/>
      <c r="AE153" s="210"/>
      <c r="AF153" s="210"/>
      <c r="AG153" s="210" t="s">
        <v>241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59" t="s">
        <v>554</v>
      </c>
      <c r="D154" s="223"/>
      <c r="E154" s="224"/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151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9" t="s">
        <v>575</v>
      </c>
      <c r="D155" s="223"/>
      <c r="E155" s="224">
        <v>5.28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151</v>
      </c>
      <c r="AH155" s="210">
        <v>5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36">
        <v>34</v>
      </c>
      <c r="B156" s="237" t="s">
        <v>576</v>
      </c>
      <c r="C156" s="257" t="s">
        <v>577</v>
      </c>
      <c r="D156" s="238" t="s">
        <v>207</v>
      </c>
      <c r="E156" s="239">
        <v>10</v>
      </c>
      <c r="F156" s="240"/>
      <c r="G156" s="241">
        <f>ROUND(E156*F156,2)</f>
        <v>0</v>
      </c>
      <c r="H156" s="240"/>
      <c r="I156" s="241">
        <f>ROUND(E156*H156,2)</f>
        <v>0</v>
      </c>
      <c r="J156" s="240"/>
      <c r="K156" s="241">
        <f>ROUND(E156*J156,2)</f>
        <v>0</v>
      </c>
      <c r="L156" s="241">
        <v>21</v>
      </c>
      <c r="M156" s="241">
        <f>G156*(1+L156/100)</f>
        <v>0</v>
      </c>
      <c r="N156" s="239">
        <v>0</v>
      </c>
      <c r="O156" s="239">
        <f>ROUND(E156*N156,2)</f>
        <v>0</v>
      </c>
      <c r="P156" s="239">
        <v>0</v>
      </c>
      <c r="Q156" s="239">
        <f>ROUND(E156*P156,2)</f>
        <v>0</v>
      </c>
      <c r="R156" s="241" t="s">
        <v>420</v>
      </c>
      <c r="S156" s="241" t="s">
        <v>143</v>
      </c>
      <c r="T156" s="242" t="s">
        <v>144</v>
      </c>
      <c r="U156" s="221">
        <v>0</v>
      </c>
      <c r="V156" s="221">
        <f>ROUND(E156*U156,2)</f>
        <v>0</v>
      </c>
      <c r="W156" s="221"/>
      <c r="X156" s="221" t="s">
        <v>240</v>
      </c>
      <c r="Y156" s="221" t="s">
        <v>163</v>
      </c>
      <c r="Z156" s="210"/>
      <c r="AA156" s="210"/>
      <c r="AB156" s="210"/>
      <c r="AC156" s="210"/>
      <c r="AD156" s="210"/>
      <c r="AE156" s="210"/>
      <c r="AF156" s="210"/>
      <c r="AG156" s="210" t="s">
        <v>241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59" t="s">
        <v>578</v>
      </c>
      <c r="D157" s="223"/>
      <c r="E157" s="224">
        <v>10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151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36">
        <v>35</v>
      </c>
      <c r="B158" s="237" t="s">
        <v>579</v>
      </c>
      <c r="C158" s="257" t="s">
        <v>580</v>
      </c>
      <c r="D158" s="238" t="s">
        <v>207</v>
      </c>
      <c r="E158" s="239">
        <v>6</v>
      </c>
      <c r="F158" s="240"/>
      <c r="G158" s="241">
        <f>ROUND(E158*F158,2)</f>
        <v>0</v>
      </c>
      <c r="H158" s="240"/>
      <c r="I158" s="241">
        <f>ROUND(E158*H158,2)</f>
        <v>0</v>
      </c>
      <c r="J158" s="240"/>
      <c r="K158" s="241">
        <f>ROUND(E158*J158,2)</f>
        <v>0</v>
      </c>
      <c r="L158" s="241">
        <v>21</v>
      </c>
      <c r="M158" s="241">
        <f>G158*(1+L158/100)</f>
        <v>0</v>
      </c>
      <c r="N158" s="239">
        <v>0</v>
      </c>
      <c r="O158" s="239">
        <f>ROUND(E158*N158,2)</f>
        <v>0</v>
      </c>
      <c r="P158" s="239">
        <v>0</v>
      </c>
      <c r="Q158" s="239">
        <f>ROUND(E158*P158,2)</f>
        <v>0</v>
      </c>
      <c r="R158" s="241" t="s">
        <v>420</v>
      </c>
      <c r="S158" s="241" t="s">
        <v>143</v>
      </c>
      <c r="T158" s="242" t="s">
        <v>144</v>
      </c>
      <c r="U158" s="221">
        <v>0</v>
      </c>
      <c r="V158" s="221">
        <f>ROUND(E158*U158,2)</f>
        <v>0</v>
      </c>
      <c r="W158" s="221"/>
      <c r="X158" s="221" t="s">
        <v>240</v>
      </c>
      <c r="Y158" s="221" t="s">
        <v>163</v>
      </c>
      <c r="Z158" s="210"/>
      <c r="AA158" s="210"/>
      <c r="AB158" s="210"/>
      <c r="AC158" s="210"/>
      <c r="AD158" s="210"/>
      <c r="AE158" s="210"/>
      <c r="AF158" s="210"/>
      <c r="AG158" s="210" t="s">
        <v>241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59" t="s">
        <v>449</v>
      </c>
      <c r="D159" s="223"/>
      <c r="E159" s="224"/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151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59" t="s">
        <v>550</v>
      </c>
      <c r="D160" s="223"/>
      <c r="E160" s="224">
        <v>6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151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36">
        <v>36</v>
      </c>
      <c r="B161" s="237" t="s">
        <v>581</v>
      </c>
      <c r="C161" s="257" t="s">
        <v>582</v>
      </c>
      <c r="D161" s="238" t="s">
        <v>207</v>
      </c>
      <c r="E161" s="239">
        <v>2</v>
      </c>
      <c r="F161" s="240"/>
      <c r="G161" s="241">
        <f>ROUND(E161*F161,2)</f>
        <v>0</v>
      </c>
      <c r="H161" s="240"/>
      <c r="I161" s="241">
        <f>ROUND(E161*H161,2)</f>
        <v>0</v>
      </c>
      <c r="J161" s="240"/>
      <c r="K161" s="241">
        <f>ROUND(E161*J161,2)</f>
        <v>0</v>
      </c>
      <c r="L161" s="241">
        <v>21</v>
      </c>
      <c r="M161" s="241">
        <f>G161*(1+L161/100)</f>
        <v>0</v>
      </c>
      <c r="N161" s="239">
        <v>0</v>
      </c>
      <c r="O161" s="239">
        <f>ROUND(E161*N161,2)</f>
        <v>0</v>
      </c>
      <c r="P161" s="239">
        <v>0</v>
      </c>
      <c r="Q161" s="239">
        <f>ROUND(E161*P161,2)</f>
        <v>0</v>
      </c>
      <c r="R161" s="241" t="s">
        <v>420</v>
      </c>
      <c r="S161" s="241" t="s">
        <v>143</v>
      </c>
      <c r="T161" s="242" t="s">
        <v>144</v>
      </c>
      <c r="U161" s="221">
        <v>0</v>
      </c>
      <c r="V161" s="221">
        <f>ROUND(E161*U161,2)</f>
        <v>0</v>
      </c>
      <c r="W161" s="221"/>
      <c r="X161" s="221" t="s">
        <v>240</v>
      </c>
      <c r="Y161" s="221" t="s">
        <v>163</v>
      </c>
      <c r="Z161" s="210"/>
      <c r="AA161" s="210"/>
      <c r="AB161" s="210"/>
      <c r="AC161" s="210"/>
      <c r="AD161" s="210"/>
      <c r="AE161" s="210"/>
      <c r="AF161" s="210"/>
      <c r="AG161" s="210" t="s">
        <v>241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17"/>
      <c r="B162" s="218"/>
      <c r="C162" s="259" t="s">
        <v>449</v>
      </c>
      <c r="D162" s="223"/>
      <c r="E162" s="224"/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151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9" t="s">
        <v>583</v>
      </c>
      <c r="D163" s="223"/>
      <c r="E163" s="224">
        <v>2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151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36">
        <v>37</v>
      </c>
      <c r="B164" s="237" t="s">
        <v>584</v>
      </c>
      <c r="C164" s="257" t="s">
        <v>585</v>
      </c>
      <c r="D164" s="238" t="s">
        <v>207</v>
      </c>
      <c r="E164" s="239">
        <v>2</v>
      </c>
      <c r="F164" s="240"/>
      <c r="G164" s="241">
        <f>ROUND(E164*F164,2)</f>
        <v>0</v>
      </c>
      <c r="H164" s="240"/>
      <c r="I164" s="241">
        <f>ROUND(E164*H164,2)</f>
        <v>0</v>
      </c>
      <c r="J164" s="240"/>
      <c r="K164" s="241">
        <f>ROUND(E164*J164,2)</f>
        <v>0</v>
      </c>
      <c r="L164" s="241">
        <v>21</v>
      </c>
      <c r="M164" s="241">
        <f>G164*(1+L164/100)</f>
        <v>0</v>
      </c>
      <c r="N164" s="239">
        <v>0</v>
      </c>
      <c r="O164" s="239">
        <f>ROUND(E164*N164,2)</f>
        <v>0</v>
      </c>
      <c r="P164" s="239">
        <v>0</v>
      </c>
      <c r="Q164" s="239">
        <f>ROUND(E164*P164,2)</f>
        <v>0</v>
      </c>
      <c r="R164" s="241" t="s">
        <v>420</v>
      </c>
      <c r="S164" s="241" t="s">
        <v>143</v>
      </c>
      <c r="T164" s="242" t="s">
        <v>144</v>
      </c>
      <c r="U164" s="221">
        <v>0</v>
      </c>
      <c r="V164" s="221">
        <f>ROUND(E164*U164,2)</f>
        <v>0</v>
      </c>
      <c r="W164" s="221"/>
      <c r="X164" s="221" t="s">
        <v>240</v>
      </c>
      <c r="Y164" s="221" t="s">
        <v>163</v>
      </c>
      <c r="Z164" s="210"/>
      <c r="AA164" s="210"/>
      <c r="AB164" s="210"/>
      <c r="AC164" s="210"/>
      <c r="AD164" s="210"/>
      <c r="AE164" s="210"/>
      <c r="AF164" s="210"/>
      <c r="AG164" s="210" t="s">
        <v>241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59" t="s">
        <v>449</v>
      </c>
      <c r="D165" s="223"/>
      <c r="E165" s="224"/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151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59" t="s">
        <v>586</v>
      </c>
      <c r="D166" s="223"/>
      <c r="E166" s="224">
        <v>2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151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36">
        <v>38</v>
      </c>
      <c r="B167" s="237" t="s">
        <v>587</v>
      </c>
      <c r="C167" s="257" t="s">
        <v>588</v>
      </c>
      <c r="D167" s="238" t="s">
        <v>207</v>
      </c>
      <c r="E167" s="239">
        <v>1</v>
      </c>
      <c r="F167" s="240"/>
      <c r="G167" s="241">
        <f>ROUND(E167*F167,2)</f>
        <v>0</v>
      </c>
      <c r="H167" s="240"/>
      <c r="I167" s="241">
        <f>ROUND(E167*H167,2)</f>
        <v>0</v>
      </c>
      <c r="J167" s="240"/>
      <c r="K167" s="241">
        <f>ROUND(E167*J167,2)</f>
        <v>0</v>
      </c>
      <c r="L167" s="241">
        <v>21</v>
      </c>
      <c r="M167" s="241">
        <f>G167*(1+L167/100)</f>
        <v>0</v>
      </c>
      <c r="N167" s="239">
        <v>4.2000000000000002E-4</v>
      </c>
      <c r="O167" s="239">
        <f>ROUND(E167*N167,2)</f>
        <v>0</v>
      </c>
      <c r="P167" s="239">
        <v>0</v>
      </c>
      <c r="Q167" s="239">
        <f>ROUND(E167*P167,2)</f>
        <v>0</v>
      </c>
      <c r="R167" s="241" t="s">
        <v>420</v>
      </c>
      <c r="S167" s="241" t="s">
        <v>143</v>
      </c>
      <c r="T167" s="242" t="s">
        <v>144</v>
      </c>
      <c r="U167" s="221">
        <v>0</v>
      </c>
      <c r="V167" s="221">
        <f>ROUND(E167*U167,2)</f>
        <v>0</v>
      </c>
      <c r="W167" s="221"/>
      <c r="X167" s="221" t="s">
        <v>240</v>
      </c>
      <c r="Y167" s="221" t="s">
        <v>589</v>
      </c>
      <c r="Z167" s="210"/>
      <c r="AA167" s="210"/>
      <c r="AB167" s="210"/>
      <c r="AC167" s="210"/>
      <c r="AD167" s="210"/>
      <c r="AE167" s="210"/>
      <c r="AF167" s="210"/>
      <c r="AG167" s="210" t="s">
        <v>241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59" t="s">
        <v>467</v>
      </c>
      <c r="D168" s="223"/>
      <c r="E168" s="224"/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151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9" t="s">
        <v>590</v>
      </c>
      <c r="D169" s="223"/>
      <c r="E169" s="224">
        <v>1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151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36">
        <v>39</v>
      </c>
      <c r="B170" s="237" t="s">
        <v>591</v>
      </c>
      <c r="C170" s="257" t="s">
        <v>592</v>
      </c>
      <c r="D170" s="238" t="s">
        <v>207</v>
      </c>
      <c r="E170" s="239">
        <v>1</v>
      </c>
      <c r="F170" s="240"/>
      <c r="G170" s="241">
        <f>ROUND(E170*F170,2)</f>
        <v>0</v>
      </c>
      <c r="H170" s="240"/>
      <c r="I170" s="241">
        <f>ROUND(E170*H170,2)</f>
        <v>0</v>
      </c>
      <c r="J170" s="240"/>
      <c r="K170" s="241">
        <f>ROUND(E170*J170,2)</f>
        <v>0</v>
      </c>
      <c r="L170" s="241">
        <v>21</v>
      </c>
      <c r="M170" s="241">
        <f>G170*(1+L170/100)</f>
        <v>0</v>
      </c>
      <c r="N170" s="239">
        <v>7.9000000000000001E-4</v>
      </c>
      <c r="O170" s="239">
        <f>ROUND(E170*N170,2)</f>
        <v>0</v>
      </c>
      <c r="P170" s="239">
        <v>0</v>
      </c>
      <c r="Q170" s="239">
        <f>ROUND(E170*P170,2)</f>
        <v>0</v>
      </c>
      <c r="R170" s="241" t="s">
        <v>420</v>
      </c>
      <c r="S170" s="241" t="s">
        <v>143</v>
      </c>
      <c r="T170" s="242" t="s">
        <v>144</v>
      </c>
      <c r="U170" s="221">
        <v>0</v>
      </c>
      <c r="V170" s="221">
        <f>ROUND(E170*U170,2)</f>
        <v>0</v>
      </c>
      <c r="W170" s="221"/>
      <c r="X170" s="221" t="s">
        <v>240</v>
      </c>
      <c r="Y170" s="221" t="s">
        <v>589</v>
      </c>
      <c r="Z170" s="210"/>
      <c r="AA170" s="210"/>
      <c r="AB170" s="210"/>
      <c r="AC170" s="210"/>
      <c r="AD170" s="210"/>
      <c r="AE170" s="210"/>
      <c r="AF170" s="210"/>
      <c r="AG170" s="210" t="s">
        <v>241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9" t="s">
        <v>467</v>
      </c>
      <c r="D171" s="223"/>
      <c r="E171" s="224"/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151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59" t="s">
        <v>590</v>
      </c>
      <c r="D172" s="223"/>
      <c r="E172" s="224">
        <v>1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151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2.5" outlineLevel="1" x14ac:dyDescent="0.2">
      <c r="A173" s="236">
        <v>40</v>
      </c>
      <c r="B173" s="237" t="s">
        <v>593</v>
      </c>
      <c r="C173" s="257" t="s">
        <v>594</v>
      </c>
      <c r="D173" s="238" t="s">
        <v>207</v>
      </c>
      <c r="E173" s="239">
        <v>1</v>
      </c>
      <c r="F173" s="240"/>
      <c r="G173" s="241">
        <f>ROUND(E173*F173,2)</f>
        <v>0</v>
      </c>
      <c r="H173" s="240"/>
      <c r="I173" s="241">
        <f>ROUND(E173*H173,2)</f>
        <v>0</v>
      </c>
      <c r="J173" s="240"/>
      <c r="K173" s="241">
        <f>ROUND(E173*J173,2)</f>
        <v>0</v>
      </c>
      <c r="L173" s="241">
        <v>21</v>
      </c>
      <c r="M173" s="241">
        <f>G173*(1+L173/100)</f>
        <v>0</v>
      </c>
      <c r="N173" s="239">
        <v>0.158</v>
      </c>
      <c r="O173" s="239">
        <f>ROUND(E173*N173,2)</f>
        <v>0.16</v>
      </c>
      <c r="P173" s="239">
        <v>0</v>
      </c>
      <c r="Q173" s="239">
        <f>ROUND(E173*P173,2)</f>
        <v>0</v>
      </c>
      <c r="R173" s="241" t="s">
        <v>420</v>
      </c>
      <c r="S173" s="241" t="s">
        <v>143</v>
      </c>
      <c r="T173" s="242" t="s">
        <v>144</v>
      </c>
      <c r="U173" s="221">
        <v>0</v>
      </c>
      <c r="V173" s="221">
        <f>ROUND(E173*U173,2)</f>
        <v>0</v>
      </c>
      <c r="W173" s="221"/>
      <c r="X173" s="221" t="s">
        <v>240</v>
      </c>
      <c r="Y173" s="221" t="s">
        <v>538</v>
      </c>
      <c r="Z173" s="210"/>
      <c r="AA173" s="210"/>
      <c r="AB173" s="210"/>
      <c r="AC173" s="210"/>
      <c r="AD173" s="210"/>
      <c r="AE173" s="210"/>
      <c r="AF173" s="210"/>
      <c r="AG173" s="210" t="s">
        <v>241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17"/>
      <c r="B174" s="218"/>
      <c r="C174" s="259" t="s">
        <v>73</v>
      </c>
      <c r="D174" s="223"/>
      <c r="E174" s="224">
        <v>1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151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2.5" outlineLevel="1" x14ac:dyDescent="0.2">
      <c r="A175" s="236">
        <v>41</v>
      </c>
      <c r="B175" s="237" t="s">
        <v>595</v>
      </c>
      <c r="C175" s="257" t="s">
        <v>596</v>
      </c>
      <c r="D175" s="238" t="s">
        <v>207</v>
      </c>
      <c r="E175" s="239">
        <v>1</v>
      </c>
      <c r="F175" s="240"/>
      <c r="G175" s="241">
        <f>ROUND(E175*F175,2)</f>
        <v>0</v>
      </c>
      <c r="H175" s="240"/>
      <c r="I175" s="241">
        <f>ROUND(E175*H175,2)</f>
        <v>0</v>
      </c>
      <c r="J175" s="240"/>
      <c r="K175" s="241">
        <f>ROUND(E175*J175,2)</f>
        <v>0</v>
      </c>
      <c r="L175" s="241">
        <v>21</v>
      </c>
      <c r="M175" s="241">
        <f>G175*(1+L175/100)</f>
        <v>0</v>
      </c>
      <c r="N175" s="239">
        <v>0.505</v>
      </c>
      <c r="O175" s="239">
        <f>ROUND(E175*N175,2)</f>
        <v>0.51</v>
      </c>
      <c r="P175" s="239">
        <v>0</v>
      </c>
      <c r="Q175" s="239">
        <f>ROUND(E175*P175,2)</f>
        <v>0</v>
      </c>
      <c r="R175" s="241" t="s">
        <v>420</v>
      </c>
      <c r="S175" s="241" t="s">
        <v>143</v>
      </c>
      <c r="T175" s="242" t="s">
        <v>144</v>
      </c>
      <c r="U175" s="221">
        <v>0</v>
      </c>
      <c r="V175" s="221">
        <f>ROUND(E175*U175,2)</f>
        <v>0</v>
      </c>
      <c r="W175" s="221"/>
      <c r="X175" s="221" t="s">
        <v>240</v>
      </c>
      <c r="Y175" s="221" t="s">
        <v>538</v>
      </c>
      <c r="Z175" s="210"/>
      <c r="AA175" s="210"/>
      <c r="AB175" s="210"/>
      <c r="AC175" s="210"/>
      <c r="AD175" s="210"/>
      <c r="AE175" s="210"/>
      <c r="AF175" s="210"/>
      <c r="AG175" s="210" t="s">
        <v>241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59" t="s">
        <v>73</v>
      </c>
      <c r="D176" s="223"/>
      <c r="E176" s="224">
        <v>1</v>
      </c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151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2.5" outlineLevel="1" x14ac:dyDescent="0.2">
      <c r="A177" s="236">
        <v>42</v>
      </c>
      <c r="B177" s="237" t="s">
        <v>597</v>
      </c>
      <c r="C177" s="257" t="s">
        <v>598</v>
      </c>
      <c r="D177" s="238" t="s">
        <v>207</v>
      </c>
      <c r="E177" s="239">
        <v>2</v>
      </c>
      <c r="F177" s="240"/>
      <c r="G177" s="241">
        <f>ROUND(E177*F177,2)</f>
        <v>0</v>
      </c>
      <c r="H177" s="240"/>
      <c r="I177" s="241">
        <f>ROUND(E177*H177,2)</f>
        <v>0</v>
      </c>
      <c r="J177" s="240"/>
      <c r="K177" s="241">
        <f>ROUND(E177*J177,2)</f>
        <v>0</v>
      </c>
      <c r="L177" s="241">
        <v>21</v>
      </c>
      <c r="M177" s="241">
        <f>G177*(1+L177/100)</f>
        <v>0</v>
      </c>
      <c r="N177" s="239">
        <v>0.74</v>
      </c>
      <c r="O177" s="239">
        <f>ROUND(E177*N177,2)</f>
        <v>1.48</v>
      </c>
      <c r="P177" s="239">
        <v>0</v>
      </c>
      <c r="Q177" s="239">
        <f>ROUND(E177*P177,2)</f>
        <v>0</v>
      </c>
      <c r="R177" s="241" t="s">
        <v>420</v>
      </c>
      <c r="S177" s="241" t="s">
        <v>599</v>
      </c>
      <c r="T177" s="242" t="s">
        <v>144</v>
      </c>
      <c r="U177" s="221">
        <v>0</v>
      </c>
      <c r="V177" s="221">
        <f>ROUND(E177*U177,2)</f>
        <v>0</v>
      </c>
      <c r="W177" s="221"/>
      <c r="X177" s="221" t="s">
        <v>240</v>
      </c>
      <c r="Y177" s="221" t="s">
        <v>538</v>
      </c>
      <c r="Z177" s="210"/>
      <c r="AA177" s="210"/>
      <c r="AB177" s="210"/>
      <c r="AC177" s="210"/>
      <c r="AD177" s="210"/>
      <c r="AE177" s="210"/>
      <c r="AF177" s="210"/>
      <c r="AG177" s="210" t="s">
        <v>241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17"/>
      <c r="B178" s="218"/>
      <c r="C178" s="259" t="s">
        <v>75</v>
      </c>
      <c r="D178" s="223"/>
      <c r="E178" s="224">
        <v>2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151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2.5" outlineLevel="1" x14ac:dyDescent="0.2">
      <c r="A179" s="236">
        <v>43</v>
      </c>
      <c r="B179" s="237" t="s">
        <v>600</v>
      </c>
      <c r="C179" s="257" t="s">
        <v>601</v>
      </c>
      <c r="D179" s="238" t="s">
        <v>207</v>
      </c>
      <c r="E179" s="239">
        <v>1</v>
      </c>
      <c r="F179" s="240"/>
      <c r="G179" s="241">
        <f>ROUND(E179*F179,2)</f>
        <v>0</v>
      </c>
      <c r="H179" s="240"/>
      <c r="I179" s="241">
        <f>ROUND(E179*H179,2)</f>
        <v>0</v>
      </c>
      <c r="J179" s="240"/>
      <c r="K179" s="241">
        <f>ROUND(E179*J179,2)</f>
        <v>0</v>
      </c>
      <c r="L179" s="241">
        <v>21</v>
      </c>
      <c r="M179" s="241">
        <f>G179*(1+L179/100)</f>
        <v>0</v>
      </c>
      <c r="N179" s="239">
        <v>5.3999999999999999E-2</v>
      </c>
      <c r="O179" s="239">
        <f>ROUND(E179*N179,2)</f>
        <v>0.05</v>
      </c>
      <c r="P179" s="239">
        <v>0</v>
      </c>
      <c r="Q179" s="239">
        <f>ROUND(E179*P179,2)</f>
        <v>0</v>
      </c>
      <c r="R179" s="241" t="s">
        <v>420</v>
      </c>
      <c r="S179" s="241" t="s">
        <v>143</v>
      </c>
      <c r="T179" s="242" t="s">
        <v>144</v>
      </c>
      <c r="U179" s="221">
        <v>0</v>
      </c>
      <c r="V179" s="221">
        <f>ROUND(E179*U179,2)</f>
        <v>0</v>
      </c>
      <c r="W179" s="221"/>
      <c r="X179" s="221" t="s">
        <v>240</v>
      </c>
      <c r="Y179" s="221" t="s">
        <v>538</v>
      </c>
      <c r="Z179" s="210"/>
      <c r="AA179" s="210"/>
      <c r="AB179" s="210"/>
      <c r="AC179" s="210"/>
      <c r="AD179" s="210"/>
      <c r="AE179" s="210"/>
      <c r="AF179" s="210"/>
      <c r="AG179" s="210" t="s">
        <v>241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59" t="s">
        <v>73</v>
      </c>
      <c r="D180" s="223"/>
      <c r="E180" s="224">
        <v>1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151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2.5" outlineLevel="1" x14ac:dyDescent="0.2">
      <c r="A181" s="236">
        <v>44</v>
      </c>
      <c r="B181" s="237" t="s">
        <v>602</v>
      </c>
      <c r="C181" s="257" t="s">
        <v>603</v>
      </c>
      <c r="D181" s="238" t="s">
        <v>207</v>
      </c>
      <c r="E181" s="239">
        <v>1</v>
      </c>
      <c r="F181" s="240"/>
      <c r="G181" s="241">
        <f>ROUND(E181*F181,2)</f>
        <v>0</v>
      </c>
      <c r="H181" s="240"/>
      <c r="I181" s="241">
        <f>ROUND(E181*H181,2)</f>
        <v>0</v>
      </c>
      <c r="J181" s="240"/>
      <c r="K181" s="241">
        <f>ROUND(E181*J181,2)</f>
        <v>0</v>
      </c>
      <c r="L181" s="241">
        <v>21</v>
      </c>
      <c r="M181" s="241">
        <f>G181*(1+L181/100)</f>
        <v>0</v>
      </c>
      <c r="N181" s="239">
        <v>2.1</v>
      </c>
      <c r="O181" s="239">
        <f>ROUND(E181*N181,2)</f>
        <v>2.1</v>
      </c>
      <c r="P181" s="239">
        <v>0</v>
      </c>
      <c r="Q181" s="239">
        <f>ROUND(E181*P181,2)</f>
        <v>0</v>
      </c>
      <c r="R181" s="241" t="s">
        <v>420</v>
      </c>
      <c r="S181" s="241" t="s">
        <v>143</v>
      </c>
      <c r="T181" s="242" t="s">
        <v>144</v>
      </c>
      <c r="U181" s="221">
        <v>0</v>
      </c>
      <c r="V181" s="221">
        <f>ROUND(E181*U181,2)</f>
        <v>0</v>
      </c>
      <c r="W181" s="221"/>
      <c r="X181" s="221" t="s">
        <v>240</v>
      </c>
      <c r="Y181" s="221" t="s">
        <v>538</v>
      </c>
      <c r="Z181" s="210"/>
      <c r="AA181" s="210"/>
      <c r="AB181" s="210"/>
      <c r="AC181" s="210"/>
      <c r="AD181" s="210"/>
      <c r="AE181" s="210"/>
      <c r="AF181" s="210"/>
      <c r="AG181" s="210" t="s">
        <v>241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17"/>
      <c r="B182" s="218"/>
      <c r="C182" s="259" t="s">
        <v>73</v>
      </c>
      <c r="D182" s="223"/>
      <c r="E182" s="224">
        <v>1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0"/>
      <c r="AA182" s="210"/>
      <c r="AB182" s="210"/>
      <c r="AC182" s="210"/>
      <c r="AD182" s="210"/>
      <c r="AE182" s="210"/>
      <c r="AF182" s="210"/>
      <c r="AG182" s="210" t="s">
        <v>151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2.5" outlineLevel="1" x14ac:dyDescent="0.2">
      <c r="A183" s="236">
        <v>45</v>
      </c>
      <c r="B183" s="237" t="s">
        <v>604</v>
      </c>
      <c r="C183" s="257" t="s">
        <v>605</v>
      </c>
      <c r="D183" s="238" t="s">
        <v>207</v>
      </c>
      <c r="E183" s="239">
        <v>4</v>
      </c>
      <c r="F183" s="240"/>
      <c r="G183" s="241">
        <f>ROUND(E183*F183,2)</f>
        <v>0</v>
      </c>
      <c r="H183" s="240"/>
      <c r="I183" s="241">
        <f>ROUND(E183*H183,2)</f>
        <v>0</v>
      </c>
      <c r="J183" s="240"/>
      <c r="K183" s="241">
        <f>ROUND(E183*J183,2)</f>
        <v>0</v>
      </c>
      <c r="L183" s="241">
        <v>21</v>
      </c>
      <c r="M183" s="241">
        <f>G183*(1+L183/100)</f>
        <v>0</v>
      </c>
      <c r="N183" s="239">
        <v>2E-3</v>
      </c>
      <c r="O183" s="239">
        <f>ROUND(E183*N183,2)</f>
        <v>0.01</v>
      </c>
      <c r="P183" s="239">
        <v>0</v>
      </c>
      <c r="Q183" s="239">
        <f>ROUND(E183*P183,2)</f>
        <v>0</v>
      </c>
      <c r="R183" s="241" t="s">
        <v>420</v>
      </c>
      <c r="S183" s="241" t="s">
        <v>143</v>
      </c>
      <c r="T183" s="242" t="s">
        <v>144</v>
      </c>
      <c r="U183" s="221">
        <v>0</v>
      </c>
      <c r="V183" s="221">
        <f>ROUND(E183*U183,2)</f>
        <v>0</v>
      </c>
      <c r="W183" s="221"/>
      <c r="X183" s="221" t="s">
        <v>240</v>
      </c>
      <c r="Y183" s="221" t="s">
        <v>538</v>
      </c>
      <c r="Z183" s="210"/>
      <c r="AA183" s="210"/>
      <c r="AB183" s="210"/>
      <c r="AC183" s="210"/>
      <c r="AD183" s="210"/>
      <c r="AE183" s="210"/>
      <c r="AF183" s="210"/>
      <c r="AG183" s="210" t="s">
        <v>241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59" t="s">
        <v>79</v>
      </c>
      <c r="D184" s="223"/>
      <c r="E184" s="224">
        <v>4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151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x14ac:dyDescent="0.2">
      <c r="A185" s="229" t="s">
        <v>137</v>
      </c>
      <c r="B185" s="230" t="s">
        <v>93</v>
      </c>
      <c r="C185" s="256" t="s">
        <v>94</v>
      </c>
      <c r="D185" s="231"/>
      <c r="E185" s="232"/>
      <c r="F185" s="233"/>
      <c r="G185" s="233">
        <f>SUMIF(AG186:AG187,"&lt;&gt;NOR",G186:G187)</f>
        <v>0</v>
      </c>
      <c r="H185" s="233"/>
      <c r="I185" s="233">
        <f>SUM(I186:I187)</f>
        <v>0</v>
      </c>
      <c r="J185" s="233"/>
      <c r="K185" s="233">
        <f>SUM(K186:K187)</f>
        <v>0</v>
      </c>
      <c r="L185" s="233"/>
      <c r="M185" s="233">
        <f>SUM(M186:M187)</f>
        <v>0</v>
      </c>
      <c r="N185" s="232"/>
      <c r="O185" s="232">
        <f>SUM(O186:O187)</f>
        <v>0</v>
      </c>
      <c r="P185" s="232"/>
      <c r="Q185" s="232">
        <f>SUM(Q186:Q187)</f>
        <v>0</v>
      </c>
      <c r="R185" s="233"/>
      <c r="S185" s="233"/>
      <c r="T185" s="234"/>
      <c r="U185" s="228"/>
      <c r="V185" s="228">
        <f>SUM(V186:V187)</f>
        <v>23.77</v>
      </c>
      <c r="W185" s="228"/>
      <c r="X185" s="228"/>
      <c r="Y185" s="228"/>
      <c r="AG185" t="s">
        <v>138</v>
      </c>
    </row>
    <row r="186" spans="1:60" ht="22.5" outlineLevel="1" x14ac:dyDescent="0.2">
      <c r="A186" s="236">
        <v>46</v>
      </c>
      <c r="B186" s="237" t="s">
        <v>606</v>
      </c>
      <c r="C186" s="257" t="s">
        <v>607</v>
      </c>
      <c r="D186" s="238" t="s">
        <v>333</v>
      </c>
      <c r="E186" s="239">
        <v>112.38857</v>
      </c>
      <c r="F186" s="240"/>
      <c r="G186" s="241">
        <f>ROUND(E186*F186,2)</f>
        <v>0</v>
      </c>
      <c r="H186" s="240"/>
      <c r="I186" s="241">
        <f>ROUND(E186*H186,2)</f>
        <v>0</v>
      </c>
      <c r="J186" s="240"/>
      <c r="K186" s="241">
        <f>ROUND(E186*J186,2)</f>
        <v>0</v>
      </c>
      <c r="L186" s="241">
        <v>21</v>
      </c>
      <c r="M186" s="241">
        <f>G186*(1+L186/100)</f>
        <v>0</v>
      </c>
      <c r="N186" s="239">
        <v>0</v>
      </c>
      <c r="O186" s="239">
        <f>ROUND(E186*N186,2)</f>
        <v>0</v>
      </c>
      <c r="P186" s="239">
        <v>0</v>
      </c>
      <c r="Q186" s="239">
        <f>ROUND(E186*P186,2)</f>
        <v>0</v>
      </c>
      <c r="R186" s="241" t="s">
        <v>502</v>
      </c>
      <c r="S186" s="241" t="s">
        <v>143</v>
      </c>
      <c r="T186" s="242" t="s">
        <v>144</v>
      </c>
      <c r="U186" s="221">
        <v>0.21149999999999999</v>
      </c>
      <c r="V186" s="221">
        <f>ROUND(E186*U186,2)</f>
        <v>23.77</v>
      </c>
      <c r="W186" s="221"/>
      <c r="X186" s="221" t="s">
        <v>335</v>
      </c>
      <c r="Y186" s="221" t="s">
        <v>435</v>
      </c>
      <c r="Z186" s="210"/>
      <c r="AA186" s="210"/>
      <c r="AB186" s="210"/>
      <c r="AC186" s="210"/>
      <c r="AD186" s="210"/>
      <c r="AE186" s="210"/>
      <c r="AF186" s="210"/>
      <c r="AG186" s="210" t="s">
        <v>336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">
      <c r="A187" s="217"/>
      <c r="B187" s="218"/>
      <c r="C187" s="258" t="s">
        <v>608</v>
      </c>
      <c r="D187" s="243"/>
      <c r="E187" s="243"/>
      <c r="F187" s="243"/>
      <c r="G187" s="243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149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x14ac:dyDescent="0.2">
      <c r="A188" s="229" t="s">
        <v>137</v>
      </c>
      <c r="B188" s="230" t="s">
        <v>95</v>
      </c>
      <c r="C188" s="256" t="s">
        <v>96</v>
      </c>
      <c r="D188" s="231"/>
      <c r="E188" s="232"/>
      <c r="F188" s="233"/>
      <c r="G188" s="233">
        <f>SUMIF(AG189:AG198,"&lt;&gt;NOR",G189:G198)</f>
        <v>0</v>
      </c>
      <c r="H188" s="233"/>
      <c r="I188" s="233">
        <f>SUM(I189:I198)</f>
        <v>0</v>
      </c>
      <c r="J188" s="233"/>
      <c r="K188" s="233">
        <f>SUM(K189:K198)</f>
        <v>0</v>
      </c>
      <c r="L188" s="233"/>
      <c r="M188" s="233">
        <f>SUM(M189:M198)</f>
        <v>0</v>
      </c>
      <c r="N188" s="232"/>
      <c r="O188" s="232">
        <f>SUM(O189:O198)</f>
        <v>0.04</v>
      </c>
      <c r="P188" s="232"/>
      <c r="Q188" s="232">
        <f>SUM(Q189:Q198)</f>
        <v>0</v>
      </c>
      <c r="R188" s="233"/>
      <c r="S188" s="233"/>
      <c r="T188" s="234"/>
      <c r="U188" s="228"/>
      <c r="V188" s="228">
        <f>SUM(V189:V198)</f>
        <v>6.2</v>
      </c>
      <c r="W188" s="228"/>
      <c r="X188" s="228"/>
      <c r="Y188" s="228"/>
      <c r="AG188" t="s">
        <v>138</v>
      </c>
    </row>
    <row r="189" spans="1:60" ht="22.5" outlineLevel="1" x14ac:dyDescent="0.2">
      <c r="A189" s="236">
        <v>47</v>
      </c>
      <c r="B189" s="237" t="s">
        <v>609</v>
      </c>
      <c r="C189" s="257" t="s">
        <v>610</v>
      </c>
      <c r="D189" s="238" t="s">
        <v>248</v>
      </c>
      <c r="E189" s="239">
        <v>2.8</v>
      </c>
      <c r="F189" s="240"/>
      <c r="G189" s="241">
        <f>ROUND(E189*F189,2)</f>
        <v>0</v>
      </c>
      <c r="H189" s="240"/>
      <c r="I189" s="241">
        <f>ROUND(E189*H189,2)</f>
        <v>0</v>
      </c>
      <c r="J189" s="240"/>
      <c r="K189" s="241">
        <f>ROUND(E189*J189,2)</f>
        <v>0</v>
      </c>
      <c r="L189" s="241">
        <v>21</v>
      </c>
      <c r="M189" s="241">
        <f>G189*(1+L189/100)</f>
        <v>0</v>
      </c>
      <c r="N189" s="239">
        <v>2.0999999999999999E-3</v>
      </c>
      <c r="O189" s="239">
        <f>ROUND(E189*N189,2)</f>
        <v>0.01</v>
      </c>
      <c r="P189" s="239">
        <v>0</v>
      </c>
      <c r="Q189" s="239">
        <f>ROUND(E189*P189,2)</f>
        <v>0</v>
      </c>
      <c r="R189" s="241" t="s">
        <v>611</v>
      </c>
      <c r="S189" s="241" t="s">
        <v>143</v>
      </c>
      <c r="T189" s="242" t="s">
        <v>144</v>
      </c>
      <c r="U189" s="221">
        <v>0.8</v>
      </c>
      <c r="V189" s="221">
        <f>ROUND(E189*U189,2)</f>
        <v>2.2400000000000002</v>
      </c>
      <c r="W189" s="221"/>
      <c r="X189" s="221" t="s">
        <v>145</v>
      </c>
      <c r="Y189" s="221" t="s">
        <v>163</v>
      </c>
      <c r="Z189" s="210"/>
      <c r="AA189" s="210"/>
      <c r="AB189" s="210"/>
      <c r="AC189" s="210"/>
      <c r="AD189" s="210"/>
      <c r="AE189" s="210"/>
      <c r="AF189" s="210"/>
      <c r="AG189" s="210" t="s">
        <v>147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58" t="s">
        <v>612</v>
      </c>
      <c r="D190" s="243"/>
      <c r="E190" s="243"/>
      <c r="F190" s="243"/>
      <c r="G190" s="243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149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17"/>
      <c r="B191" s="218"/>
      <c r="C191" s="259" t="s">
        <v>438</v>
      </c>
      <c r="D191" s="223"/>
      <c r="E191" s="224"/>
      <c r="F191" s="221"/>
      <c r="G191" s="221"/>
      <c r="H191" s="221"/>
      <c r="I191" s="221"/>
      <c r="J191" s="221"/>
      <c r="K191" s="221"/>
      <c r="L191" s="221"/>
      <c r="M191" s="221"/>
      <c r="N191" s="220"/>
      <c r="O191" s="220"/>
      <c r="P191" s="220"/>
      <c r="Q191" s="220"/>
      <c r="R191" s="221"/>
      <c r="S191" s="221"/>
      <c r="T191" s="221"/>
      <c r="U191" s="221"/>
      <c r="V191" s="221"/>
      <c r="W191" s="221"/>
      <c r="X191" s="221"/>
      <c r="Y191" s="221"/>
      <c r="Z191" s="210"/>
      <c r="AA191" s="210"/>
      <c r="AB191" s="210"/>
      <c r="AC191" s="210"/>
      <c r="AD191" s="210"/>
      <c r="AE191" s="210"/>
      <c r="AF191" s="210"/>
      <c r="AG191" s="210" t="s">
        <v>151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59" t="s">
        <v>613</v>
      </c>
      <c r="D192" s="223"/>
      <c r="E192" s="224">
        <v>2.8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151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2.5" outlineLevel="1" x14ac:dyDescent="0.2">
      <c r="A193" s="236">
        <v>48</v>
      </c>
      <c r="B193" s="237" t="s">
        <v>614</v>
      </c>
      <c r="C193" s="257" t="s">
        <v>615</v>
      </c>
      <c r="D193" s="238" t="s">
        <v>248</v>
      </c>
      <c r="E193" s="239">
        <v>6.6</v>
      </c>
      <c r="F193" s="240"/>
      <c r="G193" s="241">
        <f>ROUND(E193*F193,2)</f>
        <v>0</v>
      </c>
      <c r="H193" s="240"/>
      <c r="I193" s="241">
        <f>ROUND(E193*H193,2)</f>
        <v>0</v>
      </c>
      <c r="J193" s="240"/>
      <c r="K193" s="241">
        <f>ROUND(E193*J193,2)</f>
        <v>0</v>
      </c>
      <c r="L193" s="241">
        <v>21</v>
      </c>
      <c r="M193" s="241">
        <f>G193*(1+L193/100)</f>
        <v>0</v>
      </c>
      <c r="N193" s="239">
        <v>4.0299999999999997E-3</v>
      </c>
      <c r="O193" s="239">
        <f>ROUND(E193*N193,2)</f>
        <v>0.03</v>
      </c>
      <c r="P193" s="239">
        <v>0</v>
      </c>
      <c r="Q193" s="239">
        <f>ROUND(E193*P193,2)</f>
        <v>0</v>
      </c>
      <c r="R193" s="241" t="s">
        <v>611</v>
      </c>
      <c r="S193" s="241" t="s">
        <v>143</v>
      </c>
      <c r="T193" s="242" t="s">
        <v>144</v>
      </c>
      <c r="U193" s="221">
        <v>0.6</v>
      </c>
      <c r="V193" s="221">
        <f>ROUND(E193*U193,2)</f>
        <v>3.96</v>
      </c>
      <c r="W193" s="221"/>
      <c r="X193" s="221" t="s">
        <v>145</v>
      </c>
      <c r="Y193" s="221" t="s">
        <v>163</v>
      </c>
      <c r="Z193" s="210"/>
      <c r="AA193" s="210"/>
      <c r="AB193" s="210"/>
      <c r="AC193" s="210"/>
      <c r="AD193" s="210"/>
      <c r="AE193" s="210"/>
      <c r="AF193" s="210"/>
      <c r="AG193" s="210" t="s">
        <v>147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58" t="s">
        <v>612</v>
      </c>
      <c r="D194" s="243"/>
      <c r="E194" s="243"/>
      <c r="F194" s="243"/>
      <c r="G194" s="243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149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59" t="s">
        <v>438</v>
      </c>
      <c r="D195" s="223"/>
      <c r="E195" s="224"/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151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59" t="s">
        <v>616</v>
      </c>
      <c r="D196" s="223"/>
      <c r="E196" s="224">
        <v>6.6</v>
      </c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151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>
        <v>49</v>
      </c>
      <c r="B197" s="218" t="s">
        <v>617</v>
      </c>
      <c r="C197" s="263" t="s">
        <v>618</v>
      </c>
      <c r="D197" s="219" t="s">
        <v>0</v>
      </c>
      <c r="E197" s="254"/>
      <c r="F197" s="222"/>
      <c r="G197" s="221">
        <f>ROUND(E197*F197,2)</f>
        <v>0</v>
      </c>
      <c r="H197" s="222"/>
      <c r="I197" s="221">
        <f>ROUND(E197*H197,2)</f>
        <v>0</v>
      </c>
      <c r="J197" s="222"/>
      <c r="K197" s="221">
        <f>ROUND(E197*J197,2)</f>
        <v>0</v>
      </c>
      <c r="L197" s="221">
        <v>21</v>
      </c>
      <c r="M197" s="221">
        <f>G197*(1+L197/100)</f>
        <v>0</v>
      </c>
      <c r="N197" s="220">
        <v>0</v>
      </c>
      <c r="O197" s="220">
        <f>ROUND(E197*N197,2)</f>
        <v>0</v>
      </c>
      <c r="P197" s="220">
        <v>0</v>
      </c>
      <c r="Q197" s="220">
        <f>ROUND(E197*P197,2)</f>
        <v>0</v>
      </c>
      <c r="R197" s="221" t="s">
        <v>611</v>
      </c>
      <c r="S197" s="221" t="s">
        <v>143</v>
      </c>
      <c r="T197" s="221" t="s">
        <v>144</v>
      </c>
      <c r="U197" s="221">
        <v>0</v>
      </c>
      <c r="V197" s="221">
        <f>ROUND(E197*U197,2)</f>
        <v>0</v>
      </c>
      <c r="W197" s="221"/>
      <c r="X197" s="221" t="s">
        <v>335</v>
      </c>
      <c r="Y197" s="221" t="s">
        <v>435</v>
      </c>
      <c r="Z197" s="210"/>
      <c r="AA197" s="210"/>
      <c r="AB197" s="210"/>
      <c r="AC197" s="210"/>
      <c r="AD197" s="210"/>
      <c r="AE197" s="210"/>
      <c r="AF197" s="210"/>
      <c r="AG197" s="210" t="s">
        <v>336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64" t="s">
        <v>619</v>
      </c>
      <c r="D198" s="255"/>
      <c r="E198" s="255"/>
      <c r="F198" s="255"/>
      <c r="G198" s="255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149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x14ac:dyDescent="0.2">
      <c r="A199" s="3"/>
      <c r="B199" s="4"/>
      <c r="C199" s="265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AE199">
        <v>15</v>
      </c>
      <c r="AF199">
        <v>21</v>
      </c>
      <c r="AG199" t="s">
        <v>123</v>
      </c>
    </row>
    <row r="200" spans="1:60" x14ac:dyDescent="0.2">
      <c r="A200" s="213"/>
      <c r="B200" s="214" t="s">
        <v>29</v>
      </c>
      <c r="C200" s="266"/>
      <c r="D200" s="215"/>
      <c r="E200" s="216"/>
      <c r="F200" s="216"/>
      <c r="G200" s="235">
        <f>G8+G70+G90+G96+G110+G115+G185+G188</f>
        <v>0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AE200">
        <f>SUMIF(L7:L198,AE199,G7:G198)</f>
        <v>0</v>
      </c>
      <c r="AF200">
        <f>SUMIF(L7:L198,AF199,G7:G198)</f>
        <v>0</v>
      </c>
      <c r="AG200" t="s">
        <v>394</v>
      </c>
    </row>
    <row r="201" spans="1:60" x14ac:dyDescent="0.2">
      <c r="C201" s="267"/>
      <c r="D201" s="10"/>
      <c r="AG201" t="s">
        <v>396</v>
      </c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C+6Z6r+/HeWoLBM1agwUshaoDv8UD//FBDmbw3pdoX6lTosla1HkIwt+hDvkHxuzPzZG9bwJkynNTnNp13zmg==" saltValue="Q6w9n7NcoyJsIlTcCTykSA==" spinCount="100000" sheet="1" formatRows="0"/>
  <mergeCells count="25">
    <mergeCell ref="C198:G198"/>
    <mergeCell ref="C136:G136"/>
    <mergeCell ref="C139:G139"/>
    <mergeCell ref="C142:G142"/>
    <mergeCell ref="C187:G187"/>
    <mergeCell ref="C190:G190"/>
    <mergeCell ref="C194:G194"/>
    <mergeCell ref="C98:G98"/>
    <mergeCell ref="C103:G103"/>
    <mergeCell ref="C107:G107"/>
    <mergeCell ref="C112:G112"/>
    <mergeCell ref="C126:G126"/>
    <mergeCell ref="C132:G132"/>
    <mergeCell ref="C22:G22"/>
    <mergeCell ref="C27:G27"/>
    <mergeCell ref="C36:G36"/>
    <mergeCell ref="C52:G52"/>
    <mergeCell ref="C75:G75"/>
    <mergeCell ref="C92:G92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B206-DC13-49EA-9E4A-FA055773D45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110</v>
      </c>
      <c r="B1" s="195"/>
      <c r="C1" s="195"/>
      <c r="D1" s="195"/>
      <c r="E1" s="195"/>
      <c r="F1" s="195"/>
      <c r="G1" s="195"/>
      <c r="AG1" t="s">
        <v>111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112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112</v>
      </c>
      <c r="AG3" t="s">
        <v>113</v>
      </c>
    </row>
    <row r="4" spans="1:60" ht="24.95" customHeight="1" x14ac:dyDescent="0.2">
      <c r="A4" s="200" t="s">
        <v>9</v>
      </c>
      <c r="B4" s="201" t="s">
        <v>55</v>
      </c>
      <c r="C4" s="202" t="s">
        <v>56</v>
      </c>
      <c r="D4" s="203"/>
      <c r="E4" s="203"/>
      <c r="F4" s="203"/>
      <c r="G4" s="204"/>
      <c r="AG4" t="s">
        <v>114</v>
      </c>
    </row>
    <row r="5" spans="1:60" x14ac:dyDescent="0.2">
      <c r="D5" s="10"/>
    </row>
    <row r="6" spans="1:60" ht="38.25" x14ac:dyDescent="0.2">
      <c r="A6" s="206" t="s">
        <v>115</v>
      </c>
      <c r="B6" s="208" t="s">
        <v>116</v>
      </c>
      <c r="C6" s="208" t="s">
        <v>117</v>
      </c>
      <c r="D6" s="207" t="s">
        <v>118</v>
      </c>
      <c r="E6" s="206" t="s">
        <v>119</v>
      </c>
      <c r="F6" s="205" t="s">
        <v>120</v>
      </c>
      <c r="G6" s="206" t="s">
        <v>29</v>
      </c>
      <c r="H6" s="209" t="s">
        <v>30</v>
      </c>
      <c r="I6" s="209" t="s">
        <v>121</v>
      </c>
      <c r="J6" s="209" t="s">
        <v>31</v>
      </c>
      <c r="K6" s="209" t="s">
        <v>122</v>
      </c>
      <c r="L6" s="209" t="s">
        <v>123</v>
      </c>
      <c r="M6" s="209" t="s">
        <v>124</v>
      </c>
      <c r="N6" s="209" t="s">
        <v>125</v>
      </c>
      <c r="O6" s="209" t="s">
        <v>126</v>
      </c>
      <c r="P6" s="209" t="s">
        <v>127</v>
      </c>
      <c r="Q6" s="209" t="s">
        <v>128</v>
      </c>
      <c r="R6" s="209" t="s">
        <v>129</v>
      </c>
      <c r="S6" s="209" t="s">
        <v>130</v>
      </c>
      <c r="T6" s="209" t="s">
        <v>131</v>
      </c>
      <c r="U6" s="209" t="s">
        <v>132</v>
      </c>
      <c r="V6" s="209" t="s">
        <v>133</v>
      </c>
      <c r="W6" s="209" t="s">
        <v>134</v>
      </c>
      <c r="X6" s="209" t="s">
        <v>135</v>
      </c>
      <c r="Y6" s="209" t="s">
        <v>136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137</v>
      </c>
      <c r="B8" s="230" t="s">
        <v>73</v>
      </c>
      <c r="C8" s="256" t="s">
        <v>74</v>
      </c>
      <c r="D8" s="231"/>
      <c r="E8" s="232"/>
      <c r="F8" s="233"/>
      <c r="G8" s="233">
        <f>SUMIF(AG9:AG117,"&lt;&gt;NOR",G9:G117)</f>
        <v>0</v>
      </c>
      <c r="H8" s="233"/>
      <c r="I8" s="233">
        <f>SUM(I9:I117)</f>
        <v>0</v>
      </c>
      <c r="J8" s="233"/>
      <c r="K8" s="233">
        <f>SUM(K9:K117)</f>
        <v>0</v>
      </c>
      <c r="L8" s="233"/>
      <c r="M8" s="233">
        <f>SUM(M9:M117)</f>
        <v>0</v>
      </c>
      <c r="N8" s="232"/>
      <c r="O8" s="232">
        <f>SUM(O9:O117)</f>
        <v>0.14000000000000001</v>
      </c>
      <c r="P8" s="232"/>
      <c r="Q8" s="232">
        <f>SUM(Q9:Q117)</f>
        <v>0</v>
      </c>
      <c r="R8" s="233"/>
      <c r="S8" s="233"/>
      <c r="T8" s="234"/>
      <c r="U8" s="228"/>
      <c r="V8" s="228">
        <f>SUM(V9:V117)</f>
        <v>122.26</v>
      </c>
      <c r="W8" s="228"/>
      <c r="X8" s="228"/>
      <c r="Y8" s="228"/>
      <c r="AG8" t="s">
        <v>138</v>
      </c>
    </row>
    <row r="9" spans="1:60" outlineLevel="1" x14ac:dyDescent="0.2">
      <c r="A9" s="236">
        <v>1</v>
      </c>
      <c r="B9" s="237" t="s">
        <v>620</v>
      </c>
      <c r="C9" s="257" t="s">
        <v>621</v>
      </c>
      <c r="D9" s="238" t="s">
        <v>141</v>
      </c>
      <c r="E9" s="239">
        <v>35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162</v>
      </c>
      <c r="S9" s="241" t="s">
        <v>143</v>
      </c>
      <c r="T9" s="242" t="s">
        <v>144</v>
      </c>
      <c r="U9" s="221">
        <v>0.17199999999999999</v>
      </c>
      <c r="V9" s="221">
        <f>ROUND(E9*U9,2)</f>
        <v>6.02</v>
      </c>
      <c r="W9" s="221"/>
      <c r="X9" s="221" t="s">
        <v>145</v>
      </c>
      <c r="Y9" s="221" t="s">
        <v>435</v>
      </c>
      <c r="Z9" s="210"/>
      <c r="AA9" s="210"/>
      <c r="AB9" s="210"/>
      <c r="AC9" s="210"/>
      <c r="AD9" s="210"/>
      <c r="AE9" s="210"/>
      <c r="AF9" s="210"/>
      <c r="AG9" s="210" t="s">
        <v>147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58" t="s">
        <v>622</v>
      </c>
      <c r="D10" s="243"/>
      <c r="E10" s="243"/>
      <c r="F10" s="243"/>
      <c r="G10" s="24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149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4" t="str">
        <f>C10</f>
        <v>s odstraněním kořenů a s případným nutným odklizením křovin a stromů na hromady na vzdálenost do 50 m nebo s naložením na dopravní prostředek, do sklonu terénu 1 : 5,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9" t="s">
        <v>623</v>
      </c>
      <c r="D11" s="223"/>
      <c r="E11" s="224">
        <v>35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151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6">
        <v>2</v>
      </c>
      <c r="B12" s="237" t="s">
        <v>624</v>
      </c>
      <c r="C12" s="257" t="s">
        <v>625</v>
      </c>
      <c r="D12" s="238" t="s">
        <v>207</v>
      </c>
      <c r="E12" s="239">
        <v>1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626</v>
      </c>
      <c r="S12" s="241" t="s">
        <v>143</v>
      </c>
      <c r="T12" s="242" t="s">
        <v>144</v>
      </c>
      <c r="U12" s="221">
        <v>0.27736</v>
      </c>
      <c r="V12" s="221">
        <f>ROUND(E12*U12,2)</f>
        <v>0.28000000000000003</v>
      </c>
      <c r="W12" s="221"/>
      <c r="X12" s="221" t="s">
        <v>145</v>
      </c>
      <c r="Y12" s="221" t="s">
        <v>435</v>
      </c>
      <c r="Z12" s="210"/>
      <c r="AA12" s="210"/>
      <c r="AB12" s="210"/>
      <c r="AC12" s="210"/>
      <c r="AD12" s="210"/>
      <c r="AE12" s="210"/>
      <c r="AF12" s="210"/>
      <c r="AG12" s="210" t="s">
        <v>147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9" t="s">
        <v>627</v>
      </c>
      <c r="D13" s="223"/>
      <c r="E13" s="224">
        <v>1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151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6">
        <v>3</v>
      </c>
      <c r="B14" s="237" t="s">
        <v>628</v>
      </c>
      <c r="C14" s="257" t="s">
        <v>629</v>
      </c>
      <c r="D14" s="238" t="s">
        <v>207</v>
      </c>
      <c r="E14" s="239">
        <v>1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41" t="s">
        <v>162</v>
      </c>
      <c r="S14" s="241" t="s">
        <v>143</v>
      </c>
      <c r="T14" s="242" t="s">
        <v>144</v>
      </c>
      <c r="U14" s="221">
        <v>0.88</v>
      </c>
      <c r="V14" s="221">
        <f>ROUND(E14*U14,2)</f>
        <v>0.88</v>
      </c>
      <c r="W14" s="221"/>
      <c r="X14" s="221" t="s">
        <v>145</v>
      </c>
      <c r="Y14" s="221" t="s">
        <v>435</v>
      </c>
      <c r="Z14" s="210"/>
      <c r="AA14" s="210"/>
      <c r="AB14" s="210"/>
      <c r="AC14" s="210"/>
      <c r="AD14" s="210"/>
      <c r="AE14" s="210"/>
      <c r="AF14" s="210"/>
      <c r="AG14" s="210" t="s">
        <v>147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2" x14ac:dyDescent="0.2">
      <c r="A15" s="217"/>
      <c r="B15" s="218"/>
      <c r="C15" s="258" t="s">
        <v>630</v>
      </c>
      <c r="D15" s="243"/>
      <c r="E15" s="243"/>
      <c r="F15" s="243"/>
      <c r="G15" s="243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149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4" t="str">
        <f>C15</f>
        <v>s odřezáním kmene a odvětvením, včetně případného odklizení kmene a větví na oddělené hromady na vzdálenost do 50 m nebo s naložením na dopravní prostředek,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9" t="s">
        <v>627</v>
      </c>
      <c r="D16" s="223"/>
      <c r="E16" s="224">
        <v>1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151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6">
        <v>4</v>
      </c>
      <c r="B17" s="237" t="s">
        <v>631</v>
      </c>
      <c r="C17" s="257" t="s">
        <v>632</v>
      </c>
      <c r="D17" s="238" t="s">
        <v>161</v>
      </c>
      <c r="E17" s="239">
        <v>41.744999999999997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 t="s">
        <v>162</v>
      </c>
      <c r="S17" s="241" t="s">
        <v>143</v>
      </c>
      <c r="T17" s="242" t="s">
        <v>144</v>
      </c>
      <c r="U17" s="221">
        <v>9.7000000000000003E-2</v>
      </c>
      <c r="V17" s="221">
        <f>ROUND(E17*U17,2)</f>
        <v>4.05</v>
      </c>
      <c r="W17" s="221"/>
      <c r="X17" s="221" t="s">
        <v>145</v>
      </c>
      <c r="Y17" s="221" t="s">
        <v>435</v>
      </c>
      <c r="Z17" s="210"/>
      <c r="AA17" s="210"/>
      <c r="AB17" s="210"/>
      <c r="AC17" s="210"/>
      <c r="AD17" s="210"/>
      <c r="AE17" s="210"/>
      <c r="AF17" s="210"/>
      <c r="AG17" s="210" t="s">
        <v>147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8" t="s">
        <v>633</v>
      </c>
      <c r="D18" s="243"/>
      <c r="E18" s="243"/>
      <c r="F18" s="243"/>
      <c r="G18" s="243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149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4" t="str">
        <f>C18</f>
        <v>nebo lesní půdy, s vodorovným přemístěním na hromady v místě upotřebení nebo na dočasné či trvalé skládky se složením</v>
      </c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9" t="s">
        <v>634</v>
      </c>
      <c r="D19" s="223"/>
      <c r="E19" s="224">
        <v>41.744999999999997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151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6">
        <v>5</v>
      </c>
      <c r="B20" s="237" t="s">
        <v>159</v>
      </c>
      <c r="C20" s="257" t="s">
        <v>397</v>
      </c>
      <c r="D20" s="238" t="s">
        <v>161</v>
      </c>
      <c r="E20" s="239">
        <v>50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 t="s">
        <v>162</v>
      </c>
      <c r="S20" s="241" t="s">
        <v>143</v>
      </c>
      <c r="T20" s="242" t="s">
        <v>144</v>
      </c>
      <c r="U20" s="221">
        <v>0.36799999999999999</v>
      </c>
      <c r="V20" s="221">
        <f>ROUND(E20*U20,2)</f>
        <v>18.399999999999999</v>
      </c>
      <c r="W20" s="221"/>
      <c r="X20" s="221" t="s">
        <v>145</v>
      </c>
      <c r="Y20" s="221" t="s">
        <v>163</v>
      </c>
      <c r="Z20" s="210"/>
      <c r="AA20" s="210"/>
      <c r="AB20" s="210"/>
      <c r="AC20" s="210"/>
      <c r="AD20" s="210"/>
      <c r="AE20" s="210"/>
      <c r="AF20" s="210"/>
      <c r="AG20" s="210" t="s">
        <v>147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8" t="s">
        <v>164</v>
      </c>
      <c r="D21" s="243"/>
      <c r="E21" s="243"/>
      <c r="F21" s="243"/>
      <c r="G21" s="243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149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59" t="s">
        <v>635</v>
      </c>
      <c r="D22" s="223"/>
      <c r="E22" s="224"/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151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59" t="s">
        <v>636</v>
      </c>
      <c r="D23" s="223"/>
      <c r="E23" s="224">
        <v>50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151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9" t="s">
        <v>637</v>
      </c>
      <c r="D24" s="223"/>
      <c r="E24" s="224"/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151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59" t="s">
        <v>638</v>
      </c>
      <c r="D25" s="223"/>
      <c r="E25" s="224"/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151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6">
        <v>6</v>
      </c>
      <c r="B26" s="237" t="s">
        <v>639</v>
      </c>
      <c r="C26" s="257" t="s">
        <v>640</v>
      </c>
      <c r="D26" s="238" t="s">
        <v>161</v>
      </c>
      <c r="E26" s="239">
        <v>15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 t="s">
        <v>162</v>
      </c>
      <c r="S26" s="241" t="s">
        <v>143</v>
      </c>
      <c r="T26" s="242" t="s">
        <v>144</v>
      </c>
      <c r="U26" s="221">
        <v>5.8000000000000003E-2</v>
      </c>
      <c r="V26" s="221">
        <f>ROUND(E26*U26,2)</f>
        <v>0.87</v>
      </c>
      <c r="W26" s="221"/>
      <c r="X26" s="221" t="s">
        <v>145</v>
      </c>
      <c r="Y26" s="221" t="s">
        <v>163</v>
      </c>
      <c r="Z26" s="210"/>
      <c r="AA26" s="210"/>
      <c r="AB26" s="210"/>
      <c r="AC26" s="210"/>
      <c r="AD26" s="210"/>
      <c r="AE26" s="210"/>
      <c r="AF26" s="210"/>
      <c r="AG26" s="210" t="s">
        <v>147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8" t="s">
        <v>164</v>
      </c>
      <c r="D27" s="243"/>
      <c r="E27" s="243"/>
      <c r="F27" s="243"/>
      <c r="G27" s="243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149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9" t="s">
        <v>641</v>
      </c>
      <c r="D28" s="223"/>
      <c r="E28" s="224">
        <v>15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151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6">
        <v>7</v>
      </c>
      <c r="B29" s="237" t="s">
        <v>181</v>
      </c>
      <c r="C29" s="257" t="s">
        <v>182</v>
      </c>
      <c r="D29" s="238" t="s">
        <v>161</v>
      </c>
      <c r="E29" s="239">
        <v>50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41" t="s">
        <v>162</v>
      </c>
      <c r="S29" s="241" t="s">
        <v>143</v>
      </c>
      <c r="T29" s="242" t="s">
        <v>144</v>
      </c>
      <c r="U29" s="221">
        <v>7.3999999999999996E-2</v>
      </c>
      <c r="V29" s="221">
        <f>ROUND(E29*U29,2)</f>
        <v>3.7</v>
      </c>
      <c r="W29" s="221"/>
      <c r="X29" s="221" t="s">
        <v>145</v>
      </c>
      <c r="Y29" s="221" t="s">
        <v>163</v>
      </c>
      <c r="Z29" s="210"/>
      <c r="AA29" s="210"/>
      <c r="AB29" s="210"/>
      <c r="AC29" s="210"/>
      <c r="AD29" s="210"/>
      <c r="AE29" s="210"/>
      <c r="AF29" s="210"/>
      <c r="AG29" s="210" t="s">
        <v>147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8" t="s">
        <v>184</v>
      </c>
      <c r="D30" s="243"/>
      <c r="E30" s="243"/>
      <c r="F30" s="243"/>
      <c r="G30" s="243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149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9" t="s">
        <v>642</v>
      </c>
      <c r="D31" s="223"/>
      <c r="E31" s="224">
        <v>50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151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6">
        <v>8</v>
      </c>
      <c r="B32" s="237" t="s">
        <v>643</v>
      </c>
      <c r="C32" s="257" t="s">
        <v>644</v>
      </c>
      <c r="D32" s="238" t="s">
        <v>161</v>
      </c>
      <c r="E32" s="239">
        <v>396.29500000000002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41" t="s">
        <v>162</v>
      </c>
      <c r="S32" s="241" t="s">
        <v>143</v>
      </c>
      <c r="T32" s="242" t="s">
        <v>144</v>
      </c>
      <c r="U32" s="221">
        <v>1.0999999999999999E-2</v>
      </c>
      <c r="V32" s="221">
        <f>ROUND(E32*U32,2)</f>
        <v>4.3600000000000003</v>
      </c>
      <c r="W32" s="221"/>
      <c r="X32" s="221" t="s">
        <v>145</v>
      </c>
      <c r="Y32" s="221" t="s">
        <v>589</v>
      </c>
      <c r="Z32" s="210"/>
      <c r="AA32" s="210"/>
      <c r="AB32" s="210"/>
      <c r="AC32" s="210"/>
      <c r="AD32" s="210"/>
      <c r="AE32" s="210"/>
      <c r="AF32" s="210"/>
      <c r="AG32" s="210" t="s">
        <v>147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58" t="s">
        <v>184</v>
      </c>
      <c r="D33" s="243"/>
      <c r="E33" s="243"/>
      <c r="F33" s="243"/>
      <c r="G33" s="243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149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9" t="s">
        <v>645</v>
      </c>
      <c r="D34" s="223"/>
      <c r="E34" s="224">
        <v>396.29500000000002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151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36">
        <v>9</v>
      </c>
      <c r="B35" s="237" t="s">
        <v>646</v>
      </c>
      <c r="C35" s="257" t="s">
        <v>647</v>
      </c>
      <c r="D35" s="238" t="s">
        <v>161</v>
      </c>
      <c r="E35" s="239">
        <v>1981.4749999999999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41" t="s">
        <v>162</v>
      </c>
      <c r="S35" s="241" t="s">
        <v>143</v>
      </c>
      <c r="T35" s="242" t="s">
        <v>144</v>
      </c>
      <c r="U35" s="221">
        <v>0</v>
      </c>
      <c r="V35" s="221">
        <f>ROUND(E35*U35,2)</f>
        <v>0</v>
      </c>
      <c r="W35" s="221"/>
      <c r="X35" s="221" t="s">
        <v>145</v>
      </c>
      <c r="Y35" s="221" t="s">
        <v>589</v>
      </c>
      <c r="Z35" s="210"/>
      <c r="AA35" s="210"/>
      <c r="AB35" s="210"/>
      <c r="AC35" s="210"/>
      <c r="AD35" s="210"/>
      <c r="AE35" s="210"/>
      <c r="AF35" s="210"/>
      <c r="AG35" s="210" t="s">
        <v>147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8" t="s">
        <v>184</v>
      </c>
      <c r="D36" s="243"/>
      <c r="E36" s="243"/>
      <c r="F36" s="243"/>
      <c r="G36" s="243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149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9" t="s">
        <v>648</v>
      </c>
      <c r="D37" s="223"/>
      <c r="E37" s="224">
        <v>1981.4749999999999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151</v>
      </c>
      <c r="AH37" s="210">
        <v>5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36">
        <v>10</v>
      </c>
      <c r="B38" s="237" t="s">
        <v>649</v>
      </c>
      <c r="C38" s="257" t="s">
        <v>650</v>
      </c>
      <c r="D38" s="238" t="s">
        <v>161</v>
      </c>
      <c r="E38" s="239">
        <v>396.29500000000002</v>
      </c>
      <c r="F38" s="240"/>
      <c r="G38" s="241">
        <f>ROUND(E38*F38,2)</f>
        <v>0</v>
      </c>
      <c r="H38" s="240"/>
      <c r="I38" s="241">
        <f>ROUND(E38*H38,2)</f>
        <v>0</v>
      </c>
      <c r="J38" s="240"/>
      <c r="K38" s="241">
        <f>ROUND(E38*J38,2)</f>
        <v>0</v>
      </c>
      <c r="L38" s="241">
        <v>21</v>
      </c>
      <c r="M38" s="241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41" t="s">
        <v>162</v>
      </c>
      <c r="S38" s="241" t="s">
        <v>143</v>
      </c>
      <c r="T38" s="242" t="s">
        <v>144</v>
      </c>
      <c r="U38" s="221">
        <v>5.2999999999999999E-2</v>
      </c>
      <c r="V38" s="221">
        <f>ROUND(E38*U38,2)</f>
        <v>21</v>
      </c>
      <c r="W38" s="221"/>
      <c r="X38" s="221" t="s">
        <v>145</v>
      </c>
      <c r="Y38" s="221" t="s">
        <v>589</v>
      </c>
      <c r="Z38" s="210"/>
      <c r="AA38" s="210"/>
      <c r="AB38" s="210"/>
      <c r="AC38" s="210"/>
      <c r="AD38" s="210"/>
      <c r="AE38" s="210"/>
      <c r="AF38" s="210"/>
      <c r="AG38" s="210" t="s">
        <v>147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59" t="s">
        <v>651</v>
      </c>
      <c r="D39" s="223"/>
      <c r="E39" s="224"/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151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9" t="s">
        <v>652</v>
      </c>
      <c r="D40" s="223"/>
      <c r="E40" s="224"/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151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59" t="s">
        <v>653</v>
      </c>
      <c r="D41" s="223"/>
      <c r="E41" s="224">
        <v>188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151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59" t="s">
        <v>654</v>
      </c>
      <c r="D42" s="223"/>
      <c r="E42" s="224">
        <v>31.8</v>
      </c>
      <c r="F42" s="221"/>
      <c r="G42" s="221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151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9" t="s">
        <v>655</v>
      </c>
      <c r="D43" s="223"/>
      <c r="E43" s="224">
        <v>106.5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151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9" t="s">
        <v>656</v>
      </c>
      <c r="D44" s="223"/>
      <c r="E44" s="224"/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151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9" t="s">
        <v>657</v>
      </c>
      <c r="D45" s="223"/>
      <c r="E45" s="224">
        <v>50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151</v>
      </c>
      <c r="AH45" s="210">
        <v>5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59" t="s">
        <v>466</v>
      </c>
      <c r="D46" s="223"/>
      <c r="E46" s="224"/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151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59" t="s">
        <v>658</v>
      </c>
      <c r="D47" s="223"/>
      <c r="E47" s="224"/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151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9" t="s">
        <v>659</v>
      </c>
      <c r="D48" s="223"/>
      <c r="E48" s="224">
        <v>41.744999999999997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151</v>
      </c>
      <c r="AH48" s="210">
        <v>5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9" t="s">
        <v>660</v>
      </c>
      <c r="D49" s="223"/>
      <c r="E49" s="224">
        <v>-21.75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151</v>
      </c>
      <c r="AH49" s="210">
        <v>5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6">
        <v>11</v>
      </c>
      <c r="B50" s="237" t="s">
        <v>661</v>
      </c>
      <c r="C50" s="257" t="s">
        <v>662</v>
      </c>
      <c r="D50" s="238" t="s">
        <v>141</v>
      </c>
      <c r="E50" s="239">
        <v>145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41" t="s">
        <v>626</v>
      </c>
      <c r="S50" s="241" t="s">
        <v>143</v>
      </c>
      <c r="T50" s="242" t="s">
        <v>144</v>
      </c>
      <c r="U50" s="221">
        <v>0.06</v>
      </c>
      <c r="V50" s="221">
        <f>ROUND(E50*U50,2)</f>
        <v>8.6999999999999993</v>
      </c>
      <c r="W50" s="221"/>
      <c r="X50" s="221" t="s">
        <v>145</v>
      </c>
      <c r="Y50" s="221" t="s">
        <v>435</v>
      </c>
      <c r="Z50" s="210"/>
      <c r="AA50" s="210"/>
      <c r="AB50" s="210"/>
      <c r="AC50" s="210"/>
      <c r="AD50" s="210"/>
      <c r="AE50" s="210"/>
      <c r="AF50" s="210"/>
      <c r="AG50" s="210" t="s">
        <v>147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58" t="s">
        <v>663</v>
      </c>
      <c r="D51" s="243"/>
      <c r="E51" s="243"/>
      <c r="F51" s="243"/>
      <c r="G51" s="243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149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9" t="s">
        <v>635</v>
      </c>
      <c r="D52" s="223"/>
      <c r="E52" s="224"/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151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9" t="s">
        <v>664</v>
      </c>
      <c r="D53" s="223"/>
      <c r="E53" s="224">
        <v>145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151</v>
      </c>
      <c r="AH53" s="210">
        <v>5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36">
        <v>12</v>
      </c>
      <c r="B54" s="237" t="s">
        <v>665</v>
      </c>
      <c r="C54" s="257" t="s">
        <v>666</v>
      </c>
      <c r="D54" s="238" t="s">
        <v>141</v>
      </c>
      <c r="E54" s="239">
        <v>145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41" t="s">
        <v>162</v>
      </c>
      <c r="S54" s="241" t="s">
        <v>143</v>
      </c>
      <c r="T54" s="242" t="s">
        <v>144</v>
      </c>
      <c r="U54" s="221">
        <v>0.254</v>
      </c>
      <c r="V54" s="221">
        <f>ROUND(E54*U54,2)</f>
        <v>36.83</v>
      </c>
      <c r="W54" s="221"/>
      <c r="X54" s="221" t="s">
        <v>145</v>
      </c>
      <c r="Y54" s="221" t="s">
        <v>435</v>
      </c>
      <c r="Z54" s="210"/>
      <c r="AA54" s="210"/>
      <c r="AB54" s="210"/>
      <c r="AC54" s="210"/>
      <c r="AD54" s="210"/>
      <c r="AE54" s="210"/>
      <c r="AF54" s="210"/>
      <c r="AG54" s="210" t="s">
        <v>147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2" x14ac:dyDescent="0.2">
      <c r="A55" s="217"/>
      <c r="B55" s="218"/>
      <c r="C55" s="258" t="s">
        <v>667</v>
      </c>
      <c r="D55" s="243"/>
      <c r="E55" s="243"/>
      <c r="F55" s="243"/>
      <c r="G55" s="243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149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44" t="str">
        <f>C55</f>
        <v>s případným nutným přemístěním hromad nebo dočasných skládek na místo potřeby ze vzdálenosti do 30 m, v rovině nebo ve svahu do 1 : 5,</v>
      </c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9" t="s">
        <v>668</v>
      </c>
      <c r="D56" s="223"/>
      <c r="E56" s="224">
        <v>145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151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6">
        <v>13</v>
      </c>
      <c r="B57" s="237" t="s">
        <v>669</v>
      </c>
      <c r="C57" s="257" t="s">
        <v>670</v>
      </c>
      <c r="D57" s="238" t="s">
        <v>207</v>
      </c>
      <c r="E57" s="239">
        <v>3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41" t="s">
        <v>626</v>
      </c>
      <c r="S57" s="241" t="s">
        <v>143</v>
      </c>
      <c r="T57" s="242" t="s">
        <v>144</v>
      </c>
      <c r="U57" s="221">
        <v>1.2849999999999999</v>
      </c>
      <c r="V57" s="221">
        <f>ROUND(E57*U57,2)</f>
        <v>3.86</v>
      </c>
      <c r="W57" s="221"/>
      <c r="X57" s="221" t="s">
        <v>145</v>
      </c>
      <c r="Y57" s="221" t="s">
        <v>435</v>
      </c>
      <c r="Z57" s="210"/>
      <c r="AA57" s="210"/>
      <c r="AB57" s="210"/>
      <c r="AC57" s="210"/>
      <c r="AD57" s="210"/>
      <c r="AE57" s="210"/>
      <c r="AF57" s="210"/>
      <c r="AG57" s="210" t="s">
        <v>147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2" x14ac:dyDescent="0.2">
      <c r="A58" s="217"/>
      <c r="B58" s="218"/>
      <c r="C58" s="258" t="s">
        <v>671</v>
      </c>
      <c r="D58" s="243"/>
      <c r="E58" s="243"/>
      <c r="F58" s="243"/>
      <c r="G58" s="243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149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44" t="str">
        <f>C58</f>
        <v>pro vysazování rostlin v hornině 1 až 4 bez výměny půdy, s případným naložením přebytečných výkopků na dopravní prostředek, s odvozem na vzdálenost do 20 km a se složením,</v>
      </c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9" t="s">
        <v>672</v>
      </c>
      <c r="D59" s="223"/>
      <c r="E59" s="224">
        <v>2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151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59" t="s">
        <v>673</v>
      </c>
      <c r="D60" s="223"/>
      <c r="E60" s="224">
        <v>1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151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6">
        <v>14</v>
      </c>
      <c r="B61" s="237" t="s">
        <v>674</v>
      </c>
      <c r="C61" s="257" t="s">
        <v>675</v>
      </c>
      <c r="D61" s="238" t="s">
        <v>141</v>
      </c>
      <c r="E61" s="239">
        <v>145</v>
      </c>
      <c r="F61" s="240"/>
      <c r="G61" s="241">
        <f>ROUND(E61*F61,2)</f>
        <v>0</v>
      </c>
      <c r="H61" s="240"/>
      <c r="I61" s="241">
        <f>ROUND(E61*H61,2)</f>
        <v>0</v>
      </c>
      <c r="J61" s="240"/>
      <c r="K61" s="241">
        <f>ROUND(E61*J61,2)</f>
        <v>0</v>
      </c>
      <c r="L61" s="241">
        <v>21</v>
      </c>
      <c r="M61" s="241">
        <f>G61*(1+L61/100)</f>
        <v>0</v>
      </c>
      <c r="N61" s="239">
        <v>0</v>
      </c>
      <c r="O61" s="239">
        <f>ROUND(E61*N61,2)</f>
        <v>0</v>
      </c>
      <c r="P61" s="239">
        <v>0</v>
      </c>
      <c r="Q61" s="239">
        <f>ROUND(E61*P61,2)</f>
        <v>0</v>
      </c>
      <c r="R61" s="241" t="s">
        <v>626</v>
      </c>
      <c r="S61" s="241" t="s">
        <v>143</v>
      </c>
      <c r="T61" s="242" t="s">
        <v>144</v>
      </c>
      <c r="U61" s="221">
        <v>2E-3</v>
      </c>
      <c r="V61" s="221">
        <f>ROUND(E61*U61,2)</f>
        <v>0.28999999999999998</v>
      </c>
      <c r="W61" s="221"/>
      <c r="X61" s="221" t="s">
        <v>145</v>
      </c>
      <c r="Y61" s="221" t="s">
        <v>435</v>
      </c>
      <c r="Z61" s="210"/>
      <c r="AA61" s="210"/>
      <c r="AB61" s="210"/>
      <c r="AC61" s="210"/>
      <c r="AD61" s="210"/>
      <c r="AE61" s="210"/>
      <c r="AF61" s="210"/>
      <c r="AG61" s="210" t="s">
        <v>147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9" t="s">
        <v>635</v>
      </c>
      <c r="D62" s="223"/>
      <c r="E62" s="224"/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151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9" t="s">
        <v>664</v>
      </c>
      <c r="D63" s="223"/>
      <c r="E63" s="224">
        <v>145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151</v>
      </c>
      <c r="AH63" s="210">
        <v>5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6">
        <v>15</v>
      </c>
      <c r="B64" s="237" t="s">
        <v>676</v>
      </c>
      <c r="C64" s="257" t="s">
        <v>677</v>
      </c>
      <c r="D64" s="238" t="s">
        <v>141</v>
      </c>
      <c r="E64" s="239">
        <v>145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39">
        <v>0</v>
      </c>
      <c r="O64" s="239">
        <f>ROUND(E64*N64,2)</f>
        <v>0</v>
      </c>
      <c r="P64" s="239">
        <v>0</v>
      </c>
      <c r="Q64" s="239">
        <f>ROUND(E64*P64,2)</f>
        <v>0</v>
      </c>
      <c r="R64" s="241" t="s">
        <v>626</v>
      </c>
      <c r="S64" s="241" t="s">
        <v>143</v>
      </c>
      <c r="T64" s="242" t="s">
        <v>144</v>
      </c>
      <c r="U64" s="221">
        <v>1.4999999999999999E-2</v>
      </c>
      <c r="V64" s="221">
        <f>ROUND(E64*U64,2)</f>
        <v>2.1800000000000002</v>
      </c>
      <c r="W64" s="221"/>
      <c r="X64" s="221" t="s">
        <v>145</v>
      </c>
      <c r="Y64" s="221" t="s">
        <v>435</v>
      </c>
      <c r="Z64" s="210"/>
      <c r="AA64" s="210"/>
      <c r="AB64" s="210"/>
      <c r="AC64" s="210"/>
      <c r="AD64" s="210"/>
      <c r="AE64" s="210"/>
      <c r="AF64" s="210"/>
      <c r="AG64" s="210" t="s">
        <v>147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9" t="s">
        <v>635</v>
      </c>
      <c r="D65" s="223"/>
      <c r="E65" s="224"/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151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9" t="s">
        <v>664</v>
      </c>
      <c r="D66" s="223"/>
      <c r="E66" s="224">
        <v>145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151</v>
      </c>
      <c r="AH66" s="210">
        <v>5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6">
        <v>16</v>
      </c>
      <c r="B67" s="237" t="s">
        <v>678</v>
      </c>
      <c r="C67" s="257" t="s">
        <v>679</v>
      </c>
      <c r="D67" s="238" t="s">
        <v>207</v>
      </c>
      <c r="E67" s="239">
        <v>3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41" t="s">
        <v>626</v>
      </c>
      <c r="S67" s="241" t="s">
        <v>143</v>
      </c>
      <c r="T67" s="242" t="s">
        <v>144</v>
      </c>
      <c r="U67" s="221">
        <v>1.6819999999999999</v>
      </c>
      <c r="V67" s="221">
        <f>ROUND(E67*U67,2)</f>
        <v>5.05</v>
      </c>
      <c r="W67" s="221"/>
      <c r="X67" s="221" t="s">
        <v>145</v>
      </c>
      <c r="Y67" s="221" t="s">
        <v>435</v>
      </c>
      <c r="Z67" s="210"/>
      <c r="AA67" s="210"/>
      <c r="AB67" s="210"/>
      <c r="AC67" s="210"/>
      <c r="AD67" s="210"/>
      <c r="AE67" s="210"/>
      <c r="AF67" s="210"/>
      <c r="AG67" s="210" t="s">
        <v>147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58" t="s">
        <v>680</v>
      </c>
      <c r="D68" s="243"/>
      <c r="E68" s="243"/>
      <c r="F68" s="243"/>
      <c r="G68" s="243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149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59" t="s">
        <v>681</v>
      </c>
      <c r="D69" s="223"/>
      <c r="E69" s="224">
        <v>3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151</v>
      </c>
      <c r="AH69" s="210">
        <v>5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6">
        <v>17</v>
      </c>
      <c r="B70" s="237" t="s">
        <v>682</v>
      </c>
      <c r="C70" s="257" t="s">
        <v>683</v>
      </c>
      <c r="D70" s="238" t="s">
        <v>207</v>
      </c>
      <c r="E70" s="239">
        <v>3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21</v>
      </c>
      <c r="M70" s="241">
        <f>G70*(1+L70/100)</f>
        <v>0</v>
      </c>
      <c r="N70" s="239">
        <v>4.4999999999999999E-4</v>
      </c>
      <c r="O70" s="239">
        <f>ROUND(E70*N70,2)</f>
        <v>0</v>
      </c>
      <c r="P70" s="239">
        <v>0</v>
      </c>
      <c r="Q70" s="239">
        <f>ROUND(E70*P70,2)</f>
        <v>0</v>
      </c>
      <c r="R70" s="241" t="s">
        <v>626</v>
      </c>
      <c r="S70" s="241" t="s">
        <v>143</v>
      </c>
      <c r="T70" s="242" t="s">
        <v>144</v>
      </c>
      <c r="U70" s="221">
        <v>0.57099999999999995</v>
      </c>
      <c r="V70" s="221">
        <f>ROUND(E70*U70,2)</f>
        <v>1.71</v>
      </c>
      <c r="W70" s="221"/>
      <c r="X70" s="221" t="s">
        <v>145</v>
      </c>
      <c r="Y70" s="221" t="s">
        <v>435</v>
      </c>
      <c r="Z70" s="210"/>
      <c r="AA70" s="210"/>
      <c r="AB70" s="210"/>
      <c r="AC70" s="210"/>
      <c r="AD70" s="210"/>
      <c r="AE70" s="210"/>
      <c r="AF70" s="210"/>
      <c r="AG70" s="210" t="s">
        <v>147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8" t="s">
        <v>684</v>
      </c>
      <c r="D71" s="243"/>
      <c r="E71" s="243"/>
      <c r="F71" s="243"/>
      <c r="G71" s="243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149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44" t="str">
        <f>C71</f>
        <v>třemi a více kůly, s ochranou proti poškození v místě vzepření, (příloha č. 8) při  průměru kůlů do 10 cm,</v>
      </c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9" t="s">
        <v>685</v>
      </c>
      <c r="D72" s="223"/>
      <c r="E72" s="224">
        <v>3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151</v>
      </c>
      <c r="AH72" s="210">
        <v>5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36">
        <v>18</v>
      </c>
      <c r="B73" s="237" t="s">
        <v>686</v>
      </c>
      <c r="C73" s="257" t="s">
        <v>687</v>
      </c>
      <c r="D73" s="238" t="s">
        <v>141</v>
      </c>
      <c r="E73" s="239">
        <v>145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41" t="s">
        <v>626</v>
      </c>
      <c r="S73" s="241" t="s">
        <v>143</v>
      </c>
      <c r="T73" s="242" t="s">
        <v>144</v>
      </c>
      <c r="U73" s="221">
        <v>3.0000000000000001E-3</v>
      </c>
      <c r="V73" s="221">
        <f>ROUND(E73*U73,2)</f>
        <v>0.44</v>
      </c>
      <c r="W73" s="221"/>
      <c r="X73" s="221" t="s">
        <v>145</v>
      </c>
      <c r="Y73" s="221" t="s">
        <v>435</v>
      </c>
      <c r="Z73" s="210"/>
      <c r="AA73" s="210"/>
      <c r="AB73" s="210"/>
      <c r="AC73" s="210"/>
      <c r="AD73" s="210"/>
      <c r="AE73" s="210"/>
      <c r="AF73" s="210"/>
      <c r="AG73" s="210" t="s">
        <v>147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8" t="s">
        <v>688</v>
      </c>
      <c r="D74" s="243"/>
      <c r="E74" s="243"/>
      <c r="F74" s="243"/>
      <c r="G74" s="243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149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17"/>
      <c r="B75" s="218"/>
      <c r="C75" s="259" t="s">
        <v>635</v>
      </c>
      <c r="D75" s="223"/>
      <c r="E75" s="224"/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151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9" t="s">
        <v>664</v>
      </c>
      <c r="D76" s="223"/>
      <c r="E76" s="224">
        <v>145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151</v>
      </c>
      <c r="AH76" s="210">
        <v>5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6">
        <v>19</v>
      </c>
      <c r="B77" s="237" t="s">
        <v>689</v>
      </c>
      <c r="C77" s="257" t="s">
        <v>690</v>
      </c>
      <c r="D77" s="238" t="s">
        <v>207</v>
      </c>
      <c r="E77" s="239">
        <v>3</v>
      </c>
      <c r="F77" s="240"/>
      <c r="G77" s="241">
        <f>ROUND(E77*F77,2)</f>
        <v>0</v>
      </c>
      <c r="H77" s="240"/>
      <c r="I77" s="241">
        <f>ROUND(E77*H77,2)</f>
        <v>0</v>
      </c>
      <c r="J77" s="240"/>
      <c r="K77" s="241">
        <f>ROUND(E77*J77,2)</f>
        <v>0</v>
      </c>
      <c r="L77" s="241">
        <v>21</v>
      </c>
      <c r="M77" s="241">
        <f>G77*(1+L77/100)</f>
        <v>0</v>
      </c>
      <c r="N77" s="239">
        <v>1.0000000000000001E-5</v>
      </c>
      <c r="O77" s="239">
        <f>ROUND(E77*N77,2)</f>
        <v>0</v>
      </c>
      <c r="P77" s="239">
        <v>0</v>
      </c>
      <c r="Q77" s="239">
        <f>ROUND(E77*P77,2)</f>
        <v>0</v>
      </c>
      <c r="R77" s="241" t="s">
        <v>626</v>
      </c>
      <c r="S77" s="241" t="s">
        <v>143</v>
      </c>
      <c r="T77" s="242" t="s">
        <v>144</v>
      </c>
      <c r="U77" s="221">
        <v>8.4000000000000005E-2</v>
      </c>
      <c r="V77" s="221">
        <f>ROUND(E77*U77,2)</f>
        <v>0.25</v>
      </c>
      <c r="W77" s="221"/>
      <c r="X77" s="221" t="s">
        <v>145</v>
      </c>
      <c r="Y77" s="221" t="s">
        <v>435</v>
      </c>
      <c r="Z77" s="210"/>
      <c r="AA77" s="210"/>
      <c r="AB77" s="210"/>
      <c r="AC77" s="210"/>
      <c r="AD77" s="210"/>
      <c r="AE77" s="210"/>
      <c r="AF77" s="210"/>
      <c r="AG77" s="210" t="s">
        <v>147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58" t="s">
        <v>691</v>
      </c>
      <c r="D78" s="243"/>
      <c r="E78" s="243"/>
      <c r="F78" s="243"/>
      <c r="G78" s="243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149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9" t="s">
        <v>681</v>
      </c>
      <c r="D79" s="223"/>
      <c r="E79" s="224">
        <v>3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151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6">
        <v>20</v>
      </c>
      <c r="B80" s="237" t="s">
        <v>692</v>
      </c>
      <c r="C80" s="257" t="s">
        <v>693</v>
      </c>
      <c r="D80" s="238" t="s">
        <v>333</v>
      </c>
      <c r="E80" s="239">
        <v>0.14499999999999999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41" t="s">
        <v>626</v>
      </c>
      <c r="S80" s="241" t="s">
        <v>143</v>
      </c>
      <c r="T80" s="242" t="s">
        <v>144</v>
      </c>
      <c r="U80" s="221">
        <v>21.428999999999998</v>
      </c>
      <c r="V80" s="221">
        <f>ROUND(E80*U80,2)</f>
        <v>3.11</v>
      </c>
      <c r="W80" s="221"/>
      <c r="X80" s="221" t="s">
        <v>145</v>
      </c>
      <c r="Y80" s="221" t="s">
        <v>435</v>
      </c>
      <c r="Z80" s="210"/>
      <c r="AA80" s="210"/>
      <c r="AB80" s="210"/>
      <c r="AC80" s="210"/>
      <c r="AD80" s="210"/>
      <c r="AE80" s="210"/>
      <c r="AF80" s="210"/>
      <c r="AG80" s="210" t="s">
        <v>147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8" t="s">
        <v>694</v>
      </c>
      <c r="D81" s="243"/>
      <c r="E81" s="243"/>
      <c r="F81" s="243"/>
      <c r="G81" s="243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149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9" t="s">
        <v>635</v>
      </c>
      <c r="D82" s="223"/>
      <c r="E82" s="224"/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151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59" t="s">
        <v>695</v>
      </c>
      <c r="D83" s="223"/>
      <c r="E83" s="224">
        <v>0.14499999999999999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151</v>
      </c>
      <c r="AH83" s="210">
        <v>5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6">
        <v>21</v>
      </c>
      <c r="B84" s="237" t="s">
        <v>696</v>
      </c>
      <c r="C84" s="257" t="s">
        <v>697</v>
      </c>
      <c r="D84" s="238" t="s">
        <v>161</v>
      </c>
      <c r="E84" s="239">
        <v>0.15</v>
      </c>
      <c r="F84" s="240"/>
      <c r="G84" s="241">
        <f>ROUND(E84*F84,2)</f>
        <v>0</v>
      </c>
      <c r="H84" s="240"/>
      <c r="I84" s="241">
        <f>ROUND(E84*H84,2)</f>
        <v>0</v>
      </c>
      <c r="J84" s="240"/>
      <c r="K84" s="241">
        <f>ROUND(E84*J84,2)</f>
        <v>0</v>
      </c>
      <c r="L84" s="241">
        <v>21</v>
      </c>
      <c r="M84" s="241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41" t="s">
        <v>626</v>
      </c>
      <c r="S84" s="241" t="s">
        <v>143</v>
      </c>
      <c r="T84" s="242" t="s">
        <v>144</v>
      </c>
      <c r="U84" s="221">
        <v>0.88400000000000001</v>
      </c>
      <c r="V84" s="221">
        <f>ROUND(E84*U84,2)</f>
        <v>0.13</v>
      </c>
      <c r="W84" s="221"/>
      <c r="X84" s="221" t="s">
        <v>145</v>
      </c>
      <c r="Y84" s="221" t="s">
        <v>435</v>
      </c>
      <c r="Z84" s="210"/>
      <c r="AA84" s="210"/>
      <c r="AB84" s="210"/>
      <c r="AC84" s="210"/>
      <c r="AD84" s="210"/>
      <c r="AE84" s="210"/>
      <c r="AF84" s="210"/>
      <c r="AG84" s="210" t="s">
        <v>147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9" t="s">
        <v>698</v>
      </c>
      <c r="D85" s="223"/>
      <c r="E85" s="224">
        <v>0.15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151</v>
      </c>
      <c r="AH85" s="210">
        <v>5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6">
        <v>22</v>
      </c>
      <c r="B86" s="237" t="s">
        <v>699</v>
      </c>
      <c r="C86" s="257" t="s">
        <v>700</v>
      </c>
      <c r="D86" s="238" t="s">
        <v>333</v>
      </c>
      <c r="E86" s="239">
        <v>574.62774999999999</v>
      </c>
      <c r="F86" s="240"/>
      <c r="G86" s="241">
        <f>ROUND(E86*F86,2)</f>
        <v>0</v>
      </c>
      <c r="H86" s="240"/>
      <c r="I86" s="241">
        <f>ROUND(E86*H86,2)</f>
        <v>0</v>
      </c>
      <c r="J86" s="240"/>
      <c r="K86" s="241">
        <f>ROUND(E86*J86,2)</f>
        <v>0</v>
      </c>
      <c r="L86" s="241">
        <v>21</v>
      </c>
      <c r="M86" s="241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41" t="s">
        <v>162</v>
      </c>
      <c r="S86" s="241" t="s">
        <v>143</v>
      </c>
      <c r="T86" s="242" t="s">
        <v>144</v>
      </c>
      <c r="U86" s="221">
        <v>0</v>
      </c>
      <c r="V86" s="221">
        <f>ROUND(E86*U86,2)</f>
        <v>0</v>
      </c>
      <c r="W86" s="221"/>
      <c r="X86" s="221" t="s">
        <v>145</v>
      </c>
      <c r="Y86" s="221" t="s">
        <v>589</v>
      </c>
      <c r="Z86" s="210"/>
      <c r="AA86" s="210"/>
      <c r="AB86" s="210"/>
      <c r="AC86" s="210"/>
      <c r="AD86" s="210"/>
      <c r="AE86" s="210"/>
      <c r="AF86" s="210"/>
      <c r="AG86" s="210" t="s">
        <v>147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59" t="s">
        <v>701</v>
      </c>
      <c r="D87" s="223"/>
      <c r="E87" s="224"/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151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9" t="s">
        <v>702</v>
      </c>
      <c r="D88" s="223"/>
      <c r="E88" s="224">
        <v>574.62774999999999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151</v>
      </c>
      <c r="AH88" s="210">
        <v>5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6">
        <v>23</v>
      </c>
      <c r="B89" s="237" t="s">
        <v>703</v>
      </c>
      <c r="C89" s="257" t="s">
        <v>704</v>
      </c>
      <c r="D89" s="238" t="s">
        <v>207</v>
      </c>
      <c r="E89" s="239">
        <v>1</v>
      </c>
      <c r="F89" s="240"/>
      <c r="G89" s="241">
        <f>ROUND(E89*F89,2)</f>
        <v>0</v>
      </c>
      <c r="H89" s="240"/>
      <c r="I89" s="241">
        <f>ROUND(E89*H89,2)</f>
        <v>0</v>
      </c>
      <c r="J89" s="240"/>
      <c r="K89" s="241">
        <f>ROUND(E89*J89,2)</f>
        <v>0</v>
      </c>
      <c r="L89" s="241">
        <v>21</v>
      </c>
      <c r="M89" s="241">
        <f>G89*(1+L89/100)</f>
        <v>0</v>
      </c>
      <c r="N89" s="239">
        <v>0</v>
      </c>
      <c r="O89" s="239">
        <f>ROUND(E89*N89,2)</f>
        <v>0</v>
      </c>
      <c r="P89" s="239">
        <v>0</v>
      </c>
      <c r="Q89" s="239">
        <f>ROUND(E89*P89,2)</f>
        <v>0</v>
      </c>
      <c r="R89" s="241"/>
      <c r="S89" s="241" t="s">
        <v>217</v>
      </c>
      <c r="T89" s="242" t="s">
        <v>218</v>
      </c>
      <c r="U89" s="221">
        <v>0</v>
      </c>
      <c r="V89" s="221">
        <f>ROUND(E89*U89,2)</f>
        <v>0</v>
      </c>
      <c r="W89" s="221"/>
      <c r="X89" s="221" t="s">
        <v>145</v>
      </c>
      <c r="Y89" s="221" t="s">
        <v>435</v>
      </c>
      <c r="Z89" s="210"/>
      <c r="AA89" s="210"/>
      <c r="AB89" s="210"/>
      <c r="AC89" s="210"/>
      <c r="AD89" s="210"/>
      <c r="AE89" s="210"/>
      <c r="AF89" s="210"/>
      <c r="AG89" s="210" t="s">
        <v>147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9" t="s">
        <v>705</v>
      </c>
      <c r="D90" s="223"/>
      <c r="E90" s="224"/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151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9" t="s">
        <v>706</v>
      </c>
      <c r="D91" s="223"/>
      <c r="E91" s="224">
        <v>1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151</v>
      </c>
      <c r="AH91" s="210">
        <v>5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6">
        <v>24</v>
      </c>
      <c r="B92" s="237" t="s">
        <v>707</v>
      </c>
      <c r="C92" s="257" t="s">
        <v>708</v>
      </c>
      <c r="D92" s="238" t="s">
        <v>141</v>
      </c>
      <c r="E92" s="239">
        <v>35</v>
      </c>
      <c r="F92" s="240"/>
      <c r="G92" s="241">
        <f>ROUND(E92*F92,2)</f>
        <v>0</v>
      </c>
      <c r="H92" s="240"/>
      <c r="I92" s="241">
        <f>ROUND(E92*H92,2)</f>
        <v>0</v>
      </c>
      <c r="J92" s="240"/>
      <c r="K92" s="241">
        <f>ROUND(E92*J92,2)</f>
        <v>0</v>
      </c>
      <c r="L92" s="241">
        <v>21</v>
      </c>
      <c r="M92" s="241">
        <f>G92*(1+L92/100)</f>
        <v>0</v>
      </c>
      <c r="N92" s="239">
        <v>0</v>
      </c>
      <c r="O92" s="239">
        <f>ROUND(E92*N92,2)</f>
        <v>0</v>
      </c>
      <c r="P92" s="239">
        <v>0</v>
      </c>
      <c r="Q92" s="239">
        <f>ROUND(E92*P92,2)</f>
        <v>0</v>
      </c>
      <c r="R92" s="241"/>
      <c r="S92" s="241" t="s">
        <v>217</v>
      </c>
      <c r="T92" s="242" t="s">
        <v>218</v>
      </c>
      <c r="U92" s="221">
        <v>0</v>
      </c>
      <c r="V92" s="221">
        <f>ROUND(E92*U92,2)</f>
        <v>0</v>
      </c>
      <c r="W92" s="221"/>
      <c r="X92" s="221" t="s">
        <v>145</v>
      </c>
      <c r="Y92" s="221" t="s">
        <v>435</v>
      </c>
      <c r="Z92" s="210"/>
      <c r="AA92" s="210"/>
      <c r="AB92" s="210"/>
      <c r="AC92" s="210"/>
      <c r="AD92" s="210"/>
      <c r="AE92" s="210"/>
      <c r="AF92" s="210"/>
      <c r="AG92" s="210" t="s">
        <v>147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9" t="s">
        <v>705</v>
      </c>
      <c r="D93" s="223"/>
      <c r="E93" s="224"/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151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9" t="s">
        <v>709</v>
      </c>
      <c r="D94" s="223"/>
      <c r="E94" s="224">
        <v>35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151</v>
      </c>
      <c r="AH94" s="210">
        <v>5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6">
        <v>25</v>
      </c>
      <c r="B95" s="237" t="s">
        <v>710</v>
      </c>
      <c r="C95" s="257" t="s">
        <v>711</v>
      </c>
      <c r="D95" s="238" t="s">
        <v>304</v>
      </c>
      <c r="E95" s="239">
        <v>1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39">
        <v>0</v>
      </c>
      <c r="O95" s="239">
        <f>ROUND(E95*N95,2)</f>
        <v>0</v>
      </c>
      <c r="P95" s="239">
        <v>0</v>
      </c>
      <c r="Q95" s="239">
        <f>ROUND(E95*P95,2)</f>
        <v>0</v>
      </c>
      <c r="R95" s="241"/>
      <c r="S95" s="241" t="s">
        <v>217</v>
      </c>
      <c r="T95" s="242" t="s">
        <v>218</v>
      </c>
      <c r="U95" s="221">
        <v>0.14599999999999999</v>
      </c>
      <c r="V95" s="221">
        <f>ROUND(E95*U95,2)</f>
        <v>0.15</v>
      </c>
      <c r="W95" s="221"/>
      <c r="X95" s="221" t="s">
        <v>145</v>
      </c>
      <c r="Y95" s="221" t="s">
        <v>435</v>
      </c>
      <c r="Z95" s="210"/>
      <c r="AA95" s="210"/>
      <c r="AB95" s="210"/>
      <c r="AC95" s="210"/>
      <c r="AD95" s="210"/>
      <c r="AE95" s="210"/>
      <c r="AF95" s="210"/>
      <c r="AG95" s="210" t="s">
        <v>147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45" outlineLevel="2" x14ac:dyDescent="0.2">
      <c r="A96" s="217"/>
      <c r="B96" s="218"/>
      <c r="C96" s="260" t="s">
        <v>739</v>
      </c>
      <c r="D96" s="245"/>
      <c r="E96" s="245"/>
      <c r="F96" s="245"/>
      <c r="G96" s="245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220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44" t="str">
        <f>C96</f>
        <v>Po dobu pěti let od doručení oznámení o provedení výsadby ÚMOb VŽP bude zajištěna následná péče o vysazené dřeviny, která bude spočívat v zajištění kmenů stromů proti mechanickému poškození (ochrana pat kmene chráničkou, bandáž kmene apod.), v zálivce (minimálně 5 x ročně), odplevelování, výchovném řezu, opravě úvazků, případně výměně kůlů a sledování zdravotního stavu dřevin včetně výměny uhynulého jedince v nejbližším vhodném období.</v>
      </c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71" t="s">
        <v>466</v>
      </c>
      <c r="D97" s="225"/>
      <c r="E97" s="226"/>
      <c r="F97" s="227"/>
      <c r="G97" s="227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220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61" t="s">
        <v>740</v>
      </c>
      <c r="D98" s="246"/>
      <c r="E98" s="246"/>
      <c r="F98" s="246"/>
      <c r="G98" s="246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220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61" t="s">
        <v>741</v>
      </c>
      <c r="D99" s="246"/>
      <c r="E99" s="246"/>
      <c r="F99" s="246"/>
      <c r="G99" s="246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220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61" t="s">
        <v>712</v>
      </c>
      <c r="D100" s="246"/>
      <c r="E100" s="246"/>
      <c r="F100" s="246"/>
      <c r="G100" s="246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220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6">
        <v>26</v>
      </c>
      <c r="B101" s="237" t="s">
        <v>713</v>
      </c>
      <c r="C101" s="257" t="s">
        <v>714</v>
      </c>
      <c r="D101" s="238" t="s">
        <v>715</v>
      </c>
      <c r="E101" s="239">
        <v>50.75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21</v>
      </c>
      <c r="M101" s="241">
        <f>G101*(1+L101/100)</f>
        <v>0</v>
      </c>
      <c r="N101" s="239">
        <v>1E-3</v>
      </c>
      <c r="O101" s="239">
        <f>ROUND(E101*N101,2)</f>
        <v>0.05</v>
      </c>
      <c r="P101" s="239">
        <v>0</v>
      </c>
      <c r="Q101" s="239">
        <f>ROUND(E101*P101,2)</f>
        <v>0</v>
      </c>
      <c r="R101" s="241" t="s">
        <v>420</v>
      </c>
      <c r="S101" s="241" t="s">
        <v>143</v>
      </c>
      <c r="T101" s="242" t="s">
        <v>144</v>
      </c>
      <c r="U101" s="221">
        <v>0</v>
      </c>
      <c r="V101" s="221">
        <f>ROUND(E101*U101,2)</f>
        <v>0</v>
      </c>
      <c r="W101" s="221"/>
      <c r="X101" s="221" t="s">
        <v>240</v>
      </c>
      <c r="Y101" s="221" t="s">
        <v>435</v>
      </c>
      <c r="Z101" s="210"/>
      <c r="AA101" s="210"/>
      <c r="AB101" s="210"/>
      <c r="AC101" s="210"/>
      <c r="AD101" s="210"/>
      <c r="AE101" s="210"/>
      <c r="AF101" s="210"/>
      <c r="AG101" s="210" t="s">
        <v>241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9" t="s">
        <v>635</v>
      </c>
      <c r="D102" s="223"/>
      <c r="E102" s="224"/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151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9" t="s">
        <v>716</v>
      </c>
      <c r="D103" s="223"/>
      <c r="E103" s="224">
        <v>50.75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151</v>
      </c>
      <c r="AH103" s="210">
        <v>5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36">
        <v>27</v>
      </c>
      <c r="B104" s="237" t="s">
        <v>717</v>
      </c>
      <c r="C104" s="257" t="s">
        <v>718</v>
      </c>
      <c r="D104" s="238" t="s">
        <v>207</v>
      </c>
      <c r="E104" s="239">
        <v>2</v>
      </c>
      <c r="F104" s="240"/>
      <c r="G104" s="241">
        <f>ROUND(E104*F104,2)</f>
        <v>0</v>
      </c>
      <c r="H104" s="240"/>
      <c r="I104" s="241">
        <f>ROUND(E104*H104,2)</f>
        <v>0</v>
      </c>
      <c r="J104" s="240"/>
      <c r="K104" s="241">
        <f>ROUND(E104*J104,2)</f>
        <v>0</v>
      </c>
      <c r="L104" s="241">
        <v>21</v>
      </c>
      <c r="M104" s="241">
        <f>G104*(1+L104/100)</f>
        <v>0</v>
      </c>
      <c r="N104" s="239">
        <v>0.01</v>
      </c>
      <c r="O104" s="239">
        <f>ROUND(E104*N104,2)</f>
        <v>0.02</v>
      </c>
      <c r="P104" s="239">
        <v>0</v>
      </c>
      <c r="Q104" s="239">
        <f>ROUND(E104*P104,2)</f>
        <v>0</v>
      </c>
      <c r="R104" s="241"/>
      <c r="S104" s="241" t="s">
        <v>217</v>
      </c>
      <c r="T104" s="242" t="s">
        <v>218</v>
      </c>
      <c r="U104" s="221">
        <v>0</v>
      </c>
      <c r="V104" s="221">
        <f>ROUND(E104*U104,2)</f>
        <v>0</v>
      </c>
      <c r="W104" s="221"/>
      <c r="X104" s="221" t="s">
        <v>240</v>
      </c>
      <c r="Y104" s="221" t="s">
        <v>435</v>
      </c>
      <c r="Z104" s="210"/>
      <c r="AA104" s="210"/>
      <c r="AB104" s="210"/>
      <c r="AC104" s="210"/>
      <c r="AD104" s="210"/>
      <c r="AE104" s="210"/>
      <c r="AF104" s="210"/>
      <c r="AG104" s="210" t="s">
        <v>241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9" t="s">
        <v>672</v>
      </c>
      <c r="D105" s="223"/>
      <c r="E105" s="224">
        <v>2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151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36">
        <v>28</v>
      </c>
      <c r="B106" s="237" t="s">
        <v>719</v>
      </c>
      <c r="C106" s="257" t="s">
        <v>720</v>
      </c>
      <c r="D106" s="238" t="s">
        <v>207</v>
      </c>
      <c r="E106" s="239">
        <v>1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0.01</v>
      </c>
      <c r="O106" s="239">
        <f>ROUND(E106*N106,2)</f>
        <v>0.01</v>
      </c>
      <c r="P106" s="239">
        <v>0</v>
      </c>
      <c r="Q106" s="239">
        <f>ROUND(E106*P106,2)</f>
        <v>0</v>
      </c>
      <c r="R106" s="241"/>
      <c r="S106" s="241" t="s">
        <v>217</v>
      </c>
      <c r="T106" s="242" t="s">
        <v>218</v>
      </c>
      <c r="U106" s="221">
        <v>0</v>
      </c>
      <c r="V106" s="221">
        <f>ROUND(E106*U106,2)</f>
        <v>0</v>
      </c>
      <c r="W106" s="221"/>
      <c r="X106" s="221" t="s">
        <v>240</v>
      </c>
      <c r="Y106" s="221" t="s">
        <v>435</v>
      </c>
      <c r="Z106" s="210"/>
      <c r="AA106" s="210"/>
      <c r="AB106" s="210"/>
      <c r="AC106" s="210"/>
      <c r="AD106" s="210"/>
      <c r="AE106" s="210"/>
      <c r="AF106" s="210"/>
      <c r="AG106" s="210" t="s">
        <v>241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9" t="s">
        <v>673</v>
      </c>
      <c r="D107" s="223"/>
      <c r="E107" s="224">
        <v>1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151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6">
        <v>29</v>
      </c>
      <c r="B108" s="237" t="s">
        <v>721</v>
      </c>
      <c r="C108" s="257" t="s">
        <v>722</v>
      </c>
      <c r="D108" s="238" t="s">
        <v>723</v>
      </c>
      <c r="E108" s="239">
        <v>14.5</v>
      </c>
      <c r="F108" s="240"/>
      <c r="G108" s="241">
        <f>ROUND(E108*F108,2)</f>
        <v>0</v>
      </c>
      <c r="H108" s="240"/>
      <c r="I108" s="241">
        <f>ROUND(E108*H108,2)</f>
        <v>0</v>
      </c>
      <c r="J108" s="240"/>
      <c r="K108" s="241">
        <f>ROUND(E108*J108,2)</f>
        <v>0</v>
      </c>
      <c r="L108" s="241">
        <v>21</v>
      </c>
      <c r="M108" s="241">
        <f>G108*(1+L108/100)</f>
        <v>0</v>
      </c>
      <c r="N108" s="239">
        <v>1E-3</v>
      </c>
      <c r="O108" s="239">
        <f>ROUND(E108*N108,2)</f>
        <v>0.01</v>
      </c>
      <c r="P108" s="239">
        <v>0</v>
      </c>
      <c r="Q108" s="239">
        <f>ROUND(E108*P108,2)</f>
        <v>0</v>
      </c>
      <c r="R108" s="241" t="s">
        <v>420</v>
      </c>
      <c r="S108" s="241" t="s">
        <v>143</v>
      </c>
      <c r="T108" s="242" t="s">
        <v>144</v>
      </c>
      <c r="U108" s="221">
        <v>0</v>
      </c>
      <c r="V108" s="221">
        <f>ROUND(E108*U108,2)</f>
        <v>0</v>
      </c>
      <c r="W108" s="221"/>
      <c r="X108" s="221" t="s">
        <v>240</v>
      </c>
      <c r="Y108" s="221" t="s">
        <v>435</v>
      </c>
      <c r="Z108" s="210"/>
      <c r="AA108" s="210"/>
      <c r="AB108" s="210"/>
      <c r="AC108" s="210"/>
      <c r="AD108" s="210"/>
      <c r="AE108" s="210"/>
      <c r="AF108" s="210"/>
      <c r="AG108" s="210" t="s">
        <v>241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9" t="s">
        <v>635</v>
      </c>
      <c r="D109" s="223"/>
      <c r="E109" s="224"/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151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9" t="s">
        <v>724</v>
      </c>
      <c r="D110" s="223"/>
      <c r="E110" s="224">
        <v>14.5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151</v>
      </c>
      <c r="AH110" s="210">
        <v>5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6">
        <v>30</v>
      </c>
      <c r="B111" s="237" t="s">
        <v>725</v>
      </c>
      <c r="C111" s="257" t="s">
        <v>726</v>
      </c>
      <c r="D111" s="238" t="s">
        <v>727</v>
      </c>
      <c r="E111" s="239">
        <v>5</v>
      </c>
      <c r="F111" s="240"/>
      <c r="G111" s="241">
        <f>ROUND(E111*F111,2)</f>
        <v>0</v>
      </c>
      <c r="H111" s="240"/>
      <c r="I111" s="241">
        <f>ROUND(E111*H111,2)</f>
        <v>0</v>
      </c>
      <c r="J111" s="240"/>
      <c r="K111" s="241">
        <f>ROUND(E111*J111,2)</f>
        <v>0</v>
      </c>
      <c r="L111" s="241">
        <v>21</v>
      </c>
      <c r="M111" s="241">
        <f>G111*(1+L111/100)</f>
        <v>0</v>
      </c>
      <c r="N111" s="239">
        <v>1E-3</v>
      </c>
      <c r="O111" s="239">
        <f>ROUND(E111*N111,2)</f>
        <v>0.01</v>
      </c>
      <c r="P111" s="239">
        <v>0</v>
      </c>
      <c r="Q111" s="239">
        <f>ROUND(E111*P111,2)</f>
        <v>0</v>
      </c>
      <c r="R111" s="241" t="s">
        <v>420</v>
      </c>
      <c r="S111" s="241" t="s">
        <v>143</v>
      </c>
      <c r="T111" s="242" t="s">
        <v>144</v>
      </c>
      <c r="U111" s="221">
        <v>0</v>
      </c>
      <c r="V111" s="221">
        <f>ROUND(E111*U111,2)</f>
        <v>0</v>
      </c>
      <c r="W111" s="221"/>
      <c r="X111" s="221" t="s">
        <v>240</v>
      </c>
      <c r="Y111" s="221" t="s">
        <v>435</v>
      </c>
      <c r="Z111" s="210"/>
      <c r="AA111" s="210"/>
      <c r="AB111" s="210"/>
      <c r="AC111" s="210"/>
      <c r="AD111" s="210"/>
      <c r="AE111" s="210"/>
      <c r="AF111" s="210"/>
      <c r="AG111" s="210" t="s">
        <v>241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9" t="s">
        <v>728</v>
      </c>
      <c r="D112" s="223"/>
      <c r="E112" s="224">
        <v>5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151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36">
        <v>31</v>
      </c>
      <c r="B113" s="237" t="s">
        <v>729</v>
      </c>
      <c r="C113" s="257" t="s">
        <v>730</v>
      </c>
      <c r="D113" s="238" t="s">
        <v>207</v>
      </c>
      <c r="E113" s="239">
        <v>9</v>
      </c>
      <c r="F113" s="240"/>
      <c r="G113" s="241">
        <f>ROUND(E113*F113,2)</f>
        <v>0</v>
      </c>
      <c r="H113" s="240"/>
      <c r="I113" s="241">
        <f>ROUND(E113*H113,2)</f>
        <v>0</v>
      </c>
      <c r="J113" s="240"/>
      <c r="K113" s="241">
        <f>ROUND(E113*J113,2)</f>
        <v>0</v>
      </c>
      <c r="L113" s="241">
        <v>21</v>
      </c>
      <c r="M113" s="241">
        <f>G113*(1+L113/100)</f>
        <v>0</v>
      </c>
      <c r="N113" s="239">
        <v>3.7000000000000002E-3</v>
      </c>
      <c r="O113" s="239">
        <f>ROUND(E113*N113,2)</f>
        <v>0.03</v>
      </c>
      <c r="P113" s="239">
        <v>0</v>
      </c>
      <c r="Q113" s="239">
        <f>ROUND(E113*P113,2)</f>
        <v>0</v>
      </c>
      <c r="R113" s="241" t="s">
        <v>420</v>
      </c>
      <c r="S113" s="241" t="s">
        <v>143</v>
      </c>
      <c r="T113" s="242" t="s">
        <v>144</v>
      </c>
      <c r="U113" s="221">
        <v>0</v>
      </c>
      <c r="V113" s="221">
        <f>ROUND(E113*U113,2)</f>
        <v>0</v>
      </c>
      <c r="W113" s="221"/>
      <c r="X113" s="221" t="s">
        <v>240</v>
      </c>
      <c r="Y113" s="221" t="s">
        <v>435</v>
      </c>
      <c r="Z113" s="210"/>
      <c r="AA113" s="210"/>
      <c r="AB113" s="210"/>
      <c r="AC113" s="210"/>
      <c r="AD113" s="210"/>
      <c r="AE113" s="210"/>
      <c r="AF113" s="210"/>
      <c r="AG113" s="210" t="s">
        <v>241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9" t="s">
        <v>731</v>
      </c>
      <c r="D114" s="223"/>
      <c r="E114" s="224">
        <v>9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151</v>
      </c>
      <c r="AH114" s="210">
        <v>5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36">
        <v>32</v>
      </c>
      <c r="B115" s="237" t="s">
        <v>732</v>
      </c>
      <c r="C115" s="257" t="s">
        <v>733</v>
      </c>
      <c r="D115" s="238" t="s">
        <v>207</v>
      </c>
      <c r="E115" s="239">
        <v>9</v>
      </c>
      <c r="F115" s="240"/>
      <c r="G115" s="241">
        <f>ROUND(E115*F115,2)</f>
        <v>0</v>
      </c>
      <c r="H115" s="240"/>
      <c r="I115" s="241">
        <f>ROUND(E115*H115,2)</f>
        <v>0</v>
      </c>
      <c r="J115" s="240"/>
      <c r="K115" s="241">
        <f>ROUND(E115*J115,2)</f>
        <v>0</v>
      </c>
      <c r="L115" s="241">
        <v>21</v>
      </c>
      <c r="M115" s="241">
        <f>G115*(1+L115/100)</f>
        <v>0</v>
      </c>
      <c r="N115" s="239">
        <v>8.0000000000000004E-4</v>
      </c>
      <c r="O115" s="239">
        <f>ROUND(E115*N115,2)</f>
        <v>0.01</v>
      </c>
      <c r="P115" s="239">
        <v>0</v>
      </c>
      <c r="Q115" s="239">
        <f>ROUND(E115*P115,2)</f>
        <v>0</v>
      </c>
      <c r="R115" s="241" t="s">
        <v>420</v>
      </c>
      <c r="S115" s="241" t="s">
        <v>143</v>
      </c>
      <c r="T115" s="242" t="s">
        <v>144</v>
      </c>
      <c r="U115" s="221">
        <v>0</v>
      </c>
      <c r="V115" s="221">
        <f>ROUND(E115*U115,2)</f>
        <v>0</v>
      </c>
      <c r="W115" s="221"/>
      <c r="X115" s="221" t="s">
        <v>240</v>
      </c>
      <c r="Y115" s="221" t="s">
        <v>435</v>
      </c>
      <c r="Z115" s="210"/>
      <c r="AA115" s="210"/>
      <c r="AB115" s="210"/>
      <c r="AC115" s="210"/>
      <c r="AD115" s="210"/>
      <c r="AE115" s="210"/>
      <c r="AF115" s="210"/>
      <c r="AG115" s="210" t="s">
        <v>241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59" t="s">
        <v>734</v>
      </c>
      <c r="D116" s="223"/>
      <c r="E116" s="224">
        <v>9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151</v>
      </c>
      <c r="AH116" s="210">
        <v>5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7">
        <v>33</v>
      </c>
      <c r="B117" s="248" t="s">
        <v>735</v>
      </c>
      <c r="C117" s="262" t="s">
        <v>736</v>
      </c>
      <c r="D117" s="249" t="s">
        <v>207</v>
      </c>
      <c r="E117" s="250">
        <v>5</v>
      </c>
      <c r="F117" s="251"/>
      <c r="G117" s="252">
        <f>ROUND(E117*F117,2)</f>
        <v>0</v>
      </c>
      <c r="H117" s="251"/>
      <c r="I117" s="252">
        <f>ROUND(E117*H117,2)</f>
        <v>0</v>
      </c>
      <c r="J117" s="251"/>
      <c r="K117" s="252">
        <f>ROUND(E117*J117,2)</f>
        <v>0</v>
      </c>
      <c r="L117" s="252">
        <v>21</v>
      </c>
      <c r="M117" s="252">
        <f>G117*(1+L117/100)</f>
        <v>0</v>
      </c>
      <c r="N117" s="250">
        <v>5.0000000000000001E-4</v>
      </c>
      <c r="O117" s="250">
        <f>ROUND(E117*N117,2)</f>
        <v>0</v>
      </c>
      <c r="P117" s="250">
        <v>0</v>
      </c>
      <c r="Q117" s="250">
        <f>ROUND(E117*P117,2)</f>
        <v>0</v>
      </c>
      <c r="R117" s="252" t="s">
        <v>420</v>
      </c>
      <c r="S117" s="252" t="s">
        <v>143</v>
      </c>
      <c r="T117" s="253" t="s">
        <v>144</v>
      </c>
      <c r="U117" s="221">
        <v>0</v>
      </c>
      <c r="V117" s="221">
        <f>ROUND(E117*U117,2)</f>
        <v>0</v>
      </c>
      <c r="W117" s="221"/>
      <c r="X117" s="221" t="s">
        <v>240</v>
      </c>
      <c r="Y117" s="221" t="s">
        <v>435</v>
      </c>
      <c r="Z117" s="210"/>
      <c r="AA117" s="210"/>
      <c r="AB117" s="210"/>
      <c r="AC117" s="210"/>
      <c r="AD117" s="210"/>
      <c r="AE117" s="210"/>
      <c r="AF117" s="210"/>
      <c r="AG117" s="210" t="s">
        <v>241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x14ac:dyDescent="0.2">
      <c r="A118" s="229" t="s">
        <v>137</v>
      </c>
      <c r="B118" s="230" t="s">
        <v>93</v>
      </c>
      <c r="C118" s="256" t="s">
        <v>94</v>
      </c>
      <c r="D118" s="231"/>
      <c r="E118" s="232"/>
      <c r="F118" s="233"/>
      <c r="G118" s="233">
        <f>SUMIF(AG119:AG119,"&lt;&gt;NOR",G119:G119)</f>
        <v>0</v>
      </c>
      <c r="H118" s="233"/>
      <c r="I118" s="233">
        <f>SUM(I119:I119)</f>
        <v>0</v>
      </c>
      <c r="J118" s="233"/>
      <c r="K118" s="233">
        <f>SUM(K119:K119)</f>
        <v>0</v>
      </c>
      <c r="L118" s="233"/>
      <c r="M118" s="233">
        <f>SUM(M119:M119)</f>
        <v>0</v>
      </c>
      <c r="N118" s="232"/>
      <c r="O118" s="232">
        <f>SUM(O119:O119)</f>
        <v>0</v>
      </c>
      <c r="P118" s="232"/>
      <c r="Q118" s="232">
        <f>SUM(Q119:Q119)</f>
        <v>0</v>
      </c>
      <c r="R118" s="233"/>
      <c r="S118" s="233"/>
      <c r="T118" s="234"/>
      <c r="U118" s="228"/>
      <c r="V118" s="228">
        <f>SUM(V119:V119)</f>
        <v>0.28000000000000003</v>
      </c>
      <c r="W118" s="228"/>
      <c r="X118" s="228"/>
      <c r="Y118" s="228"/>
      <c r="AG118" t="s">
        <v>138</v>
      </c>
    </row>
    <row r="119" spans="1:60" ht="22.5" outlineLevel="1" x14ac:dyDescent="0.2">
      <c r="A119" s="236">
        <v>34</v>
      </c>
      <c r="B119" s="237" t="s">
        <v>737</v>
      </c>
      <c r="C119" s="257" t="s">
        <v>738</v>
      </c>
      <c r="D119" s="238" t="s">
        <v>333</v>
      </c>
      <c r="E119" s="239">
        <v>0.14463000000000001</v>
      </c>
      <c r="F119" s="240"/>
      <c r="G119" s="241">
        <f>ROUND(E119*F119,2)</f>
        <v>0</v>
      </c>
      <c r="H119" s="240"/>
      <c r="I119" s="241">
        <f>ROUND(E119*H119,2)</f>
        <v>0</v>
      </c>
      <c r="J119" s="240"/>
      <c r="K119" s="241">
        <f>ROUND(E119*J119,2)</f>
        <v>0</v>
      </c>
      <c r="L119" s="241">
        <v>21</v>
      </c>
      <c r="M119" s="241">
        <f>G119*(1+L119/100)</f>
        <v>0</v>
      </c>
      <c r="N119" s="239">
        <v>0</v>
      </c>
      <c r="O119" s="239">
        <f>ROUND(E119*N119,2)</f>
        <v>0</v>
      </c>
      <c r="P119" s="239">
        <v>0</v>
      </c>
      <c r="Q119" s="239">
        <f>ROUND(E119*P119,2)</f>
        <v>0</v>
      </c>
      <c r="R119" s="241" t="s">
        <v>626</v>
      </c>
      <c r="S119" s="241" t="s">
        <v>143</v>
      </c>
      <c r="T119" s="242" t="s">
        <v>144</v>
      </c>
      <c r="U119" s="221">
        <v>1.925</v>
      </c>
      <c r="V119" s="221">
        <f>ROUND(E119*U119,2)</f>
        <v>0.28000000000000003</v>
      </c>
      <c r="W119" s="221"/>
      <c r="X119" s="221" t="s">
        <v>335</v>
      </c>
      <c r="Y119" s="221" t="s">
        <v>435</v>
      </c>
      <c r="Z119" s="210"/>
      <c r="AA119" s="210"/>
      <c r="AB119" s="210"/>
      <c r="AC119" s="210"/>
      <c r="AD119" s="210"/>
      <c r="AE119" s="210"/>
      <c r="AF119" s="210"/>
      <c r="AG119" s="210" t="s">
        <v>336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">
      <c r="A120" s="3"/>
      <c r="B120" s="4"/>
      <c r="C120" s="265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E120">
        <v>15</v>
      </c>
      <c r="AF120">
        <v>21</v>
      </c>
      <c r="AG120" t="s">
        <v>123</v>
      </c>
    </row>
    <row r="121" spans="1:60" x14ac:dyDescent="0.2">
      <c r="A121" s="213"/>
      <c r="B121" s="214" t="s">
        <v>29</v>
      </c>
      <c r="C121" s="266"/>
      <c r="D121" s="215"/>
      <c r="E121" s="216"/>
      <c r="F121" s="216"/>
      <c r="G121" s="235">
        <f>G8+G118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f>SUMIF(L7:L119,AE120,G7:G119)</f>
        <v>0</v>
      </c>
      <c r="AF121">
        <f>SUMIF(L7:L119,AF120,G7:G119)</f>
        <v>0</v>
      </c>
      <c r="AG121" t="s">
        <v>394</v>
      </c>
    </row>
    <row r="122" spans="1:60" x14ac:dyDescent="0.2">
      <c r="C122" s="267"/>
      <c r="D122" s="10"/>
      <c r="AG122" t="s">
        <v>396</v>
      </c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lJZHD0r94Z2HeBL2qRVrQBVqLXMudZ2n757GkJnrPTdvOTwu+Bah3JIWVJthY4XDqbF7vL4NNXH1OyVdbN+4A==" saltValue="qaOhjk/WVp5fvp9cnv+GAA==" spinCount="100000" sheet="1" formatRows="0"/>
  <mergeCells count="24">
    <mergeCell ref="C78:G78"/>
    <mergeCell ref="C81:G81"/>
    <mergeCell ref="C96:G96"/>
    <mergeCell ref="C98:G98"/>
    <mergeCell ref="C99:G99"/>
    <mergeCell ref="C100:G100"/>
    <mergeCell ref="C51:G51"/>
    <mergeCell ref="C55:G55"/>
    <mergeCell ref="C58:G58"/>
    <mergeCell ref="C68:G68"/>
    <mergeCell ref="C71:G71"/>
    <mergeCell ref="C74:G74"/>
    <mergeCell ref="C18:G18"/>
    <mergeCell ref="C21:G21"/>
    <mergeCell ref="C27:G27"/>
    <mergeCell ref="C30:G30"/>
    <mergeCell ref="C33:G33"/>
    <mergeCell ref="C36:G36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203A-24BB-455F-AE4C-742972873EA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110</v>
      </c>
      <c r="B1" s="195"/>
      <c r="C1" s="195"/>
      <c r="D1" s="195"/>
      <c r="E1" s="195"/>
      <c r="F1" s="195"/>
      <c r="G1" s="195"/>
      <c r="AG1" t="s">
        <v>111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112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112</v>
      </c>
      <c r="AG3" t="s">
        <v>113</v>
      </c>
    </row>
    <row r="4" spans="1:60" ht="24.95" customHeight="1" x14ac:dyDescent="0.2">
      <c r="A4" s="200" t="s">
        <v>9</v>
      </c>
      <c r="B4" s="201" t="s">
        <v>57</v>
      </c>
      <c r="C4" s="202" t="s">
        <v>58</v>
      </c>
      <c r="D4" s="203"/>
      <c r="E4" s="203"/>
      <c r="F4" s="203"/>
      <c r="G4" s="204"/>
      <c r="AG4" t="s">
        <v>114</v>
      </c>
    </row>
    <row r="5" spans="1:60" x14ac:dyDescent="0.2">
      <c r="D5" s="10"/>
    </row>
    <row r="6" spans="1:60" ht="38.25" x14ac:dyDescent="0.2">
      <c r="A6" s="206" t="s">
        <v>115</v>
      </c>
      <c r="B6" s="208" t="s">
        <v>116</v>
      </c>
      <c r="C6" s="208" t="s">
        <v>117</v>
      </c>
      <c r="D6" s="207" t="s">
        <v>118</v>
      </c>
      <c r="E6" s="206" t="s">
        <v>119</v>
      </c>
      <c r="F6" s="205" t="s">
        <v>120</v>
      </c>
      <c r="G6" s="206" t="s">
        <v>29</v>
      </c>
      <c r="H6" s="209" t="s">
        <v>30</v>
      </c>
      <c r="I6" s="209" t="s">
        <v>121</v>
      </c>
      <c r="J6" s="209" t="s">
        <v>31</v>
      </c>
      <c r="K6" s="209" t="s">
        <v>122</v>
      </c>
      <c r="L6" s="209" t="s">
        <v>123</v>
      </c>
      <c r="M6" s="209" t="s">
        <v>124</v>
      </c>
      <c r="N6" s="209" t="s">
        <v>125</v>
      </c>
      <c r="O6" s="209" t="s">
        <v>126</v>
      </c>
      <c r="P6" s="209" t="s">
        <v>127</v>
      </c>
      <c r="Q6" s="209" t="s">
        <v>128</v>
      </c>
      <c r="R6" s="209" t="s">
        <v>129</v>
      </c>
      <c r="S6" s="209" t="s">
        <v>130</v>
      </c>
      <c r="T6" s="209" t="s">
        <v>131</v>
      </c>
      <c r="U6" s="209" t="s">
        <v>132</v>
      </c>
      <c r="V6" s="209" t="s">
        <v>133</v>
      </c>
      <c r="W6" s="209" t="s">
        <v>134</v>
      </c>
      <c r="X6" s="209" t="s">
        <v>135</v>
      </c>
      <c r="Y6" s="209" t="s">
        <v>136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9" t="s">
        <v>137</v>
      </c>
      <c r="B8" s="230" t="s">
        <v>108</v>
      </c>
      <c r="C8" s="256" t="s">
        <v>27</v>
      </c>
      <c r="D8" s="231"/>
      <c r="E8" s="232"/>
      <c r="F8" s="233"/>
      <c r="G8" s="233">
        <f>SUMIF(AG9:AG17,"&lt;&gt;NOR",G9:G17)</f>
        <v>0</v>
      </c>
      <c r="H8" s="233"/>
      <c r="I8" s="233">
        <f>SUM(I9:I17)</f>
        <v>0</v>
      </c>
      <c r="J8" s="233"/>
      <c r="K8" s="233">
        <f>SUM(K9:K17)</f>
        <v>0</v>
      </c>
      <c r="L8" s="233"/>
      <c r="M8" s="233">
        <f>SUM(M9:M17)</f>
        <v>0</v>
      </c>
      <c r="N8" s="232"/>
      <c r="O8" s="232">
        <f>SUM(O9:O17)</f>
        <v>0</v>
      </c>
      <c r="P8" s="232"/>
      <c r="Q8" s="232">
        <f>SUM(Q9:Q17)</f>
        <v>0</v>
      </c>
      <c r="R8" s="233"/>
      <c r="S8" s="233"/>
      <c r="T8" s="234"/>
      <c r="U8" s="228"/>
      <c r="V8" s="228">
        <f>SUM(V9:V17)</f>
        <v>0</v>
      </c>
      <c r="W8" s="228"/>
      <c r="X8" s="228"/>
      <c r="Y8" s="228"/>
      <c r="AG8" t="s">
        <v>138</v>
      </c>
    </row>
    <row r="9" spans="1:60" outlineLevel="1" x14ac:dyDescent="0.2">
      <c r="A9" s="236">
        <v>1</v>
      </c>
      <c r="B9" s="237" t="s">
        <v>742</v>
      </c>
      <c r="C9" s="257" t="s">
        <v>743</v>
      </c>
      <c r="D9" s="238" t="s">
        <v>744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143</v>
      </c>
      <c r="T9" s="242" t="s">
        <v>218</v>
      </c>
      <c r="U9" s="221">
        <v>0</v>
      </c>
      <c r="V9" s="221">
        <f>ROUND(E9*U9,2)</f>
        <v>0</v>
      </c>
      <c r="W9" s="221"/>
      <c r="X9" s="221" t="s">
        <v>745</v>
      </c>
      <c r="Y9" s="221" t="s">
        <v>746</v>
      </c>
      <c r="Z9" s="210"/>
      <c r="AA9" s="210"/>
      <c r="AB9" s="210"/>
      <c r="AC9" s="210"/>
      <c r="AD9" s="210"/>
      <c r="AE9" s="210"/>
      <c r="AF9" s="210"/>
      <c r="AG9" s="210" t="s">
        <v>747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0" t="s">
        <v>748</v>
      </c>
      <c r="D10" s="245"/>
      <c r="E10" s="245"/>
      <c r="F10" s="245"/>
      <c r="G10" s="245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220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3" x14ac:dyDescent="0.2">
      <c r="A11" s="217"/>
      <c r="B11" s="218"/>
      <c r="C11" s="261" t="s">
        <v>749</v>
      </c>
      <c r="D11" s="246"/>
      <c r="E11" s="246"/>
      <c r="F11" s="246"/>
      <c r="G11" s="246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220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44" t="str">
        <f>C11</f>
        <v>Vyhotovení protokolu o vytyčení stavby se seznamem souřadnic vytyčených bodů a jejich polohopisnými (S-JTSK) a výškopisnými (Bpv) hodnotami.</v>
      </c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6">
        <v>2</v>
      </c>
      <c r="B12" s="237" t="s">
        <v>750</v>
      </c>
      <c r="C12" s="257" t="s">
        <v>751</v>
      </c>
      <c r="D12" s="238" t="s">
        <v>744</v>
      </c>
      <c r="E12" s="239">
        <v>1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/>
      <c r="S12" s="241" t="s">
        <v>143</v>
      </c>
      <c r="T12" s="242" t="s">
        <v>218</v>
      </c>
      <c r="U12" s="221">
        <v>0</v>
      </c>
      <c r="V12" s="221">
        <f>ROUND(E12*U12,2)</f>
        <v>0</v>
      </c>
      <c r="W12" s="221"/>
      <c r="X12" s="221" t="s">
        <v>745</v>
      </c>
      <c r="Y12" s="221" t="s">
        <v>746</v>
      </c>
      <c r="Z12" s="210"/>
      <c r="AA12" s="210"/>
      <c r="AB12" s="210"/>
      <c r="AC12" s="210"/>
      <c r="AD12" s="210"/>
      <c r="AE12" s="210"/>
      <c r="AF12" s="210"/>
      <c r="AG12" s="210" t="s">
        <v>747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60" t="s">
        <v>752</v>
      </c>
      <c r="D13" s="245"/>
      <c r="E13" s="245"/>
      <c r="F13" s="245"/>
      <c r="G13" s="245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220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4" t="str">
        <f>C13</f>
        <v>Zaměření a vytýčení stávajících inženýrských sítí v místě stavby z hlediska jejich ochrany při provádění stavby.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6">
        <v>3</v>
      </c>
      <c r="B14" s="237" t="s">
        <v>753</v>
      </c>
      <c r="C14" s="257" t="s">
        <v>754</v>
      </c>
      <c r="D14" s="238" t="s">
        <v>744</v>
      </c>
      <c r="E14" s="239">
        <v>1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41"/>
      <c r="S14" s="241" t="s">
        <v>143</v>
      </c>
      <c r="T14" s="242" t="s">
        <v>218</v>
      </c>
      <c r="U14" s="221">
        <v>0</v>
      </c>
      <c r="V14" s="221">
        <f>ROUND(E14*U14,2)</f>
        <v>0</v>
      </c>
      <c r="W14" s="221"/>
      <c r="X14" s="221" t="s">
        <v>745</v>
      </c>
      <c r="Y14" s="221" t="s">
        <v>746</v>
      </c>
      <c r="Z14" s="210"/>
      <c r="AA14" s="210"/>
      <c r="AB14" s="210"/>
      <c r="AC14" s="210"/>
      <c r="AD14" s="210"/>
      <c r="AE14" s="210"/>
      <c r="AF14" s="210"/>
      <c r="AG14" s="210" t="s">
        <v>747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60" t="s">
        <v>755</v>
      </c>
      <c r="D15" s="245"/>
      <c r="E15" s="245"/>
      <c r="F15" s="245"/>
      <c r="G15" s="245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220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6">
        <v>4</v>
      </c>
      <c r="B16" s="237" t="s">
        <v>756</v>
      </c>
      <c r="C16" s="257" t="s">
        <v>757</v>
      </c>
      <c r="D16" s="238" t="s">
        <v>744</v>
      </c>
      <c r="E16" s="239">
        <v>1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41"/>
      <c r="S16" s="241" t="s">
        <v>143</v>
      </c>
      <c r="T16" s="242" t="s">
        <v>218</v>
      </c>
      <c r="U16" s="221">
        <v>0</v>
      </c>
      <c r="V16" s="221">
        <f>ROUND(E16*U16,2)</f>
        <v>0</v>
      </c>
      <c r="W16" s="221"/>
      <c r="X16" s="221" t="s">
        <v>745</v>
      </c>
      <c r="Y16" s="221" t="s">
        <v>746</v>
      </c>
      <c r="Z16" s="210"/>
      <c r="AA16" s="210"/>
      <c r="AB16" s="210"/>
      <c r="AC16" s="210"/>
      <c r="AD16" s="210"/>
      <c r="AE16" s="210"/>
      <c r="AF16" s="210"/>
      <c r="AG16" s="210" t="s">
        <v>747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2" x14ac:dyDescent="0.2">
      <c r="A17" s="217"/>
      <c r="B17" s="218"/>
      <c r="C17" s="260" t="s">
        <v>758</v>
      </c>
      <c r="D17" s="245"/>
      <c r="E17" s="245"/>
      <c r="F17" s="245"/>
      <c r="G17" s="245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220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4" t="str">
        <f>C17</f>
        <v>Náklady na ztížené podmínky provádění tam, kde se vyskytují omezující vlivy konkrétního prostředí, které mají prokazatelný vliv na provádění stavebních prací, Jedná se zejména o náklady související s podmínkami místa provádění.</v>
      </c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29" t="s">
        <v>137</v>
      </c>
      <c r="B18" s="230" t="s">
        <v>109</v>
      </c>
      <c r="C18" s="256" t="s">
        <v>28</v>
      </c>
      <c r="D18" s="231"/>
      <c r="E18" s="232"/>
      <c r="F18" s="233"/>
      <c r="G18" s="233">
        <f>SUMIF(AG19:AG33,"&lt;&gt;NOR",G19:G33)</f>
        <v>0</v>
      </c>
      <c r="H18" s="233"/>
      <c r="I18" s="233">
        <f>SUM(I19:I33)</f>
        <v>0</v>
      </c>
      <c r="J18" s="233"/>
      <c r="K18" s="233">
        <f>SUM(K19:K33)</f>
        <v>0</v>
      </c>
      <c r="L18" s="233"/>
      <c r="M18" s="233">
        <f>SUM(M19:M33)</f>
        <v>0</v>
      </c>
      <c r="N18" s="232"/>
      <c r="O18" s="232">
        <f>SUM(O19:O33)</f>
        <v>0</v>
      </c>
      <c r="P18" s="232"/>
      <c r="Q18" s="232">
        <f>SUM(Q19:Q33)</f>
        <v>0</v>
      </c>
      <c r="R18" s="233"/>
      <c r="S18" s="233"/>
      <c r="T18" s="234"/>
      <c r="U18" s="228"/>
      <c r="V18" s="228">
        <f>SUM(V19:V33)</f>
        <v>0</v>
      </c>
      <c r="W18" s="228"/>
      <c r="X18" s="228"/>
      <c r="Y18" s="228"/>
      <c r="AG18" t="s">
        <v>138</v>
      </c>
    </row>
    <row r="19" spans="1:60" outlineLevel="1" x14ac:dyDescent="0.2">
      <c r="A19" s="236">
        <v>5</v>
      </c>
      <c r="B19" s="237" t="s">
        <v>759</v>
      </c>
      <c r="C19" s="257" t="s">
        <v>760</v>
      </c>
      <c r="D19" s="238" t="s">
        <v>744</v>
      </c>
      <c r="E19" s="239">
        <v>1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41"/>
      <c r="S19" s="241" t="s">
        <v>143</v>
      </c>
      <c r="T19" s="242" t="s">
        <v>218</v>
      </c>
      <c r="U19" s="221">
        <v>0</v>
      </c>
      <c r="V19" s="221">
        <f>ROUND(E19*U19,2)</f>
        <v>0</v>
      </c>
      <c r="W19" s="221"/>
      <c r="X19" s="221" t="s">
        <v>745</v>
      </c>
      <c r="Y19" s="221" t="s">
        <v>746</v>
      </c>
      <c r="Z19" s="210"/>
      <c r="AA19" s="210"/>
      <c r="AB19" s="210"/>
      <c r="AC19" s="210"/>
      <c r="AD19" s="210"/>
      <c r="AE19" s="210"/>
      <c r="AF19" s="210"/>
      <c r="AG19" s="210" t="s">
        <v>747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2" x14ac:dyDescent="0.2">
      <c r="A20" s="217"/>
      <c r="B20" s="218"/>
      <c r="C20" s="260" t="s">
        <v>761</v>
      </c>
      <c r="D20" s="245"/>
      <c r="E20" s="245"/>
      <c r="F20" s="245"/>
      <c r="G20" s="245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220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4" t="str">
        <f>C20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7">
        <v>6</v>
      </c>
      <c r="B21" s="248" t="s">
        <v>762</v>
      </c>
      <c r="C21" s="262" t="s">
        <v>763</v>
      </c>
      <c r="D21" s="249" t="s">
        <v>744</v>
      </c>
      <c r="E21" s="250">
        <v>1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217</v>
      </c>
      <c r="T21" s="253" t="s">
        <v>218</v>
      </c>
      <c r="U21" s="221">
        <v>0</v>
      </c>
      <c r="V21" s="221">
        <f>ROUND(E21*U21,2)</f>
        <v>0</v>
      </c>
      <c r="W21" s="221"/>
      <c r="X21" s="221" t="s">
        <v>745</v>
      </c>
      <c r="Y21" s="221" t="s">
        <v>746</v>
      </c>
      <c r="Z21" s="210"/>
      <c r="AA21" s="210"/>
      <c r="AB21" s="210"/>
      <c r="AC21" s="210"/>
      <c r="AD21" s="210"/>
      <c r="AE21" s="210"/>
      <c r="AF21" s="210"/>
      <c r="AG21" s="210" t="s">
        <v>747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6">
        <v>7</v>
      </c>
      <c r="B22" s="237" t="s">
        <v>764</v>
      </c>
      <c r="C22" s="257" t="s">
        <v>765</v>
      </c>
      <c r="D22" s="238" t="s">
        <v>744</v>
      </c>
      <c r="E22" s="239">
        <v>1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41"/>
      <c r="S22" s="241" t="s">
        <v>143</v>
      </c>
      <c r="T22" s="242" t="s">
        <v>218</v>
      </c>
      <c r="U22" s="221">
        <v>0</v>
      </c>
      <c r="V22" s="221">
        <f>ROUND(E22*U22,2)</f>
        <v>0</v>
      </c>
      <c r="W22" s="221"/>
      <c r="X22" s="221" t="s">
        <v>745</v>
      </c>
      <c r="Y22" s="221" t="s">
        <v>746</v>
      </c>
      <c r="Z22" s="210"/>
      <c r="AA22" s="210"/>
      <c r="AB22" s="210"/>
      <c r="AC22" s="210"/>
      <c r="AD22" s="210"/>
      <c r="AE22" s="210"/>
      <c r="AF22" s="210"/>
      <c r="AG22" s="210" t="s">
        <v>747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33.75" outlineLevel="2" x14ac:dyDescent="0.2">
      <c r="A23" s="217"/>
      <c r="B23" s="218"/>
      <c r="C23" s="260" t="s">
        <v>766</v>
      </c>
      <c r="D23" s="245"/>
      <c r="E23" s="245"/>
      <c r="F23" s="245"/>
      <c r="G23" s="245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220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44" t="str">
        <f>C23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6">
        <v>8</v>
      </c>
      <c r="B24" s="237" t="s">
        <v>767</v>
      </c>
      <c r="C24" s="257" t="s">
        <v>768</v>
      </c>
      <c r="D24" s="238" t="s">
        <v>744</v>
      </c>
      <c r="E24" s="239">
        <v>1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41"/>
      <c r="S24" s="241" t="s">
        <v>143</v>
      </c>
      <c r="T24" s="242" t="s">
        <v>218</v>
      </c>
      <c r="U24" s="221">
        <v>0</v>
      </c>
      <c r="V24" s="221">
        <f>ROUND(E24*U24,2)</f>
        <v>0</v>
      </c>
      <c r="W24" s="221"/>
      <c r="X24" s="221" t="s">
        <v>745</v>
      </c>
      <c r="Y24" s="221" t="s">
        <v>746</v>
      </c>
      <c r="Z24" s="210"/>
      <c r="AA24" s="210"/>
      <c r="AB24" s="210"/>
      <c r="AC24" s="210"/>
      <c r="AD24" s="210"/>
      <c r="AE24" s="210"/>
      <c r="AF24" s="210"/>
      <c r="AG24" s="210" t="s">
        <v>747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2" x14ac:dyDescent="0.2">
      <c r="A25" s="217"/>
      <c r="B25" s="218"/>
      <c r="C25" s="260" t="s">
        <v>769</v>
      </c>
      <c r="D25" s="245"/>
      <c r="E25" s="245"/>
      <c r="F25" s="245"/>
      <c r="G25" s="245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220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4" t="str">
        <f>C25</f>
        <v>Náklady zhotovitele, související s prováděním zkoušek a revizí předepsaných technickými normami nebo objednatelem a které jsou pro provedení díla nezbytné.</v>
      </c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6">
        <v>9</v>
      </c>
      <c r="B26" s="237" t="s">
        <v>770</v>
      </c>
      <c r="C26" s="257" t="s">
        <v>771</v>
      </c>
      <c r="D26" s="238" t="s">
        <v>744</v>
      </c>
      <c r="E26" s="239">
        <v>1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/>
      <c r="S26" s="241" t="s">
        <v>143</v>
      </c>
      <c r="T26" s="242" t="s">
        <v>218</v>
      </c>
      <c r="U26" s="221">
        <v>0</v>
      </c>
      <c r="V26" s="221">
        <f>ROUND(E26*U26,2)</f>
        <v>0</v>
      </c>
      <c r="W26" s="221"/>
      <c r="X26" s="221" t="s">
        <v>745</v>
      </c>
      <c r="Y26" s="221" t="s">
        <v>746</v>
      </c>
      <c r="Z26" s="210"/>
      <c r="AA26" s="210"/>
      <c r="AB26" s="210"/>
      <c r="AC26" s="210"/>
      <c r="AD26" s="210"/>
      <c r="AE26" s="210"/>
      <c r="AF26" s="210"/>
      <c r="AG26" s="210" t="s">
        <v>747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60" t="s">
        <v>772</v>
      </c>
      <c r="D27" s="245"/>
      <c r="E27" s="245"/>
      <c r="F27" s="245"/>
      <c r="G27" s="245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220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44" t="str">
        <f>C27</f>
        <v>Náklady zhotovitele, které vzniknou v souvislosti s povinnostmi zhotovitele při předání a převzetí díla.</v>
      </c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6">
        <v>10</v>
      </c>
      <c r="B28" s="237" t="s">
        <v>773</v>
      </c>
      <c r="C28" s="257" t="s">
        <v>774</v>
      </c>
      <c r="D28" s="238" t="s">
        <v>744</v>
      </c>
      <c r="E28" s="239">
        <v>1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41"/>
      <c r="S28" s="241" t="s">
        <v>143</v>
      </c>
      <c r="T28" s="242" t="s">
        <v>218</v>
      </c>
      <c r="U28" s="221">
        <v>0</v>
      </c>
      <c r="V28" s="221">
        <f>ROUND(E28*U28,2)</f>
        <v>0</v>
      </c>
      <c r="W28" s="221"/>
      <c r="X28" s="221" t="s">
        <v>745</v>
      </c>
      <c r="Y28" s="221" t="s">
        <v>746</v>
      </c>
      <c r="Z28" s="210"/>
      <c r="AA28" s="210"/>
      <c r="AB28" s="210"/>
      <c r="AC28" s="210"/>
      <c r="AD28" s="210"/>
      <c r="AE28" s="210"/>
      <c r="AF28" s="210"/>
      <c r="AG28" s="210" t="s">
        <v>747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60" t="s">
        <v>775</v>
      </c>
      <c r="D29" s="245"/>
      <c r="E29" s="245"/>
      <c r="F29" s="245"/>
      <c r="G29" s="245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220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44" t="str">
        <f>C29</f>
        <v>Náklady na provedení skutečného zaměření stavby v rozsahu nezbytném pro zápis změny do katastru nemovitostí.</v>
      </c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7">
        <v>11</v>
      </c>
      <c r="B30" s="248" t="s">
        <v>776</v>
      </c>
      <c r="C30" s="262" t="s">
        <v>777</v>
      </c>
      <c r="D30" s="249" t="s">
        <v>744</v>
      </c>
      <c r="E30" s="250">
        <v>1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2"/>
      <c r="S30" s="252" t="s">
        <v>217</v>
      </c>
      <c r="T30" s="253" t="s">
        <v>218</v>
      </c>
      <c r="U30" s="221">
        <v>0</v>
      </c>
      <c r="V30" s="221">
        <f>ROUND(E30*U30,2)</f>
        <v>0</v>
      </c>
      <c r="W30" s="221"/>
      <c r="X30" s="221" t="s">
        <v>745</v>
      </c>
      <c r="Y30" s="221" t="s">
        <v>778</v>
      </c>
      <c r="Z30" s="210"/>
      <c r="AA30" s="210"/>
      <c r="AB30" s="210"/>
      <c r="AC30" s="210"/>
      <c r="AD30" s="210"/>
      <c r="AE30" s="210"/>
      <c r="AF30" s="210"/>
      <c r="AG30" s="210" t="s">
        <v>747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7">
        <v>12</v>
      </c>
      <c r="B31" s="248" t="s">
        <v>779</v>
      </c>
      <c r="C31" s="262" t="s">
        <v>780</v>
      </c>
      <c r="D31" s="249" t="s">
        <v>744</v>
      </c>
      <c r="E31" s="250">
        <v>1</v>
      </c>
      <c r="F31" s="251"/>
      <c r="G31" s="252">
        <f>ROUND(E31*F31,2)</f>
        <v>0</v>
      </c>
      <c r="H31" s="251"/>
      <c r="I31" s="252">
        <f>ROUND(E31*H31,2)</f>
        <v>0</v>
      </c>
      <c r="J31" s="251"/>
      <c r="K31" s="252">
        <f>ROUND(E31*J31,2)</f>
        <v>0</v>
      </c>
      <c r="L31" s="252">
        <v>21</v>
      </c>
      <c r="M31" s="252">
        <f>G31*(1+L31/100)</f>
        <v>0</v>
      </c>
      <c r="N31" s="250">
        <v>0</v>
      </c>
      <c r="O31" s="250">
        <f>ROUND(E31*N31,2)</f>
        <v>0</v>
      </c>
      <c r="P31" s="250">
        <v>0</v>
      </c>
      <c r="Q31" s="250">
        <f>ROUND(E31*P31,2)</f>
        <v>0</v>
      </c>
      <c r="R31" s="252"/>
      <c r="S31" s="252" t="s">
        <v>217</v>
      </c>
      <c r="T31" s="253" t="s">
        <v>218</v>
      </c>
      <c r="U31" s="221">
        <v>0</v>
      </c>
      <c r="V31" s="221">
        <f>ROUND(E31*U31,2)</f>
        <v>0</v>
      </c>
      <c r="W31" s="221"/>
      <c r="X31" s="221" t="s">
        <v>745</v>
      </c>
      <c r="Y31" s="221" t="s">
        <v>778</v>
      </c>
      <c r="Z31" s="210"/>
      <c r="AA31" s="210"/>
      <c r="AB31" s="210"/>
      <c r="AC31" s="210"/>
      <c r="AD31" s="210"/>
      <c r="AE31" s="210"/>
      <c r="AF31" s="210"/>
      <c r="AG31" s="210" t="s">
        <v>747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7">
        <v>13</v>
      </c>
      <c r="B32" s="248" t="s">
        <v>781</v>
      </c>
      <c r="C32" s="262" t="s">
        <v>782</v>
      </c>
      <c r="D32" s="249" t="s">
        <v>744</v>
      </c>
      <c r="E32" s="250">
        <v>1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2">
        <f>G32*(1+L32/100)</f>
        <v>0</v>
      </c>
      <c r="N32" s="250">
        <v>0</v>
      </c>
      <c r="O32" s="250">
        <f>ROUND(E32*N32,2)</f>
        <v>0</v>
      </c>
      <c r="P32" s="250">
        <v>0</v>
      </c>
      <c r="Q32" s="250">
        <f>ROUND(E32*P32,2)</f>
        <v>0</v>
      </c>
      <c r="R32" s="252"/>
      <c r="S32" s="252" t="s">
        <v>217</v>
      </c>
      <c r="T32" s="253" t="s">
        <v>218</v>
      </c>
      <c r="U32" s="221">
        <v>0</v>
      </c>
      <c r="V32" s="221">
        <f>ROUND(E32*U32,2)</f>
        <v>0</v>
      </c>
      <c r="W32" s="221"/>
      <c r="X32" s="221" t="s">
        <v>745</v>
      </c>
      <c r="Y32" s="221" t="s">
        <v>778</v>
      </c>
      <c r="Z32" s="210"/>
      <c r="AA32" s="210"/>
      <c r="AB32" s="210"/>
      <c r="AC32" s="210"/>
      <c r="AD32" s="210"/>
      <c r="AE32" s="210"/>
      <c r="AF32" s="210"/>
      <c r="AG32" s="210" t="s">
        <v>747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6">
        <v>14</v>
      </c>
      <c r="B33" s="237" t="s">
        <v>783</v>
      </c>
      <c r="C33" s="257" t="s">
        <v>784</v>
      </c>
      <c r="D33" s="238" t="s">
        <v>744</v>
      </c>
      <c r="E33" s="239">
        <v>1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/>
      <c r="S33" s="241" t="s">
        <v>217</v>
      </c>
      <c r="T33" s="242" t="s">
        <v>218</v>
      </c>
      <c r="U33" s="221">
        <v>0</v>
      </c>
      <c r="V33" s="221">
        <f>ROUND(E33*U33,2)</f>
        <v>0</v>
      </c>
      <c r="W33" s="221"/>
      <c r="X33" s="221" t="s">
        <v>745</v>
      </c>
      <c r="Y33" s="221" t="s">
        <v>778</v>
      </c>
      <c r="Z33" s="210"/>
      <c r="AA33" s="210"/>
      <c r="AB33" s="210"/>
      <c r="AC33" s="210"/>
      <c r="AD33" s="210"/>
      <c r="AE33" s="210"/>
      <c r="AF33" s="210"/>
      <c r="AG33" s="210" t="s">
        <v>747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3"/>
      <c r="B34" s="4"/>
      <c r="C34" s="265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v>15</v>
      </c>
      <c r="AF34">
        <v>21</v>
      </c>
      <c r="AG34" t="s">
        <v>123</v>
      </c>
    </row>
    <row r="35" spans="1:60" x14ac:dyDescent="0.2">
      <c r="A35" s="213"/>
      <c r="B35" s="214" t="s">
        <v>29</v>
      </c>
      <c r="C35" s="266"/>
      <c r="D35" s="215"/>
      <c r="E35" s="216"/>
      <c r="F35" s="216"/>
      <c r="G35" s="235">
        <f>G8+G18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f>SUMIF(L7:L33,AE34,G7:G33)</f>
        <v>0</v>
      </c>
      <c r="AF35">
        <f>SUMIF(L7:L33,AF34,G7:G33)</f>
        <v>0</v>
      </c>
      <c r="AG35" t="s">
        <v>394</v>
      </c>
    </row>
    <row r="36" spans="1:60" x14ac:dyDescent="0.2">
      <c r="C36" s="267"/>
      <c r="D36" s="10"/>
      <c r="AG36" t="s">
        <v>396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wplNMZeExBYTgGq9Z2imT/7dr0vlqJspb92P7LmERsM5rCRHHOvMfQrctV2tkOumo+VIVAtyUqhS8iluT4AsQ==" saltValue="JaMCv2LitZ8NQZ4ys+PAAA==" spinCount="100000" sheet="1" formatRows="0"/>
  <mergeCells count="14">
    <mergeCell ref="C27:G27"/>
    <mergeCell ref="C29:G29"/>
    <mergeCell ref="C13:G13"/>
    <mergeCell ref="C15:G15"/>
    <mergeCell ref="C17:G17"/>
    <mergeCell ref="C20:G20"/>
    <mergeCell ref="C23:G23"/>
    <mergeCell ref="C25:G25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01  SO01 Pol</vt:lpstr>
      <vt:lpstr>01  SO02 Pol</vt:lpstr>
      <vt:lpstr>01  SO03 Pol</vt:lpstr>
      <vt:lpstr>01  SO04 Pol</vt:lpstr>
      <vt:lpstr>01 VO+ON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 SO01 Pol'!Názvy_tisku</vt:lpstr>
      <vt:lpstr>'01  SO02 Pol'!Názvy_tisku</vt:lpstr>
      <vt:lpstr>'01  SO03 Pol'!Názvy_tisku</vt:lpstr>
      <vt:lpstr>'01  SO04 Pol'!Názvy_tisku</vt:lpstr>
      <vt:lpstr>'01 VO+ON Pol'!Názvy_tisku</vt:lpstr>
      <vt:lpstr>oadresa</vt:lpstr>
      <vt:lpstr>Stavba!Objednatel</vt:lpstr>
      <vt:lpstr>Stavba!Objekt</vt:lpstr>
      <vt:lpstr>'01  SO01 Pol'!Oblast_tisku</vt:lpstr>
      <vt:lpstr>'01  SO02 Pol'!Oblast_tisku</vt:lpstr>
      <vt:lpstr>'01  SO03 Pol'!Oblast_tisku</vt:lpstr>
      <vt:lpstr>'01  SO04 Pol'!Oblast_tisku</vt:lpstr>
      <vt:lpstr>'01 VO+ON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Krasnovský</dc:creator>
  <cp:lastModifiedBy>Jiří Krasnovský</cp:lastModifiedBy>
  <cp:lastPrinted>2019-03-19T12:27:02Z</cp:lastPrinted>
  <dcterms:created xsi:type="dcterms:W3CDTF">2009-04-08T07:15:50Z</dcterms:created>
  <dcterms:modified xsi:type="dcterms:W3CDTF">2024-12-12T12:57:07Z</dcterms:modified>
</cp:coreProperties>
</file>